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mc:AlternateContent xmlns:mc="http://schemas.openxmlformats.org/markup-compatibility/2006">
    <mc:Choice Requires="x15">
      <x15ac:absPath xmlns:x15ac="http://schemas.microsoft.com/office/spreadsheetml/2010/11/ac" url="/Volumes/SP DS72/000 - PC/VŘ - Obec Braňany - Pristavba ZS/01 - ZD/"/>
    </mc:Choice>
  </mc:AlternateContent>
  <xr:revisionPtr revIDLastSave="0" documentId="13_ncr:1_{C93F68C9-4FD0-E34C-935D-6EC02C06EFD9}" xr6:coauthVersionLast="47" xr6:coauthVersionMax="47" xr10:uidLastSave="{00000000-0000-0000-0000-000000000000}"/>
  <bookViews>
    <workbookView xWindow="38400" yWindow="600" windowWidth="38400" windowHeight="21000" xr2:uid="{00000000-000D-0000-FFFF-FFFF00000000}"/>
  </bookViews>
  <sheets>
    <sheet name="Rekapitulace stavby" sheetId="1" r:id="rId1"/>
    <sheet name="D.1.1 - Architektonicko-s..." sheetId="2" r:id="rId2"/>
    <sheet name="D.1.2 - Ústřední vytápění" sheetId="3" r:id="rId3"/>
    <sheet name="D.1.3 - VZT" sheetId="4" r:id="rId4"/>
    <sheet name="D.1.4 - Dešťová kanalizace" sheetId="5" r:id="rId5"/>
    <sheet name="D.1.5 - Silnoproud" sheetId="6" r:id="rId6"/>
    <sheet name="VRN - Vedlejší rozpočtové..." sheetId="7" r:id="rId7"/>
    <sheet name="Pokyny pro vyplnění" sheetId="8" r:id="rId8"/>
  </sheets>
  <definedNames>
    <definedName name="_xlnm._FilterDatabase" localSheetId="1" hidden="1">'D.1.1 - Architektonicko-s...'!$C$103:$K$841</definedName>
    <definedName name="_xlnm._FilterDatabase" localSheetId="2" hidden="1">'D.1.2 - Ústřední vytápění'!$C$84:$K$144</definedName>
    <definedName name="_xlnm._FilterDatabase" localSheetId="3" hidden="1">'D.1.3 - VZT'!$C$82:$K$118</definedName>
    <definedName name="_xlnm._FilterDatabase" localSheetId="4" hidden="1">'D.1.4 - Dešťová kanalizace'!$C$87:$K$211</definedName>
    <definedName name="_xlnm._FilterDatabase" localSheetId="5" hidden="1">'D.1.5 - Silnoproud'!$C$89:$K$224</definedName>
    <definedName name="_xlnm._FilterDatabase" localSheetId="6" hidden="1">'VRN - Vedlejší rozpočtové...'!$C$85:$K$106</definedName>
    <definedName name="_xlnm.Print_Titles" localSheetId="1">'D.1.1 - Architektonicko-s...'!$103:$103</definedName>
    <definedName name="_xlnm.Print_Titles" localSheetId="2">'D.1.2 - Ústřední vytápění'!$84:$84</definedName>
    <definedName name="_xlnm.Print_Titles" localSheetId="3">'D.1.3 - VZT'!$82:$82</definedName>
    <definedName name="_xlnm.Print_Titles" localSheetId="4">'D.1.4 - Dešťová kanalizace'!$87:$87</definedName>
    <definedName name="_xlnm.Print_Titles" localSheetId="5">'D.1.5 - Silnoproud'!$89:$89</definedName>
    <definedName name="_xlnm.Print_Titles" localSheetId="0">'Rekapitulace stavby'!$52:$52</definedName>
    <definedName name="_xlnm.Print_Titles" localSheetId="6">'VRN - Vedlejší rozpočtové...'!$85:$85</definedName>
    <definedName name="_xlnm.Print_Area" localSheetId="1">'D.1.1 - Architektonicko-s...'!$C$4:$J$39,'D.1.1 - Architektonicko-s...'!$C$45:$J$85,'D.1.1 - Architektonicko-s...'!$C$91:$K$841</definedName>
    <definedName name="_xlnm.Print_Area" localSheetId="2">'D.1.2 - Ústřední vytápění'!$C$4:$J$39,'D.1.2 - Ústřední vytápění'!$C$45:$J$66,'D.1.2 - Ústřední vytápění'!$C$72:$K$144</definedName>
    <definedName name="_xlnm.Print_Area" localSheetId="3">'D.1.3 - VZT'!$C$4:$J$39,'D.1.3 - VZT'!$C$45:$J$64,'D.1.3 - VZT'!$C$70:$K$118</definedName>
    <definedName name="_xlnm.Print_Area" localSheetId="4">'D.1.4 - Dešťová kanalizace'!$C$4:$J$39,'D.1.4 - Dešťová kanalizace'!$C$45:$J$69,'D.1.4 - Dešťová kanalizace'!$C$75:$K$211</definedName>
    <definedName name="_xlnm.Print_Area" localSheetId="5">'D.1.5 - Silnoproud'!$C$4:$J$39,'D.1.5 - Silnoproud'!$C$45:$J$71,'D.1.5 - Silnoproud'!$C$77:$K$224</definedName>
    <definedName name="_xlnm.Print_Area" localSheetId="7">'Pokyny pro vyplnění'!$B$2:$K$71,'Pokyny pro vyplnění'!$B$74:$K$118,'Pokyny pro vyplnění'!$B$121:$K$161,'Pokyny pro vyplnění'!$B$164:$K$219</definedName>
    <definedName name="_xlnm.Print_Area" localSheetId="0">'Rekapitulace stavby'!$D$4:$AO$36,'Rekapitulace stavby'!$C$42:$AQ$61</definedName>
    <definedName name="_xlnm.Print_Area" localSheetId="6">'VRN - Vedlejší rozpočtové...'!$C$4:$J$39,'VRN - Vedlejší rozpočtové...'!$C$45:$J$67,'VRN - Vedlejší rozpočtové...'!$C$73:$K$106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7" l="1"/>
  <c r="J36" i="7"/>
  <c r="AY60" i="1" s="1"/>
  <c r="J35" i="7"/>
  <c r="AX60" i="1" s="1"/>
  <c r="BI106" i="7"/>
  <c r="BH106" i="7"/>
  <c r="BG106" i="7"/>
  <c r="BF106" i="7"/>
  <c r="T106" i="7"/>
  <c r="R106" i="7"/>
  <c r="P106" i="7"/>
  <c r="BI105" i="7"/>
  <c r="BH105" i="7"/>
  <c r="BG105" i="7"/>
  <c r="BF105" i="7"/>
  <c r="T105" i="7"/>
  <c r="R105" i="7"/>
  <c r="P105" i="7"/>
  <c r="BI103" i="7"/>
  <c r="BH103" i="7"/>
  <c r="BG103" i="7"/>
  <c r="BF103" i="7"/>
  <c r="T103" i="7"/>
  <c r="T102" i="7" s="1"/>
  <c r="R103" i="7"/>
  <c r="R102" i="7" s="1"/>
  <c r="P103" i="7"/>
  <c r="P102" i="7" s="1"/>
  <c r="BI101" i="7"/>
  <c r="BH101" i="7"/>
  <c r="BG101" i="7"/>
  <c r="BF101" i="7"/>
  <c r="T101" i="7"/>
  <c r="T100" i="7" s="1"/>
  <c r="R101" i="7"/>
  <c r="R100" i="7" s="1"/>
  <c r="P101" i="7"/>
  <c r="P100" i="7" s="1"/>
  <c r="BI99" i="7"/>
  <c r="BH99" i="7"/>
  <c r="BG99" i="7"/>
  <c r="BF99" i="7"/>
  <c r="T99" i="7"/>
  <c r="R99" i="7"/>
  <c r="P99" i="7"/>
  <c r="BI98" i="7"/>
  <c r="BH98" i="7"/>
  <c r="BG98" i="7"/>
  <c r="BF98" i="7"/>
  <c r="T98" i="7"/>
  <c r="R98" i="7"/>
  <c r="P98" i="7"/>
  <c r="BI97" i="7"/>
  <c r="BH97" i="7"/>
  <c r="BG97" i="7"/>
  <c r="BF97" i="7"/>
  <c r="T97" i="7"/>
  <c r="R97" i="7"/>
  <c r="P97" i="7"/>
  <c r="BI95" i="7"/>
  <c r="BH95" i="7"/>
  <c r="BG95" i="7"/>
  <c r="BF95" i="7"/>
  <c r="T95" i="7"/>
  <c r="T94" i="7" s="1"/>
  <c r="R95" i="7"/>
  <c r="R94" i="7" s="1"/>
  <c r="P95" i="7"/>
  <c r="P94" i="7" s="1"/>
  <c r="BI92" i="7"/>
  <c r="BH92" i="7"/>
  <c r="BG92" i="7"/>
  <c r="BF92" i="7"/>
  <c r="T92" i="7"/>
  <c r="R92" i="7"/>
  <c r="P92" i="7"/>
  <c r="BI91" i="7"/>
  <c r="BH91" i="7"/>
  <c r="BG91" i="7"/>
  <c r="BF91" i="7"/>
  <c r="T91" i="7"/>
  <c r="R91" i="7"/>
  <c r="P91" i="7"/>
  <c r="BI89" i="7"/>
  <c r="BH89" i="7"/>
  <c r="BG89" i="7"/>
  <c r="BF89" i="7"/>
  <c r="T89" i="7"/>
  <c r="R89" i="7"/>
  <c r="P89" i="7"/>
  <c r="F80" i="7"/>
  <c r="E78" i="7"/>
  <c r="F52" i="7"/>
  <c r="E50" i="7"/>
  <c r="J24" i="7"/>
  <c r="E24" i="7"/>
  <c r="J55" i="7" s="1"/>
  <c r="J23" i="7"/>
  <c r="J21" i="7"/>
  <c r="E21" i="7"/>
  <c r="J82" i="7"/>
  <c r="J20" i="7"/>
  <c r="J18" i="7"/>
  <c r="E18" i="7"/>
  <c r="F83" i="7" s="1"/>
  <c r="J17" i="7"/>
  <c r="J15" i="7"/>
  <c r="E15" i="7"/>
  <c r="F54" i="7"/>
  <c r="J14" i="7"/>
  <c r="J12" i="7"/>
  <c r="J52" i="7"/>
  <c r="E7" i="7"/>
  <c r="E48" i="7" s="1"/>
  <c r="J92" i="6"/>
  <c r="J61" i="6" s="1"/>
  <c r="J37" i="6"/>
  <c r="J36" i="6"/>
  <c r="AY59" i="1" s="1"/>
  <c r="J35" i="6"/>
  <c r="AX59" i="1" s="1"/>
  <c r="BI224" i="6"/>
  <c r="BH224" i="6"/>
  <c r="BG224" i="6"/>
  <c r="BF224" i="6"/>
  <c r="T224" i="6"/>
  <c r="R224" i="6"/>
  <c r="P224" i="6"/>
  <c r="BI222" i="6"/>
  <c r="BH222" i="6"/>
  <c r="BG222" i="6"/>
  <c r="BF222" i="6"/>
  <c r="T222" i="6"/>
  <c r="R222" i="6"/>
  <c r="P222" i="6"/>
  <c r="BI220" i="6"/>
  <c r="BH220" i="6"/>
  <c r="BG220" i="6"/>
  <c r="BF220" i="6"/>
  <c r="T220" i="6"/>
  <c r="R220" i="6"/>
  <c r="P220" i="6"/>
  <c r="BI218" i="6"/>
  <c r="BH218" i="6"/>
  <c r="BG218" i="6"/>
  <c r="BF218" i="6"/>
  <c r="T218" i="6"/>
  <c r="R218" i="6"/>
  <c r="P218" i="6"/>
  <c r="BI216" i="6"/>
  <c r="BH216" i="6"/>
  <c r="BG216" i="6"/>
  <c r="BF216" i="6"/>
  <c r="T216" i="6"/>
  <c r="R216" i="6"/>
  <c r="P216" i="6"/>
  <c r="BI214" i="6"/>
  <c r="BH214" i="6"/>
  <c r="BG214" i="6"/>
  <c r="BF214" i="6"/>
  <c r="T214" i="6"/>
  <c r="R214" i="6"/>
  <c r="P214" i="6"/>
  <c r="BI213" i="6"/>
  <c r="BH213" i="6"/>
  <c r="BG213" i="6"/>
  <c r="BF213" i="6"/>
  <c r="T213" i="6"/>
  <c r="R213" i="6"/>
  <c r="P213" i="6"/>
  <c r="BI212" i="6"/>
  <c r="BH212" i="6"/>
  <c r="BG212" i="6"/>
  <c r="BF212" i="6"/>
  <c r="T212" i="6"/>
  <c r="R212" i="6"/>
  <c r="P212" i="6"/>
  <c r="BI211" i="6"/>
  <c r="BH211" i="6"/>
  <c r="BG211" i="6"/>
  <c r="BF211" i="6"/>
  <c r="T211" i="6"/>
  <c r="R211" i="6"/>
  <c r="P211" i="6"/>
  <c r="BI210" i="6"/>
  <c r="BH210" i="6"/>
  <c r="BG210" i="6"/>
  <c r="BF210" i="6"/>
  <c r="T210" i="6"/>
  <c r="R210" i="6"/>
  <c r="P210" i="6"/>
  <c r="BI209" i="6"/>
  <c r="BH209" i="6"/>
  <c r="BG209" i="6"/>
  <c r="BF209" i="6"/>
  <c r="T209" i="6"/>
  <c r="R209" i="6"/>
  <c r="P209" i="6"/>
  <c r="BI204" i="6"/>
  <c r="BH204" i="6"/>
  <c r="BG204" i="6"/>
  <c r="BF204" i="6"/>
  <c r="T204" i="6"/>
  <c r="R204" i="6"/>
  <c r="P204" i="6"/>
  <c r="BI200" i="6"/>
  <c r="BH200" i="6"/>
  <c r="BG200" i="6"/>
  <c r="BF200" i="6"/>
  <c r="T200" i="6"/>
  <c r="R200" i="6"/>
  <c r="P200" i="6"/>
  <c r="BI196" i="6"/>
  <c r="BH196" i="6"/>
  <c r="BG196" i="6"/>
  <c r="BF196" i="6"/>
  <c r="T196" i="6"/>
  <c r="R196" i="6"/>
  <c r="P196" i="6"/>
  <c r="BI192" i="6"/>
  <c r="BH192" i="6"/>
  <c r="BG192" i="6"/>
  <c r="BF192" i="6"/>
  <c r="T192" i="6"/>
  <c r="R192" i="6"/>
  <c r="P192" i="6"/>
  <c r="BI190" i="6"/>
  <c r="BH190" i="6"/>
  <c r="BG190" i="6"/>
  <c r="BF190" i="6"/>
  <c r="T190" i="6"/>
  <c r="R190" i="6"/>
  <c r="P190" i="6"/>
  <c r="BI189" i="6"/>
  <c r="BH189" i="6"/>
  <c r="BG189" i="6"/>
  <c r="BF189" i="6"/>
  <c r="T189" i="6"/>
  <c r="R189" i="6"/>
  <c r="P189" i="6"/>
  <c r="BI187" i="6"/>
  <c r="BH187" i="6"/>
  <c r="BG187" i="6"/>
  <c r="BF187" i="6"/>
  <c r="T187" i="6"/>
  <c r="R187" i="6"/>
  <c r="P187" i="6"/>
  <c r="BI185" i="6"/>
  <c r="BH185" i="6"/>
  <c r="BG185" i="6"/>
  <c r="BF185" i="6"/>
  <c r="T185" i="6"/>
  <c r="R185" i="6"/>
  <c r="P185" i="6"/>
  <c r="BI183" i="6"/>
  <c r="BH183" i="6"/>
  <c r="BG183" i="6"/>
  <c r="BF183" i="6"/>
  <c r="T183" i="6"/>
  <c r="R183" i="6"/>
  <c r="P183" i="6"/>
  <c r="BI181" i="6"/>
  <c r="BH181" i="6"/>
  <c r="BG181" i="6"/>
  <c r="BF181" i="6"/>
  <c r="T181" i="6"/>
  <c r="R181" i="6"/>
  <c r="P181" i="6"/>
  <c r="BI179" i="6"/>
  <c r="BH179" i="6"/>
  <c r="BG179" i="6"/>
  <c r="BF179" i="6"/>
  <c r="T179" i="6"/>
  <c r="R179" i="6"/>
  <c r="P179" i="6"/>
  <c r="BI177" i="6"/>
  <c r="BH177" i="6"/>
  <c r="BG177" i="6"/>
  <c r="BF177" i="6"/>
  <c r="T177" i="6"/>
  <c r="R177" i="6"/>
  <c r="P177" i="6"/>
  <c r="BI176" i="6"/>
  <c r="BH176" i="6"/>
  <c r="BG176" i="6"/>
  <c r="BF176" i="6"/>
  <c r="T176" i="6"/>
  <c r="R176" i="6"/>
  <c r="P176" i="6"/>
  <c r="BI175" i="6"/>
  <c r="BH175" i="6"/>
  <c r="BG175" i="6"/>
  <c r="BF175" i="6"/>
  <c r="T175" i="6"/>
  <c r="R175" i="6"/>
  <c r="P175" i="6"/>
  <c r="BI173" i="6"/>
  <c r="BH173" i="6"/>
  <c r="BG173" i="6"/>
  <c r="BF173" i="6"/>
  <c r="T173" i="6"/>
  <c r="R173" i="6"/>
  <c r="P173" i="6"/>
  <c r="BI172" i="6"/>
  <c r="BH172" i="6"/>
  <c r="BG172" i="6"/>
  <c r="BF172" i="6"/>
  <c r="T172" i="6"/>
  <c r="R172" i="6"/>
  <c r="P172" i="6"/>
  <c r="BI171" i="6"/>
  <c r="BH171" i="6"/>
  <c r="BG171" i="6"/>
  <c r="BF171" i="6"/>
  <c r="T171" i="6"/>
  <c r="R171" i="6"/>
  <c r="P171" i="6"/>
  <c r="BI169" i="6"/>
  <c r="BH169" i="6"/>
  <c r="BG169" i="6"/>
  <c r="BF169" i="6"/>
  <c r="T169" i="6"/>
  <c r="R169" i="6"/>
  <c r="P169" i="6"/>
  <c r="BI168" i="6"/>
  <c r="BH168" i="6"/>
  <c r="BG168" i="6"/>
  <c r="BF168" i="6"/>
  <c r="T168" i="6"/>
  <c r="R168" i="6"/>
  <c r="P168" i="6"/>
  <c r="BI166" i="6"/>
  <c r="BH166" i="6"/>
  <c r="BG166" i="6"/>
  <c r="BF166" i="6"/>
  <c r="T166" i="6"/>
  <c r="R166" i="6"/>
  <c r="P166" i="6"/>
  <c r="BI165" i="6"/>
  <c r="BH165" i="6"/>
  <c r="BG165" i="6"/>
  <c r="BF165" i="6"/>
  <c r="T165" i="6"/>
  <c r="R165" i="6"/>
  <c r="P165" i="6"/>
  <c r="BI161" i="6"/>
  <c r="BH161" i="6"/>
  <c r="BG161" i="6"/>
  <c r="BF161" i="6"/>
  <c r="T161" i="6"/>
  <c r="R161" i="6"/>
  <c r="P161" i="6"/>
  <c r="BI160" i="6"/>
  <c r="BH160" i="6"/>
  <c r="BG160" i="6"/>
  <c r="BF160" i="6"/>
  <c r="T160" i="6"/>
  <c r="R160" i="6"/>
  <c r="P160" i="6"/>
  <c r="BI158" i="6"/>
  <c r="BH158" i="6"/>
  <c r="BG158" i="6"/>
  <c r="BF158" i="6"/>
  <c r="T158" i="6"/>
  <c r="R158" i="6"/>
  <c r="P158" i="6"/>
  <c r="BI157" i="6"/>
  <c r="BH157" i="6"/>
  <c r="BG157" i="6"/>
  <c r="BF157" i="6"/>
  <c r="T157" i="6"/>
  <c r="R157" i="6"/>
  <c r="P157" i="6"/>
  <c r="BI156" i="6"/>
  <c r="BH156" i="6"/>
  <c r="BG156" i="6"/>
  <c r="BF156" i="6"/>
  <c r="T156" i="6"/>
  <c r="R156" i="6"/>
  <c r="P156" i="6"/>
  <c r="BI153" i="6"/>
  <c r="BH153" i="6"/>
  <c r="BG153" i="6"/>
  <c r="BF153" i="6"/>
  <c r="T153" i="6"/>
  <c r="R153" i="6"/>
  <c r="P153" i="6"/>
  <c r="BI151" i="6"/>
  <c r="BH151" i="6"/>
  <c r="BG151" i="6"/>
  <c r="BF151" i="6"/>
  <c r="T151" i="6"/>
  <c r="R151" i="6"/>
  <c r="P151" i="6"/>
  <c r="BI150" i="6"/>
  <c r="BH150" i="6"/>
  <c r="BG150" i="6"/>
  <c r="BF150" i="6"/>
  <c r="T150" i="6"/>
  <c r="R150" i="6"/>
  <c r="P150" i="6"/>
  <c r="BI148" i="6"/>
  <c r="BH148" i="6"/>
  <c r="BG148" i="6"/>
  <c r="BF148" i="6"/>
  <c r="T148" i="6"/>
  <c r="R148" i="6"/>
  <c r="P148" i="6"/>
  <c r="BI147" i="6"/>
  <c r="BH147" i="6"/>
  <c r="BG147" i="6"/>
  <c r="BF147" i="6"/>
  <c r="T147" i="6"/>
  <c r="R147" i="6"/>
  <c r="P147" i="6"/>
  <c r="BI145" i="6"/>
  <c r="BH145" i="6"/>
  <c r="BG145" i="6"/>
  <c r="BF145" i="6"/>
  <c r="T145" i="6"/>
  <c r="R145" i="6"/>
  <c r="P145" i="6"/>
  <c r="BI142" i="6"/>
  <c r="BH142" i="6"/>
  <c r="BG142" i="6"/>
  <c r="BF142" i="6"/>
  <c r="T142" i="6"/>
  <c r="R142" i="6"/>
  <c r="P142" i="6"/>
  <c r="BI140" i="6"/>
  <c r="BH140" i="6"/>
  <c r="BG140" i="6"/>
  <c r="BF140" i="6"/>
  <c r="T140" i="6"/>
  <c r="R140" i="6"/>
  <c r="P140" i="6"/>
  <c r="BI139" i="6"/>
  <c r="BH139" i="6"/>
  <c r="BG139" i="6"/>
  <c r="BF139" i="6"/>
  <c r="T139" i="6"/>
  <c r="R139" i="6"/>
  <c r="P139" i="6"/>
  <c r="BI137" i="6"/>
  <c r="BH137" i="6"/>
  <c r="BG137" i="6"/>
  <c r="BF137" i="6"/>
  <c r="T137" i="6"/>
  <c r="R137" i="6"/>
  <c r="P137" i="6"/>
  <c r="BI135" i="6"/>
  <c r="BH135" i="6"/>
  <c r="BG135" i="6"/>
  <c r="BF135" i="6"/>
  <c r="T135" i="6"/>
  <c r="R135" i="6"/>
  <c r="P135" i="6"/>
  <c r="BI133" i="6"/>
  <c r="BH133" i="6"/>
  <c r="BG133" i="6"/>
  <c r="BF133" i="6"/>
  <c r="T133" i="6"/>
  <c r="R133" i="6"/>
  <c r="P133" i="6"/>
  <c r="BI131" i="6"/>
  <c r="BH131" i="6"/>
  <c r="BG131" i="6"/>
  <c r="BF131" i="6"/>
  <c r="T131" i="6"/>
  <c r="R131" i="6"/>
  <c r="P131" i="6"/>
  <c r="BI130" i="6"/>
  <c r="BH130" i="6"/>
  <c r="BG130" i="6"/>
  <c r="BF130" i="6"/>
  <c r="T130" i="6"/>
  <c r="R130" i="6"/>
  <c r="P130" i="6"/>
  <c r="BI129" i="6"/>
  <c r="BH129" i="6"/>
  <c r="BG129" i="6"/>
  <c r="BF129" i="6"/>
  <c r="T129" i="6"/>
  <c r="R129" i="6"/>
  <c r="P129" i="6"/>
  <c r="BI127" i="6"/>
  <c r="BH127" i="6"/>
  <c r="BG127" i="6"/>
  <c r="BF127" i="6"/>
  <c r="T127" i="6"/>
  <c r="R127" i="6"/>
  <c r="P127" i="6"/>
  <c r="BI125" i="6"/>
  <c r="BH125" i="6"/>
  <c r="BG125" i="6"/>
  <c r="BF125" i="6"/>
  <c r="T125" i="6"/>
  <c r="R125" i="6"/>
  <c r="P125" i="6"/>
  <c r="BI124" i="6"/>
  <c r="BH124" i="6"/>
  <c r="BG124" i="6"/>
  <c r="BF124" i="6"/>
  <c r="T124" i="6"/>
  <c r="R124" i="6"/>
  <c r="P124" i="6"/>
  <c r="BI122" i="6"/>
  <c r="BH122" i="6"/>
  <c r="BG122" i="6"/>
  <c r="BF122" i="6"/>
  <c r="T122" i="6"/>
  <c r="R122" i="6"/>
  <c r="P122" i="6"/>
  <c r="BI120" i="6"/>
  <c r="BH120" i="6"/>
  <c r="BG120" i="6"/>
  <c r="BF120" i="6"/>
  <c r="T120" i="6"/>
  <c r="R120" i="6"/>
  <c r="P120" i="6"/>
  <c r="BI118" i="6"/>
  <c r="BH118" i="6"/>
  <c r="BG118" i="6"/>
  <c r="BF118" i="6"/>
  <c r="T118" i="6"/>
  <c r="R118" i="6"/>
  <c r="P118" i="6"/>
  <c r="BI117" i="6"/>
  <c r="BH117" i="6"/>
  <c r="BG117" i="6"/>
  <c r="BF117" i="6"/>
  <c r="T117" i="6"/>
  <c r="R117" i="6"/>
  <c r="P117" i="6"/>
  <c r="BI115" i="6"/>
  <c r="BH115" i="6"/>
  <c r="BG115" i="6"/>
  <c r="BF115" i="6"/>
  <c r="T115" i="6"/>
  <c r="R115" i="6"/>
  <c r="P115" i="6"/>
  <c r="BI113" i="6"/>
  <c r="BH113" i="6"/>
  <c r="BG113" i="6"/>
  <c r="BF113" i="6"/>
  <c r="T113" i="6"/>
  <c r="R113" i="6"/>
  <c r="P113" i="6"/>
  <c r="BI111" i="6"/>
  <c r="BH111" i="6"/>
  <c r="BG111" i="6"/>
  <c r="BF111" i="6"/>
  <c r="T111" i="6"/>
  <c r="R111" i="6"/>
  <c r="P111" i="6"/>
  <c r="BI107" i="6"/>
  <c r="BH107" i="6"/>
  <c r="BG107" i="6"/>
  <c r="BF107" i="6"/>
  <c r="T107" i="6"/>
  <c r="R107" i="6"/>
  <c r="P107" i="6"/>
  <c r="BI105" i="6"/>
  <c r="BH105" i="6"/>
  <c r="BG105" i="6"/>
  <c r="BF105" i="6"/>
  <c r="T105" i="6"/>
  <c r="R105" i="6"/>
  <c r="P105" i="6"/>
  <c r="BI102" i="6"/>
  <c r="BH102" i="6"/>
  <c r="BG102" i="6"/>
  <c r="BF102" i="6"/>
  <c r="T102" i="6"/>
  <c r="R102" i="6"/>
  <c r="P102" i="6"/>
  <c r="BI100" i="6"/>
  <c r="BH100" i="6"/>
  <c r="BG100" i="6"/>
  <c r="BF100" i="6"/>
  <c r="T100" i="6"/>
  <c r="R100" i="6"/>
  <c r="P100" i="6"/>
  <c r="BI96" i="6"/>
  <c r="BH96" i="6"/>
  <c r="BG96" i="6"/>
  <c r="BF96" i="6"/>
  <c r="T96" i="6"/>
  <c r="R96" i="6"/>
  <c r="P96" i="6"/>
  <c r="BI94" i="6"/>
  <c r="BH94" i="6"/>
  <c r="BG94" i="6"/>
  <c r="BF94" i="6"/>
  <c r="T94" i="6"/>
  <c r="R94" i="6"/>
  <c r="P94" i="6"/>
  <c r="F84" i="6"/>
  <c r="E82" i="6"/>
  <c r="F52" i="6"/>
  <c r="E50" i="6"/>
  <c r="J24" i="6"/>
  <c r="E24" i="6"/>
  <c r="J87" i="6" s="1"/>
  <c r="J23" i="6"/>
  <c r="J21" i="6"/>
  <c r="E21" i="6"/>
  <c r="J86" i="6"/>
  <c r="J20" i="6"/>
  <c r="J18" i="6"/>
  <c r="E18" i="6"/>
  <c r="F55" i="6"/>
  <c r="J17" i="6"/>
  <c r="J15" i="6"/>
  <c r="E15" i="6"/>
  <c r="F86" i="6" s="1"/>
  <c r="J14" i="6"/>
  <c r="J12" i="6"/>
  <c r="J52" i="6"/>
  <c r="E7" i="6"/>
  <c r="E48" i="6"/>
  <c r="J37" i="5"/>
  <c r="J36" i="5"/>
  <c r="AY58" i="1" s="1"/>
  <c r="J35" i="5"/>
  <c r="AX58" i="1"/>
  <c r="BI210" i="5"/>
  <c r="BH210" i="5"/>
  <c r="BG210" i="5"/>
  <c r="BF210" i="5"/>
  <c r="T210" i="5"/>
  <c r="R210" i="5"/>
  <c r="P210" i="5"/>
  <c r="BI209" i="5"/>
  <c r="BH209" i="5"/>
  <c r="BG209" i="5"/>
  <c r="BF209" i="5"/>
  <c r="T209" i="5"/>
  <c r="R209" i="5"/>
  <c r="P209" i="5"/>
  <c r="BI207" i="5"/>
  <c r="BH207" i="5"/>
  <c r="BG207" i="5"/>
  <c r="BF207" i="5"/>
  <c r="T207" i="5"/>
  <c r="R207" i="5"/>
  <c r="P207" i="5"/>
  <c r="BI206" i="5"/>
  <c r="BH206" i="5"/>
  <c r="BG206" i="5"/>
  <c r="BF206" i="5"/>
  <c r="T206" i="5"/>
  <c r="R206" i="5"/>
  <c r="P206" i="5"/>
  <c r="BI204" i="5"/>
  <c r="BH204" i="5"/>
  <c r="BG204" i="5"/>
  <c r="BF204" i="5"/>
  <c r="T204" i="5"/>
  <c r="R204" i="5"/>
  <c r="P204" i="5"/>
  <c r="BI201" i="5"/>
  <c r="BH201" i="5"/>
  <c r="BG201" i="5"/>
  <c r="BF201" i="5"/>
  <c r="T201" i="5"/>
  <c r="R201" i="5"/>
  <c r="P201" i="5"/>
  <c r="BI197" i="5"/>
  <c r="BH197" i="5"/>
  <c r="BG197" i="5"/>
  <c r="BF197" i="5"/>
  <c r="T197" i="5"/>
  <c r="R197" i="5"/>
  <c r="P197" i="5"/>
  <c r="BI195" i="5"/>
  <c r="BH195" i="5"/>
  <c r="BG195" i="5"/>
  <c r="BF195" i="5"/>
  <c r="T195" i="5"/>
  <c r="R195" i="5"/>
  <c r="P195" i="5"/>
  <c r="BI193" i="5"/>
  <c r="BH193" i="5"/>
  <c r="BG193" i="5"/>
  <c r="BF193" i="5"/>
  <c r="T193" i="5"/>
  <c r="R193" i="5"/>
  <c r="P193" i="5"/>
  <c r="BI189" i="5"/>
  <c r="BH189" i="5"/>
  <c r="BG189" i="5"/>
  <c r="BF189" i="5"/>
  <c r="T189" i="5"/>
  <c r="T188" i="5"/>
  <c r="R189" i="5"/>
  <c r="R188" i="5" s="1"/>
  <c r="P189" i="5"/>
  <c r="P188" i="5"/>
  <c r="BI186" i="5"/>
  <c r="BH186" i="5"/>
  <c r="BG186" i="5"/>
  <c r="BF186" i="5"/>
  <c r="T186" i="5"/>
  <c r="T185" i="5"/>
  <c r="R186" i="5"/>
  <c r="R185" i="5" s="1"/>
  <c r="P186" i="5"/>
  <c r="P185" i="5"/>
  <c r="BI184" i="5"/>
  <c r="BH184" i="5"/>
  <c r="BG184" i="5"/>
  <c r="BF184" i="5"/>
  <c r="T184" i="5"/>
  <c r="R184" i="5"/>
  <c r="P184" i="5"/>
  <c r="BI181" i="5"/>
  <c r="BH181" i="5"/>
  <c r="BG181" i="5"/>
  <c r="BF181" i="5"/>
  <c r="T181" i="5"/>
  <c r="R181" i="5"/>
  <c r="P181" i="5"/>
  <c r="BI179" i="5"/>
  <c r="BH179" i="5"/>
  <c r="BG179" i="5"/>
  <c r="BF179" i="5"/>
  <c r="T179" i="5"/>
  <c r="R179" i="5"/>
  <c r="P179" i="5"/>
  <c r="BI177" i="5"/>
  <c r="BH177" i="5"/>
  <c r="BG177" i="5"/>
  <c r="BF177" i="5"/>
  <c r="T177" i="5"/>
  <c r="R177" i="5"/>
  <c r="P177" i="5"/>
  <c r="BI173" i="5"/>
  <c r="BH173" i="5"/>
  <c r="BG173" i="5"/>
  <c r="BF173" i="5"/>
  <c r="T173" i="5"/>
  <c r="R173" i="5"/>
  <c r="P173" i="5"/>
  <c r="BI169" i="5"/>
  <c r="BH169" i="5"/>
  <c r="BG169" i="5"/>
  <c r="BF169" i="5"/>
  <c r="T169" i="5"/>
  <c r="R169" i="5"/>
  <c r="P169" i="5"/>
  <c r="BI167" i="5"/>
  <c r="BH167" i="5"/>
  <c r="BG167" i="5"/>
  <c r="BF167" i="5"/>
  <c r="T167" i="5"/>
  <c r="R167" i="5"/>
  <c r="P167" i="5"/>
  <c r="BI165" i="5"/>
  <c r="BH165" i="5"/>
  <c r="BG165" i="5"/>
  <c r="BF165" i="5"/>
  <c r="T165" i="5"/>
  <c r="R165" i="5"/>
  <c r="P165" i="5"/>
  <c r="BI163" i="5"/>
  <c r="BH163" i="5"/>
  <c r="BG163" i="5"/>
  <c r="BF163" i="5"/>
  <c r="T163" i="5"/>
  <c r="R163" i="5"/>
  <c r="P163" i="5"/>
  <c r="BI161" i="5"/>
  <c r="BH161" i="5"/>
  <c r="BG161" i="5"/>
  <c r="BF161" i="5"/>
  <c r="T161" i="5"/>
  <c r="R161" i="5"/>
  <c r="P161" i="5"/>
  <c r="BI157" i="5"/>
  <c r="BH157" i="5"/>
  <c r="BG157" i="5"/>
  <c r="BF157" i="5"/>
  <c r="T157" i="5"/>
  <c r="R157" i="5"/>
  <c r="P157" i="5"/>
  <c r="BI155" i="5"/>
  <c r="BH155" i="5"/>
  <c r="BG155" i="5"/>
  <c r="BF155" i="5"/>
  <c r="T155" i="5"/>
  <c r="R155" i="5"/>
  <c r="P155" i="5"/>
  <c r="BI154" i="5"/>
  <c r="BH154" i="5"/>
  <c r="BG154" i="5"/>
  <c r="BF154" i="5"/>
  <c r="T154" i="5"/>
  <c r="R154" i="5"/>
  <c r="P154" i="5"/>
  <c r="BI152" i="5"/>
  <c r="BH152" i="5"/>
  <c r="BG152" i="5"/>
  <c r="BF152" i="5"/>
  <c r="T152" i="5"/>
  <c r="R152" i="5"/>
  <c r="P152" i="5"/>
  <c r="BI151" i="5"/>
  <c r="BH151" i="5"/>
  <c r="BG151" i="5"/>
  <c r="BF151" i="5"/>
  <c r="T151" i="5"/>
  <c r="R151" i="5"/>
  <c r="P151" i="5"/>
  <c r="BI149" i="5"/>
  <c r="BH149" i="5"/>
  <c r="BG149" i="5"/>
  <c r="BF149" i="5"/>
  <c r="T149" i="5"/>
  <c r="R149" i="5"/>
  <c r="P149" i="5"/>
  <c r="BI148" i="5"/>
  <c r="BH148" i="5"/>
  <c r="BG148" i="5"/>
  <c r="BF148" i="5"/>
  <c r="T148" i="5"/>
  <c r="R148" i="5"/>
  <c r="P148" i="5"/>
  <c r="BI146" i="5"/>
  <c r="BH146" i="5"/>
  <c r="BG146" i="5"/>
  <c r="BF146" i="5"/>
  <c r="T146" i="5"/>
  <c r="R146" i="5"/>
  <c r="P146" i="5"/>
  <c r="BI145" i="5"/>
  <c r="BH145" i="5"/>
  <c r="BG145" i="5"/>
  <c r="BF145" i="5"/>
  <c r="T145" i="5"/>
  <c r="R145" i="5"/>
  <c r="P145" i="5"/>
  <c r="BI143" i="5"/>
  <c r="BH143" i="5"/>
  <c r="BG143" i="5"/>
  <c r="BF143" i="5"/>
  <c r="T143" i="5"/>
  <c r="R143" i="5"/>
  <c r="P143" i="5"/>
  <c r="BI140" i="5"/>
  <c r="BH140" i="5"/>
  <c r="BG140" i="5"/>
  <c r="BF140" i="5"/>
  <c r="T140" i="5"/>
  <c r="R140" i="5"/>
  <c r="P140" i="5"/>
  <c r="BI138" i="5"/>
  <c r="BH138" i="5"/>
  <c r="BG138" i="5"/>
  <c r="BF138" i="5"/>
  <c r="T138" i="5"/>
  <c r="R138" i="5"/>
  <c r="P138" i="5"/>
  <c r="BI135" i="5"/>
  <c r="BH135" i="5"/>
  <c r="BG135" i="5"/>
  <c r="BF135" i="5"/>
  <c r="T135" i="5"/>
  <c r="R135" i="5"/>
  <c r="P135" i="5"/>
  <c r="BI133" i="5"/>
  <c r="BH133" i="5"/>
  <c r="BG133" i="5"/>
  <c r="BF133" i="5"/>
  <c r="T133" i="5"/>
  <c r="R133" i="5"/>
  <c r="P133" i="5"/>
  <c r="BI128" i="5"/>
  <c r="BH128" i="5"/>
  <c r="BG128" i="5"/>
  <c r="BF128" i="5"/>
  <c r="T128" i="5"/>
  <c r="T127" i="5" s="1"/>
  <c r="R128" i="5"/>
  <c r="R127" i="5"/>
  <c r="P128" i="5"/>
  <c r="P127" i="5" s="1"/>
  <c r="BI124" i="5"/>
  <c r="BH124" i="5"/>
  <c r="BG124" i="5"/>
  <c r="BF124" i="5"/>
  <c r="T124" i="5"/>
  <c r="R124" i="5"/>
  <c r="P124" i="5"/>
  <c r="BI120" i="5"/>
  <c r="BH120" i="5"/>
  <c r="BG120" i="5"/>
  <c r="BF120" i="5"/>
  <c r="T120" i="5"/>
  <c r="R120" i="5"/>
  <c r="P120" i="5"/>
  <c r="BI114" i="5"/>
  <c r="BH114" i="5"/>
  <c r="BG114" i="5"/>
  <c r="BF114" i="5"/>
  <c r="T114" i="5"/>
  <c r="R114" i="5"/>
  <c r="P114" i="5"/>
  <c r="BI112" i="5"/>
  <c r="BH112" i="5"/>
  <c r="BG112" i="5"/>
  <c r="BF112" i="5"/>
  <c r="T112" i="5"/>
  <c r="R112" i="5"/>
  <c r="P112" i="5"/>
  <c r="BI108" i="5"/>
  <c r="BH108" i="5"/>
  <c r="BG108" i="5"/>
  <c r="BF108" i="5"/>
  <c r="T108" i="5"/>
  <c r="R108" i="5"/>
  <c r="P108" i="5"/>
  <c r="BI104" i="5"/>
  <c r="BH104" i="5"/>
  <c r="BG104" i="5"/>
  <c r="BF104" i="5"/>
  <c r="T104" i="5"/>
  <c r="R104" i="5"/>
  <c r="P104" i="5"/>
  <c r="BI100" i="5"/>
  <c r="BH100" i="5"/>
  <c r="BG100" i="5"/>
  <c r="BF100" i="5"/>
  <c r="T100" i="5"/>
  <c r="R100" i="5"/>
  <c r="P100" i="5"/>
  <c r="BI96" i="5"/>
  <c r="BH96" i="5"/>
  <c r="BG96" i="5"/>
  <c r="BF96" i="5"/>
  <c r="T96" i="5"/>
  <c r="R96" i="5"/>
  <c r="P96" i="5"/>
  <c r="BI91" i="5"/>
  <c r="BH91" i="5"/>
  <c r="BG91" i="5"/>
  <c r="BF91" i="5"/>
  <c r="T91" i="5"/>
  <c r="R91" i="5"/>
  <c r="P91" i="5"/>
  <c r="F82" i="5"/>
  <c r="E80" i="5"/>
  <c r="F52" i="5"/>
  <c r="E50" i="5"/>
  <c r="J24" i="5"/>
  <c r="E24" i="5"/>
  <c r="J55" i="5" s="1"/>
  <c r="J23" i="5"/>
  <c r="J21" i="5"/>
  <c r="E21" i="5"/>
  <c r="J54" i="5" s="1"/>
  <c r="J20" i="5"/>
  <c r="J18" i="5"/>
  <c r="E18" i="5"/>
  <c r="F85" i="5" s="1"/>
  <c r="J17" i="5"/>
  <c r="J15" i="5"/>
  <c r="E15" i="5"/>
  <c r="F54" i="5" s="1"/>
  <c r="J14" i="5"/>
  <c r="J12" i="5"/>
  <c r="J52" i="5"/>
  <c r="E7" i="5"/>
  <c r="E48" i="5" s="1"/>
  <c r="J37" i="4"/>
  <c r="J36" i="4"/>
  <c r="AY57" i="1" s="1"/>
  <c r="J35" i="4"/>
  <c r="AX57" i="1"/>
  <c r="BI117" i="4"/>
  <c r="BH117" i="4"/>
  <c r="BG117" i="4"/>
  <c r="BF117" i="4"/>
  <c r="T117" i="4"/>
  <c r="R117" i="4"/>
  <c r="P117" i="4"/>
  <c r="BI116" i="4"/>
  <c r="BH116" i="4"/>
  <c r="BG116" i="4"/>
  <c r="BF116" i="4"/>
  <c r="T116" i="4"/>
  <c r="R116" i="4"/>
  <c r="P116" i="4"/>
  <c r="BI114" i="4"/>
  <c r="BH114" i="4"/>
  <c r="BG114" i="4"/>
  <c r="BF114" i="4"/>
  <c r="T114" i="4"/>
  <c r="R114" i="4"/>
  <c r="P114" i="4"/>
  <c r="BI112" i="4"/>
  <c r="BH112" i="4"/>
  <c r="BG112" i="4"/>
  <c r="BF112" i="4"/>
  <c r="T112" i="4"/>
  <c r="R112" i="4"/>
  <c r="P112" i="4"/>
  <c r="BI110" i="4"/>
  <c r="BH110" i="4"/>
  <c r="BG110" i="4"/>
  <c r="BF110" i="4"/>
  <c r="T110" i="4"/>
  <c r="R110" i="4"/>
  <c r="P110" i="4"/>
  <c r="BI109" i="4"/>
  <c r="BH109" i="4"/>
  <c r="BG109" i="4"/>
  <c r="BF109" i="4"/>
  <c r="T109" i="4"/>
  <c r="R109" i="4"/>
  <c r="P109" i="4"/>
  <c r="BI108" i="4"/>
  <c r="BH108" i="4"/>
  <c r="BG108" i="4"/>
  <c r="BF108" i="4"/>
  <c r="T108" i="4"/>
  <c r="R108" i="4"/>
  <c r="P108" i="4"/>
  <c r="BI107" i="4"/>
  <c r="BH107" i="4"/>
  <c r="BG107" i="4"/>
  <c r="BF107" i="4"/>
  <c r="T107" i="4"/>
  <c r="R107" i="4"/>
  <c r="P107" i="4"/>
  <c r="BI105" i="4"/>
  <c r="BH105" i="4"/>
  <c r="BG105" i="4"/>
  <c r="BF105" i="4"/>
  <c r="T105" i="4"/>
  <c r="R105" i="4"/>
  <c r="P105" i="4"/>
  <c r="BI103" i="4"/>
  <c r="BH103" i="4"/>
  <c r="BG103" i="4"/>
  <c r="BF103" i="4"/>
  <c r="T103" i="4"/>
  <c r="R103" i="4"/>
  <c r="P103" i="4"/>
  <c r="BI101" i="4"/>
  <c r="BH101" i="4"/>
  <c r="BG101" i="4"/>
  <c r="BF101" i="4"/>
  <c r="T101" i="4"/>
  <c r="R101" i="4"/>
  <c r="P101" i="4"/>
  <c r="BI100" i="4"/>
  <c r="BH100" i="4"/>
  <c r="BG100" i="4"/>
  <c r="BF100" i="4"/>
  <c r="T100" i="4"/>
  <c r="R100" i="4"/>
  <c r="P100" i="4"/>
  <c r="BI96" i="4"/>
  <c r="BH96" i="4"/>
  <c r="BG96" i="4"/>
  <c r="BF96" i="4"/>
  <c r="T96" i="4"/>
  <c r="R96" i="4"/>
  <c r="P96" i="4"/>
  <c r="BI95" i="4"/>
  <c r="BH95" i="4"/>
  <c r="BG95" i="4"/>
  <c r="BF95" i="4"/>
  <c r="T95" i="4"/>
  <c r="R95" i="4"/>
  <c r="P95" i="4"/>
  <c r="BI93" i="4"/>
  <c r="BH93" i="4"/>
  <c r="BG93" i="4"/>
  <c r="BF93" i="4"/>
  <c r="T93" i="4"/>
  <c r="R93" i="4"/>
  <c r="P93" i="4"/>
  <c r="BI92" i="4"/>
  <c r="BH92" i="4"/>
  <c r="BG92" i="4"/>
  <c r="BF92" i="4"/>
  <c r="T92" i="4"/>
  <c r="R92" i="4"/>
  <c r="P92" i="4"/>
  <c r="BI90" i="4"/>
  <c r="BH90" i="4"/>
  <c r="BG90" i="4"/>
  <c r="BF90" i="4"/>
  <c r="T90" i="4"/>
  <c r="R90" i="4"/>
  <c r="P90" i="4"/>
  <c r="BI86" i="4"/>
  <c r="BH86" i="4"/>
  <c r="BG86" i="4"/>
  <c r="BF86" i="4"/>
  <c r="T86" i="4"/>
  <c r="T85" i="4" s="1"/>
  <c r="T84" i="4" s="1"/>
  <c r="R86" i="4"/>
  <c r="R85" i="4" s="1"/>
  <c r="R84" i="4" s="1"/>
  <c r="P86" i="4"/>
  <c r="P85" i="4" s="1"/>
  <c r="P84" i="4" s="1"/>
  <c r="F77" i="4"/>
  <c r="E75" i="4"/>
  <c r="F52" i="4"/>
  <c r="E50" i="4"/>
  <c r="J24" i="4"/>
  <c r="E24" i="4"/>
  <c r="J80" i="4" s="1"/>
  <c r="J23" i="4"/>
  <c r="J21" i="4"/>
  <c r="E21" i="4"/>
  <c r="J54" i="4" s="1"/>
  <c r="J20" i="4"/>
  <c r="J18" i="4"/>
  <c r="E18" i="4"/>
  <c r="F80" i="4"/>
  <c r="J17" i="4"/>
  <c r="J15" i="4"/>
  <c r="E15" i="4"/>
  <c r="F79" i="4" s="1"/>
  <c r="J14" i="4"/>
  <c r="J12" i="4"/>
  <c r="J77" i="4" s="1"/>
  <c r="E7" i="4"/>
  <c r="E73" i="4"/>
  <c r="J37" i="3"/>
  <c r="J36" i="3"/>
  <c r="AY56" i="1" s="1"/>
  <c r="J35" i="3"/>
  <c r="AX56" i="1" s="1"/>
  <c r="BI143" i="3"/>
  <c r="BH143" i="3"/>
  <c r="BG143" i="3"/>
  <c r="BF143" i="3"/>
  <c r="T143" i="3"/>
  <c r="R143" i="3"/>
  <c r="P143" i="3"/>
  <c r="BI142" i="3"/>
  <c r="BH142" i="3"/>
  <c r="BG142" i="3"/>
  <c r="BF142" i="3"/>
  <c r="T142" i="3"/>
  <c r="R142" i="3"/>
  <c r="P142" i="3"/>
  <c r="BI141" i="3"/>
  <c r="BH141" i="3"/>
  <c r="BG141" i="3"/>
  <c r="BF141" i="3"/>
  <c r="T141" i="3"/>
  <c r="R141" i="3"/>
  <c r="P141" i="3"/>
  <c r="BI140" i="3"/>
  <c r="BH140" i="3"/>
  <c r="BG140" i="3"/>
  <c r="BF140" i="3"/>
  <c r="T140" i="3"/>
  <c r="R140" i="3"/>
  <c r="P140" i="3"/>
  <c r="BI139" i="3"/>
  <c r="BH139" i="3"/>
  <c r="BG139" i="3"/>
  <c r="BF139" i="3"/>
  <c r="T139" i="3"/>
  <c r="R139" i="3"/>
  <c r="P139" i="3"/>
  <c r="BI138" i="3"/>
  <c r="BH138" i="3"/>
  <c r="BG138" i="3"/>
  <c r="BF138" i="3"/>
  <c r="T138" i="3"/>
  <c r="R138" i="3"/>
  <c r="P138" i="3"/>
  <c r="BI137" i="3"/>
  <c r="BH137" i="3"/>
  <c r="BG137" i="3"/>
  <c r="BF137" i="3"/>
  <c r="T137" i="3"/>
  <c r="R137" i="3"/>
  <c r="P137" i="3"/>
  <c r="BI136" i="3"/>
  <c r="BH136" i="3"/>
  <c r="BG136" i="3"/>
  <c r="BF136" i="3"/>
  <c r="T136" i="3"/>
  <c r="R136" i="3"/>
  <c r="P136" i="3"/>
  <c r="BI135" i="3"/>
  <c r="BH135" i="3"/>
  <c r="BG135" i="3"/>
  <c r="BF135" i="3"/>
  <c r="T135" i="3"/>
  <c r="R135" i="3"/>
  <c r="P135" i="3"/>
  <c r="BI133" i="3"/>
  <c r="BH133" i="3"/>
  <c r="BG133" i="3"/>
  <c r="BF133" i="3"/>
  <c r="T133" i="3"/>
  <c r="R133" i="3"/>
  <c r="P133" i="3"/>
  <c r="BI131" i="3"/>
  <c r="BH131" i="3"/>
  <c r="BG131" i="3"/>
  <c r="BF131" i="3"/>
  <c r="T131" i="3"/>
  <c r="R131" i="3"/>
  <c r="P131" i="3"/>
  <c r="BI129" i="3"/>
  <c r="BH129" i="3"/>
  <c r="BG129" i="3"/>
  <c r="BF129" i="3"/>
  <c r="T129" i="3"/>
  <c r="R129" i="3"/>
  <c r="P129" i="3"/>
  <c r="BI126" i="3"/>
  <c r="BH126" i="3"/>
  <c r="BG126" i="3"/>
  <c r="BF126" i="3"/>
  <c r="T126" i="3"/>
  <c r="R126" i="3"/>
  <c r="P126" i="3"/>
  <c r="BI124" i="3"/>
  <c r="BH124" i="3"/>
  <c r="BG124" i="3"/>
  <c r="BF124" i="3"/>
  <c r="T124" i="3"/>
  <c r="R124" i="3"/>
  <c r="P124" i="3"/>
  <c r="BI121" i="3"/>
  <c r="BH121" i="3"/>
  <c r="BG121" i="3"/>
  <c r="BF121" i="3"/>
  <c r="T121" i="3"/>
  <c r="R121" i="3"/>
  <c r="P121" i="3"/>
  <c r="BI117" i="3"/>
  <c r="BH117" i="3"/>
  <c r="BG117" i="3"/>
  <c r="BF117" i="3"/>
  <c r="T117" i="3"/>
  <c r="R117" i="3"/>
  <c r="P117" i="3"/>
  <c r="BI115" i="3"/>
  <c r="BH115" i="3"/>
  <c r="BG115" i="3"/>
  <c r="BF115" i="3"/>
  <c r="T115" i="3"/>
  <c r="R115" i="3"/>
  <c r="P115" i="3"/>
  <c r="BI113" i="3"/>
  <c r="BH113" i="3"/>
  <c r="BG113" i="3"/>
  <c r="BF113" i="3"/>
  <c r="T113" i="3"/>
  <c r="R113" i="3"/>
  <c r="P113" i="3"/>
  <c r="BI110" i="3"/>
  <c r="BH110" i="3"/>
  <c r="BG110" i="3"/>
  <c r="BF110" i="3"/>
  <c r="T110" i="3"/>
  <c r="R110" i="3"/>
  <c r="P110" i="3"/>
  <c r="BI108" i="3"/>
  <c r="BH108" i="3"/>
  <c r="BG108" i="3"/>
  <c r="BF108" i="3"/>
  <c r="T108" i="3"/>
  <c r="R108" i="3"/>
  <c r="P108" i="3"/>
  <c r="BI107" i="3"/>
  <c r="BH107" i="3"/>
  <c r="BG107" i="3"/>
  <c r="BF107" i="3"/>
  <c r="T107" i="3"/>
  <c r="R107" i="3"/>
  <c r="P107" i="3"/>
  <c r="BI105" i="3"/>
  <c r="BH105" i="3"/>
  <c r="BG105" i="3"/>
  <c r="BF105" i="3"/>
  <c r="T105" i="3"/>
  <c r="R105" i="3"/>
  <c r="P105" i="3"/>
  <c r="BI102" i="3"/>
  <c r="BH102" i="3"/>
  <c r="BG102" i="3"/>
  <c r="BF102" i="3"/>
  <c r="T102" i="3"/>
  <c r="R102" i="3"/>
  <c r="P102" i="3"/>
  <c r="BI98" i="3"/>
  <c r="BH98" i="3"/>
  <c r="BG98" i="3"/>
  <c r="BF98" i="3"/>
  <c r="T98" i="3"/>
  <c r="R98" i="3"/>
  <c r="P98" i="3"/>
  <c r="BI96" i="3"/>
  <c r="BH96" i="3"/>
  <c r="BG96" i="3"/>
  <c r="BF96" i="3"/>
  <c r="T96" i="3"/>
  <c r="R96" i="3"/>
  <c r="P96" i="3"/>
  <c r="BI94" i="3"/>
  <c r="BH94" i="3"/>
  <c r="BG94" i="3"/>
  <c r="BF94" i="3"/>
  <c r="T94" i="3"/>
  <c r="R94" i="3"/>
  <c r="P94" i="3"/>
  <c r="BI92" i="3"/>
  <c r="BH92" i="3"/>
  <c r="BG92" i="3"/>
  <c r="BF92" i="3"/>
  <c r="T92" i="3"/>
  <c r="R92" i="3"/>
  <c r="P92" i="3"/>
  <c r="BI88" i="3"/>
  <c r="BH88" i="3"/>
  <c r="BG88" i="3"/>
  <c r="BF88" i="3"/>
  <c r="T88" i="3"/>
  <c r="T87" i="3"/>
  <c r="T86" i="3" s="1"/>
  <c r="R88" i="3"/>
  <c r="R87" i="3" s="1"/>
  <c r="R86" i="3" s="1"/>
  <c r="P88" i="3"/>
  <c r="P87" i="3"/>
  <c r="P86" i="3" s="1"/>
  <c r="F79" i="3"/>
  <c r="E77" i="3"/>
  <c r="F52" i="3"/>
  <c r="E50" i="3"/>
  <c r="J24" i="3"/>
  <c r="E24" i="3"/>
  <c r="J55" i="3"/>
  <c r="J23" i="3"/>
  <c r="J21" i="3"/>
  <c r="E21" i="3"/>
  <c r="J81" i="3" s="1"/>
  <c r="J20" i="3"/>
  <c r="J18" i="3"/>
  <c r="E18" i="3"/>
  <c r="F82" i="3" s="1"/>
  <c r="J17" i="3"/>
  <c r="J15" i="3"/>
  <c r="E15" i="3"/>
  <c r="F81" i="3" s="1"/>
  <c r="J14" i="3"/>
  <c r="J12" i="3"/>
  <c r="J79" i="3" s="1"/>
  <c r="E7" i="3"/>
  <c r="E48" i="3" s="1"/>
  <c r="J37" i="2"/>
  <c r="J36" i="2"/>
  <c r="AY55" i="1"/>
  <c r="J35" i="2"/>
  <c r="AX55" i="1"/>
  <c r="BI839" i="2"/>
  <c r="BH839" i="2"/>
  <c r="BG839" i="2"/>
  <c r="BF839" i="2"/>
  <c r="T839" i="2"/>
  <c r="R839" i="2"/>
  <c r="P839" i="2"/>
  <c r="BI837" i="2"/>
  <c r="BH837" i="2"/>
  <c r="BG837" i="2"/>
  <c r="BF837" i="2"/>
  <c r="T837" i="2"/>
  <c r="R837" i="2"/>
  <c r="P837" i="2"/>
  <c r="BI834" i="2"/>
  <c r="BH834" i="2"/>
  <c r="BG834" i="2"/>
  <c r="BF834" i="2"/>
  <c r="T834" i="2"/>
  <c r="R834" i="2"/>
  <c r="P834" i="2"/>
  <c r="BI832" i="2"/>
  <c r="BH832" i="2"/>
  <c r="BG832" i="2"/>
  <c r="BF832" i="2"/>
  <c r="T832" i="2"/>
  <c r="R832" i="2"/>
  <c r="P832" i="2"/>
  <c r="BI829" i="2"/>
  <c r="BH829" i="2"/>
  <c r="BG829" i="2"/>
  <c r="BF829" i="2"/>
  <c r="T829" i="2"/>
  <c r="R829" i="2"/>
  <c r="P829" i="2"/>
  <c r="BI827" i="2"/>
  <c r="BH827" i="2"/>
  <c r="BG827" i="2"/>
  <c r="BF827" i="2"/>
  <c r="T827" i="2"/>
  <c r="R827" i="2"/>
  <c r="P827" i="2"/>
  <c r="BI816" i="2"/>
  <c r="BH816" i="2"/>
  <c r="BG816" i="2"/>
  <c r="BF816" i="2"/>
  <c r="T816" i="2"/>
  <c r="R816" i="2"/>
  <c r="P816" i="2"/>
  <c r="BI813" i="2"/>
  <c r="BH813" i="2"/>
  <c r="BG813" i="2"/>
  <c r="BF813" i="2"/>
  <c r="T813" i="2"/>
  <c r="R813" i="2"/>
  <c r="P813" i="2"/>
  <c r="BI811" i="2"/>
  <c r="BH811" i="2"/>
  <c r="BG811" i="2"/>
  <c r="BF811" i="2"/>
  <c r="T811" i="2"/>
  <c r="R811" i="2"/>
  <c r="P811" i="2"/>
  <c r="BI808" i="2"/>
  <c r="BH808" i="2"/>
  <c r="BG808" i="2"/>
  <c r="BF808" i="2"/>
  <c r="T808" i="2"/>
  <c r="R808" i="2"/>
  <c r="P808" i="2"/>
  <c r="BI804" i="2"/>
  <c r="BH804" i="2"/>
  <c r="BG804" i="2"/>
  <c r="BF804" i="2"/>
  <c r="T804" i="2"/>
  <c r="R804" i="2"/>
  <c r="P804" i="2"/>
  <c r="BI801" i="2"/>
  <c r="BH801" i="2"/>
  <c r="BG801" i="2"/>
  <c r="BF801" i="2"/>
  <c r="T801" i="2"/>
  <c r="R801" i="2"/>
  <c r="P801" i="2"/>
  <c r="BI799" i="2"/>
  <c r="BH799" i="2"/>
  <c r="BG799" i="2"/>
  <c r="BF799" i="2"/>
  <c r="T799" i="2"/>
  <c r="R799" i="2"/>
  <c r="P799" i="2"/>
  <c r="BI788" i="2"/>
  <c r="BH788" i="2"/>
  <c r="BG788" i="2"/>
  <c r="BF788" i="2"/>
  <c r="T788" i="2"/>
  <c r="R788" i="2"/>
  <c r="P788" i="2"/>
  <c r="BI785" i="2"/>
  <c r="BH785" i="2"/>
  <c r="BG785" i="2"/>
  <c r="BF785" i="2"/>
  <c r="T785" i="2"/>
  <c r="R785" i="2"/>
  <c r="P785" i="2"/>
  <c r="BI783" i="2"/>
  <c r="BH783" i="2"/>
  <c r="BG783" i="2"/>
  <c r="BF783" i="2"/>
  <c r="T783" i="2"/>
  <c r="R783" i="2"/>
  <c r="P783" i="2"/>
  <c r="BI778" i="2"/>
  <c r="BH778" i="2"/>
  <c r="BG778" i="2"/>
  <c r="BF778" i="2"/>
  <c r="T778" i="2"/>
  <c r="R778" i="2"/>
  <c r="P778" i="2"/>
  <c r="BI774" i="2"/>
  <c r="BH774" i="2"/>
  <c r="BG774" i="2"/>
  <c r="BF774" i="2"/>
  <c r="T774" i="2"/>
  <c r="R774" i="2"/>
  <c r="P774" i="2"/>
  <c r="BI770" i="2"/>
  <c r="BH770" i="2"/>
  <c r="BG770" i="2"/>
  <c r="BF770" i="2"/>
  <c r="T770" i="2"/>
  <c r="R770" i="2"/>
  <c r="P770" i="2"/>
  <c r="BI765" i="2"/>
  <c r="BH765" i="2"/>
  <c r="BG765" i="2"/>
  <c r="BF765" i="2"/>
  <c r="T765" i="2"/>
  <c r="R765" i="2"/>
  <c r="P765" i="2"/>
  <c r="BI763" i="2"/>
  <c r="BH763" i="2"/>
  <c r="BG763" i="2"/>
  <c r="BF763" i="2"/>
  <c r="T763" i="2"/>
  <c r="R763" i="2"/>
  <c r="P763" i="2"/>
  <c r="BI760" i="2"/>
  <c r="BH760" i="2"/>
  <c r="BG760" i="2"/>
  <c r="BF760" i="2"/>
  <c r="T760" i="2"/>
  <c r="R760" i="2"/>
  <c r="P760" i="2"/>
  <c r="BI758" i="2"/>
  <c r="BH758" i="2"/>
  <c r="BG758" i="2"/>
  <c r="BF758" i="2"/>
  <c r="T758" i="2"/>
  <c r="R758" i="2"/>
  <c r="P758" i="2"/>
  <c r="BI757" i="2"/>
  <c r="BH757" i="2"/>
  <c r="BG757" i="2"/>
  <c r="BF757" i="2"/>
  <c r="T757" i="2"/>
  <c r="R757" i="2"/>
  <c r="P757" i="2"/>
  <c r="BI752" i="2"/>
  <c r="BH752" i="2"/>
  <c r="BG752" i="2"/>
  <c r="BF752" i="2"/>
  <c r="T752" i="2"/>
  <c r="R752" i="2"/>
  <c r="P752" i="2"/>
  <c r="BI750" i="2"/>
  <c r="BH750" i="2"/>
  <c r="BG750" i="2"/>
  <c r="BF750" i="2"/>
  <c r="T750" i="2"/>
  <c r="R750" i="2"/>
  <c r="P750" i="2"/>
  <c r="BI748" i="2"/>
  <c r="BH748" i="2"/>
  <c r="BG748" i="2"/>
  <c r="BF748" i="2"/>
  <c r="T748" i="2"/>
  <c r="R748" i="2"/>
  <c r="P748" i="2"/>
  <c r="BI746" i="2"/>
  <c r="BH746" i="2"/>
  <c r="BG746" i="2"/>
  <c r="BF746" i="2"/>
  <c r="T746" i="2"/>
  <c r="R746" i="2"/>
  <c r="P746" i="2"/>
  <c r="BI743" i="2"/>
  <c r="BH743" i="2"/>
  <c r="BG743" i="2"/>
  <c r="BF743" i="2"/>
  <c r="T743" i="2"/>
  <c r="R743" i="2"/>
  <c r="P743" i="2"/>
  <c r="BI739" i="2"/>
  <c r="BH739" i="2"/>
  <c r="BG739" i="2"/>
  <c r="BF739" i="2"/>
  <c r="T739" i="2"/>
  <c r="R739" i="2"/>
  <c r="P739" i="2"/>
  <c r="BI735" i="2"/>
  <c r="BH735" i="2"/>
  <c r="BG735" i="2"/>
  <c r="BF735" i="2"/>
  <c r="T735" i="2"/>
  <c r="R735" i="2"/>
  <c r="P735" i="2"/>
  <c r="BI731" i="2"/>
  <c r="BH731" i="2"/>
  <c r="BG731" i="2"/>
  <c r="BF731" i="2"/>
  <c r="T731" i="2"/>
  <c r="R731" i="2"/>
  <c r="P731" i="2"/>
  <c r="BI727" i="2"/>
  <c r="BH727" i="2"/>
  <c r="BG727" i="2"/>
  <c r="BF727" i="2"/>
  <c r="T727" i="2"/>
  <c r="R727" i="2"/>
  <c r="P727" i="2"/>
  <c r="BI725" i="2"/>
  <c r="BH725" i="2"/>
  <c r="BG725" i="2"/>
  <c r="BF725" i="2"/>
  <c r="T725" i="2"/>
  <c r="R725" i="2"/>
  <c r="P725" i="2"/>
  <c r="BI724" i="2"/>
  <c r="BH724" i="2"/>
  <c r="BG724" i="2"/>
  <c r="BF724" i="2"/>
  <c r="T724" i="2"/>
  <c r="R724" i="2"/>
  <c r="P724" i="2"/>
  <c r="BI721" i="2"/>
  <c r="BH721" i="2"/>
  <c r="BG721" i="2"/>
  <c r="BF721" i="2"/>
  <c r="T721" i="2"/>
  <c r="R721" i="2"/>
  <c r="P721" i="2"/>
  <c r="BI719" i="2"/>
  <c r="BH719" i="2"/>
  <c r="BG719" i="2"/>
  <c r="BF719" i="2"/>
  <c r="T719" i="2"/>
  <c r="R719" i="2"/>
  <c r="P719" i="2"/>
  <c r="BI717" i="2"/>
  <c r="BH717" i="2"/>
  <c r="BG717" i="2"/>
  <c r="BF717" i="2"/>
  <c r="T717" i="2"/>
  <c r="R717" i="2"/>
  <c r="P717" i="2"/>
  <c r="BI715" i="2"/>
  <c r="BH715" i="2"/>
  <c r="BG715" i="2"/>
  <c r="BF715" i="2"/>
  <c r="T715" i="2"/>
  <c r="R715" i="2"/>
  <c r="P715" i="2"/>
  <c r="BI713" i="2"/>
  <c r="BH713" i="2"/>
  <c r="BG713" i="2"/>
  <c r="BF713" i="2"/>
  <c r="T713" i="2"/>
  <c r="R713" i="2"/>
  <c r="P713" i="2"/>
  <c r="BI711" i="2"/>
  <c r="BH711" i="2"/>
  <c r="BG711" i="2"/>
  <c r="BF711" i="2"/>
  <c r="T711" i="2"/>
  <c r="R711" i="2"/>
  <c r="P711" i="2"/>
  <c r="BI709" i="2"/>
  <c r="BH709" i="2"/>
  <c r="BG709" i="2"/>
  <c r="BF709" i="2"/>
  <c r="T709" i="2"/>
  <c r="R709" i="2"/>
  <c r="P709" i="2"/>
  <c r="BI707" i="2"/>
  <c r="BH707" i="2"/>
  <c r="BG707" i="2"/>
  <c r="BF707" i="2"/>
  <c r="T707" i="2"/>
  <c r="R707" i="2"/>
  <c r="P707" i="2"/>
  <c r="BI705" i="2"/>
  <c r="BH705" i="2"/>
  <c r="BG705" i="2"/>
  <c r="BF705" i="2"/>
  <c r="T705" i="2"/>
  <c r="R705" i="2"/>
  <c r="P705" i="2"/>
  <c r="BI704" i="2"/>
  <c r="BH704" i="2"/>
  <c r="BG704" i="2"/>
  <c r="BF704" i="2"/>
  <c r="T704" i="2"/>
  <c r="R704" i="2"/>
  <c r="P704" i="2"/>
  <c r="BI703" i="2"/>
  <c r="BH703" i="2"/>
  <c r="BG703" i="2"/>
  <c r="BF703" i="2"/>
  <c r="T703" i="2"/>
  <c r="R703" i="2"/>
  <c r="P703" i="2"/>
  <c r="BI702" i="2"/>
  <c r="BH702" i="2"/>
  <c r="BG702" i="2"/>
  <c r="BF702" i="2"/>
  <c r="T702" i="2"/>
  <c r="R702" i="2"/>
  <c r="P702" i="2"/>
  <c r="BI700" i="2"/>
  <c r="BH700" i="2"/>
  <c r="BG700" i="2"/>
  <c r="BF700" i="2"/>
  <c r="T700" i="2"/>
  <c r="R700" i="2"/>
  <c r="P700" i="2"/>
  <c r="BI697" i="2"/>
  <c r="BH697" i="2"/>
  <c r="BG697" i="2"/>
  <c r="BF697" i="2"/>
  <c r="T697" i="2"/>
  <c r="R697" i="2"/>
  <c r="P697" i="2"/>
  <c r="BI696" i="2"/>
  <c r="BH696" i="2"/>
  <c r="BG696" i="2"/>
  <c r="BF696" i="2"/>
  <c r="T696" i="2"/>
  <c r="R696" i="2"/>
  <c r="P696" i="2"/>
  <c r="BI691" i="2"/>
  <c r="BH691" i="2"/>
  <c r="BG691" i="2"/>
  <c r="BF691" i="2"/>
  <c r="T691" i="2"/>
  <c r="R691" i="2"/>
  <c r="P691" i="2"/>
  <c r="BI688" i="2"/>
  <c r="BH688" i="2"/>
  <c r="BG688" i="2"/>
  <c r="BF688" i="2"/>
  <c r="T688" i="2"/>
  <c r="R688" i="2"/>
  <c r="P688" i="2"/>
  <c r="BI683" i="2"/>
  <c r="BH683" i="2"/>
  <c r="BG683" i="2"/>
  <c r="BF683" i="2"/>
  <c r="T683" i="2"/>
  <c r="R683" i="2"/>
  <c r="P683" i="2"/>
  <c r="BI676" i="2"/>
  <c r="BH676" i="2"/>
  <c r="BG676" i="2"/>
  <c r="BF676" i="2"/>
  <c r="T676" i="2"/>
  <c r="R676" i="2"/>
  <c r="P676" i="2"/>
  <c r="BI671" i="2"/>
  <c r="BH671" i="2"/>
  <c r="BG671" i="2"/>
  <c r="BF671" i="2"/>
  <c r="T671" i="2"/>
  <c r="R671" i="2"/>
  <c r="P671" i="2"/>
  <c r="BI667" i="2"/>
  <c r="BH667" i="2"/>
  <c r="BG667" i="2"/>
  <c r="BF667" i="2"/>
  <c r="T667" i="2"/>
  <c r="R667" i="2"/>
  <c r="P667" i="2"/>
  <c r="BI663" i="2"/>
  <c r="BH663" i="2"/>
  <c r="BG663" i="2"/>
  <c r="BF663" i="2"/>
  <c r="T663" i="2"/>
  <c r="R663" i="2"/>
  <c r="P663" i="2"/>
  <c r="BI659" i="2"/>
  <c r="BH659" i="2"/>
  <c r="BG659" i="2"/>
  <c r="BF659" i="2"/>
  <c r="T659" i="2"/>
  <c r="R659" i="2"/>
  <c r="P659" i="2"/>
  <c r="BI656" i="2"/>
  <c r="BH656" i="2"/>
  <c r="BG656" i="2"/>
  <c r="BF656" i="2"/>
  <c r="T656" i="2"/>
  <c r="R656" i="2"/>
  <c r="P656" i="2"/>
  <c r="BI653" i="2"/>
  <c r="BH653" i="2"/>
  <c r="BG653" i="2"/>
  <c r="BF653" i="2"/>
  <c r="T653" i="2"/>
  <c r="R653" i="2"/>
  <c r="P653" i="2"/>
  <c r="BI648" i="2"/>
  <c r="BH648" i="2"/>
  <c r="BG648" i="2"/>
  <c r="BF648" i="2"/>
  <c r="T648" i="2"/>
  <c r="R648" i="2"/>
  <c r="P648" i="2"/>
  <c r="BI640" i="2"/>
  <c r="BH640" i="2"/>
  <c r="BG640" i="2"/>
  <c r="BF640" i="2"/>
  <c r="T640" i="2"/>
  <c r="R640" i="2"/>
  <c r="P640" i="2"/>
  <c r="BI637" i="2"/>
  <c r="BH637" i="2"/>
  <c r="BG637" i="2"/>
  <c r="BF637" i="2"/>
  <c r="T637" i="2"/>
  <c r="R637" i="2"/>
  <c r="P637" i="2"/>
  <c r="BI633" i="2"/>
  <c r="BH633" i="2"/>
  <c r="BG633" i="2"/>
  <c r="BF633" i="2"/>
  <c r="T633" i="2"/>
  <c r="R633" i="2"/>
  <c r="P633" i="2"/>
  <c r="BI630" i="2"/>
  <c r="BH630" i="2"/>
  <c r="BG630" i="2"/>
  <c r="BF630" i="2"/>
  <c r="T630" i="2"/>
  <c r="R630" i="2"/>
  <c r="P630" i="2"/>
  <c r="BI626" i="2"/>
  <c r="BH626" i="2"/>
  <c r="BG626" i="2"/>
  <c r="BF626" i="2"/>
  <c r="T626" i="2"/>
  <c r="R626" i="2"/>
  <c r="P626" i="2"/>
  <c r="BI621" i="2"/>
  <c r="BH621" i="2"/>
  <c r="BG621" i="2"/>
  <c r="BF621" i="2"/>
  <c r="T621" i="2"/>
  <c r="R621" i="2"/>
  <c r="P621" i="2"/>
  <c r="BI618" i="2"/>
  <c r="BH618" i="2"/>
  <c r="BG618" i="2"/>
  <c r="BF618" i="2"/>
  <c r="T618" i="2"/>
  <c r="R618" i="2"/>
  <c r="P618" i="2"/>
  <c r="BI612" i="2"/>
  <c r="BH612" i="2"/>
  <c r="BG612" i="2"/>
  <c r="BF612" i="2"/>
  <c r="T612" i="2"/>
  <c r="R612" i="2"/>
  <c r="P612" i="2"/>
  <c r="BI611" i="2"/>
  <c r="BH611" i="2"/>
  <c r="BG611" i="2"/>
  <c r="BF611" i="2"/>
  <c r="T611" i="2"/>
  <c r="R611" i="2"/>
  <c r="P611" i="2"/>
  <c r="BI605" i="2"/>
  <c r="BH605" i="2"/>
  <c r="BG605" i="2"/>
  <c r="BF605" i="2"/>
  <c r="T605" i="2"/>
  <c r="R605" i="2"/>
  <c r="P605" i="2"/>
  <c r="BI598" i="2"/>
  <c r="BH598" i="2"/>
  <c r="BG598" i="2"/>
  <c r="BF598" i="2"/>
  <c r="T598" i="2"/>
  <c r="R598" i="2"/>
  <c r="P598" i="2"/>
  <c r="BI595" i="2"/>
  <c r="BH595" i="2"/>
  <c r="BG595" i="2"/>
  <c r="BF595" i="2"/>
  <c r="T595" i="2"/>
  <c r="R595" i="2"/>
  <c r="P595" i="2"/>
  <c r="BI593" i="2"/>
  <c r="BH593" i="2"/>
  <c r="BG593" i="2"/>
  <c r="BF593" i="2"/>
  <c r="T593" i="2"/>
  <c r="R593" i="2"/>
  <c r="P593" i="2"/>
  <c r="BI590" i="2"/>
  <c r="BH590" i="2"/>
  <c r="BG590" i="2"/>
  <c r="BF590" i="2"/>
  <c r="T590" i="2"/>
  <c r="R590" i="2"/>
  <c r="P590" i="2"/>
  <c r="BI585" i="2"/>
  <c r="BH585" i="2"/>
  <c r="BG585" i="2"/>
  <c r="BF585" i="2"/>
  <c r="T585" i="2"/>
  <c r="R585" i="2"/>
  <c r="P585" i="2"/>
  <c r="BI582" i="2"/>
  <c r="BH582" i="2"/>
  <c r="BG582" i="2"/>
  <c r="BF582" i="2"/>
  <c r="T582" i="2"/>
  <c r="R582" i="2"/>
  <c r="P582" i="2"/>
  <c r="BI579" i="2"/>
  <c r="BH579" i="2"/>
  <c r="BG579" i="2"/>
  <c r="BF579" i="2"/>
  <c r="T579" i="2"/>
  <c r="R579" i="2"/>
  <c r="P579" i="2"/>
  <c r="BI574" i="2"/>
  <c r="BH574" i="2"/>
  <c r="BG574" i="2"/>
  <c r="BF574" i="2"/>
  <c r="T574" i="2"/>
  <c r="R574" i="2"/>
  <c r="P574" i="2"/>
  <c r="BI571" i="2"/>
  <c r="BH571" i="2"/>
  <c r="BG571" i="2"/>
  <c r="BF571" i="2"/>
  <c r="T571" i="2"/>
  <c r="R571" i="2"/>
  <c r="P571" i="2"/>
  <c r="BI569" i="2"/>
  <c r="BH569" i="2"/>
  <c r="BG569" i="2"/>
  <c r="BF569" i="2"/>
  <c r="T569" i="2"/>
  <c r="R569" i="2"/>
  <c r="P569" i="2"/>
  <c r="BI565" i="2"/>
  <c r="BH565" i="2"/>
  <c r="BG565" i="2"/>
  <c r="BF565" i="2"/>
  <c r="T565" i="2"/>
  <c r="R565" i="2"/>
  <c r="P565" i="2"/>
  <c r="BI560" i="2"/>
  <c r="BH560" i="2"/>
  <c r="BG560" i="2"/>
  <c r="BF560" i="2"/>
  <c r="T560" i="2"/>
  <c r="R560" i="2"/>
  <c r="P560" i="2"/>
  <c r="BI557" i="2"/>
  <c r="BH557" i="2"/>
  <c r="BG557" i="2"/>
  <c r="BF557" i="2"/>
  <c r="T557" i="2"/>
  <c r="R557" i="2"/>
  <c r="P557" i="2"/>
  <c r="BI552" i="2"/>
  <c r="BH552" i="2"/>
  <c r="BG552" i="2"/>
  <c r="BF552" i="2"/>
  <c r="T552" i="2"/>
  <c r="R552" i="2"/>
  <c r="P552" i="2"/>
  <c r="BI549" i="2"/>
  <c r="BH549" i="2"/>
  <c r="BG549" i="2"/>
  <c r="BF549" i="2"/>
  <c r="T549" i="2"/>
  <c r="R549" i="2"/>
  <c r="P549" i="2"/>
  <c r="BI544" i="2"/>
  <c r="BH544" i="2"/>
  <c r="BG544" i="2"/>
  <c r="BF544" i="2"/>
  <c r="T544" i="2"/>
  <c r="R544" i="2"/>
  <c r="P544" i="2"/>
  <c r="BI541" i="2"/>
  <c r="BH541" i="2"/>
  <c r="BG541" i="2"/>
  <c r="BF541" i="2"/>
  <c r="T541" i="2"/>
  <c r="R541" i="2"/>
  <c r="P541" i="2"/>
  <c r="BI538" i="2"/>
  <c r="BH538" i="2"/>
  <c r="BG538" i="2"/>
  <c r="BF538" i="2"/>
  <c r="T538" i="2"/>
  <c r="R538" i="2"/>
  <c r="P538" i="2"/>
  <c r="BI536" i="2"/>
  <c r="BH536" i="2"/>
  <c r="BG536" i="2"/>
  <c r="BF536" i="2"/>
  <c r="T536" i="2"/>
  <c r="R536" i="2"/>
  <c r="P536" i="2"/>
  <c r="BI534" i="2"/>
  <c r="BH534" i="2"/>
  <c r="BG534" i="2"/>
  <c r="BF534" i="2"/>
  <c r="T534" i="2"/>
  <c r="R534" i="2"/>
  <c r="P534" i="2"/>
  <c r="BI531" i="2"/>
  <c r="BH531" i="2"/>
  <c r="BG531" i="2"/>
  <c r="BF531" i="2"/>
  <c r="T531" i="2"/>
  <c r="R531" i="2"/>
  <c r="P531" i="2"/>
  <c r="BI529" i="2"/>
  <c r="BH529" i="2"/>
  <c r="BG529" i="2"/>
  <c r="BF529" i="2"/>
  <c r="T529" i="2"/>
  <c r="R529" i="2"/>
  <c r="P529" i="2"/>
  <c r="BI526" i="2"/>
  <c r="BH526" i="2"/>
  <c r="BG526" i="2"/>
  <c r="BF526" i="2"/>
  <c r="T526" i="2"/>
  <c r="R526" i="2"/>
  <c r="P526" i="2"/>
  <c r="BI521" i="2"/>
  <c r="BH521" i="2"/>
  <c r="BG521" i="2"/>
  <c r="BF521" i="2"/>
  <c r="T521" i="2"/>
  <c r="R521" i="2"/>
  <c r="P521" i="2"/>
  <c r="BI520" i="2"/>
  <c r="BH520" i="2"/>
  <c r="BG520" i="2"/>
  <c r="BF520" i="2"/>
  <c r="T520" i="2"/>
  <c r="R520" i="2"/>
  <c r="P520" i="2"/>
  <c r="BI515" i="2"/>
  <c r="BH515" i="2"/>
  <c r="BG515" i="2"/>
  <c r="BF515" i="2"/>
  <c r="T515" i="2"/>
  <c r="R515" i="2"/>
  <c r="P515" i="2"/>
  <c r="BI511" i="2"/>
  <c r="BH511" i="2"/>
  <c r="BG511" i="2"/>
  <c r="BF511" i="2"/>
  <c r="T511" i="2"/>
  <c r="R511" i="2"/>
  <c r="P511" i="2"/>
  <c r="BI506" i="2"/>
  <c r="BH506" i="2"/>
  <c r="BG506" i="2"/>
  <c r="BF506" i="2"/>
  <c r="T506" i="2"/>
  <c r="R506" i="2"/>
  <c r="P506" i="2"/>
  <c r="BI502" i="2"/>
  <c r="BH502" i="2"/>
  <c r="BG502" i="2"/>
  <c r="BF502" i="2"/>
  <c r="T502" i="2"/>
  <c r="T501" i="2" s="1"/>
  <c r="R502" i="2"/>
  <c r="R501" i="2"/>
  <c r="P502" i="2"/>
  <c r="P501" i="2" s="1"/>
  <c r="BI497" i="2"/>
  <c r="BH497" i="2"/>
  <c r="BG497" i="2"/>
  <c r="BF497" i="2"/>
  <c r="T497" i="2"/>
  <c r="R497" i="2"/>
  <c r="P497" i="2"/>
  <c r="BI489" i="2"/>
  <c r="BH489" i="2"/>
  <c r="BG489" i="2"/>
  <c r="BF489" i="2"/>
  <c r="T489" i="2"/>
  <c r="R489" i="2"/>
  <c r="P489" i="2"/>
  <c r="BI485" i="2"/>
  <c r="BH485" i="2"/>
  <c r="BG485" i="2"/>
  <c r="BF485" i="2"/>
  <c r="T485" i="2"/>
  <c r="R485" i="2"/>
  <c r="P485" i="2"/>
  <c r="BI481" i="2"/>
  <c r="BH481" i="2"/>
  <c r="BG481" i="2"/>
  <c r="BF481" i="2"/>
  <c r="T481" i="2"/>
  <c r="R481" i="2"/>
  <c r="P481" i="2"/>
  <c r="BI477" i="2"/>
  <c r="BH477" i="2"/>
  <c r="BG477" i="2"/>
  <c r="BF477" i="2"/>
  <c r="T477" i="2"/>
  <c r="R477" i="2"/>
  <c r="P477" i="2"/>
  <c r="BI475" i="2"/>
  <c r="BH475" i="2"/>
  <c r="BG475" i="2"/>
  <c r="BF475" i="2"/>
  <c r="T475" i="2"/>
  <c r="R475" i="2"/>
  <c r="P475" i="2"/>
  <c r="BI471" i="2"/>
  <c r="BH471" i="2"/>
  <c r="BG471" i="2"/>
  <c r="BF471" i="2"/>
  <c r="T471" i="2"/>
  <c r="R471" i="2"/>
  <c r="P471" i="2"/>
  <c r="BI469" i="2"/>
  <c r="BH469" i="2"/>
  <c r="BG469" i="2"/>
  <c r="BF469" i="2"/>
  <c r="T469" i="2"/>
  <c r="R469" i="2"/>
  <c r="P469" i="2"/>
  <c r="BI464" i="2"/>
  <c r="BH464" i="2"/>
  <c r="BG464" i="2"/>
  <c r="BF464" i="2"/>
  <c r="T464" i="2"/>
  <c r="R464" i="2"/>
  <c r="P464" i="2"/>
  <c r="BI462" i="2"/>
  <c r="BH462" i="2"/>
  <c r="BG462" i="2"/>
  <c r="BF462" i="2"/>
  <c r="T462" i="2"/>
  <c r="R462" i="2"/>
  <c r="P462" i="2"/>
  <c r="BI460" i="2"/>
  <c r="BH460" i="2"/>
  <c r="BG460" i="2"/>
  <c r="BF460" i="2"/>
  <c r="T460" i="2"/>
  <c r="R460" i="2"/>
  <c r="P460" i="2"/>
  <c r="BI458" i="2"/>
  <c r="BH458" i="2"/>
  <c r="BG458" i="2"/>
  <c r="BF458" i="2"/>
  <c r="T458" i="2"/>
  <c r="R458" i="2"/>
  <c r="P458" i="2"/>
  <c r="BI454" i="2"/>
  <c r="BH454" i="2"/>
  <c r="BG454" i="2"/>
  <c r="BF454" i="2"/>
  <c r="T454" i="2"/>
  <c r="R454" i="2"/>
  <c r="P454" i="2"/>
  <c r="BI449" i="2"/>
  <c r="BH449" i="2"/>
  <c r="BG449" i="2"/>
  <c r="BF449" i="2"/>
  <c r="T449" i="2"/>
  <c r="R449" i="2"/>
  <c r="P449" i="2"/>
  <c r="BI445" i="2"/>
  <c r="BH445" i="2"/>
  <c r="BG445" i="2"/>
  <c r="BF445" i="2"/>
  <c r="T445" i="2"/>
  <c r="R445" i="2"/>
  <c r="P445" i="2"/>
  <c r="BI442" i="2"/>
  <c r="BH442" i="2"/>
  <c r="BG442" i="2"/>
  <c r="BF442" i="2"/>
  <c r="T442" i="2"/>
  <c r="R442" i="2"/>
  <c r="P442" i="2"/>
  <c r="BI438" i="2"/>
  <c r="BH438" i="2"/>
  <c r="BG438" i="2"/>
  <c r="BF438" i="2"/>
  <c r="T438" i="2"/>
  <c r="R438" i="2"/>
  <c r="P438" i="2"/>
  <c r="BI434" i="2"/>
  <c r="BH434" i="2"/>
  <c r="BG434" i="2"/>
  <c r="BF434" i="2"/>
  <c r="T434" i="2"/>
  <c r="R434" i="2"/>
  <c r="P434" i="2"/>
  <c r="BI430" i="2"/>
  <c r="BH430" i="2"/>
  <c r="BG430" i="2"/>
  <c r="BF430" i="2"/>
  <c r="T430" i="2"/>
  <c r="R430" i="2"/>
  <c r="P430" i="2"/>
  <c r="BI428" i="2"/>
  <c r="BH428" i="2"/>
  <c r="BG428" i="2"/>
  <c r="BF428" i="2"/>
  <c r="T428" i="2"/>
  <c r="R428" i="2"/>
  <c r="P428" i="2"/>
  <c r="BI426" i="2"/>
  <c r="BH426" i="2"/>
  <c r="BG426" i="2"/>
  <c r="BF426" i="2"/>
  <c r="T426" i="2"/>
  <c r="R426" i="2"/>
  <c r="P426" i="2"/>
  <c r="BI424" i="2"/>
  <c r="BH424" i="2"/>
  <c r="BG424" i="2"/>
  <c r="BF424" i="2"/>
  <c r="T424" i="2"/>
  <c r="R424" i="2"/>
  <c r="P424" i="2"/>
  <c r="BI422" i="2"/>
  <c r="BH422" i="2"/>
  <c r="BG422" i="2"/>
  <c r="BF422" i="2"/>
  <c r="T422" i="2"/>
  <c r="R422" i="2"/>
  <c r="P422" i="2"/>
  <c r="BI418" i="2"/>
  <c r="BH418" i="2"/>
  <c r="BG418" i="2"/>
  <c r="BF418" i="2"/>
  <c r="T418" i="2"/>
  <c r="R418" i="2"/>
  <c r="P418" i="2"/>
  <c r="BI414" i="2"/>
  <c r="BH414" i="2"/>
  <c r="BG414" i="2"/>
  <c r="BF414" i="2"/>
  <c r="T414" i="2"/>
  <c r="R414" i="2"/>
  <c r="P414" i="2"/>
  <c r="BI410" i="2"/>
  <c r="BH410" i="2"/>
  <c r="BG410" i="2"/>
  <c r="BF410" i="2"/>
  <c r="T410" i="2"/>
  <c r="R410" i="2"/>
  <c r="P410" i="2"/>
  <c r="BI404" i="2"/>
  <c r="BH404" i="2"/>
  <c r="BG404" i="2"/>
  <c r="BF404" i="2"/>
  <c r="T404" i="2"/>
  <c r="R404" i="2"/>
  <c r="P404" i="2"/>
  <c r="BI402" i="2"/>
  <c r="BH402" i="2"/>
  <c r="BG402" i="2"/>
  <c r="BF402" i="2"/>
  <c r="T402" i="2"/>
  <c r="R402" i="2"/>
  <c r="P402" i="2"/>
  <c r="BI400" i="2"/>
  <c r="BH400" i="2"/>
  <c r="BG400" i="2"/>
  <c r="BF400" i="2"/>
  <c r="T400" i="2"/>
  <c r="R400" i="2"/>
  <c r="P400" i="2"/>
  <c r="BI398" i="2"/>
  <c r="BH398" i="2"/>
  <c r="BG398" i="2"/>
  <c r="BF398" i="2"/>
  <c r="T398" i="2"/>
  <c r="R398" i="2"/>
  <c r="P398" i="2"/>
  <c r="BI396" i="2"/>
  <c r="BH396" i="2"/>
  <c r="BG396" i="2"/>
  <c r="BF396" i="2"/>
  <c r="T396" i="2"/>
  <c r="R396" i="2"/>
  <c r="P396" i="2"/>
  <c r="BI393" i="2"/>
  <c r="BH393" i="2"/>
  <c r="BG393" i="2"/>
  <c r="BF393" i="2"/>
  <c r="T393" i="2"/>
  <c r="R393" i="2"/>
  <c r="P393" i="2"/>
  <c r="BI390" i="2"/>
  <c r="BH390" i="2"/>
  <c r="BG390" i="2"/>
  <c r="BF390" i="2"/>
  <c r="T390" i="2"/>
  <c r="R390" i="2"/>
  <c r="P390" i="2"/>
  <c r="BI387" i="2"/>
  <c r="BH387" i="2"/>
  <c r="BG387" i="2"/>
  <c r="BF387" i="2"/>
  <c r="T387" i="2"/>
  <c r="R387" i="2"/>
  <c r="P387" i="2"/>
  <c r="BI386" i="2"/>
  <c r="BH386" i="2"/>
  <c r="BG386" i="2"/>
  <c r="BF386" i="2"/>
  <c r="T386" i="2"/>
  <c r="R386" i="2"/>
  <c r="P386" i="2"/>
  <c r="BI382" i="2"/>
  <c r="BH382" i="2"/>
  <c r="BG382" i="2"/>
  <c r="BF382" i="2"/>
  <c r="T382" i="2"/>
  <c r="R382" i="2"/>
  <c r="P382" i="2"/>
  <c r="BI379" i="2"/>
  <c r="BH379" i="2"/>
  <c r="BG379" i="2"/>
  <c r="BF379" i="2"/>
  <c r="T379" i="2"/>
  <c r="R379" i="2"/>
  <c r="P379" i="2"/>
  <c r="BI377" i="2"/>
  <c r="BH377" i="2"/>
  <c r="BG377" i="2"/>
  <c r="BF377" i="2"/>
  <c r="T377" i="2"/>
  <c r="R377" i="2"/>
  <c r="P377" i="2"/>
  <c r="BI375" i="2"/>
  <c r="BH375" i="2"/>
  <c r="BG375" i="2"/>
  <c r="BF375" i="2"/>
  <c r="T375" i="2"/>
  <c r="R375" i="2"/>
  <c r="P375" i="2"/>
  <c r="BI373" i="2"/>
  <c r="BH373" i="2"/>
  <c r="BG373" i="2"/>
  <c r="BF373" i="2"/>
  <c r="T373" i="2"/>
  <c r="R373" i="2"/>
  <c r="P373" i="2"/>
  <c r="BI372" i="2"/>
  <c r="BH372" i="2"/>
  <c r="BG372" i="2"/>
  <c r="BF372" i="2"/>
  <c r="T372" i="2"/>
  <c r="R372" i="2"/>
  <c r="P372" i="2"/>
  <c r="BI363" i="2"/>
  <c r="BH363" i="2"/>
  <c r="BG363" i="2"/>
  <c r="BF363" i="2"/>
  <c r="T363" i="2"/>
  <c r="R363" i="2"/>
  <c r="P363" i="2"/>
  <c r="BI361" i="2"/>
  <c r="BH361" i="2"/>
  <c r="BG361" i="2"/>
  <c r="BF361" i="2"/>
  <c r="T361" i="2"/>
  <c r="R361" i="2"/>
  <c r="P361" i="2"/>
  <c r="BI358" i="2"/>
  <c r="BH358" i="2"/>
  <c r="BG358" i="2"/>
  <c r="BF358" i="2"/>
  <c r="T358" i="2"/>
  <c r="R358" i="2"/>
  <c r="P358" i="2"/>
  <c r="BI356" i="2"/>
  <c r="BH356" i="2"/>
  <c r="BG356" i="2"/>
  <c r="BF356" i="2"/>
  <c r="T356" i="2"/>
  <c r="R356" i="2"/>
  <c r="P356" i="2"/>
  <c r="BI353" i="2"/>
  <c r="BH353" i="2"/>
  <c r="BG353" i="2"/>
  <c r="BF353" i="2"/>
  <c r="T353" i="2"/>
  <c r="R353" i="2"/>
  <c r="P353" i="2"/>
  <c r="BI351" i="2"/>
  <c r="BH351" i="2"/>
  <c r="BG351" i="2"/>
  <c r="BF351" i="2"/>
  <c r="T351" i="2"/>
  <c r="R351" i="2"/>
  <c r="P351" i="2"/>
  <c r="BI349" i="2"/>
  <c r="BH349" i="2"/>
  <c r="BG349" i="2"/>
  <c r="BF349" i="2"/>
  <c r="T349" i="2"/>
  <c r="R349" i="2"/>
  <c r="P349" i="2"/>
  <c r="BI347" i="2"/>
  <c r="BH347" i="2"/>
  <c r="BG347" i="2"/>
  <c r="BF347" i="2"/>
  <c r="T347" i="2"/>
  <c r="R347" i="2"/>
  <c r="P347" i="2"/>
  <c r="BI345" i="2"/>
  <c r="BH345" i="2"/>
  <c r="BG345" i="2"/>
  <c r="BF345" i="2"/>
  <c r="T345" i="2"/>
  <c r="R345" i="2"/>
  <c r="P345" i="2"/>
  <c r="BI343" i="2"/>
  <c r="BH343" i="2"/>
  <c r="BG343" i="2"/>
  <c r="BF343" i="2"/>
  <c r="T343" i="2"/>
  <c r="R343" i="2"/>
  <c r="P343" i="2"/>
  <c r="BI341" i="2"/>
  <c r="BH341" i="2"/>
  <c r="BG341" i="2"/>
  <c r="BF341" i="2"/>
  <c r="T341" i="2"/>
  <c r="R341" i="2"/>
  <c r="P341" i="2"/>
  <c r="BI339" i="2"/>
  <c r="BH339" i="2"/>
  <c r="BG339" i="2"/>
  <c r="BF339" i="2"/>
  <c r="T339" i="2"/>
  <c r="R339" i="2"/>
  <c r="P339" i="2"/>
  <c r="BI337" i="2"/>
  <c r="BH337" i="2"/>
  <c r="BG337" i="2"/>
  <c r="BF337" i="2"/>
  <c r="T337" i="2"/>
  <c r="R337" i="2"/>
  <c r="P337" i="2"/>
  <c r="BI331" i="2"/>
  <c r="BH331" i="2"/>
  <c r="BG331" i="2"/>
  <c r="BF331" i="2"/>
  <c r="T331" i="2"/>
  <c r="R331" i="2"/>
  <c r="P331" i="2"/>
  <c r="BI329" i="2"/>
  <c r="BH329" i="2"/>
  <c r="BG329" i="2"/>
  <c r="BF329" i="2"/>
  <c r="T329" i="2"/>
  <c r="R329" i="2"/>
  <c r="P329" i="2"/>
  <c r="BI320" i="2"/>
  <c r="BH320" i="2"/>
  <c r="BG320" i="2"/>
  <c r="BF320" i="2"/>
  <c r="T320" i="2"/>
  <c r="R320" i="2"/>
  <c r="P320" i="2"/>
  <c r="BI311" i="2"/>
  <c r="BH311" i="2"/>
  <c r="BG311" i="2"/>
  <c r="BF311" i="2"/>
  <c r="T311" i="2"/>
  <c r="R311" i="2"/>
  <c r="P311" i="2"/>
  <c r="BI305" i="2"/>
  <c r="BH305" i="2"/>
  <c r="BG305" i="2"/>
  <c r="BF305" i="2"/>
  <c r="T305" i="2"/>
  <c r="R305" i="2"/>
  <c r="P305" i="2"/>
  <c r="BI300" i="2"/>
  <c r="BH300" i="2"/>
  <c r="BG300" i="2"/>
  <c r="BF300" i="2"/>
  <c r="T300" i="2"/>
  <c r="R300" i="2"/>
  <c r="P300" i="2"/>
  <c r="BI295" i="2"/>
  <c r="BH295" i="2"/>
  <c r="BG295" i="2"/>
  <c r="BF295" i="2"/>
  <c r="T295" i="2"/>
  <c r="R295" i="2"/>
  <c r="P295" i="2"/>
  <c r="BI289" i="2"/>
  <c r="BH289" i="2"/>
  <c r="BG289" i="2"/>
  <c r="BF289" i="2"/>
  <c r="T289" i="2"/>
  <c r="R289" i="2"/>
  <c r="P289" i="2"/>
  <c r="BI284" i="2"/>
  <c r="BH284" i="2"/>
  <c r="BG284" i="2"/>
  <c r="BF284" i="2"/>
  <c r="T284" i="2"/>
  <c r="R284" i="2"/>
  <c r="P284" i="2"/>
  <c r="BI279" i="2"/>
  <c r="BH279" i="2"/>
  <c r="BG279" i="2"/>
  <c r="BF279" i="2"/>
  <c r="T279" i="2"/>
  <c r="R279" i="2"/>
  <c r="P279" i="2"/>
  <c r="BI272" i="2"/>
  <c r="BH272" i="2"/>
  <c r="BG272" i="2"/>
  <c r="BF272" i="2"/>
  <c r="T272" i="2"/>
  <c r="R272" i="2"/>
  <c r="P272" i="2"/>
  <c r="BI270" i="2"/>
  <c r="BH270" i="2"/>
  <c r="BG270" i="2"/>
  <c r="BF270" i="2"/>
  <c r="T270" i="2"/>
  <c r="R270" i="2"/>
  <c r="P270" i="2"/>
  <c r="BI265" i="2"/>
  <c r="BH265" i="2"/>
  <c r="BG265" i="2"/>
  <c r="BF265" i="2"/>
  <c r="T265" i="2"/>
  <c r="R265" i="2"/>
  <c r="P265" i="2"/>
  <c r="BI260" i="2"/>
  <c r="BH260" i="2"/>
  <c r="BG260" i="2"/>
  <c r="BF260" i="2"/>
  <c r="T260" i="2"/>
  <c r="R260" i="2"/>
  <c r="P260" i="2"/>
  <c r="BI255" i="2"/>
  <c r="BH255" i="2"/>
  <c r="BG255" i="2"/>
  <c r="BF255" i="2"/>
  <c r="T255" i="2"/>
  <c r="R255" i="2"/>
  <c r="P255" i="2"/>
  <c r="BI253" i="2"/>
  <c r="BH253" i="2"/>
  <c r="BG253" i="2"/>
  <c r="BF253" i="2"/>
  <c r="T253" i="2"/>
  <c r="R253" i="2"/>
  <c r="P253" i="2"/>
  <c r="BI248" i="2"/>
  <c r="BH248" i="2"/>
  <c r="BG248" i="2"/>
  <c r="BF248" i="2"/>
  <c r="T248" i="2"/>
  <c r="R248" i="2"/>
  <c r="P248" i="2"/>
  <c r="BI243" i="2"/>
  <c r="BH243" i="2"/>
  <c r="BG243" i="2"/>
  <c r="BF243" i="2"/>
  <c r="T243" i="2"/>
  <c r="R243" i="2"/>
  <c r="P243" i="2"/>
  <c r="BI238" i="2"/>
  <c r="BH238" i="2"/>
  <c r="BG238" i="2"/>
  <c r="BF238" i="2"/>
  <c r="T238" i="2"/>
  <c r="R238" i="2"/>
  <c r="P238" i="2"/>
  <c r="BI236" i="2"/>
  <c r="BH236" i="2"/>
  <c r="BG236" i="2"/>
  <c r="BF236" i="2"/>
  <c r="T236" i="2"/>
  <c r="R236" i="2"/>
  <c r="P236" i="2"/>
  <c r="BI231" i="2"/>
  <c r="BH231" i="2"/>
  <c r="BG231" i="2"/>
  <c r="BF231" i="2"/>
  <c r="T231" i="2"/>
  <c r="R231" i="2"/>
  <c r="P231" i="2"/>
  <c r="BI226" i="2"/>
  <c r="BH226" i="2"/>
  <c r="BG226" i="2"/>
  <c r="BF226" i="2"/>
  <c r="T226" i="2"/>
  <c r="R226" i="2"/>
  <c r="P226" i="2"/>
  <c r="BI220" i="2"/>
  <c r="BH220" i="2"/>
  <c r="BG220" i="2"/>
  <c r="BF220" i="2"/>
  <c r="T220" i="2"/>
  <c r="R220" i="2"/>
  <c r="P220" i="2"/>
  <c r="BI218" i="2"/>
  <c r="BH218" i="2"/>
  <c r="BG218" i="2"/>
  <c r="BF218" i="2"/>
  <c r="T218" i="2"/>
  <c r="R218" i="2"/>
  <c r="P218" i="2"/>
  <c r="BI213" i="2"/>
  <c r="BH213" i="2"/>
  <c r="BG213" i="2"/>
  <c r="BF213" i="2"/>
  <c r="T213" i="2"/>
  <c r="R213" i="2"/>
  <c r="P213" i="2"/>
  <c r="BI208" i="2"/>
  <c r="BH208" i="2"/>
  <c r="BG208" i="2"/>
  <c r="BF208" i="2"/>
  <c r="T208" i="2"/>
  <c r="R208" i="2"/>
  <c r="P208" i="2"/>
  <c r="BI199" i="2"/>
  <c r="BH199" i="2"/>
  <c r="BG199" i="2"/>
  <c r="BF199" i="2"/>
  <c r="T199" i="2"/>
  <c r="R199" i="2"/>
  <c r="P199" i="2"/>
  <c r="BI193" i="2"/>
  <c r="BH193" i="2"/>
  <c r="BG193" i="2"/>
  <c r="BF193" i="2"/>
  <c r="T193" i="2"/>
  <c r="R193" i="2"/>
  <c r="P193" i="2"/>
  <c r="BI191" i="2"/>
  <c r="BH191" i="2"/>
  <c r="BG191" i="2"/>
  <c r="BF191" i="2"/>
  <c r="T191" i="2"/>
  <c r="R191" i="2"/>
  <c r="P191" i="2"/>
  <c r="BI185" i="2"/>
  <c r="BH185" i="2"/>
  <c r="BG185" i="2"/>
  <c r="BF185" i="2"/>
  <c r="T185" i="2"/>
  <c r="R185" i="2"/>
  <c r="P185" i="2"/>
  <c r="BI181" i="2"/>
  <c r="BH181" i="2"/>
  <c r="BG181" i="2"/>
  <c r="BF181" i="2"/>
  <c r="T181" i="2"/>
  <c r="R181" i="2"/>
  <c r="P181" i="2"/>
  <c r="BI177" i="2"/>
  <c r="BH177" i="2"/>
  <c r="BG177" i="2"/>
  <c r="BF177" i="2"/>
  <c r="T177" i="2"/>
  <c r="R177" i="2"/>
  <c r="P177" i="2"/>
  <c r="BI171" i="2"/>
  <c r="BH171" i="2"/>
  <c r="BG171" i="2"/>
  <c r="BF171" i="2"/>
  <c r="T171" i="2"/>
  <c r="R171" i="2"/>
  <c r="P171" i="2"/>
  <c r="BI167" i="2"/>
  <c r="BH167" i="2"/>
  <c r="BG167" i="2"/>
  <c r="BF167" i="2"/>
  <c r="T167" i="2"/>
  <c r="R167" i="2"/>
  <c r="P167" i="2"/>
  <c r="BI160" i="2"/>
  <c r="BH160" i="2"/>
  <c r="BG160" i="2"/>
  <c r="BF160" i="2"/>
  <c r="T160" i="2"/>
  <c r="R160" i="2"/>
  <c r="P160" i="2"/>
  <c r="BI153" i="2"/>
  <c r="BH153" i="2"/>
  <c r="BG153" i="2"/>
  <c r="BF153" i="2"/>
  <c r="T153" i="2"/>
  <c r="R153" i="2"/>
  <c r="P153" i="2"/>
  <c r="BI148" i="2"/>
  <c r="BH148" i="2"/>
  <c r="BG148" i="2"/>
  <c r="BF148" i="2"/>
  <c r="T148" i="2"/>
  <c r="R148" i="2"/>
  <c r="P148" i="2"/>
  <c r="BI141" i="2"/>
  <c r="BH141" i="2"/>
  <c r="BG141" i="2"/>
  <c r="BF141" i="2"/>
  <c r="T141" i="2"/>
  <c r="R141" i="2"/>
  <c r="P141" i="2"/>
  <c r="BI137" i="2"/>
  <c r="BH137" i="2"/>
  <c r="BG137" i="2"/>
  <c r="BF137" i="2"/>
  <c r="T137" i="2"/>
  <c r="R137" i="2"/>
  <c r="P137" i="2"/>
  <c r="BI132" i="2"/>
  <c r="BH132" i="2"/>
  <c r="BG132" i="2"/>
  <c r="BF132" i="2"/>
  <c r="T132" i="2"/>
  <c r="R132" i="2"/>
  <c r="P132" i="2"/>
  <c r="BI127" i="2"/>
  <c r="BH127" i="2"/>
  <c r="BG127" i="2"/>
  <c r="BF127" i="2"/>
  <c r="T127" i="2"/>
  <c r="R127" i="2"/>
  <c r="P127" i="2"/>
  <c r="BI122" i="2"/>
  <c r="BH122" i="2"/>
  <c r="BG122" i="2"/>
  <c r="BF122" i="2"/>
  <c r="T122" i="2"/>
  <c r="R122" i="2"/>
  <c r="P122" i="2"/>
  <c r="BI117" i="2"/>
  <c r="BH117" i="2"/>
  <c r="BG117" i="2"/>
  <c r="BF117" i="2"/>
  <c r="T117" i="2"/>
  <c r="R117" i="2"/>
  <c r="P117" i="2"/>
  <c r="BI112" i="2"/>
  <c r="BH112" i="2"/>
  <c r="BG112" i="2"/>
  <c r="BF112" i="2"/>
  <c r="T112" i="2"/>
  <c r="R112" i="2"/>
  <c r="P112" i="2"/>
  <c r="BI107" i="2"/>
  <c r="BH107" i="2"/>
  <c r="BG107" i="2"/>
  <c r="BF107" i="2"/>
  <c r="T107" i="2"/>
  <c r="R107" i="2"/>
  <c r="P107" i="2"/>
  <c r="F98" i="2"/>
  <c r="E96" i="2"/>
  <c r="F52" i="2"/>
  <c r="E50" i="2"/>
  <c r="J24" i="2"/>
  <c r="E24" i="2"/>
  <c r="J55" i="2" s="1"/>
  <c r="J23" i="2"/>
  <c r="J21" i="2"/>
  <c r="E21" i="2"/>
  <c r="J100" i="2" s="1"/>
  <c r="J20" i="2"/>
  <c r="J18" i="2"/>
  <c r="E18" i="2"/>
  <c r="F101" i="2" s="1"/>
  <c r="J17" i="2"/>
  <c r="J15" i="2"/>
  <c r="E15" i="2"/>
  <c r="F100" i="2" s="1"/>
  <c r="J14" i="2"/>
  <c r="J12" i="2"/>
  <c r="J98" i="2"/>
  <c r="E7" i="2"/>
  <c r="E48" i="2"/>
  <c r="L50" i="1"/>
  <c r="AM50" i="1"/>
  <c r="AM49" i="1"/>
  <c r="L49" i="1"/>
  <c r="AM47" i="1"/>
  <c r="L47" i="1"/>
  <c r="L45" i="1"/>
  <c r="L44" i="1"/>
  <c r="BK95" i="7"/>
  <c r="J117" i="3"/>
  <c r="BK569" i="2"/>
  <c r="J141" i="2"/>
  <c r="BK110" i="4"/>
  <c r="J560" i="2"/>
  <c r="BK177" i="6"/>
  <c r="BK107" i="3"/>
  <c r="J648" i="2"/>
  <c r="BK703" i="2"/>
  <c r="J112" i="2"/>
  <c r="BK201" i="5"/>
  <c r="BK598" i="2"/>
  <c r="BK92" i="7"/>
  <c r="BK213" i="6"/>
  <c r="BK101" i="4"/>
  <c r="BK454" i="2"/>
  <c r="BK208" i="2"/>
  <c r="BK210" i="5"/>
  <c r="BK438" i="2"/>
  <c r="BK133" i="6"/>
  <c r="J763" i="2"/>
  <c r="J521" i="2"/>
  <c r="BK173" i="5"/>
  <c r="J713" i="2"/>
  <c r="J305" i="2"/>
  <c r="BK140" i="5"/>
  <c r="J511" i="2"/>
  <c r="BK190" i="6"/>
  <c r="J108" i="5"/>
  <c r="J231" i="2"/>
  <c r="BK100" i="5"/>
  <c r="J471" i="2"/>
  <c r="J111" i="6"/>
  <c r="BK785" i="2"/>
  <c r="J590" i="2"/>
  <c r="BK142" i="6"/>
  <c r="J105" i="4"/>
  <c r="J94" i="6"/>
  <c r="J707" i="2"/>
  <c r="J438" i="2"/>
  <c r="BK127" i="2"/>
  <c r="BK107" i="6"/>
  <c r="BK704" i="2"/>
  <c r="J434" i="2"/>
  <c r="J99" i="7"/>
  <c r="J103" i="4"/>
  <c r="BK688" i="2"/>
  <c r="BK204" i="6"/>
  <c r="J107" i="6"/>
  <c r="BK137" i="3"/>
  <c r="J526" i="2"/>
  <c r="BK750" i="2"/>
  <c r="J86" i="4"/>
  <c r="BK400" i="2"/>
  <c r="BK100" i="4"/>
  <c r="J653" i="2"/>
  <c r="J34" i="7"/>
  <c r="BK146" i="5"/>
  <c r="J270" i="2"/>
  <c r="J703" i="2"/>
  <c r="J212" i="6"/>
  <c r="BK536" i="2"/>
  <c r="J91" i="7"/>
  <c r="BK839" i="2"/>
  <c r="J418" i="2"/>
  <c r="BK89" i="7"/>
  <c r="J154" i="5"/>
  <c r="BK595" i="2"/>
  <c r="BK272" i="2"/>
  <c r="J138" i="3"/>
  <c r="J724" i="2"/>
  <c r="BK552" i="2"/>
  <c r="BK189" i="6"/>
  <c r="BK197" i="5"/>
  <c r="BK110" i="3"/>
  <c r="J373" i="2"/>
  <c r="BK105" i="3"/>
  <c r="BK497" i="2"/>
  <c r="J132" i="2"/>
  <c r="J91" i="5"/>
  <c r="J349" i="2"/>
  <c r="BK96" i="3"/>
  <c r="BK199" i="2"/>
  <c r="BK760" i="2"/>
  <c r="BK236" i="2"/>
  <c r="J719" i="2"/>
  <c r="J502" i="2"/>
  <c r="BK161" i="6"/>
  <c r="BK102" i="3"/>
  <c r="F35" i="7"/>
  <c r="J727" i="2"/>
  <c r="BK320" i="2"/>
  <c r="BK158" i="6"/>
  <c r="J96" i="3"/>
  <c r="J721" i="2"/>
  <c r="J284" i="2"/>
  <c r="J140" i="5"/>
  <c r="J783" i="2"/>
  <c r="BK471" i="2"/>
  <c r="J137" i="2"/>
  <c r="J131" i="3"/>
  <c r="J167" i="5"/>
  <c r="J837" i="2"/>
  <c r="BK502" i="2"/>
  <c r="J351" i="2"/>
  <c r="BK124" i="6"/>
  <c r="J552" i="2"/>
  <c r="J167" i="2"/>
  <c r="BK104" i="5"/>
  <c r="BK612" i="2"/>
  <c r="J97" i="7"/>
  <c r="BK209" i="5"/>
  <c r="BK145" i="5"/>
  <c r="J549" i="2"/>
  <c r="BK181" i="6"/>
  <c r="J173" i="5"/>
  <c r="J827" i="2"/>
  <c r="J688" i="2"/>
  <c r="BK373" i="2"/>
  <c r="BK183" i="6"/>
  <c r="BK837" i="2"/>
  <c r="J691" i="2"/>
  <c r="BK139" i="6"/>
  <c r="J700" i="2"/>
  <c r="BK337" i="2"/>
  <c r="J210" i="6"/>
  <c r="BK179" i="5"/>
  <c r="BK477" i="2"/>
  <c r="J124" i="6"/>
  <c r="J541" i="2"/>
  <c r="J171" i="2"/>
  <c r="BK186" i="5"/>
  <c r="J377" i="2"/>
  <c r="J181" i="5"/>
  <c r="BK593" i="2"/>
  <c r="BK386" i="2"/>
  <c r="J183" i="6"/>
  <c r="BK140" i="3"/>
  <c r="J750" i="2"/>
  <c r="J157" i="6"/>
  <c r="J811" i="2"/>
  <c r="J536" i="2"/>
  <c r="J295" i="2"/>
  <c r="J116" i="4"/>
  <c r="BK489" i="2"/>
  <c r="AS54" i="1"/>
  <c r="BK101" i="7"/>
  <c r="J121" i="3"/>
  <c r="J506" i="2"/>
  <c r="BK361" i="2"/>
  <c r="J142" i="6"/>
  <c r="J709" i="2"/>
  <c r="J534" i="2"/>
  <c r="BK260" i="2"/>
  <c r="BK95" i="4"/>
  <c r="BK671" i="2"/>
  <c r="BK442" i="2"/>
  <c r="BK153" i="6"/>
  <c r="J140" i="3"/>
  <c r="J640" i="2"/>
  <c r="J192" i="6"/>
  <c r="J149" i="5"/>
  <c r="J829" i="2"/>
  <c r="J715" i="2"/>
  <c r="BK351" i="2"/>
  <c r="J166" i="6"/>
  <c r="BK799" i="2"/>
  <c r="BK630" i="2"/>
  <c r="J311" i="2"/>
  <c r="J165" i="6"/>
  <c r="J179" i="5"/>
  <c r="BK88" i="3"/>
  <c r="J393" i="2"/>
  <c r="BK97" i="7"/>
  <c r="J107" i="4"/>
  <c r="BK711" i="2"/>
  <c r="BK534" i="2"/>
  <c r="J148" i="5"/>
  <c r="BK611" i="2"/>
  <c r="BK177" i="2"/>
  <c r="J571" i="2"/>
  <c r="J161" i="5"/>
  <c r="J489" i="2"/>
  <c r="J255" i="2"/>
  <c r="J207" i="5"/>
  <c r="J88" i="3"/>
  <c r="J656" i="2"/>
  <c r="BK200" i="6"/>
  <c r="BK138" i="5"/>
  <c r="BK778" i="2"/>
  <c r="J497" i="2"/>
  <c r="J300" i="2"/>
  <c r="J112" i="4"/>
  <c r="BK358" i="2"/>
  <c r="BK98" i="7"/>
  <c r="J141" i="3"/>
  <c r="J621" i="2"/>
  <c r="BK424" i="2"/>
  <c r="J356" i="2"/>
  <c r="BK150" i="6"/>
  <c r="BK149" i="5"/>
  <c r="BK515" i="2"/>
  <c r="J161" i="6"/>
  <c r="BK91" i="5"/>
  <c r="BK717" i="2"/>
  <c r="BK511" i="2"/>
  <c r="J177" i="6"/>
  <c r="J774" i="2"/>
  <c r="BK331" i="2"/>
  <c r="BK105" i="6"/>
  <c r="BK108" i="3"/>
  <c r="BK618" i="2"/>
  <c r="BK382" i="2"/>
  <c r="BK99" i="7"/>
  <c r="J145" i="5"/>
  <c r="BK520" i="2"/>
  <c r="J191" i="2"/>
  <c r="BK126" i="3"/>
  <c r="J386" i="2"/>
  <c r="J214" i="6"/>
  <c r="BK135" i="6"/>
  <c r="J195" i="5"/>
  <c r="J442" i="2"/>
  <c r="BK214" i="6"/>
  <c r="J96" i="6"/>
  <c r="J757" i="2"/>
  <c r="BK458" i="2"/>
  <c r="F34" i="7"/>
  <c r="J449" i="2"/>
  <c r="J122" i="6"/>
  <c r="BK109" i="4"/>
  <c r="BK713" i="2"/>
  <c r="BK414" i="2"/>
  <c r="BK117" i="4"/>
  <c r="J659" i="2"/>
  <c r="F37" i="7"/>
  <c r="BD60" i="1"/>
  <c r="J148" i="6"/>
  <c r="J557" i="2"/>
  <c r="J320" i="2"/>
  <c r="J130" i="6"/>
  <c r="J139" i="3"/>
  <c r="BK676" i="2"/>
  <c r="BK171" i="2"/>
  <c r="J185" i="6"/>
  <c r="BK113" i="3"/>
  <c r="BK226" i="2"/>
  <c r="BK167" i="5"/>
  <c r="J725" i="2"/>
  <c r="BK663" i="2"/>
  <c r="J107" i="2"/>
  <c r="BK94" i="6"/>
  <c r="J110" i="4"/>
  <c r="BK725" i="2"/>
  <c r="J454" i="2"/>
  <c r="J216" i="6"/>
  <c r="J120" i="5"/>
  <c r="BK485" i="2"/>
  <c r="J345" i="2"/>
  <c r="BK106" i="7"/>
  <c r="J137" i="6"/>
  <c r="J105" i="3"/>
  <c r="J347" i="2"/>
  <c r="J226" i="2"/>
  <c r="BK148" i="2"/>
  <c r="BK379" i="2"/>
  <c r="BK140" i="6"/>
  <c r="J579" i="2"/>
  <c r="J156" i="6"/>
  <c r="BK709" i="2"/>
  <c r="J139" i="6"/>
  <c r="BK653" i="2"/>
  <c r="BK153" i="2"/>
  <c r="J133" i="3"/>
  <c r="J186" i="5"/>
  <c r="J544" i="2"/>
  <c r="BK426" i="2"/>
  <c r="J153" i="6"/>
  <c r="J746" i="2"/>
  <c r="J458" i="2"/>
  <c r="BK216" i="6"/>
  <c r="BK137" i="6"/>
  <c r="BK148" i="5"/>
  <c r="BK117" i="3"/>
  <c r="J89" i="7"/>
  <c r="BK193" i="5"/>
  <c r="BK811" i="2"/>
  <c r="J671" i="2"/>
  <c r="J279" i="2"/>
  <c r="BK204" i="5"/>
  <c r="BK834" i="2"/>
  <c r="BK422" i="2"/>
  <c r="BK189" i="5"/>
  <c r="BK735" i="2"/>
  <c r="BK506" i="2"/>
  <c r="BK339" i="2"/>
  <c r="BK103" i="7"/>
  <c r="BK96" i="6"/>
  <c r="J752" i="2"/>
  <c r="J238" i="2"/>
  <c r="BK141" i="2"/>
  <c r="BK94" i="3"/>
  <c r="BK255" i="2"/>
  <c r="J165" i="5"/>
  <c r="BK605" i="2"/>
  <c r="J331" i="2"/>
  <c r="BK209" i="6"/>
  <c r="J143" i="3"/>
  <c r="BK691" i="2"/>
  <c r="BK341" i="2"/>
  <c r="BK157" i="6"/>
  <c r="BK108" i="5"/>
  <c r="BK529" i="2"/>
  <c r="BK207" i="5"/>
  <c r="BK526" i="2"/>
  <c r="J177" i="5"/>
  <c r="J595" i="2"/>
  <c r="BK284" i="2"/>
  <c r="J172" i="6"/>
  <c r="J100" i="4"/>
  <c r="J760" i="2"/>
  <c r="BK469" i="2"/>
  <c r="BK131" i="6"/>
  <c r="J808" i="2"/>
  <c r="J697" i="2"/>
  <c r="BK353" i="2"/>
  <c r="BK169" i="5"/>
  <c r="J481" i="2"/>
  <c r="J173" i="6"/>
  <c r="J735" i="2"/>
  <c r="J430" i="2"/>
  <c r="BK300" i="2"/>
  <c r="BK163" i="5"/>
  <c r="J538" i="2"/>
  <c r="J181" i="2"/>
  <c r="BK133" i="5"/>
  <c r="BK121" i="3"/>
  <c r="J683" i="2"/>
  <c r="J428" i="2"/>
  <c r="BK187" i="6"/>
  <c r="J169" i="5"/>
  <c r="J94" i="3"/>
  <c r="BK218" i="6"/>
  <c r="BK112" i="5"/>
  <c r="BK719" i="2"/>
  <c r="BK418" i="2"/>
  <c r="BK148" i="6"/>
  <c r="J778" i="2"/>
  <c r="BK565" i="2"/>
  <c r="J243" i="2"/>
  <c r="BK117" i="6"/>
  <c r="BK103" i="4"/>
  <c r="J704" i="2"/>
  <c r="BK410" i="2"/>
  <c r="J265" i="2"/>
  <c r="BK175" i="6"/>
  <c r="BK93" i="4"/>
  <c r="BK621" i="2"/>
  <c r="BK218" i="2"/>
  <c r="J105" i="6"/>
  <c r="J633" i="2"/>
  <c r="BK222" i="6"/>
  <c r="BK135" i="5"/>
  <c r="J248" i="2"/>
  <c r="J151" i="6"/>
  <c r="J717" i="2"/>
  <c r="BK557" i="2"/>
  <c r="J151" i="5"/>
  <c r="BK637" i="2"/>
  <c r="BK345" i="2"/>
  <c r="J100" i="6"/>
  <c r="J705" i="2"/>
  <c r="BK212" i="6"/>
  <c r="J124" i="5"/>
  <c r="BK538" i="2"/>
  <c r="BK311" i="2"/>
  <c r="J179" i="6"/>
  <c r="J96" i="4"/>
  <c r="BK774" i="2"/>
  <c r="J387" i="2"/>
  <c r="J175" i="6"/>
  <c r="J133" i="5"/>
  <c r="BK743" i="2"/>
  <c r="J462" i="2"/>
  <c r="J143" i="5"/>
  <c r="BK231" i="2"/>
  <c r="BK224" i="6"/>
  <c r="BK124" i="3"/>
  <c r="BK640" i="2"/>
  <c r="BK464" i="2"/>
  <c r="BK372" i="2"/>
  <c r="BK165" i="6"/>
  <c r="J117" i="4"/>
  <c r="J612" i="2"/>
  <c r="J390" i="2"/>
  <c r="J148" i="2"/>
  <c r="J90" i="4"/>
  <c r="BK626" i="2"/>
  <c r="BK185" i="2"/>
  <c r="J209" i="6"/>
  <c r="BK129" i="3"/>
  <c r="BK375" i="2"/>
  <c r="BK168" i="6"/>
  <c r="J142" i="3"/>
  <c r="BK746" i="2"/>
  <c r="J605" i="2"/>
  <c r="J185" i="2"/>
  <c r="BK151" i="6"/>
  <c r="BK142" i="3"/>
  <c r="BK770" i="2"/>
  <c r="BK462" i="2"/>
  <c r="BK295" i="2"/>
  <c r="BK176" i="6"/>
  <c r="J112" i="5"/>
  <c r="J799" i="2"/>
  <c r="BK560" i="2"/>
  <c r="J379" i="2"/>
  <c r="J211" i="6"/>
  <c r="J196" i="6"/>
  <c r="J117" i="6"/>
  <c r="J135" i="3"/>
  <c r="BK765" i="2"/>
  <c r="J272" i="2"/>
  <c r="BK220" i="2"/>
  <c r="J181" i="6"/>
  <c r="BK721" i="2"/>
  <c r="J253" i="2"/>
  <c r="BK145" i="6"/>
  <c r="BK157" i="5"/>
  <c r="J626" i="2"/>
  <c r="J529" i="2"/>
  <c r="BK213" i="2"/>
  <c r="J127" i="6"/>
  <c r="BK139" i="3"/>
  <c r="BK585" i="2"/>
  <c r="BK253" i="2"/>
  <c r="J158" i="6"/>
  <c r="J129" i="3"/>
  <c r="J520" i="2"/>
  <c r="J218" i="2"/>
  <c r="J129" i="6"/>
  <c r="BK86" i="4"/>
  <c r="BK349" i="2"/>
  <c r="BK169" i="6"/>
  <c r="BK521" i="2"/>
  <c r="BK460" i="2"/>
  <c r="BK289" i="2"/>
  <c r="J189" i="5"/>
  <c r="J126" i="3"/>
  <c r="BK377" i="2"/>
  <c r="BK114" i="5"/>
  <c r="J102" i="6"/>
  <c r="J804" i="2"/>
  <c r="BK449" i="2"/>
  <c r="BK117" i="2"/>
  <c r="J100" i="5"/>
  <c r="BK697" i="2"/>
  <c r="BK393" i="2"/>
  <c r="J120" i="6"/>
  <c r="J115" i="3"/>
  <c r="J574" i="2"/>
  <c r="BK210" i="6"/>
  <c r="BK113" i="6"/>
  <c r="J96" i="5"/>
  <c r="BK656" i="2"/>
  <c r="J95" i="7"/>
  <c r="J210" i="5"/>
  <c r="BK92" i="3"/>
  <c r="BK763" i="2"/>
  <c r="BK659" i="2"/>
  <c r="J289" i="2"/>
  <c r="F36" i="7"/>
  <c r="J145" i="6"/>
  <c r="J93" i="4"/>
  <c r="BK633" i="2"/>
  <c r="J404" i="2"/>
  <c r="BK347" i="2"/>
  <c r="BK107" i="2"/>
  <c r="J101" i="7"/>
  <c r="J171" i="6"/>
  <c r="J157" i="5"/>
  <c r="J107" i="3"/>
  <c r="J464" i="2"/>
  <c r="J343" i="2"/>
  <c r="J160" i="2"/>
  <c r="BK100" i="6"/>
  <c r="BK783" i="2"/>
  <c r="BK279" i="2"/>
  <c r="J150" i="6"/>
  <c r="J152" i="5"/>
  <c r="J618" i="2"/>
  <c r="J199" i="2"/>
  <c r="J135" i="5"/>
  <c r="BK715" i="2"/>
  <c r="BK707" i="2"/>
  <c r="BK238" i="2"/>
  <c r="BK177" i="5"/>
  <c r="J92" i="4"/>
  <c r="J375" i="2"/>
  <c r="J140" i="6"/>
  <c r="J197" i="5"/>
  <c r="J531" i="2"/>
  <c r="BK248" i="2"/>
  <c r="BK160" i="6"/>
  <c r="J92" i="3"/>
  <c r="J585" i="2"/>
  <c r="J445" i="2"/>
  <c r="BK191" i="2"/>
  <c r="BK147" i="6"/>
  <c r="J138" i="5"/>
  <c r="J834" i="2"/>
  <c r="J748" i="2"/>
  <c r="BK481" i="2"/>
  <c r="J236" i="2"/>
  <c r="BK120" i="6"/>
  <c r="J128" i="5"/>
  <c r="BK804" i="2"/>
  <c r="BK683" i="2"/>
  <c r="J426" i="2"/>
  <c r="J220" i="2"/>
  <c r="BK154" i="5"/>
  <c r="J124" i="3"/>
  <c r="BK404" i="2"/>
  <c r="BK181" i="5"/>
  <c r="J770" i="2"/>
  <c r="BK363" i="2"/>
  <c r="J131" i="6"/>
  <c r="BK667" i="2"/>
  <c r="BK387" i="2"/>
  <c r="BK108" i="4"/>
  <c r="J110" i="3"/>
  <c r="BK531" i="2"/>
  <c r="J201" i="5"/>
  <c r="J702" i="2"/>
  <c r="J220" i="6"/>
  <c r="J163" i="5"/>
  <c r="J785" i="2"/>
  <c r="BK305" i="2"/>
  <c r="BK173" i="6"/>
  <c r="J593" i="2"/>
  <c r="J127" i="2"/>
  <c r="BK111" i="6"/>
  <c r="J765" i="2"/>
  <c r="J160" i="6"/>
  <c r="BK143" i="3"/>
  <c r="J361" i="2"/>
  <c r="J114" i="5"/>
  <c r="J667" i="2"/>
  <c r="BK185" i="6"/>
  <c r="BK124" i="5"/>
  <c r="BK544" i="2"/>
  <c r="J176" i="6"/>
  <c r="J108" i="4"/>
  <c r="BK390" i="2"/>
  <c r="BK166" i="6"/>
  <c r="J98" i="3"/>
  <c r="J515" i="2"/>
  <c r="BK105" i="4"/>
  <c r="BK356" i="2"/>
  <c r="J103" i="7"/>
  <c r="BK133" i="3"/>
  <c r="J582" i="2"/>
  <c r="J358" i="2"/>
  <c r="J184" i="5"/>
  <c r="BK648" i="2"/>
  <c r="BK428" i="2"/>
  <c r="BK107" i="4"/>
  <c r="J739" i="2"/>
  <c r="BK475" i="2"/>
  <c r="BK122" i="2"/>
  <c r="J133" i="6"/>
  <c r="BK141" i="3"/>
  <c r="J98" i="7"/>
  <c r="J209" i="5"/>
  <c r="BK832" i="2"/>
  <c r="BK590" i="2"/>
  <c r="J190" i="6"/>
  <c r="BK184" i="5"/>
  <c r="J758" i="2"/>
  <c r="J337" i="2"/>
  <c r="BK172" i="6"/>
  <c r="BK128" i="5"/>
  <c r="J711" i="2"/>
  <c r="BK396" i="2"/>
  <c r="J213" i="2"/>
  <c r="J92" i="7"/>
  <c r="J125" i="6"/>
  <c r="BK813" i="2"/>
  <c r="BK270" i="2"/>
  <c r="BK192" i="6"/>
  <c r="J372" i="2"/>
  <c r="BK129" i="6"/>
  <c r="J477" i="2"/>
  <c r="J113" i="6"/>
  <c r="BK705" i="2"/>
  <c r="BK179" i="6"/>
  <c r="BK96" i="5"/>
  <c r="J353" i="2"/>
  <c r="BK206" i="5"/>
  <c r="BK702" i="2"/>
  <c r="J341" i="2"/>
  <c r="BK102" i="6"/>
  <c r="BK758" i="2"/>
  <c r="J469" i="2"/>
  <c r="BK137" i="2"/>
  <c r="BK155" i="5"/>
  <c r="J788" i="2"/>
  <c r="J676" i="2"/>
  <c r="BK329" i="2"/>
  <c r="J118" i="6"/>
  <c r="BK827" i="2"/>
  <c r="J731" i="2"/>
  <c r="J382" i="2"/>
  <c r="J193" i="5"/>
  <c r="J108" i="3"/>
  <c r="J95" i="4"/>
  <c r="J696" i="2"/>
  <c r="J414" i="2"/>
  <c r="J169" i="6"/>
  <c r="BK135" i="3"/>
  <c r="J122" i="2"/>
  <c r="BK700" i="2"/>
  <c r="J218" i="6"/>
  <c r="BK195" i="5"/>
  <c r="BK211" i="6"/>
  <c r="J109" i="4"/>
  <c r="BK724" i="2"/>
  <c r="J398" i="2"/>
  <c r="J224" i="6"/>
  <c r="J222" i="6"/>
  <c r="BK115" i="6"/>
  <c r="BK829" i="2"/>
  <c r="J460" i="2"/>
  <c r="BK167" i="2"/>
  <c r="J114" i="4"/>
  <c r="BK748" i="2"/>
  <c r="J213" i="6"/>
  <c r="J801" i="2"/>
  <c r="BK398" i="2"/>
  <c r="BK152" i="5"/>
  <c r="J569" i="2"/>
  <c r="BK220" i="6"/>
  <c r="BK131" i="3"/>
  <c r="J208" i="2"/>
  <c r="BK118" i="6"/>
  <c r="BK92" i="4"/>
  <c r="J396" i="2"/>
  <c r="J832" i="2"/>
  <c r="BK430" i="2"/>
  <c r="BK122" i="6"/>
  <c r="BK731" i="2"/>
  <c r="BK143" i="5"/>
  <c r="BK727" i="2"/>
  <c r="J410" i="2"/>
  <c r="J204" i="5"/>
  <c r="BK136" i="3"/>
  <c r="BK132" i="2"/>
  <c r="J106" i="7"/>
  <c r="BK114" i="4"/>
  <c r="J663" i="2"/>
  <c r="BK402" i="2"/>
  <c r="BK125" i="6"/>
  <c r="J598" i="2"/>
  <c r="J193" i="2"/>
  <c r="J101" i="4"/>
  <c r="J743" i="2"/>
  <c r="J611" i="2"/>
  <c r="BK801" i="2"/>
  <c r="J339" i="2"/>
  <c r="J204" i="6"/>
  <c r="J115" i="6"/>
  <c r="BK96" i="4"/>
  <c r="J402" i="2"/>
  <c r="J105" i="7"/>
  <c r="J189" i="6"/>
  <c r="J839" i="2"/>
  <c r="BK265" i="2"/>
  <c r="J153" i="2"/>
  <c r="BK445" i="2"/>
  <c r="BK193" i="2"/>
  <c r="BK151" i="5"/>
  <c r="BK582" i="2"/>
  <c r="BK116" i="4"/>
  <c r="BK571" i="2"/>
  <c r="BK171" i="6"/>
  <c r="BK112" i="4"/>
  <c r="J187" i="6"/>
  <c r="BK138" i="3"/>
  <c r="BK196" i="6"/>
  <c r="BK816" i="2"/>
  <c r="J475" i="2"/>
  <c r="BK181" i="2"/>
  <c r="J146" i="5"/>
  <c r="BK752" i="2"/>
  <c r="BK574" i="2"/>
  <c r="J135" i="6"/>
  <c r="BK120" i="5"/>
  <c r="BK757" i="2"/>
  <c r="J424" i="2"/>
  <c r="BK127" i="6"/>
  <c r="BK696" i="2"/>
  <c r="J155" i="5"/>
  <c r="BK115" i="3"/>
  <c r="BK579" i="2"/>
  <c r="BK156" i="6"/>
  <c r="J137" i="3"/>
  <c r="J329" i="2"/>
  <c r="BK165" i="5"/>
  <c r="J136" i="3"/>
  <c r="J630" i="2"/>
  <c r="J363" i="2"/>
  <c r="J147" i="6"/>
  <c r="J102" i="3"/>
  <c r="BK343" i="2"/>
  <c r="J206" i="5"/>
  <c r="J813" i="2"/>
  <c r="J565" i="2"/>
  <c r="BK91" i="7"/>
  <c r="J104" i="5"/>
  <c r="J637" i="2"/>
  <c r="BK130" i="6"/>
  <c r="BK808" i="2"/>
  <c r="BK434" i="2"/>
  <c r="BK160" i="2"/>
  <c r="BK105" i="7"/>
  <c r="J168" i="6"/>
  <c r="BK161" i="5"/>
  <c r="J113" i="3"/>
  <c r="J400" i="2"/>
  <c r="J260" i="2"/>
  <c r="J200" i="6"/>
  <c r="BK788" i="2"/>
  <c r="BK243" i="2"/>
  <c r="J816" i="2"/>
  <c r="J485" i="2"/>
  <c r="BK112" i="2"/>
  <c r="BK98" i="3"/>
  <c r="BK541" i="2"/>
  <c r="J422" i="2"/>
  <c r="J117" i="2"/>
  <c r="BK90" i="4"/>
  <c r="BK739" i="2"/>
  <c r="BK549" i="2"/>
  <c r="J177" i="2"/>
  <c r="R88" i="7" l="1"/>
  <c r="BK336" i="2"/>
  <c r="J336" i="2" s="1"/>
  <c r="J65" i="2" s="1"/>
  <c r="T543" i="2"/>
  <c r="T690" i="2"/>
  <c r="T706" i="2"/>
  <c r="R815" i="2"/>
  <c r="BK112" i="3"/>
  <c r="J112" i="3" s="1"/>
  <c r="J65" i="3" s="1"/>
  <c r="BK89" i="4"/>
  <c r="J89" i="4" s="1"/>
  <c r="J63" i="4" s="1"/>
  <c r="P132" i="5"/>
  <c r="R106" i="2"/>
  <c r="R264" i="2"/>
  <c r="P468" i="2"/>
  <c r="T639" i="2"/>
  <c r="BK714" i="2"/>
  <c r="J714" i="2" s="1"/>
  <c r="J79" i="2" s="1"/>
  <c r="R787" i="2"/>
  <c r="T89" i="4"/>
  <c r="T88" i="4"/>
  <c r="T83" i="4" s="1"/>
  <c r="T192" i="5"/>
  <c r="BK110" i="6"/>
  <c r="J110" i="6"/>
  <c r="J63" i="6"/>
  <c r="R126" i="6"/>
  <c r="P106" i="2"/>
  <c r="BK264" i="2"/>
  <c r="J264" i="2"/>
  <c r="J63" i="2" s="1"/>
  <c r="BK468" i="2"/>
  <c r="J468" i="2"/>
  <c r="J67" i="2" s="1"/>
  <c r="T658" i="2"/>
  <c r="R706" i="2"/>
  <c r="P815" i="2"/>
  <c r="BK91" i="3"/>
  <c r="R90" i="5"/>
  <c r="BK198" i="2"/>
  <c r="J198" i="2"/>
  <c r="J62" i="2" s="1"/>
  <c r="T409" i="2"/>
  <c r="BK639" i="2"/>
  <c r="J639" i="2" s="1"/>
  <c r="J74" i="2" s="1"/>
  <c r="BK699" i="2"/>
  <c r="J699" i="2"/>
  <c r="J77" i="2" s="1"/>
  <c r="P714" i="2"/>
  <c r="P787" i="2"/>
  <c r="T91" i="3"/>
  <c r="BK203" i="5"/>
  <c r="J203" i="5" s="1"/>
  <c r="J68" i="5" s="1"/>
  <c r="T198" i="2"/>
  <c r="T468" i="2"/>
  <c r="R639" i="2"/>
  <c r="BK706" i="2"/>
  <c r="J706" i="2" s="1"/>
  <c r="J78" i="2" s="1"/>
  <c r="T815" i="2"/>
  <c r="P91" i="3"/>
  <c r="BK132" i="5"/>
  <c r="J132" i="5" s="1"/>
  <c r="J63" i="5" s="1"/>
  <c r="R294" i="2"/>
  <c r="P584" i="2"/>
  <c r="P745" i="2"/>
  <c r="P104" i="3"/>
  <c r="P203" i="5"/>
  <c r="T93" i="6"/>
  <c r="P198" i="2"/>
  <c r="R409" i="2"/>
  <c r="R505" i="2"/>
  <c r="BK658" i="2"/>
  <c r="J658" i="2" s="1"/>
  <c r="J75" i="2" s="1"/>
  <c r="P699" i="2"/>
  <c r="P723" i="2"/>
  <c r="T787" i="2"/>
  <c r="BK104" i="3"/>
  <c r="J104" i="3"/>
  <c r="J64" i="3"/>
  <c r="P336" i="2"/>
  <c r="T505" i="2"/>
  <c r="P632" i="2"/>
  <c r="R745" i="2"/>
  <c r="P112" i="3"/>
  <c r="P90" i="5"/>
  <c r="P89" i="5" s="1"/>
  <c r="T203" i="5"/>
  <c r="T121" i="6"/>
  <c r="T191" i="6"/>
  <c r="BK88" i="7"/>
  <c r="J88" i="7"/>
  <c r="J61" i="7" s="1"/>
  <c r="R110" i="6"/>
  <c r="T126" i="6"/>
  <c r="P191" i="6"/>
  <c r="P88" i="7"/>
  <c r="T106" i="2"/>
  <c r="P294" i="2"/>
  <c r="BK505" i="2"/>
  <c r="J505" i="2" s="1"/>
  <c r="J70" i="2" s="1"/>
  <c r="P658" i="2"/>
  <c r="P706" i="2"/>
  <c r="BK815" i="2"/>
  <c r="J815" i="2" s="1"/>
  <c r="J84" i="2" s="1"/>
  <c r="P93" i="6"/>
  <c r="P144" i="6"/>
  <c r="P143" i="6" s="1"/>
  <c r="T88" i="7"/>
  <c r="P264" i="2"/>
  <c r="R468" i="2"/>
  <c r="P639" i="2"/>
  <c r="T723" i="2"/>
  <c r="R803" i="2"/>
  <c r="T112" i="3"/>
  <c r="R89" i="4"/>
  <c r="R88" i="4" s="1"/>
  <c r="R83" i="4" s="1"/>
  <c r="R192" i="5"/>
  <c r="T110" i="6"/>
  <c r="BK132" i="6"/>
  <c r="J132" i="6" s="1"/>
  <c r="J66" i="6" s="1"/>
  <c r="R208" i="6"/>
  <c r="R96" i="7"/>
  <c r="BK121" i="6"/>
  <c r="J121" i="6"/>
  <c r="J64" i="6" s="1"/>
  <c r="P126" i="6"/>
  <c r="BK191" i="6"/>
  <c r="J191" i="6" s="1"/>
  <c r="J69" i="6" s="1"/>
  <c r="P96" i="7"/>
  <c r="BK106" i="2"/>
  <c r="BK409" i="2"/>
  <c r="J409" i="2" s="1"/>
  <c r="J66" i="2" s="1"/>
  <c r="P505" i="2"/>
  <c r="R632" i="2"/>
  <c r="R132" i="5"/>
  <c r="BK144" i="6"/>
  <c r="J144" i="6" s="1"/>
  <c r="J68" i="6" s="1"/>
  <c r="T336" i="2"/>
  <c r="R543" i="2"/>
  <c r="T632" i="2"/>
  <c r="R690" i="2"/>
  <c r="T714" i="2"/>
  <c r="T803" i="2"/>
  <c r="R91" i="3"/>
  <c r="BK90" i="5"/>
  <c r="J90" i="5" s="1"/>
  <c r="J61" i="5" s="1"/>
  <c r="BK93" i="6"/>
  <c r="J93" i="6"/>
  <c r="J62" i="6" s="1"/>
  <c r="R121" i="6"/>
  <c r="T132" i="6"/>
  <c r="R191" i="6"/>
  <c r="BK96" i="7"/>
  <c r="J96" i="7"/>
  <c r="J63" i="7" s="1"/>
  <c r="R336" i="2"/>
  <c r="R584" i="2"/>
  <c r="T699" i="2"/>
  <c r="R714" i="2"/>
  <c r="BK803" i="2"/>
  <c r="J803" i="2" s="1"/>
  <c r="J83" i="2" s="1"/>
  <c r="T104" i="3"/>
  <c r="T132" i="5"/>
  <c r="R203" i="5"/>
  <c r="P121" i="6"/>
  <c r="R132" i="6"/>
  <c r="P208" i="6"/>
  <c r="T96" i="7"/>
  <c r="T264" i="2"/>
  <c r="BK543" i="2"/>
  <c r="J543" i="2" s="1"/>
  <c r="J71" i="2" s="1"/>
  <c r="BK632" i="2"/>
  <c r="J632" i="2"/>
  <c r="J73" i="2" s="1"/>
  <c r="BK745" i="2"/>
  <c r="J745" i="2" s="1"/>
  <c r="J81" i="2" s="1"/>
  <c r="P803" i="2"/>
  <c r="T90" i="5"/>
  <c r="T89" i="5" s="1"/>
  <c r="R93" i="6"/>
  <c r="R144" i="6"/>
  <c r="R143" i="6" s="1"/>
  <c r="BK104" i="7"/>
  <c r="J104" i="7" s="1"/>
  <c r="J66" i="7" s="1"/>
  <c r="R198" i="2"/>
  <c r="P409" i="2"/>
  <c r="P543" i="2"/>
  <c r="R658" i="2"/>
  <c r="R699" i="2"/>
  <c r="BK723" i="2"/>
  <c r="J723" i="2" s="1"/>
  <c r="J80" i="2" s="1"/>
  <c r="BK787" i="2"/>
  <c r="J787" i="2" s="1"/>
  <c r="J82" i="2" s="1"/>
  <c r="R104" i="3"/>
  <c r="P192" i="5"/>
  <c r="P191" i="5"/>
  <c r="T144" i="6"/>
  <c r="T143" i="6" s="1"/>
  <c r="P104" i="7"/>
  <c r="BK294" i="2"/>
  <c r="J294" i="2" s="1"/>
  <c r="J64" i="2" s="1"/>
  <c r="BK584" i="2"/>
  <c r="J584" i="2" s="1"/>
  <c r="J72" i="2" s="1"/>
  <c r="BK690" i="2"/>
  <c r="J690" i="2" s="1"/>
  <c r="J76" i="2" s="1"/>
  <c r="T745" i="2"/>
  <c r="P110" i="6"/>
  <c r="P132" i="6"/>
  <c r="T208" i="6"/>
  <c r="R104" i="7"/>
  <c r="T294" i="2"/>
  <c r="T584" i="2"/>
  <c r="P690" i="2"/>
  <c r="R723" i="2"/>
  <c r="R112" i="3"/>
  <c r="P89" i="4"/>
  <c r="P88" i="4" s="1"/>
  <c r="P83" i="4" s="1"/>
  <c r="AU57" i="1" s="1"/>
  <c r="BK192" i="5"/>
  <c r="J192" i="5" s="1"/>
  <c r="J67" i="5" s="1"/>
  <c r="BK126" i="6"/>
  <c r="J126" i="6" s="1"/>
  <c r="J65" i="6" s="1"/>
  <c r="BK208" i="6"/>
  <c r="J208" i="6" s="1"/>
  <c r="J70" i="6" s="1"/>
  <c r="T104" i="7"/>
  <c r="J101" i="2"/>
  <c r="BE393" i="2"/>
  <c r="BE400" i="2"/>
  <c r="BE418" i="2"/>
  <c r="BE520" i="2"/>
  <c r="BE621" i="2"/>
  <c r="BE676" i="2"/>
  <c r="J54" i="3"/>
  <c r="BE88" i="3"/>
  <c r="BE107" i="4"/>
  <c r="J85" i="5"/>
  <c r="BE100" i="5"/>
  <c r="BE114" i="5"/>
  <c r="BE148" i="5"/>
  <c r="BE165" i="5"/>
  <c r="BE177" i="5"/>
  <c r="BE184" i="5"/>
  <c r="BE96" i="6"/>
  <c r="BE137" i="6"/>
  <c r="BE142" i="6"/>
  <c r="BE148" i="6"/>
  <c r="BE190" i="6"/>
  <c r="BE204" i="6"/>
  <c r="BE213" i="6"/>
  <c r="F55" i="2"/>
  <c r="BE117" i="2"/>
  <c r="BE167" i="2"/>
  <c r="BE356" i="2"/>
  <c r="BE363" i="2"/>
  <c r="BE390" i="2"/>
  <c r="BE402" i="2"/>
  <c r="BE464" i="2"/>
  <c r="BE485" i="2"/>
  <c r="BE515" i="2"/>
  <c r="BE549" i="2"/>
  <c r="BE571" i="2"/>
  <c r="BE653" i="2"/>
  <c r="BE760" i="2"/>
  <c r="BE94" i="3"/>
  <c r="BE138" i="3"/>
  <c r="BE140" i="3"/>
  <c r="BK127" i="5"/>
  <c r="J127" i="5" s="1"/>
  <c r="J62" i="5" s="1"/>
  <c r="BE130" i="6"/>
  <c r="BE168" i="6"/>
  <c r="BE181" i="6"/>
  <c r="BE181" i="2"/>
  <c r="BE238" i="2"/>
  <c r="BE255" i="2"/>
  <c r="BE289" i="2"/>
  <c r="BE343" i="2"/>
  <c r="BE442" i="2"/>
  <c r="BE659" i="2"/>
  <c r="BE715" i="2"/>
  <c r="BE743" i="2"/>
  <c r="BE757" i="2"/>
  <c r="BE778" i="2"/>
  <c r="BE808" i="2"/>
  <c r="BE816" i="2"/>
  <c r="F55" i="3"/>
  <c r="BE92" i="3"/>
  <c r="BE137" i="3"/>
  <c r="BE143" i="3"/>
  <c r="F54" i="4"/>
  <c r="BE109" i="4"/>
  <c r="BE128" i="5"/>
  <c r="BE209" i="5"/>
  <c r="E80" i="6"/>
  <c r="BE150" i="6"/>
  <c r="BE160" i="6"/>
  <c r="BE166" i="6"/>
  <c r="J54" i="2"/>
  <c r="BE148" i="2"/>
  <c r="BE231" i="2"/>
  <c r="BE248" i="2"/>
  <c r="BE337" i="2"/>
  <c r="BE377" i="2"/>
  <c r="BE387" i="2"/>
  <c r="BE526" i="2"/>
  <c r="BE541" i="2"/>
  <c r="BE544" i="2"/>
  <c r="BE560" i="2"/>
  <c r="BE569" i="2"/>
  <c r="BE605" i="2"/>
  <c r="BE691" i="2"/>
  <c r="BE703" i="2"/>
  <c r="BE711" i="2"/>
  <c r="BE739" i="2"/>
  <c r="BE763" i="2"/>
  <c r="BE783" i="2"/>
  <c r="BE788" i="2"/>
  <c r="BE804" i="2"/>
  <c r="BE811" i="2"/>
  <c r="BK501" i="2"/>
  <c r="J501" i="2"/>
  <c r="J68" i="2"/>
  <c r="BE126" i="3"/>
  <c r="BE133" i="3"/>
  <c r="E48" i="4"/>
  <c r="F55" i="4"/>
  <c r="J79" i="4"/>
  <c r="BE91" i="5"/>
  <c r="BE112" i="5"/>
  <c r="BE140" i="5"/>
  <c r="BE169" i="5"/>
  <c r="BE165" i="6"/>
  <c r="BE171" i="6"/>
  <c r="BE172" i="6"/>
  <c r="BE185" i="6"/>
  <c r="BE189" i="6"/>
  <c r="F54" i="2"/>
  <c r="BE107" i="2"/>
  <c r="BE218" i="2"/>
  <c r="BE300" i="2"/>
  <c r="BE372" i="2"/>
  <c r="BE382" i="2"/>
  <c r="BE434" i="2"/>
  <c r="BE469" i="2"/>
  <c r="BE475" i="2"/>
  <c r="BE481" i="2"/>
  <c r="BE502" i="2"/>
  <c r="BE648" i="2"/>
  <c r="BE663" i="2"/>
  <c r="BE136" i="3"/>
  <c r="BE100" i="4"/>
  <c r="BE101" i="4"/>
  <c r="BE103" i="4"/>
  <c r="BE117" i="4"/>
  <c r="BK85" i="4"/>
  <c r="BK84" i="4" s="1"/>
  <c r="J84" i="4" s="1"/>
  <c r="J60" i="4" s="1"/>
  <c r="E78" i="5"/>
  <c r="BE96" i="5"/>
  <c r="BE138" i="5"/>
  <c r="BE149" i="5"/>
  <c r="BE189" i="5"/>
  <c r="BE201" i="5"/>
  <c r="J54" i="6"/>
  <c r="BE107" i="6"/>
  <c r="BE122" i="6"/>
  <c r="BE125" i="6"/>
  <c r="BE177" i="6"/>
  <c r="BA60" i="1"/>
  <c r="BE284" i="2"/>
  <c r="BE458" i="2"/>
  <c r="BE462" i="2"/>
  <c r="BE477" i="2"/>
  <c r="BE538" i="2"/>
  <c r="BE618" i="2"/>
  <c r="BE697" i="2"/>
  <c r="BE709" i="2"/>
  <c r="BE110" i="3"/>
  <c r="BE124" i="3"/>
  <c r="J82" i="5"/>
  <c r="BE143" i="5"/>
  <c r="BE181" i="5"/>
  <c r="J55" i="6"/>
  <c r="BE94" i="6"/>
  <c r="BE100" i="6"/>
  <c r="BE111" i="6"/>
  <c r="BE120" i="6"/>
  <c r="BE127" i="6"/>
  <c r="BE131" i="6"/>
  <c r="BE176" i="6"/>
  <c r="BB60" i="1"/>
  <c r="J52" i="2"/>
  <c r="BE137" i="2"/>
  <c r="BE279" i="2"/>
  <c r="BE396" i="2"/>
  <c r="BE552" i="2"/>
  <c r="BE579" i="2"/>
  <c r="BE593" i="2"/>
  <c r="BE598" i="2"/>
  <c r="BE611" i="2"/>
  <c r="BE626" i="2"/>
  <c r="BE630" i="2"/>
  <c r="BE696" i="2"/>
  <c r="BE731" i="2"/>
  <c r="BE102" i="3"/>
  <c r="BE113" i="3"/>
  <c r="BE115" i="3"/>
  <c r="BE117" i="3"/>
  <c r="BE131" i="3"/>
  <c r="BE141" i="3"/>
  <c r="J55" i="4"/>
  <c r="BE93" i="4"/>
  <c r="BE96" i="4"/>
  <c r="BE108" i="4"/>
  <c r="BE112" i="4"/>
  <c r="BE114" i="4"/>
  <c r="F55" i="5"/>
  <c r="BE151" i="5"/>
  <c r="BK188" i="5"/>
  <c r="J188" i="5"/>
  <c r="J65" i="5"/>
  <c r="BE115" i="6"/>
  <c r="BE192" i="6"/>
  <c r="BC60" i="1"/>
  <c r="BE122" i="2"/>
  <c r="BE260" i="2"/>
  <c r="BE410" i="2"/>
  <c r="BE449" i="2"/>
  <c r="BE557" i="2"/>
  <c r="BE565" i="2"/>
  <c r="BE667" i="2"/>
  <c r="BE702" i="2"/>
  <c r="BE704" i="2"/>
  <c r="BE774" i="2"/>
  <c r="BE785" i="2"/>
  <c r="BE839" i="2"/>
  <c r="BE120" i="5"/>
  <c r="BE145" i="5"/>
  <c r="BE154" i="5"/>
  <c r="BE197" i="5"/>
  <c r="F87" i="6"/>
  <c r="BE135" i="6"/>
  <c r="BE147" i="6"/>
  <c r="BE156" i="6"/>
  <c r="BE161" i="6"/>
  <c r="BE218" i="6"/>
  <c r="BE210" i="6"/>
  <c r="F55" i="7"/>
  <c r="BE160" i="2"/>
  <c r="BE177" i="2"/>
  <c r="BE305" i="2"/>
  <c r="BE320" i="2"/>
  <c r="BE361" i="2"/>
  <c r="BE424" i="2"/>
  <c r="BE506" i="2"/>
  <c r="BE700" i="2"/>
  <c r="BE724" i="2"/>
  <c r="BE750" i="2"/>
  <c r="BE770" i="2"/>
  <c r="E75" i="3"/>
  <c r="BE98" i="3"/>
  <c r="BE105" i="3"/>
  <c r="BE108" i="3"/>
  <c r="F84" i="5"/>
  <c r="BE151" i="6"/>
  <c r="BE175" i="6"/>
  <c r="BE112" i="2"/>
  <c r="BE331" i="2"/>
  <c r="BE404" i="2"/>
  <c r="BE428" i="2"/>
  <c r="BE445" i="2"/>
  <c r="BE536" i="2"/>
  <c r="BE590" i="2"/>
  <c r="BE688" i="2"/>
  <c r="BE707" i="2"/>
  <c r="BE727" i="2"/>
  <c r="BE748" i="2"/>
  <c r="BE837" i="2"/>
  <c r="J52" i="3"/>
  <c r="BE135" i="5"/>
  <c r="BE152" i="5"/>
  <c r="BE167" i="5"/>
  <c r="F54" i="6"/>
  <c r="BE113" i="6"/>
  <c r="BE118" i="6"/>
  <c r="BE133" i="6"/>
  <c r="BE145" i="6"/>
  <c r="BE153" i="6"/>
  <c r="BE209" i="6"/>
  <c r="BE216" i="6"/>
  <c r="E76" i="7"/>
  <c r="BE106" i="7"/>
  <c r="BE200" i="6"/>
  <c r="J54" i="7"/>
  <c r="F82" i="7"/>
  <c r="BE98" i="7"/>
  <c r="BE101" i="7"/>
  <c r="BK100" i="7"/>
  <c r="J100" i="7" s="1"/>
  <c r="J64" i="7" s="1"/>
  <c r="E94" i="2"/>
  <c r="BE193" i="2"/>
  <c r="BE199" i="2"/>
  <c r="BE311" i="2"/>
  <c r="BE329" i="2"/>
  <c r="BE351" i="2"/>
  <c r="BE358" i="2"/>
  <c r="BE386" i="2"/>
  <c r="BE414" i="2"/>
  <c r="BE471" i="2"/>
  <c r="BE531" i="2"/>
  <c r="BE585" i="2"/>
  <c r="BE705" i="2"/>
  <c r="BE713" i="2"/>
  <c r="BE725" i="2"/>
  <c r="BE752" i="2"/>
  <c r="BE758" i="2"/>
  <c r="BE96" i="3"/>
  <c r="BE105" i="4"/>
  <c r="BE161" i="5"/>
  <c r="BE195" i="5"/>
  <c r="BE204" i="5"/>
  <c r="BE207" i="5"/>
  <c r="J84" i="6"/>
  <c r="BE124" i="6"/>
  <c r="BE212" i="6"/>
  <c r="BK94" i="7"/>
  <c r="J94" i="7"/>
  <c r="J62" i="7"/>
  <c r="BE132" i="2"/>
  <c r="BE141" i="2"/>
  <c r="BE272" i="2"/>
  <c r="BE341" i="2"/>
  <c r="BE375" i="2"/>
  <c r="BE595" i="2"/>
  <c r="BE671" i="2"/>
  <c r="BE813" i="2"/>
  <c r="BE827" i="2"/>
  <c r="BE832" i="2"/>
  <c r="F54" i="3"/>
  <c r="J82" i="3"/>
  <c r="BE90" i="4"/>
  <c r="J84" i="5"/>
  <c r="BE108" i="5"/>
  <c r="BE193" i="5"/>
  <c r="BE210" i="5"/>
  <c r="BK185" i="5"/>
  <c r="J185" i="5"/>
  <c r="J64" i="5"/>
  <c r="BE117" i="6"/>
  <c r="BE129" i="6"/>
  <c r="BE140" i="6"/>
  <c r="BE169" i="6"/>
  <c r="BE187" i="6"/>
  <c r="AW60" i="1"/>
  <c r="J80" i="7"/>
  <c r="BE208" i="2"/>
  <c r="BE243" i="2"/>
  <c r="BE295" i="2"/>
  <c r="BE426" i="2"/>
  <c r="BE454" i="2"/>
  <c r="BE489" i="2"/>
  <c r="BE612" i="2"/>
  <c r="BE640" i="2"/>
  <c r="BE735" i="2"/>
  <c r="BE765" i="2"/>
  <c r="BE799" i="2"/>
  <c r="BE801" i="2"/>
  <c r="J52" i="4"/>
  <c r="BE95" i="4"/>
  <c r="BE104" i="5"/>
  <c r="BE157" i="6"/>
  <c r="BE183" i="6"/>
  <c r="BE224" i="6"/>
  <c r="BK102" i="7"/>
  <c r="J102" i="7" s="1"/>
  <c r="J65" i="7" s="1"/>
  <c r="BE171" i="2"/>
  <c r="BE191" i="2"/>
  <c r="BE253" i="2"/>
  <c r="BE349" i="2"/>
  <c r="BE353" i="2"/>
  <c r="BE422" i="2"/>
  <c r="BE438" i="2"/>
  <c r="BE574" i="2"/>
  <c r="BE582" i="2"/>
  <c r="BE121" i="3"/>
  <c r="BE116" i="4"/>
  <c r="BE157" i="5"/>
  <c r="BE163" i="5"/>
  <c r="BE173" i="5"/>
  <c r="BE186" i="5"/>
  <c r="BE206" i="5"/>
  <c r="BE102" i="6"/>
  <c r="BE211" i="6"/>
  <c r="BE99" i="7"/>
  <c r="BE103" i="7"/>
  <c r="BE153" i="2"/>
  <c r="BE220" i="2"/>
  <c r="BE236" i="2"/>
  <c r="BE373" i="2"/>
  <c r="BE430" i="2"/>
  <c r="BE497" i="2"/>
  <c r="BE521" i="2"/>
  <c r="BE534" i="2"/>
  <c r="BE637" i="2"/>
  <c r="BE717" i="2"/>
  <c r="BE719" i="2"/>
  <c r="BE721" i="2"/>
  <c r="BK87" i="3"/>
  <c r="BK86" i="3"/>
  <c r="J86" i="3"/>
  <c r="J60" i="3" s="1"/>
  <c r="BE124" i="5"/>
  <c r="BE146" i="5"/>
  <c r="BE139" i="6"/>
  <c r="BE158" i="6"/>
  <c r="BE196" i="6"/>
  <c r="J83" i="7"/>
  <c r="BE89" i="7"/>
  <c r="BE91" i="7"/>
  <c r="BE92" i="7"/>
  <c r="BE127" i="2"/>
  <c r="BE185" i="2"/>
  <c r="BE226" i="2"/>
  <c r="BE265" i="2"/>
  <c r="BE339" i="2"/>
  <c r="BE345" i="2"/>
  <c r="BE379" i="2"/>
  <c r="BE398" i="2"/>
  <c r="BE460" i="2"/>
  <c r="BE633" i="2"/>
  <c r="BE107" i="3"/>
  <c r="BE129" i="3"/>
  <c r="BE155" i="5"/>
  <c r="BE179" i="5"/>
  <c r="BE173" i="6"/>
  <c r="BE179" i="6"/>
  <c r="BE220" i="6"/>
  <c r="BE95" i="7"/>
  <c r="BE97" i="7"/>
  <c r="BE213" i="2"/>
  <c r="BE270" i="2"/>
  <c r="BE347" i="2"/>
  <c r="BE511" i="2"/>
  <c r="BE529" i="2"/>
  <c r="BE656" i="2"/>
  <c r="BE683" i="2"/>
  <c r="BE746" i="2"/>
  <c r="BE829" i="2"/>
  <c r="BE834" i="2"/>
  <c r="BE135" i="3"/>
  <c r="BE139" i="3"/>
  <c r="BE142" i="3"/>
  <c r="BE86" i="4"/>
  <c r="BE92" i="4"/>
  <c r="BE110" i="4"/>
  <c r="BE133" i="5"/>
  <c r="BE105" i="6"/>
  <c r="BE214" i="6"/>
  <c r="BE222" i="6"/>
  <c r="BE105" i="7"/>
  <c r="F34" i="2"/>
  <c r="BA55" i="1" s="1"/>
  <c r="F35" i="3"/>
  <c r="BB56" i="1"/>
  <c r="F37" i="2"/>
  <c r="BD55" i="1" s="1"/>
  <c r="F34" i="4"/>
  <c r="BA57" i="1" s="1"/>
  <c r="F37" i="5"/>
  <c r="BD58" i="1" s="1"/>
  <c r="J34" i="5"/>
  <c r="AW58" i="1" s="1"/>
  <c r="F35" i="5"/>
  <c r="BB58" i="1" s="1"/>
  <c r="J34" i="2"/>
  <c r="AW55" i="1" s="1"/>
  <c r="F35" i="4"/>
  <c r="BB57" i="1"/>
  <c r="F34" i="5"/>
  <c r="BA58" i="1" s="1"/>
  <c r="F35" i="2"/>
  <c r="BB55" i="1" s="1"/>
  <c r="F36" i="3"/>
  <c r="BC56" i="1" s="1"/>
  <c r="F34" i="6"/>
  <c r="BA59" i="1" s="1"/>
  <c r="F36" i="4"/>
  <c r="BC57" i="1" s="1"/>
  <c r="J34" i="4"/>
  <c r="AW57" i="1" s="1"/>
  <c r="F35" i="6"/>
  <c r="BB59" i="1" s="1"/>
  <c r="F36" i="2"/>
  <c r="BC55" i="1" s="1"/>
  <c r="J34" i="3"/>
  <c r="AW56" i="1" s="1"/>
  <c r="F36" i="6"/>
  <c r="BC59" i="1" s="1"/>
  <c r="F37" i="4"/>
  <c r="BD57" i="1" s="1"/>
  <c r="F36" i="5"/>
  <c r="BC58" i="1" s="1"/>
  <c r="F37" i="6"/>
  <c r="BD59" i="1" s="1"/>
  <c r="J34" i="6"/>
  <c r="AW59" i="1" s="1"/>
  <c r="F37" i="3"/>
  <c r="BD56" i="1" s="1"/>
  <c r="F34" i="3"/>
  <c r="BA56" i="1" s="1"/>
  <c r="R87" i="7" l="1"/>
  <c r="R86" i="7" s="1"/>
  <c r="T504" i="2"/>
  <c r="T90" i="3"/>
  <c r="T85" i="3" s="1"/>
  <c r="BK105" i="2"/>
  <c r="J105" i="2" s="1"/>
  <c r="J60" i="2" s="1"/>
  <c r="P88" i="5"/>
  <c r="AU58" i="1" s="1"/>
  <c r="P90" i="3"/>
  <c r="P85" i="3"/>
  <c r="AU56" i="1" s="1"/>
  <c r="R91" i="6"/>
  <c r="R90" i="6" s="1"/>
  <c r="P504" i="2"/>
  <c r="P91" i="6"/>
  <c r="P90" i="6"/>
  <c r="AU59" i="1" s="1"/>
  <c r="T191" i="5"/>
  <c r="T88" i="5" s="1"/>
  <c r="R90" i="3"/>
  <c r="R85" i="3"/>
  <c r="T105" i="2"/>
  <c r="T104" i="2" s="1"/>
  <c r="R105" i="2"/>
  <c r="T87" i="7"/>
  <c r="T86" i="7" s="1"/>
  <c r="P87" i="7"/>
  <c r="P86" i="7" s="1"/>
  <c r="AU60" i="1" s="1"/>
  <c r="R504" i="2"/>
  <c r="P105" i="2"/>
  <c r="R89" i="5"/>
  <c r="R191" i="5"/>
  <c r="T91" i="6"/>
  <c r="T90" i="6" s="1"/>
  <c r="BK90" i="3"/>
  <c r="J90" i="3" s="1"/>
  <c r="J62" i="3" s="1"/>
  <c r="BK91" i="6"/>
  <c r="BK504" i="2"/>
  <c r="J504" i="2" s="1"/>
  <c r="J69" i="2" s="1"/>
  <c r="J91" i="3"/>
  <c r="J63" i="3"/>
  <c r="J85" i="4"/>
  <c r="J61" i="4"/>
  <c r="J106" i="2"/>
  <c r="J61" i="2" s="1"/>
  <c r="J87" i="3"/>
  <c r="J61" i="3"/>
  <c r="BK88" i="4"/>
  <c r="BK83" i="4" s="1"/>
  <c r="J83" i="4" s="1"/>
  <c r="J30" i="4" s="1"/>
  <c r="AG57" i="1" s="1"/>
  <c r="J88" i="4"/>
  <c r="J62" i="4"/>
  <c r="BK89" i="5"/>
  <c r="BK87" i="7"/>
  <c r="J87" i="7"/>
  <c r="J60" i="7" s="1"/>
  <c r="BK143" i="6"/>
  <c r="J143" i="6" s="1"/>
  <c r="J67" i="6" s="1"/>
  <c r="BK191" i="5"/>
  <c r="J191" i="5"/>
  <c r="J66" i="5"/>
  <c r="J33" i="5"/>
  <c r="AV58" i="1" s="1"/>
  <c r="AT58" i="1" s="1"/>
  <c r="F33" i="7"/>
  <c r="AZ60" i="1"/>
  <c r="BB54" i="1"/>
  <c r="W31" i="1" s="1"/>
  <c r="J33" i="3"/>
  <c r="AV56" i="1" s="1"/>
  <c r="AT56" i="1" s="1"/>
  <c r="BA54" i="1"/>
  <c r="W30" i="1" s="1"/>
  <c r="BC54" i="1"/>
  <c r="W32" i="1" s="1"/>
  <c r="F33" i="6"/>
  <c r="AZ59" i="1" s="1"/>
  <c r="BD54" i="1"/>
  <c r="W33" i="1" s="1"/>
  <c r="F33" i="5"/>
  <c r="AZ58" i="1" s="1"/>
  <c r="J33" i="7"/>
  <c r="AV60" i="1" s="1"/>
  <c r="AT60" i="1" s="1"/>
  <c r="F33" i="2"/>
  <c r="AZ55" i="1" s="1"/>
  <c r="F33" i="3"/>
  <c r="AZ56" i="1" s="1"/>
  <c r="J33" i="2"/>
  <c r="AV55" i="1" s="1"/>
  <c r="AT55" i="1" s="1"/>
  <c r="J33" i="4"/>
  <c r="AV57" i="1" s="1"/>
  <c r="AT57" i="1" s="1"/>
  <c r="F33" i="4"/>
  <c r="AZ57" i="1"/>
  <c r="J33" i="6"/>
  <c r="AV59" i="1" s="1"/>
  <c r="AT59" i="1" s="1"/>
  <c r="P104" i="2" l="1"/>
  <c r="AU55" i="1" s="1"/>
  <c r="AU54" i="1" s="1"/>
  <c r="BK85" i="3"/>
  <c r="J85" i="3" s="1"/>
  <c r="R88" i="5"/>
  <c r="BK88" i="5"/>
  <c r="J88" i="5"/>
  <c r="J59" i="5"/>
  <c r="BK90" i="6"/>
  <c r="J90" i="6"/>
  <c r="J30" i="6" s="1"/>
  <c r="AG59" i="1" s="1"/>
  <c r="AN59" i="1" s="1"/>
  <c r="R104" i="2"/>
  <c r="J39" i="4"/>
  <c r="J89" i="5"/>
  <c r="J60" i="5"/>
  <c r="J59" i="4"/>
  <c r="BK86" i="7"/>
  <c r="J86" i="7"/>
  <c r="J30" i="7" s="1"/>
  <c r="AG60" i="1" s="1"/>
  <c r="AN60" i="1" s="1"/>
  <c r="BK104" i="2"/>
  <c r="J104" i="2"/>
  <c r="J59" i="2"/>
  <c r="J91" i="6"/>
  <c r="J60" i="6"/>
  <c r="AN57" i="1"/>
  <c r="AW54" i="1"/>
  <c r="AK30" i="1"/>
  <c r="AX54" i="1"/>
  <c r="AZ54" i="1"/>
  <c r="W29" i="1"/>
  <c r="AY54" i="1"/>
  <c r="J59" i="3" l="1"/>
  <c r="J30" i="3"/>
  <c r="J59" i="6"/>
  <c r="J39" i="6"/>
  <c r="J59" i="7"/>
  <c r="J39" i="7"/>
  <c r="AV54" i="1"/>
  <c r="AK29" i="1" s="1"/>
  <c r="J30" i="5"/>
  <c r="AG58" i="1" s="1"/>
  <c r="AN58" i="1" s="1"/>
  <c r="J30" i="2"/>
  <c r="AG55" i="1"/>
  <c r="AN55" i="1"/>
  <c r="AG56" i="1" l="1"/>
  <c r="AN56" i="1" s="1"/>
  <c r="J39" i="3"/>
  <c r="J39" i="5"/>
  <c r="J39" i="2"/>
  <c r="AG54" i="1"/>
  <c r="AK26" i="1"/>
  <c r="AK35" i="1" s="1"/>
  <c r="AT54" i="1"/>
  <c r="AN54" i="1" l="1"/>
</calcChain>
</file>

<file path=xl/sharedStrings.xml><?xml version="1.0" encoding="utf-8"?>
<sst xmlns="http://schemas.openxmlformats.org/spreadsheetml/2006/main" count="12087" uniqueCount="1932">
  <si>
    <t>Export Komplet</t>
  </si>
  <si>
    <t>VZ</t>
  </si>
  <si>
    <t>2.0</t>
  </si>
  <si>
    <t>ZAMOK</t>
  </si>
  <si>
    <t>False</t>
  </si>
  <si>
    <t>{73297418-b678-431b-86b4-7f0086b6bd2a}</t>
  </si>
  <si>
    <t>0,01</t>
  </si>
  <si>
    <t>21</t>
  </si>
  <si>
    <t>12</t>
  </si>
  <si>
    <t>REKAPITULACE STAVBY</t>
  </si>
  <si>
    <t>v ---  níže se nacházejí doplnkové a pomocné údaje k sestavám  --- v</t>
  </si>
  <si>
    <t>0,001</t>
  </si>
  <si>
    <t>Kód:</t>
  </si>
  <si>
    <t>26-12</t>
  </si>
  <si>
    <t>Stavba:</t>
  </si>
  <si>
    <t>Přístavba šaten ZŠ a MŠ Braňany</t>
  </si>
  <si>
    <t>KSO:</t>
  </si>
  <si>
    <t/>
  </si>
  <si>
    <t>CC-CZ:</t>
  </si>
  <si>
    <t>Místo:</t>
  </si>
  <si>
    <t>Obec Braňany</t>
  </si>
  <si>
    <t>Datum:</t>
  </si>
  <si>
    <t>3. 7. 2026</t>
  </si>
  <si>
    <t>Zadavatel:</t>
  </si>
  <si>
    <t>IČ:</t>
  </si>
  <si>
    <t>DIČ:</t>
  </si>
  <si>
    <t>Účastník:</t>
  </si>
  <si>
    <t>Vyplň údaj</t>
  </si>
  <si>
    <t>Projektant:</t>
  </si>
  <si>
    <t>ISONOE INVEST a.s.</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</si>
  <si>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</si>
  <si>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</si>
  <si>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</si>
  <si>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</si>
  <si>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</si>
  <si>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</si>
  <si>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</si>
  <si>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</si>
  <si>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</si>
  <si>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</si>
  <si>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</si>
  <si>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</si>
  <si>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</si>
  <si>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</si>
  <si>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</si>
  <si>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</si>
  <si>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</si>
  <si>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</si>
  <si>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</si>
  <si>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</si>
  <si>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</si>
  <si>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</si>
  <si>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</si>
  <si>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</si>
  <si>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</si>
  <si>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</si>
  <si>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</si>
  <si>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</si>
  <si>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</si>
  <si>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</si>
  <si>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</si>
  <si>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</si>
  <si>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</si>
  <si>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</si>
  <si>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</si>
  <si>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</si>
  <si>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</si>
  <si>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</si>
  <si>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</si>
  <si>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</si>
  <si>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</si>
  <si>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</si>
  <si>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D.1.1</t>
  </si>
  <si>
    <t>Architektonicko-s...</t>
  </si>
  <si>
    <t>STA</t>
  </si>
  <si>
    <t>1</t>
  </si>
  <si>
    <t>{1bec51e1-4d66-42ff-be35-eaabe321957d}</t>
  </si>
  <si>
    <t>2</t>
  </si>
  <si>
    <t>D.1.2</t>
  </si>
  <si>
    <t>Ústřední vytápění</t>
  </si>
  <si>
    <t>{9452554f-d09b-4c05-a70e-3a8eb2aec4ba}</t>
  </si>
  <si>
    <t>D.1.3</t>
  </si>
  <si>
    <t>VZT</t>
  </si>
  <si>
    <t>{69499ad2-efc2-48ea-8aaa-d212d70993d1}</t>
  </si>
  <si>
    <t>D.1.4</t>
  </si>
  <si>
    <t>Dešťová kanalizace</t>
  </si>
  <si>
    <t>{d6d47393-3c52-484f-8bb5-3ab7d0454aaa}</t>
  </si>
  <si>
    <t>D.1.5</t>
  </si>
  <si>
    <t>Silnoproud</t>
  </si>
  <si>
    <t>{c299eb07-c861-459c-b66c-5202a0a73e72}</t>
  </si>
  <si>
    <t>VRN</t>
  </si>
  <si>
    <t>Vedlejší rozpočtové...</t>
  </si>
  <si>
    <t>{1829dd54-96c6-49b4-a036-c404f00ad3ce}</t>
  </si>
  <si>
    <t>KRYCÍ LIST SOUPISU PRACÍ</t>
  </si>
  <si>
    <t>Objekt:</t>
  </si>
  <si>
    <t>D.1.1 - Architektonicko-s...</t>
  </si>
  <si>
    <t xml:space="preserve"> </t>
  </si>
  <si>
    <t>REKAPITULACE ČLENĚNÍ SOUPISU PRACÍ</t>
  </si>
  <si>
    <t>Kód dílu - Popis</t>
  </si>
  <si>
    <t>Cena celkem [CZK]</t>
  </si>
  <si>
    <t>-1</t>
  </si>
  <si>
    <t>HSV - Práce a dodávky HSV</t>
  </si>
  <si>
    <t xml:space="preserve">    1 - Zemní práce</t>
  </si>
  <si>
    <t xml:space="preserve">    2 - Zakládání</t>
  </si>
  <si>
    <t xml:space="preserve">    3 - Svislé a kompletní konstrukce</t>
  </si>
  <si>
    <t xml:space="preserve">    4 - Vodorovné konstrukce</t>
  </si>
  <si>
    <t xml:space="preserve">    6 - Úpravy povrchů, podlahy a osazování výplní</t>
  </si>
  <si>
    <t xml:space="preserve">    9 - Ostatní konstrukce a práce, bourání</t>
  </si>
  <si>
    <t xml:space="preserve">    997 - Doprava suti a vybouraných hmot</t>
  </si>
  <si>
    <t xml:space="preserve">    998 - Přesun hmot</t>
  </si>
  <si>
    <t>PSV - Práce a dodávky PSV</t>
  </si>
  <si>
    <t xml:space="preserve">    711 - Izolace proti vodě, vlhkosti a plynům</t>
  </si>
  <si>
    <t xml:space="preserve">    712 - Povlakové krytiny</t>
  </si>
  <si>
    <t xml:space="preserve">    713 - Izolace tepelné</t>
  </si>
  <si>
    <t xml:space="preserve">    762 - Konstrukce tesařské</t>
  </si>
  <si>
    <t xml:space="preserve">    763 - Konstrukce suché výstavby</t>
  </si>
  <si>
    <t xml:space="preserve">    764 - Konstrukce klempířské</t>
  </si>
  <si>
    <t xml:space="preserve">    766 - Konstrukce truhlářské</t>
  </si>
  <si>
    <t xml:space="preserve">    766.1 - Dveře</t>
  </si>
  <si>
    <t xml:space="preserve">    766.2 - Okna</t>
  </si>
  <si>
    <t xml:space="preserve">    766.3 - Vybavení</t>
  </si>
  <si>
    <t xml:space="preserve">    767 - Konstrukce zámečnické</t>
  </si>
  <si>
    <t xml:space="preserve">    771 - Podlahy z dlaždic</t>
  </si>
  <si>
    <t xml:space="preserve">    783 - Dokončovací práce - nátěry</t>
  </si>
  <si>
    <t xml:space="preserve">    784 - Dokončovací práce - malby a tapety</t>
  </si>
  <si>
    <t xml:space="preserve">    789 - Povrchové úpravy ocelových konstrukcí a technologických zařízení</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</si>
  <si>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</si>
  <si>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</si>
  <si>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</si>
  <si>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</si>
  <si>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</si>
  <si>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</si>
  <si>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</si>
  <si>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</si>
  <si>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</si>
  <si>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</si>
  <si>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</si>
  <si>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</si>
  <si>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</si>
  <si>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</si>
  <si>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</si>
  <si>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</si>
  <si>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</si>
  <si>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</si>
  <si>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113106121</t>
  </si>
  <si>
    <t>Rozebrání dlažeb komunikací pro pěší s přemístěním hmot na skládku na vzdálenost do 3 m nebo s naložením na dopravní prostředek s ložem z kameniva nebo živice a s jakoukoliv výplní spár ručně z betonových nebo kameninových dlaždic, desek nebo tvarovek</t>
  </si>
  <si>
    <t>m2</t>
  </si>
  <si>
    <t>CS ÚRS 2026 01</t>
  </si>
  <si>
    <t>4</t>
  </si>
  <si>
    <t>Online PSC</t>
  </si>
  <si>
    <t>https://podminky.urs.cz/item/CS_URS_2026_01/113106121</t>
  </si>
  <si>
    <t>VV</t>
  </si>
  <si>
    <t>bourání stávající dlažby 300x300x30mm</t>
  </si>
  <si>
    <t>46</t>
  </si>
  <si>
    <t>Součet</t>
  </si>
  <si>
    <t>113107122</t>
  </si>
  <si>
    <t>Odstranění podkladů nebo krytů ručně s přemístěním hmot na skládku na vzdálenost do 3 m nebo s naložením na dopravní prostředek z kameniva hrubého drceného, o tl. vrstvy přes 100 do 200 mm</t>
  </si>
  <si>
    <t>https://podminky.urs.cz/item/CS_URS_2026_01/113107122</t>
  </si>
  <si>
    <t xml:space="preserve">Vybourání betonu 300x500mm </t>
  </si>
  <si>
    <t>(12,306+0,8+0,8+4,307)*0,3*0,2</t>
  </si>
  <si>
    <t>3</t>
  </si>
  <si>
    <t>113107139</t>
  </si>
  <si>
    <t>Odstranění podkladů nebo krytů ručně s přemístěním hmot na skládku na vzdálenost do 3 m nebo s naložením na dopravní prostředek z betonu vyztuženého sítěmi, o tl. vrstvy přes 400 do 500 mm</t>
  </si>
  <si>
    <t>6</t>
  </si>
  <si>
    <t>https://podminky.urs.cz/item/CS_URS_2026_01/113107139</t>
  </si>
  <si>
    <t>(12,306+0,8+0,8+4,307)*0,3</t>
  </si>
  <si>
    <t>113107323</t>
  </si>
  <si>
    <t>Odstranění podkladů nebo krytů strojně plochy jednotlivě do 50 m2 s přemístěním hmot na skládku na vzdálenost do 3 m nebo s naložením na dopravní prostředek z kameniva hrubého drceného, o tl. vrstvy přes 200 do 300 mm</t>
  </si>
  <si>
    <t>8</t>
  </si>
  <si>
    <t>https://podminky.urs.cz/item/CS_URS_2026_01/113107323</t>
  </si>
  <si>
    <t>okapový chodník</t>
  </si>
  <si>
    <t>(4,5+10,1)*0,25</t>
  </si>
  <si>
    <t>5</t>
  </si>
  <si>
    <t>113107324</t>
  </si>
  <si>
    <t>Odstranění podkladů nebo krytů strojně plochy jednotlivě do 50 m2 s přemístěním hmot na skládku na vzdálenost do 3 m nebo s naložením na dopravní prostředek z kameniva hrubého drceného, o tl. vrstvy přes 300 do 400 mm</t>
  </si>
  <si>
    <t>10</t>
  </si>
  <si>
    <t>https://podminky.urs.cz/item/CS_URS_2026_01/113107324</t>
  </si>
  <si>
    <t>113204111</t>
  </si>
  <si>
    <t>Vytrhání obrub s vybouráním lože, s přemístěním hmot na skládku na vzdálenost do 3 m nebo s naložením na dopravní prostředek záhonových</t>
  </si>
  <si>
    <t>m</t>
  </si>
  <si>
    <t>https://podminky.urs.cz/item/CS_URS_2026_01/113204111</t>
  </si>
  <si>
    <t>14,5+10,1</t>
  </si>
  <si>
    <t>7</t>
  </si>
  <si>
    <t>121151123</t>
  </si>
  <si>
    <t>Sejmutí ornice strojně při souvislé ploše přes 500 m2, tl. vrstvy do 200 mm</t>
  </si>
  <si>
    <t>14</t>
  </si>
  <si>
    <t>https://podminky.urs.cz/item/CS_URS_2026_01/121151123</t>
  </si>
  <si>
    <t>194</t>
  </si>
  <si>
    <t>122351504</t>
  </si>
  <si>
    <t>Odkopávky a prokopávky zapažené strojně v hornině třídy těžitelnosti II skupiny 4 přes 100 do 500 m3</t>
  </si>
  <si>
    <t>m3</t>
  </si>
  <si>
    <t>16</t>
  </si>
  <si>
    <t>https://podminky.urs.cz/item/CS_URS_2026_01/122351504</t>
  </si>
  <si>
    <t>Výkop zeminy pod ZD</t>
  </si>
  <si>
    <t>194*0,651</t>
  </si>
  <si>
    <t>sanace</t>
  </si>
  <si>
    <t>194*0,2</t>
  </si>
  <si>
    <t>9</t>
  </si>
  <si>
    <t>131251201</t>
  </si>
  <si>
    <t>Hloubení zapažených jam a zářezů strojně s urovnáním dna do předepsaného profilu a spádu v hornině třídy těžitelnosti I skupiny 3 do 20 m3</t>
  </si>
  <si>
    <t>18</t>
  </si>
  <si>
    <t>https://podminky.urs.cz/item/CS_URS_2026_01/131251201</t>
  </si>
  <si>
    <t>Výkopy pro základové patky</t>
  </si>
  <si>
    <t>1,5*1,5*1,5*4</t>
  </si>
  <si>
    <t>132354103</t>
  </si>
  <si>
    <t>Hloubení zapažených rýh šířky do 800 mm strojně s urovnáním dna do předepsaného profilu a spádu v hornině třídy těžitelnosti II skupiny 4 přes 50 do 100 m3</t>
  </si>
  <si>
    <t>20</t>
  </si>
  <si>
    <t>https://podminky.urs.cz/item/CS_URS_2026_01/132354103</t>
  </si>
  <si>
    <t>Výkopy pro základové pasy</t>
  </si>
  <si>
    <t>40,1*1,2*1,5</t>
  </si>
  <si>
    <t>40,1*0,2*1,5</t>
  </si>
  <si>
    <t>11</t>
  </si>
  <si>
    <t>162751137</t>
  </si>
  <si>
    <t>Vodorovné přemístění výkopku nebo sypaniny po suchu na obvyklém dopravním prostředku, bez naložení výkopku, avšak se složením bez rozhrnutí z horniny třídy těžitelnosti II skupiny 4 a 5 na vzdálenost přes 9 000 do 10 000 m</t>
  </si>
  <si>
    <t>22</t>
  </si>
  <si>
    <t>https://podminky.urs.cz/item/CS_URS_2026_01/162751137</t>
  </si>
  <si>
    <t>165,094</t>
  </si>
  <si>
    <t>13,5</t>
  </si>
  <si>
    <t>84,21</t>
  </si>
  <si>
    <t>-17,03</t>
  </si>
  <si>
    <t>162751139</t>
  </si>
  <si>
    <t>Vodorovné přemístění výkopku nebo sypaniny po suchu na obvyklém dopravním prostředku, bez naložení výkopku, avšak se složením bez rozhrnutí z horniny třídy těžitelnosti II skupiny 4 a 5 na vzdálenost Příplatek k ceně za každých dalších i započatých 1 000 m</t>
  </si>
  <si>
    <t>24</t>
  </si>
  <si>
    <t>https://podminky.urs.cz/item/CS_URS_2026_01/162751139</t>
  </si>
  <si>
    <t>245,774*10</t>
  </si>
  <si>
    <t>13</t>
  </si>
  <si>
    <t>171151112</t>
  </si>
  <si>
    <t>Uložení sypanin do násypů strojně s rozprostřením sypaniny ve vrstvách a s hrubým urovnáním zhutněných z hornin nesoudržných kamenitých</t>
  </si>
  <si>
    <t>26</t>
  </si>
  <si>
    <t>https://podminky.urs.cz/item/CS_URS_2026_01/171151112</t>
  </si>
  <si>
    <t>Podsyp pod zákl. pasy, patky a zákl. desku</t>
  </si>
  <si>
    <t>štěrkodrť fr. 32-64</t>
  </si>
  <si>
    <t>171201221</t>
  </si>
  <si>
    <t>Poplatek za uložení zeminy a kamení na skládce (skládkovné) zatříděné do Katalogu odpadů pod kódem 17 05 04</t>
  </si>
  <si>
    <t>t</t>
  </si>
  <si>
    <t>28</t>
  </si>
  <si>
    <t>https://podminky.urs.cz/item/CS_URS_2026_01/171201221</t>
  </si>
  <si>
    <t>245,774*1,8</t>
  </si>
  <si>
    <t>15</t>
  </si>
  <si>
    <t>171251201</t>
  </si>
  <si>
    <t>Uložení sypaniny na skládky nebo meziskládky bez hutnění s upravením uložené sypaniny do předepsaného tvaru</t>
  </si>
  <si>
    <t>30</t>
  </si>
  <si>
    <t>https://podminky.urs.cz/item/CS_URS_2026_01/171251201</t>
  </si>
  <si>
    <t>245,774</t>
  </si>
  <si>
    <t>174151101</t>
  </si>
  <si>
    <t>Zásyp sypaninou z jakékoliv horniny strojně s uložením výkopku ve vrstvách se zhutněním jam, šachet, rýh nebo kolem objektů v těchto vykopávkách</t>
  </si>
  <si>
    <t>32</t>
  </si>
  <si>
    <t>https://podminky.urs.cz/item/CS_URS_2026_01/174151101</t>
  </si>
  <si>
    <t>Zásyp základových pasů a patek</t>
  </si>
  <si>
    <t>40,1*0,3*1</t>
  </si>
  <si>
    <t>5*0,25*1*4</t>
  </si>
  <si>
    <t>17</t>
  </si>
  <si>
    <t>181351103</t>
  </si>
  <si>
    <t>Rozprostření a urovnání ornice v rovině nebo ve svahu sklonu do 1:5 strojně při souvislé ploše přes 100 do 500 m2, tl. vrstvy do 200 mm</t>
  </si>
  <si>
    <t>34</t>
  </si>
  <si>
    <t>https://podminky.urs.cz/item/CS_URS_2026_01/181351103</t>
  </si>
  <si>
    <t>181951112</t>
  </si>
  <si>
    <t>Úprava pláně vyrovnáním výškových rozdílů strojně v hornině třídy těžitelnosti I, skupiny 1 až 3 se zhutněním</t>
  </si>
  <si>
    <t>36</t>
  </si>
  <si>
    <t>https://podminky.urs.cz/item/CS_URS_2026_01/181951112</t>
  </si>
  <si>
    <t>Úprava základové spáry</t>
  </si>
  <si>
    <t>Zakládání</t>
  </si>
  <si>
    <t>19</t>
  </si>
  <si>
    <t>271532211</t>
  </si>
  <si>
    <t>Podsyp pod základové konstrukce se zhutněním a urovnáním povrchu z kameniva hrubého, frakce 32 - 63 mm</t>
  </si>
  <si>
    <t>38</t>
  </si>
  <si>
    <t>https://podminky.urs.cz/item/CS_URS_2026_01/271532211</t>
  </si>
  <si>
    <t>deska</t>
  </si>
  <si>
    <t>pasy</t>
  </si>
  <si>
    <t>40,1*1,2*0,2</t>
  </si>
  <si>
    <t>273321411</t>
  </si>
  <si>
    <t>Základy z betonu železového (bez výztuže) desky z betonu bez zvláštních nároků na prostředí tř. C 20/25</t>
  </si>
  <si>
    <t>40</t>
  </si>
  <si>
    <t>https://podminky.urs.cz/item/CS_URS_2026_01/273321411</t>
  </si>
  <si>
    <t>Základová deska</t>
  </si>
  <si>
    <t>194*0,15</t>
  </si>
  <si>
    <t>273351121</t>
  </si>
  <si>
    <t>Bednění základů desek zřízení</t>
  </si>
  <si>
    <t>42</t>
  </si>
  <si>
    <t>https://podminky.urs.cz/item/CS_URS_2026_01/273351121</t>
  </si>
  <si>
    <t>56*0,15</t>
  </si>
  <si>
    <t>273351122</t>
  </si>
  <si>
    <t>Bednění základů desek odstranění</t>
  </si>
  <si>
    <t>44</t>
  </si>
  <si>
    <t>https://podminky.urs.cz/item/CS_URS_2026_01/273351122</t>
  </si>
  <si>
    <t>23</t>
  </si>
  <si>
    <t>273362021</t>
  </si>
  <si>
    <t>Výztuž základů desek ze svařovaných sítí z drátů typu KARI</t>
  </si>
  <si>
    <t>https://podminky.urs.cz/item/CS_URS_2026_01/273362021</t>
  </si>
  <si>
    <t>Kari síť 150x150x8mm - 2 vrstvy</t>
  </si>
  <si>
    <t>5,4kg/m2</t>
  </si>
  <si>
    <t>194*0,0054*1,3*2</t>
  </si>
  <si>
    <t>274321411</t>
  </si>
  <si>
    <t>Základy z betonu železového (bez výztuže) pasy z betonu bez zvláštních nároků na prostředí tř. C 20/25</t>
  </si>
  <si>
    <t>48</t>
  </si>
  <si>
    <t>https://podminky.urs.cz/item/CS_URS_2026_01/274321411</t>
  </si>
  <si>
    <t>Základové pasy</t>
  </si>
  <si>
    <t>40,1*0,6*1</t>
  </si>
  <si>
    <t>25</t>
  </si>
  <si>
    <t>274351121</t>
  </si>
  <si>
    <t>Bednění základů pasů rovné zřízení</t>
  </si>
  <si>
    <t>50</t>
  </si>
  <si>
    <t>https://podminky.urs.cz/item/CS_URS_2026_01/274351121</t>
  </si>
  <si>
    <t>základové pasy</t>
  </si>
  <si>
    <t>40,1*1*2</t>
  </si>
  <si>
    <t>274351122</t>
  </si>
  <si>
    <t>Bednění základů pasů rovné odstranění</t>
  </si>
  <si>
    <t>52</t>
  </si>
  <si>
    <t>https://podminky.urs.cz/item/CS_URS_2026_01/274351122</t>
  </si>
  <si>
    <t>27</t>
  </si>
  <si>
    <t>274361821</t>
  </si>
  <si>
    <t>Výztuž základů pasů z betonářské oceli 10 505 (R) nebo BSt 500</t>
  </si>
  <si>
    <t>54</t>
  </si>
  <si>
    <t>https://podminky.urs.cz/item/CS_URS_2026_01/274361821</t>
  </si>
  <si>
    <t>Předpoklad 80kg/m3</t>
  </si>
  <si>
    <t>24,06*0,08</t>
  </si>
  <si>
    <t>275321411</t>
  </si>
  <si>
    <t>Základy z betonu železového (bez výztuže) patky z betonu bez zvláštních nároků na prostředí tř. C 20/25</t>
  </si>
  <si>
    <t>56</t>
  </si>
  <si>
    <t>https://podminky.urs.cz/item/CS_URS_2026_01/275321411</t>
  </si>
  <si>
    <t>Základové patky</t>
  </si>
  <si>
    <t>1*1*1*4</t>
  </si>
  <si>
    <t>29</t>
  </si>
  <si>
    <t>275351121</t>
  </si>
  <si>
    <t>Bednění základů patek zřízení</t>
  </si>
  <si>
    <t>58</t>
  </si>
  <si>
    <t>https://podminky.urs.cz/item/CS_URS_2026_01/275351121</t>
  </si>
  <si>
    <t>4*1*4</t>
  </si>
  <si>
    <t>275351122</t>
  </si>
  <si>
    <t>Bednění základů patek odstranění</t>
  </si>
  <si>
    <t>60</t>
  </si>
  <si>
    <t>https://podminky.urs.cz/item/CS_URS_2026_01/275351122</t>
  </si>
  <si>
    <t>31</t>
  </si>
  <si>
    <t>275361821</t>
  </si>
  <si>
    <t>Výztuž základů patek z betonářské oceli 10 505 (R)</t>
  </si>
  <si>
    <t>62</t>
  </si>
  <si>
    <t>https://podminky.urs.cz/item/CS_URS_2026_01/275361821</t>
  </si>
  <si>
    <t>4*0,08</t>
  </si>
  <si>
    <t>278311213</t>
  </si>
  <si>
    <t>Zálivka kotevních otvorů z cementové zálivkové malty do 0,25 m3</t>
  </si>
  <si>
    <t>64</t>
  </si>
  <si>
    <t>https://podminky.urs.cz/item/CS_URS_2026_01/278311213</t>
  </si>
  <si>
    <t>(0,6*0,6*0,05)*4</t>
  </si>
  <si>
    <t>Svislé a kompletní konstrukce</t>
  </si>
  <si>
    <t>33</t>
  </si>
  <si>
    <t>311231115</t>
  </si>
  <si>
    <t>Zdivo z cihel pálených nosné z cihel plných dl. 290 mm P 7 až 15, na maltu ze suché směsi 5 MPa</t>
  </si>
  <si>
    <t>66</t>
  </si>
  <si>
    <t>https://podminky.urs.cz/item/CS_URS_2026_01/311231115</t>
  </si>
  <si>
    <t>dozdívky</t>
  </si>
  <si>
    <t>0,6*0,8*0,3*10</t>
  </si>
  <si>
    <t>311235481</t>
  </si>
  <si>
    <t>Zdivo jednovrstvé z cihel děrovaných broušených na zdicí pěnu, pevnost cihel do P10, tl. zdiva 380 mm</t>
  </si>
  <si>
    <t>68</t>
  </si>
  <si>
    <t>https://podminky.urs.cz/item/CS_URS_2026_01/311235481</t>
  </si>
  <si>
    <t>35</t>
  </si>
  <si>
    <t>311238939</t>
  </si>
  <si>
    <t>Založení zdiva z broušených cihel na zakládací maltu, tlouštky zdiva přes 300 do 380 mm</t>
  </si>
  <si>
    <t>70</t>
  </si>
  <si>
    <t>https://podminky.urs.cz/item/CS_URS_2026_01/311238939</t>
  </si>
  <si>
    <t>1.NP</t>
  </si>
  <si>
    <t>54,9</t>
  </si>
  <si>
    <t>Dozdívka atiky</t>
  </si>
  <si>
    <t>36,6</t>
  </si>
  <si>
    <t>317168053</t>
  </si>
  <si>
    <t>Překlady keramické vysoké osazené do maltového lože, šířky překladu 70 mm výšky 238 mm, délky 1500 mm</t>
  </si>
  <si>
    <t>kus</t>
  </si>
  <si>
    <t>72</t>
  </si>
  <si>
    <t>https://podminky.urs.cz/item/CS_URS_2026_01/317168053</t>
  </si>
  <si>
    <t>P3</t>
  </si>
  <si>
    <t>37</t>
  </si>
  <si>
    <t>317168055</t>
  </si>
  <si>
    <t>Překlady keramické vysoké osazené do maltového lože, šířky překladu 70 mm výšky 238 mm, délky 2000 mm</t>
  </si>
  <si>
    <t>74</t>
  </si>
  <si>
    <t>https://podminky.urs.cz/item/CS_URS_2026_01/317168055</t>
  </si>
  <si>
    <t>P2</t>
  </si>
  <si>
    <t>317168060</t>
  </si>
  <si>
    <t>Překlady keramické vysoké osazené do maltového lože, šířky překladu 70 mm výšky 238 mm, délky 3250 mm</t>
  </si>
  <si>
    <t>76</t>
  </si>
  <si>
    <t>https://podminky.urs.cz/item/CS_URS_2026_01/317168060</t>
  </si>
  <si>
    <t>P1</t>
  </si>
  <si>
    <t>Vodorovné konstrukce</t>
  </si>
  <si>
    <t>39</t>
  </si>
  <si>
    <t>411322525</t>
  </si>
  <si>
    <t>Stropy z betonu železového (bez výztuže) trámových, žebrových, kazetových nebo vložkových z tvárnic nebo z hraněných či zaoblených vln zabudovaného plechového bednění tř. C 20/25</t>
  </si>
  <si>
    <t>78</t>
  </si>
  <si>
    <t>https://podminky.urs.cz/item/CS_URS_2026_01/411322525</t>
  </si>
  <si>
    <t>Strop 1.NP</t>
  </si>
  <si>
    <t>157,5*0,08</t>
  </si>
  <si>
    <t>411354247</t>
  </si>
  <si>
    <t>Bednění stropů ztracené ocelové žebrované ze širokých tenkostěnných ohýbaných profilů (hraněných trapézových vln), bez úpravy povrchu otevřeného podhledu, bez podpěrné konstrukce, s osazením nasucho na zdech do připravených ozubů, popř. na rovných zdech, trámech, průvlacích, do traverz s povrchem pozinkovaným, výšky vln 60 mm, tl. plechu 0,88 mm</t>
  </si>
  <si>
    <t>80</t>
  </si>
  <si>
    <t>https://podminky.urs.cz/item/CS_URS_2026_01/411354247</t>
  </si>
  <si>
    <t>157,5</t>
  </si>
  <si>
    <t>41</t>
  </si>
  <si>
    <t>411362021</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</si>
  <si>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</si>
  <si>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82</t>
  </si>
  <si>
    <t>https://podminky.urs.cz/item/CS_URS_2026_01/411362021</t>
  </si>
  <si>
    <t>Kari síť 150x150x8mm</t>
  </si>
  <si>
    <t>157,5*0,0054*1,3</t>
  </si>
  <si>
    <t>417321414</t>
  </si>
  <si>
    <t>Ztužující pásy a věnce z betonu železového (bez výztuže) tř. C 20/25</t>
  </si>
  <si>
    <t>84</t>
  </si>
  <si>
    <t>https://podminky.urs.cz/item/CS_URS_2026_01/417321414</t>
  </si>
  <si>
    <t>Dobetonování k ocelovému obvodovému průvlaku</t>
  </si>
  <si>
    <t>36,6*0,275*0,4</t>
  </si>
  <si>
    <t>Dobetonování pod atikou</t>
  </si>
  <si>
    <t>36,6*0,3*0,275</t>
  </si>
  <si>
    <t>ŽB věnec pod atikovým plechem</t>
  </si>
  <si>
    <t>36,6*0,03</t>
  </si>
  <si>
    <t>43</t>
  </si>
  <si>
    <t>417351115</t>
  </si>
  <si>
    <t>Bednění bočnic ztužujících pásů a věnců včetně vzpěr zřízení</t>
  </si>
  <si>
    <t>86</t>
  </si>
  <si>
    <t>https://podminky.urs.cz/item/CS_URS_2026_01/417351115</t>
  </si>
  <si>
    <t>36,6*0,4*2</t>
  </si>
  <si>
    <t>36,6*0,275*2</t>
  </si>
  <si>
    <t>36,6*0,1*2</t>
  </si>
  <si>
    <t>417351116</t>
  </si>
  <si>
    <t>Bednění bočnic ztužujících pásů a věnců včetně vzpěr odstranění</t>
  </si>
  <si>
    <t>88</t>
  </si>
  <si>
    <t>https://podminky.urs.cz/item/CS_URS_2026_01/417351116</t>
  </si>
  <si>
    <t>45</t>
  </si>
  <si>
    <t>417361821</t>
  </si>
  <si>
    <t>Výztuž ztužujících pásů a věnců z betonářské oceli 10 505 (R) nebo BSt 500</t>
  </si>
  <si>
    <t>90</t>
  </si>
  <si>
    <t>https://podminky.urs.cz/item/CS_URS_2026_01/417361821</t>
  </si>
  <si>
    <t>Předpoklad 90kg/m3</t>
  </si>
  <si>
    <t>8,144*0,09</t>
  </si>
  <si>
    <t>Úpravy povrchů, podlahy a osazování výplní</t>
  </si>
  <si>
    <t>612131102</t>
  </si>
  <si>
    <t>Podkladní a spojovací vrstva vnitřních omítaných ploch cementový postřik nanášený ručně síťovitě (pokrytí plochy 50 až 75 %) stěn</t>
  </si>
  <si>
    <t>92</t>
  </si>
  <si>
    <t>https://podminky.urs.cz/item/CS_URS_2026_01/612131102</t>
  </si>
  <si>
    <t>47</t>
  </si>
  <si>
    <t>612131111</t>
  </si>
  <si>
    <t>Podkladní a spojovací vrstva vnitřních omítaných ploch polymercementový spojovací můstek nanášený ručně stěn</t>
  </si>
  <si>
    <t>94</t>
  </si>
  <si>
    <t>https://podminky.urs.cz/item/CS_URS_2026_01/612131111</t>
  </si>
  <si>
    <t>612321141</t>
  </si>
  <si>
    <t>Omítka vápenocementová vnitřních ploch nanášená ručně dvouvrstvá, tloušťky jádrové omítky do 10 mm a tloušťky štuku do 3 mm štuková svislých konstrukcí stěn</t>
  </si>
  <si>
    <t>96</t>
  </si>
  <si>
    <t>https://podminky.urs.cz/item/CS_URS_2026_01/612321141</t>
  </si>
  <si>
    <t>49</t>
  </si>
  <si>
    <t>612321191</t>
  </si>
  <si>
    <t>Omítka vápenocementová vnitřních ploch nanášená ručně Příplatek k cenám za každých dalších i započatých 5 mm tloušťky omítky přes 10 mm stěn</t>
  </si>
  <si>
    <t>98</t>
  </si>
  <si>
    <t>https://podminky.urs.cz/item/CS_URS_2026_01/612321191</t>
  </si>
  <si>
    <t>622131121</t>
  </si>
  <si>
    <t>Podkladní a spojovací vrstva vnějších omítaných ploch penetrace nanášená ručně stěn</t>
  </si>
  <si>
    <t>100</t>
  </si>
  <si>
    <t>https://podminky.urs.cz/item/CS_URS_2026_01/622131121</t>
  </si>
  <si>
    <t>51</t>
  </si>
  <si>
    <t>622151021</t>
  </si>
  <si>
    <t>Penetrační nátěr vnějších pastovitých tenkovrstvých omítek mozaikových akrylátový stěn</t>
  </si>
  <si>
    <t>102</t>
  </si>
  <si>
    <t>https://podminky.urs.cz/item/CS_URS_2026_01/622151021</t>
  </si>
  <si>
    <t>622151031</t>
  </si>
  <si>
    <t>Penetrační nátěr vnějších pastovitých tenkovrstvých omítek silikonový stěn</t>
  </si>
  <si>
    <t>104</t>
  </si>
  <si>
    <t>https://podminky.urs.cz/item/CS_URS_2026_01/622151031</t>
  </si>
  <si>
    <t>53</t>
  </si>
  <si>
    <t>622211011</t>
  </si>
  <si>
    <t>Montáž kontaktního zateplení lepením a mechanickým kotvením z polystyrenových desek (dodávka ve specifikaci) na vnější stěny, na podklad betonový nebo z lehčeného betonu, z tvárnic keramických nebo vápenopískových, tloušťky desek přes 40 do 80 mm</t>
  </si>
  <si>
    <t>106</t>
  </si>
  <si>
    <t>https://podminky.urs.cz/item/CS_URS_2026_01/622211011</t>
  </si>
  <si>
    <t>M</t>
  </si>
  <si>
    <t>28375936</t>
  </si>
  <si>
    <t>deska EPS 70 fasádní λ=0,039 tl 80mm</t>
  </si>
  <si>
    <t>108</t>
  </si>
  <si>
    <t>5,45*1,05 "Přepočtené koeficientem množství</t>
  </si>
  <si>
    <t>55</t>
  </si>
  <si>
    <t>622211031</t>
  </si>
  <si>
    <t>Montáž kontaktního zateplení lepením a mechanickým kotvením z polystyrenových desek (dodávka ve specifikaci) na vnější stěny, na podklad betonový nebo z lehčeného betonu, z tvárnic keramických nebo vápenopískových, tloušťky desek přes 120 do 160 mm</t>
  </si>
  <si>
    <t>110</t>
  </si>
  <si>
    <t>https://podminky.urs.cz/item/CS_URS_2026_01/622211031</t>
  </si>
  <si>
    <t>28376424</t>
  </si>
  <si>
    <t>deska XPS hrana polodrážková a hladký povrch 300kPA λ=0,035 tl 140mm</t>
  </si>
  <si>
    <t>112</t>
  </si>
  <si>
    <t>22,925*1,05 "Přepočtené koeficientem množství</t>
  </si>
  <si>
    <t>57</t>
  </si>
  <si>
    <t>622221041</t>
  </si>
  <si>
    <t>Montáž kontaktního zateplení lepením a mechanickým kotvením z desek minerální vlny s podélnou orientací vláken nebo kombinovaných (dodávka ve specifikaci) na vnější stěny, na podklad betonový nebo z lehčeného betonu, z tvárnic keramických nebo vápenopískových, tloušťky desek přes 160 do 200 mm</t>
  </si>
  <si>
    <t>114</t>
  </si>
  <si>
    <t>https://podminky.urs.cz/item/CS_URS_2026_01/622221041</t>
  </si>
  <si>
    <t>63142030</t>
  </si>
  <si>
    <t>deska tepelně izolační minerální kontaktních fasád podélné vlákno λ=0,035-0,036 tl 180mm</t>
  </si>
  <si>
    <t>116</t>
  </si>
  <si>
    <t>S1</t>
  </si>
  <si>
    <t>10,9*0,4</t>
  </si>
  <si>
    <t>-26,2*3,123</t>
  </si>
  <si>
    <t>-13*0,6</t>
  </si>
  <si>
    <t>S7</t>
  </si>
  <si>
    <t>60,495*1,05 "Přepočtené koeficientem množství</t>
  </si>
  <si>
    <t>59</t>
  </si>
  <si>
    <t>63142031</t>
  </si>
  <si>
    <t>deska tepelně izolační minerální kontaktních fasád podélné vlákno λ=0,035-0,036 tl 200mm</t>
  </si>
  <si>
    <t>118</t>
  </si>
  <si>
    <t>622251101</t>
  </si>
  <si>
    <t>Montáž kontaktního zateplení lepením a mechanickým kotvením Příplatek k cenám za zápustnou montáž kotev s použitím tepelněizolačních zátek na vnější stěny z polystyrenu</t>
  </si>
  <si>
    <t>120</t>
  </si>
  <si>
    <t>https://podminky.urs.cz/item/CS_URS_2026_01/622251101</t>
  </si>
  <si>
    <t>61</t>
  </si>
  <si>
    <t>622251105</t>
  </si>
  <si>
    <t>Montáž kontaktního zateplení lepením a mechanickým kotvením Příplatek k cenám za zápustnou montáž kotev s použitím tepelněizolačních zátek na vnější stěny z minerální vlny</t>
  </si>
  <si>
    <t>122</t>
  </si>
  <si>
    <t>https://podminky.urs.cz/item/CS_URS_2026_01/622251105</t>
  </si>
  <si>
    <t>622252001</t>
  </si>
  <si>
    <t>Montáž profilů kontaktního zateplení zakládacích soklových připevněných hmoždinkami</t>
  </si>
  <si>
    <t>124</t>
  </si>
  <si>
    <t>https://podminky.urs.cz/item/CS_URS_2026_01/622252001</t>
  </si>
  <si>
    <t>63</t>
  </si>
  <si>
    <t>59051655</t>
  </si>
  <si>
    <t>profil zakládací Al tl 0,7mm pro ETICS pro izolant tl 180mm</t>
  </si>
  <si>
    <t>126</t>
  </si>
  <si>
    <t>13,1*1,05 "Přepočtené koeficientem množství</t>
  </si>
  <si>
    <t>622252002</t>
  </si>
  <si>
    <t>Montáž profilů kontaktního zateplení ostatních stěnových, dilatačních apod. lepených do tmelu</t>
  </si>
  <si>
    <t>128</t>
  </si>
  <si>
    <t>https://podminky.urs.cz/item/CS_URS_2026_01/622252002</t>
  </si>
  <si>
    <t>2,6+5,22+15,69+33,6</t>
  </si>
  <si>
    <t>65</t>
  </si>
  <si>
    <t>28341022</t>
  </si>
  <si>
    <t>profil napojovací parapetní PVC s výztužnou tkaninou</t>
  </si>
  <si>
    <t>130</t>
  </si>
  <si>
    <t>59051510</t>
  </si>
  <si>
    <t>profil napojovací nadokenní PVC s okapnicí s výztužnou tkaninou</t>
  </si>
  <si>
    <t>132</t>
  </si>
  <si>
    <t>2,6+2,62</t>
  </si>
  <si>
    <t>67</t>
  </si>
  <si>
    <t>59051476</t>
  </si>
  <si>
    <t>profil napojovací okenní PVC s výztužnou tkaninou 9mm</t>
  </si>
  <si>
    <t>134</t>
  </si>
  <si>
    <t>2,6+2,6+1,5+1,5+2,62+2,435+2,435</t>
  </si>
  <si>
    <t>63127464</t>
  </si>
  <si>
    <t>profil rohový Al s výztužnou tkaninou š 100/100mm</t>
  </si>
  <si>
    <t>136</t>
  </si>
  <si>
    <t>5+5+2,5+2,5+2,8+2,8+1,5+1,5+10</t>
  </si>
  <si>
    <t>69</t>
  </si>
  <si>
    <t>622511122</t>
  </si>
  <si>
    <t>Omítka tenkovrstvá akrylátová vnějších ploch probarvená bez penetrace mozaiková hrubozrnná stěn</t>
  </si>
  <si>
    <t>138</t>
  </si>
  <si>
    <t>https://podminky.urs.cz/item/CS_URS_2026_01/622511122</t>
  </si>
  <si>
    <t>622521032</t>
  </si>
  <si>
    <t>Omítka tenkovrstvá silikátová vnějších ploch probarvená bez penetrace zatíraná (škrábaná ), zrnitost 3,0 mm stěn</t>
  </si>
  <si>
    <t>140</t>
  </si>
  <si>
    <t>https://podminky.urs.cz/item/CS_URS_2026_01/622521032</t>
  </si>
  <si>
    <t>71</t>
  </si>
  <si>
    <t>631311115</t>
  </si>
  <si>
    <t>Mazanina z betonu prostého bez zvýšených nároků na prostředí tl. přes 50 do 80 mm tř. C 20/25</t>
  </si>
  <si>
    <t>142</t>
  </si>
  <si>
    <t>https://podminky.urs.cz/item/CS_URS_2026_01/631311115</t>
  </si>
  <si>
    <t>631362021</t>
  </si>
  <si>
    <t>Výztuž mazanin ze svařovaných sítí z drátů typu KARI</t>
  </si>
  <si>
    <t>144</t>
  </si>
  <si>
    <t>https://podminky.urs.cz/item/CS_URS_2026_01/631362021</t>
  </si>
  <si>
    <t>73</t>
  </si>
  <si>
    <t>632481213</t>
  </si>
  <si>
    <t>Separační vrstva k oddělení podlahových vrstev z polyetylénové fólie</t>
  </si>
  <si>
    <t>146</t>
  </si>
  <si>
    <t>https://podminky.urs.cz/item/CS_URS_2026_01/632481213</t>
  </si>
  <si>
    <t>143,5</t>
  </si>
  <si>
    <t>Ostatní konstrukce a práce, bourání</t>
  </si>
  <si>
    <t>941211112</t>
  </si>
  <si>
    <t>Lešení řadové rámové lehké pracovní s podlahami s provozním zatížením tř. 3 do 200 kg/m2 šířky tř. SW06 od 0,6 do 0,9 m výšky přes 10 do 25 m montáž</t>
  </si>
  <si>
    <t>148</t>
  </si>
  <si>
    <t>https://podminky.urs.cz/item/CS_URS_2026_01/941211112</t>
  </si>
  <si>
    <t>27,4*3,7</t>
  </si>
  <si>
    <t>75</t>
  </si>
  <si>
    <t>941211212</t>
  </si>
  <si>
    <t>Lešení řadové rámové lehké pracovní s podlahami s provozním zatížením tř. 3 do 200 kg/m2 šířky tř. SW06 od 0,6 do 0,9 m výšky přes 10 do 25 m příplatek za každý den použití</t>
  </si>
  <si>
    <t>150</t>
  </si>
  <si>
    <t>https://podminky.urs.cz/item/CS_URS_2026_01/941211212</t>
  </si>
  <si>
    <t>101,38*90</t>
  </si>
  <si>
    <t>941211812</t>
  </si>
  <si>
    <t>Lešení řadové rámové lehké pracovní s podlahami s provozním zatížením tř. 3 do 200 kg/m2 šířky tř. SW06 od 0,6 do 0,9 m výšky přes 10 do 25 m demontáž</t>
  </si>
  <si>
    <t>152</t>
  </si>
  <si>
    <t>https://podminky.urs.cz/item/CS_URS_2026_01/941211812</t>
  </si>
  <si>
    <t>101,38</t>
  </si>
  <si>
    <t>77</t>
  </si>
  <si>
    <t>944511111</t>
  </si>
  <si>
    <t>Síť ochranná zavěšená na konstrukci lešení z textilie z umělých vláken montáž</t>
  </si>
  <si>
    <t>154</t>
  </si>
  <si>
    <t>https://podminky.urs.cz/item/CS_URS_2026_01/944511111</t>
  </si>
  <si>
    <t>944511211</t>
  </si>
  <si>
    <t>Síť ochranná zavěšená na konstrukci lešení z textilie z umělých vláken příplatek k ceně za každý den použití</t>
  </si>
  <si>
    <t>156</t>
  </si>
  <si>
    <t>https://podminky.urs.cz/item/CS_URS_2026_01/944511211</t>
  </si>
  <si>
    <t>79</t>
  </si>
  <si>
    <t>944511811</t>
  </si>
  <si>
    <t>Síť ochranná zavěšená na konstrukci lešení z textilie z umělých vláken demontáž</t>
  </si>
  <si>
    <t>158</t>
  </si>
  <si>
    <t>https://podminky.urs.cz/item/CS_URS_2026_01/944511811</t>
  </si>
  <si>
    <t>945412111</t>
  </si>
  <si>
    <t>Teleskopická hydraulická montážní plošina na samohybném podvozku, s otočným košem výšky zdvihu do 8 m</t>
  </si>
  <si>
    <t>den</t>
  </si>
  <si>
    <t>160</t>
  </si>
  <si>
    <t>https://podminky.urs.cz/item/CS_URS_2026_01/945412111</t>
  </si>
  <si>
    <t>81</t>
  </si>
  <si>
    <t>949101111</t>
  </si>
  <si>
    <t>Lešení pomocné pracovní pro objekty pozemních staveb pro zatížení do 150 kg/m2, o výšce lešeňové podlahy do 1,9 m</t>
  </si>
  <si>
    <t>162</t>
  </si>
  <si>
    <t>https://podminky.urs.cz/item/CS_URS_2026_01/949101111</t>
  </si>
  <si>
    <t>158,3</t>
  </si>
  <si>
    <t>952901111</t>
  </si>
  <si>
    <t>Vyčištění budov nebo objektů před předáním do užívání budov bytové nebo občanské výstavby, světlé výšky podlaží do 4 m</t>
  </si>
  <si>
    <t>164</t>
  </si>
  <si>
    <t>https://podminky.urs.cz/item/CS_URS_2026_01/952901111</t>
  </si>
  <si>
    <t>83</t>
  </si>
  <si>
    <t>962032112</t>
  </si>
  <si>
    <t>Bourání zdiva nadzákladového z cihel keramických děrovaných na maltu vápenocementovou, objemu přes 1 m3</t>
  </si>
  <si>
    <t>166</t>
  </si>
  <si>
    <t>https://podminky.urs.cz/item/CS_URS_2026_01/962032112</t>
  </si>
  <si>
    <t>1,48*2,01*0,405</t>
  </si>
  <si>
    <t>968062455X</t>
  </si>
  <si>
    <t>Vybourání dřevěných rámů oken s křídly, dveřních zárubní, vrat, stěn, ostění nebo obkladů dveřních zárubní, plochy do 2 m2, včetně dveřního křídla</t>
  </si>
  <si>
    <t>168</t>
  </si>
  <si>
    <t>0,8*1,97*2</t>
  </si>
  <si>
    <t>85</t>
  </si>
  <si>
    <t>968082015</t>
  </si>
  <si>
    <t>Vybourání plastových rámů oken s křídly, dveřních zárubní, vrat rámu oken s křídly, plochy do 1 m2</t>
  </si>
  <si>
    <t>170</t>
  </si>
  <si>
    <t>https://podminky.urs.cz/item/CS_URS_2026_01/968082015</t>
  </si>
  <si>
    <t>0,6*0,8*10</t>
  </si>
  <si>
    <t>968082018</t>
  </si>
  <si>
    <t>Vybourání plastových rámů oken s křídly, dveřních zárubní, vrat rámu oken s křídly, plochy přes 4 m2</t>
  </si>
  <si>
    <t>172</t>
  </si>
  <si>
    <t>https://podminky.urs.cz/item/CS_URS_2026_01/968082018</t>
  </si>
  <si>
    <t>2,413*1,73</t>
  </si>
  <si>
    <t>2,625*1,73*5</t>
  </si>
  <si>
    <t>87</t>
  </si>
  <si>
    <t>968082022</t>
  </si>
  <si>
    <t>Vybourání plastových rámů oken s křídly, dveřních zárubní, vrat dveřních zárubní, plochy přes 2 do 4 m2</t>
  </si>
  <si>
    <t>174</t>
  </si>
  <si>
    <t>https://podminky.urs.cz/item/CS_URS_2026_01/968082022</t>
  </si>
  <si>
    <t>(0,47+1,65+0,495)*3</t>
  </si>
  <si>
    <t>977151113</t>
  </si>
  <si>
    <t>Jádrové vrty diamantovými korunkami do stavebních materiálů (železobetonu, betonu, cihel, obkladů, dlažeb, kamene) průměru přes 40 do 50 mm</t>
  </si>
  <si>
    <t>176</t>
  </si>
  <si>
    <t>https://podminky.urs.cz/item/CS_URS_2026_01/977151113</t>
  </si>
  <si>
    <t>89</t>
  </si>
  <si>
    <t>977151118</t>
  </si>
  <si>
    <t>Jádrové vrty diamantovými korunkami do stavebních materiálů (železobetonu, betonu, cihel, obkladů, dlažeb, kamene) průměru přes 90 do 100 mm</t>
  </si>
  <si>
    <t>178</t>
  </si>
  <si>
    <t>https://podminky.urs.cz/item/CS_URS_2026_01/977151118</t>
  </si>
  <si>
    <t>977151123</t>
  </si>
  <si>
    <t>Jádrové vrty diamantovými korunkami do stavebních materiálů (železobetonu, betonu, cihel, obkladů, dlažeb, kamene) průměru přes 130 do 150 mm</t>
  </si>
  <si>
    <t>180</t>
  </si>
  <si>
    <t>https://podminky.urs.cz/item/CS_URS_2026_01/977151123</t>
  </si>
  <si>
    <t>91</t>
  </si>
  <si>
    <t>977151128</t>
  </si>
  <si>
    <t>Jádrové vrty diamantovými korunkami do stavebních materiálů (železobetonu, betonu, cihel, obkladů, dlažeb, kamene) průměru přes 250 do 300 mm</t>
  </si>
  <si>
    <t>182</t>
  </si>
  <si>
    <t>https://podminky.urs.cz/item/CS_URS_2026_01/977151128</t>
  </si>
  <si>
    <t>0,38*3</t>
  </si>
  <si>
    <t>997</t>
  </si>
  <si>
    <t>Doprava suti a vybouraných hmot</t>
  </si>
  <si>
    <t>997013501</t>
  </si>
  <si>
    <t>Odvoz suti a vybouraných hmot na skládku nebo meziskládku se složením, na vzdálenost do 1 km</t>
  </si>
  <si>
    <t>184</t>
  </si>
  <si>
    <t>https://podminky.urs.cz/item/CS_URS_2026_01/997013501</t>
  </si>
  <si>
    <t>93</t>
  </si>
  <si>
    <t>997013509</t>
  </si>
  <si>
    <t>Odvoz suti a vybouraných hmot na skládku nebo meziskládku se složením, na vzdálenost Příplatek k ceně za každý další započatý 1 km přes 1 km</t>
  </si>
  <si>
    <t>186</t>
  </si>
  <si>
    <t>https://podminky.urs.cz/item/CS_URS_2026_01/997013509</t>
  </si>
  <si>
    <t>57,231*19</t>
  </si>
  <si>
    <t>997013814</t>
  </si>
  <si>
    <t>Poplatek za uložení stavebního odpadu na skládce (skládkovné) z izolačních materiálů zatříděného do Katalogu odpadů pod kódem 17 06 04</t>
  </si>
  <si>
    <t>188</t>
  </si>
  <si>
    <t>https://podminky.urs.cz/item/CS_URS_2026_01/997013814</t>
  </si>
  <si>
    <t>95</t>
  </si>
  <si>
    <t>997013861</t>
  </si>
  <si>
    <t>Poplatek za předání stavebního odpadu recyklačnímu zařízení z prostého betonu zatříděného do Katalogu odpadů pod kódem 17 01 01</t>
  </si>
  <si>
    <t>190</t>
  </si>
  <si>
    <t>https://podminky.urs.cz/item/CS_URS_2026_01/997013861</t>
  </si>
  <si>
    <t>11,7+0,984</t>
  </si>
  <si>
    <t>997013862</t>
  </si>
  <si>
    <t>Poplatek za předání stavebního odpadu recyklačnímu zařízení z armovaného betonu zatříděného do Katalogu odpadů pod kódem 17 01 01</t>
  </si>
  <si>
    <t>192</t>
  </si>
  <si>
    <t>https://podminky.urs.cz/item/CS_URS_2026_01/997013862</t>
  </si>
  <si>
    <t>6,147</t>
  </si>
  <si>
    <t>97</t>
  </si>
  <si>
    <t>997013863</t>
  </si>
  <si>
    <t>Poplatek za předání stavebního odpadu recyklačnímu zařízení cihelného zatříděného do Katalogu odpadů pod kódem 17 01 02</t>
  </si>
  <si>
    <t>https://podminky.urs.cz/item/CS_URS_2026_01/997013863</t>
  </si>
  <si>
    <t>1,205</t>
  </si>
  <si>
    <t>997013871</t>
  </si>
  <si>
    <t>Poplatek za předání stavebního odpadu recyklačnímu zařízení směsného stavebního a demoličního zatříděného do Katalogu odpadů pod kódem 17 09 04</t>
  </si>
  <si>
    <t>196</t>
  </si>
  <si>
    <t>https://podminky.urs.cz/item/CS_URS_2026_01/997013871</t>
  </si>
  <si>
    <t>57,231</t>
  </si>
  <si>
    <t>-5,887</t>
  </si>
  <si>
    <t>-12,684</t>
  </si>
  <si>
    <t>-1,205</t>
  </si>
  <si>
    <t>-28,603</t>
  </si>
  <si>
    <t>99</t>
  </si>
  <si>
    <t>997013873</t>
  </si>
  <si>
    <t>Poplatek za předání stavebního odpadu recyklačnímu zařízení zeminy a kamení zatříděného do Katalogu odpadů pod kódem 17 05 04</t>
  </si>
  <si>
    <t>198</t>
  </si>
  <si>
    <t>https://podminky.urs.cz/item/CS_URS_2026_01/997013873</t>
  </si>
  <si>
    <t>0,317+1,606+26,68</t>
  </si>
  <si>
    <t>998</t>
  </si>
  <si>
    <t>Přesun hmot</t>
  </si>
  <si>
    <t>998011001</t>
  </si>
  <si>
    <t>Přesun hmot pro budovy občanské výstavby, bydlení, výrobu a služby s nosnou svislou konstrukcí zděnou z cihel, tvárnic nebo kamene vodorovná dopravní vzdálenost do 100 m základní pro budovy výšky do 6 m</t>
  </si>
  <si>
    <t>200</t>
  </si>
  <si>
    <t>https://podminky.urs.cz/item/CS_URS_2026_01/998011001</t>
  </si>
  <si>
    <t>PSV</t>
  </si>
  <si>
    <t>Práce a dodávky PSV</t>
  </si>
  <si>
    <t>711</t>
  </si>
  <si>
    <t>Izolace proti vodě, vlhkosti a plynům</t>
  </si>
  <si>
    <t>101</t>
  </si>
  <si>
    <t>711111001</t>
  </si>
  <si>
    <t>Provedení izolace proti zemní vlhkosti natěradly a tmely za studena na ploše vodorovné V jednonásobným nátěrem penetračním</t>
  </si>
  <si>
    <t>202</t>
  </si>
  <si>
    <t>https://podminky.urs.cz/item/CS_URS_2026_01/711111001</t>
  </si>
  <si>
    <t>Izolace ZD</t>
  </si>
  <si>
    <t>11163150</t>
  </si>
  <si>
    <t>lak penetrační asfaltový</t>
  </si>
  <si>
    <t>204</t>
  </si>
  <si>
    <t>P</t>
  </si>
  <si>
    <t>Poznámka k položce:_x000D_
Poznámka k položce: Spotřeba 0,3-0,4kg/m2</t>
  </si>
  <si>
    <t>194*0,0003 "Přepočtené koeficientem množství</t>
  </si>
  <si>
    <t>103</t>
  </si>
  <si>
    <t>711112052</t>
  </si>
  <si>
    <t>Provedení izolace proti zemní vlhkosti natěradly a tmely za studena na ploše svislé S dvojnásobným nátěrem tekutou lepenkou</t>
  </si>
  <si>
    <t>206</t>
  </si>
  <si>
    <t>https://podminky.urs.cz/item/CS_URS_2026_01/711112052</t>
  </si>
  <si>
    <t>S.6</t>
  </si>
  <si>
    <t>13,1*1,7</t>
  </si>
  <si>
    <t>24551031</t>
  </si>
  <si>
    <t>stěrka hydroizolační dvousložková cemento-polymerová proti zemní vlhkosti</t>
  </si>
  <si>
    <t>kg</t>
  </si>
  <si>
    <t>208</t>
  </si>
  <si>
    <t>105</t>
  </si>
  <si>
    <t>711141559</t>
  </si>
  <si>
    <t>Provedení izolace proti zemní vlhkosti pásy přitavením NAIP na ploše vodorovné V</t>
  </si>
  <si>
    <t>210</t>
  </si>
  <si>
    <t>https://podminky.urs.cz/item/CS_URS_2026_01/711141559</t>
  </si>
  <si>
    <t>62853004</t>
  </si>
  <si>
    <t>pás asfaltový natavitelný modifikovaný SBS s vložkou ze skleněné tkaniny a spalitelnou PE fólií nebo jemnozrnným minerálním posypem na horním povrchu tl 4,0mm</t>
  </si>
  <si>
    <t>212</t>
  </si>
  <si>
    <t>194*1,1655 "Přepočtené koeficientem množství</t>
  </si>
  <si>
    <t>107</t>
  </si>
  <si>
    <t>711161274</t>
  </si>
  <si>
    <t>Provedení izolace proti zemní vlhkosti nopovou fólií na ploše svislé S výška nopu do 20 mm</t>
  </si>
  <si>
    <t>214</t>
  </si>
  <si>
    <t>https://podminky.urs.cz/item/CS_URS_2026_01/711161274</t>
  </si>
  <si>
    <t>28323005</t>
  </si>
  <si>
    <t>fólie profilovaná (nopová) drenážní HDPE s výškou nopů 8mm</t>
  </si>
  <si>
    <t>216</t>
  </si>
  <si>
    <t>15,065*1,221 "Přepočtené koeficientem množství</t>
  </si>
  <si>
    <t>109</t>
  </si>
  <si>
    <t>711161384</t>
  </si>
  <si>
    <t>Izolace proti zemní vlhkosti a beztlakové vodě nopovými fóliemi ostatní ukončení izolace provětrávací lištou</t>
  </si>
  <si>
    <t>218</t>
  </si>
  <si>
    <t>https://podminky.urs.cz/item/CS_URS_2026_01/711161384</t>
  </si>
  <si>
    <t>711491272</t>
  </si>
  <si>
    <t>Provedení doplňků izolace proti vodě textilií na ploše svislé S vrstva ochranná</t>
  </si>
  <si>
    <t>220</t>
  </si>
  <si>
    <t>https://podminky.urs.cz/item/CS_URS_2026_01/711491272</t>
  </si>
  <si>
    <t>111</t>
  </si>
  <si>
    <t>69311088</t>
  </si>
  <si>
    <t>geotextilie netkaná separační, ochranná, filtrační, drenážní PES 500g/m2</t>
  </si>
  <si>
    <t>222</t>
  </si>
  <si>
    <t>15,065*1,05 "Přepočtené koeficientem množství</t>
  </si>
  <si>
    <t>998711101</t>
  </si>
  <si>
    <t>Přesun hmot pro izolace proti vodě, vlhkosti a plynům stanovený z hmotnosti přesunovaného materiálu vodorovná dopravní vzdálenost do 50 m základní v objektech výšky do 6 m</t>
  </si>
  <si>
    <t>224</t>
  </si>
  <si>
    <t>https://podminky.urs.cz/item/CS_URS_2026_01/998711101</t>
  </si>
  <si>
    <t>712</t>
  </si>
  <si>
    <t>Povlakové krytiny</t>
  </si>
  <si>
    <t>113</t>
  </si>
  <si>
    <t>712311101</t>
  </si>
  <si>
    <t>Provedení povlakové krytiny střech plochých do 10° natěradly a tmely za studena nátěrem lakem penetračním nebo asfaltovým</t>
  </si>
  <si>
    <t>226</t>
  </si>
  <si>
    <t>https://podminky.urs.cz/item/CS_URS_2026_01/712311101</t>
  </si>
  <si>
    <t>228</t>
  </si>
  <si>
    <t>143,5*0,00032 "Přepočtené koeficientem množství</t>
  </si>
  <si>
    <t>115</t>
  </si>
  <si>
    <t>712341559</t>
  </si>
  <si>
    <t>Provedení povlakové krytiny střech plochých do 10° pásy přitavením NAIP v plné ploše</t>
  </si>
  <si>
    <t>230</t>
  </si>
  <si>
    <t>https://podminky.urs.cz/item/CS_URS_2026_01/712341559</t>
  </si>
  <si>
    <t>62855002</t>
  </si>
  <si>
    <t>pás asfaltový natavitelný modifikovaný SBS s vložkou z polyesterové rohože a spalitelnou PE fólií nebo jemnozrnným minerálním posypem na horním povrchu tl 5,0mm</t>
  </si>
  <si>
    <t>232</t>
  </si>
  <si>
    <t>143,5*1,1655 "Přepočtené koeficientem množství</t>
  </si>
  <si>
    <t>117</t>
  </si>
  <si>
    <t>712363351</t>
  </si>
  <si>
    <t>Povlakové krytiny střech plochých do 10° z tvarovaných poplastovaných lišt pro mPVC pásek rš 50 mm</t>
  </si>
  <si>
    <t>234</t>
  </si>
  <si>
    <t>https://podminky.urs.cz/item/CS_URS_2026_01/712363351</t>
  </si>
  <si>
    <t>K6</t>
  </si>
  <si>
    <t>14,51</t>
  </si>
  <si>
    <t>712363352</t>
  </si>
  <si>
    <t>Povlakové krytiny střech plochých do 10° z tvarovaných poplastovaných lišt pro mPVC vnitřní koutová lišta rš 100 mm</t>
  </si>
  <si>
    <t>236</t>
  </si>
  <si>
    <t>https://podminky.urs.cz/item/CS_URS_2026_01/712363352</t>
  </si>
  <si>
    <t>4*2</t>
  </si>
  <si>
    <t>119</t>
  </si>
  <si>
    <t>712363604</t>
  </si>
  <si>
    <t>Provedení povlakové krytiny střech plochých do 10° z mechanicky kotvených hydroizolačních fólií včetně položení fólie a horkovzdušného svaření tl. tepelné izolace přes 240 mm budovy výšky do 18 m, kotvené do betonu vnitřní pole</t>
  </si>
  <si>
    <t>238</t>
  </si>
  <si>
    <t>https://podminky.urs.cz/item/CS_URS_2026_01/712363604</t>
  </si>
  <si>
    <t>28322012</t>
  </si>
  <si>
    <t>fólie hydroizolační střešní mPVC mechanicky kotvená šedá tl 1,5mm</t>
  </si>
  <si>
    <t>240</t>
  </si>
  <si>
    <t>148,95*1,1655 "Přepočtené koeficientem množství</t>
  </si>
  <si>
    <t>121</t>
  </si>
  <si>
    <t>712391172</t>
  </si>
  <si>
    <t>Provedení povlakové krytiny střech plochých do 10° -ostatní práce provedení vrstvy textilní ochranné</t>
  </si>
  <si>
    <t>242</t>
  </si>
  <si>
    <t>https://podminky.urs.cz/item/CS_URS_2026_01/712391172</t>
  </si>
  <si>
    <t>69311068</t>
  </si>
  <si>
    <t>geotextilie netkaná separační, ochranná, filtrační, drenážní PP 300g/m2</t>
  </si>
  <si>
    <t>244</t>
  </si>
  <si>
    <t>143,5*1,155 "Přepočtené koeficientem množství</t>
  </si>
  <si>
    <t>123</t>
  </si>
  <si>
    <t>998712101</t>
  </si>
  <si>
    <t>Přesun hmot pro povlakové krytiny stanovený z hmotnosti přesunovaného materiálu vodorovná dopravní vzdálenost do 50 m základní v objektech výšky do 6 m</t>
  </si>
  <si>
    <t>246</t>
  </si>
  <si>
    <t>https://podminky.urs.cz/item/CS_URS_2026_01/998712101</t>
  </si>
  <si>
    <t>713</t>
  </si>
  <si>
    <t>Izolace tepelné</t>
  </si>
  <si>
    <t>713111112</t>
  </si>
  <si>
    <t>Montáž tepelné izolace stropů rohožemi, pásy, dílci, deskami, bloky (izolační materiál ve specifikaci) vrchem bez překrytí lepenkou kladenými volně dvouvrstvá</t>
  </si>
  <si>
    <t>248</t>
  </si>
  <si>
    <t>https://podminky.urs.cz/item/CS_URS_2026_01/713111112</t>
  </si>
  <si>
    <t>125</t>
  </si>
  <si>
    <t>63152134</t>
  </si>
  <si>
    <t>pás tepelně izolační univerzální λ=0,034-0,035 tl 120mm</t>
  </si>
  <si>
    <t>250</t>
  </si>
  <si>
    <t>143,5*2,1 "Přepočtené koeficientem množství</t>
  </si>
  <si>
    <t>713121111</t>
  </si>
  <si>
    <t>Montáž tepelné izolace podlah rohožemi, pásy, deskami, dílci, bloky (izolační materiál ve specifikaci) kladenými volně jednovrstvá</t>
  </si>
  <si>
    <t>252</t>
  </si>
  <si>
    <t>https://podminky.urs.cz/item/CS_URS_2026_01/713121111</t>
  </si>
  <si>
    <t>127</t>
  </si>
  <si>
    <t>28375990</t>
  </si>
  <si>
    <t>deska EPS 150 pro konstrukce s vysokým zatížením λ=0,035 tl 140mm</t>
  </si>
  <si>
    <t>254</t>
  </si>
  <si>
    <t>178,1*1,05 "Přepočtené koeficientem množství</t>
  </si>
  <si>
    <t>713130843</t>
  </si>
  <si>
    <t>Odstranění tepelné izolace stěn a příček z rohoží, pásů, dílců, desek, bloků připevněných lepením z vláknitých materiálů, tloušťka izolace přes 100 do 200 mm</t>
  </si>
  <si>
    <t>256</t>
  </si>
  <si>
    <t>https://podminky.urs.cz/item/CS_URS_2026_01/713130843</t>
  </si>
  <si>
    <t xml:space="preserve">bourání zateplení </t>
  </si>
  <si>
    <t>30*4</t>
  </si>
  <si>
    <t>20*4</t>
  </si>
  <si>
    <t>-2,625*1,73*7</t>
  </si>
  <si>
    <t>129</t>
  </si>
  <si>
    <t>713131141</t>
  </si>
  <si>
    <t>Montáž tepelné izolace stěn rohožemi, pásy, deskami, dílci, bloky (izolační materiál ve specifikaci) lepením celoplošně bez mechanického kotvení</t>
  </si>
  <si>
    <t>258</t>
  </si>
  <si>
    <t>https://podminky.urs.cz/item/CS_URS_2026_01/713131141</t>
  </si>
  <si>
    <t>Dilatace XPS</t>
  </si>
  <si>
    <t>13*4,8</t>
  </si>
  <si>
    <t>15*4,8</t>
  </si>
  <si>
    <t>28376414</t>
  </si>
  <si>
    <t>deska XPS hrana polodrážková a hladký povrch 300kPA λ=0,035 tl 20mm</t>
  </si>
  <si>
    <t>260</t>
  </si>
  <si>
    <t>131</t>
  </si>
  <si>
    <t>713141136</t>
  </si>
  <si>
    <t>Montáž tepelné izolace střech plochých rohožemi, pásy, deskami, dílci, bloky (izolační materiál ve specifikaci) přilepenými za studena jednovrstvá nízkoexpanzní (PUR) pěnou</t>
  </si>
  <si>
    <t>262</t>
  </si>
  <si>
    <t>https://podminky.urs.cz/item/CS_URS_2026_01/713141136</t>
  </si>
  <si>
    <t>Zateplení  napojení objektu na okolní objekty v úrovni střechy</t>
  </si>
  <si>
    <t>36,5*0,2</t>
  </si>
  <si>
    <t>14,8*0,1</t>
  </si>
  <si>
    <t>28376418</t>
  </si>
  <si>
    <t>deska XPS hrana polodrážková a hladký povrch 300kPA λ=0,035 tl 60mm</t>
  </si>
  <si>
    <t>264</t>
  </si>
  <si>
    <t>8,78*1,05 "Přepočtené koeficientem množství</t>
  </si>
  <si>
    <t>133</t>
  </si>
  <si>
    <t>713141336</t>
  </si>
  <si>
    <t>Montáž tepelné izolace střech plochých spádovými klíny v ploše přilepenými za studena nízkoexpanzní (PUR) pěnou</t>
  </si>
  <si>
    <t>266</t>
  </si>
  <si>
    <t>https://podminky.urs.cz/item/CS_URS_2026_01/713141336</t>
  </si>
  <si>
    <t>28376141</t>
  </si>
  <si>
    <t>klín izolační spád do 5% EPS 100</t>
  </si>
  <si>
    <t>268</t>
  </si>
  <si>
    <t>143,5*0,165*0,65</t>
  </si>
  <si>
    <t>135</t>
  </si>
  <si>
    <t>998713101</t>
  </si>
  <si>
    <t>Přesun hmot pro izolace tepelné stanovený z hmotnosti přesunovaného materiálu vodorovná dopravní vzdálenost do 50 m s užitím mechanizace v objektech výšky do 6 m</t>
  </si>
  <si>
    <t>270</t>
  </si>
  <si>
    <t>https://podminky.urs.cz/item/CS_URS_2026_01/998713101</t>
  </si>
  <si>
    <t>762</t>
  </si>
  <si>
    <t>Konstrukce tesařské</t>
  </si>
  <si>
    <t>762361333</t>
  </si>
  <si>
    <t>Konstrukční vrstva pod klempířské prvky pro oplechování horních ploch zdí a nadezdívek (atik) z vodovzdorné překližky šroubovaných do podkladu, tloušťky desky 24 mm</t>
  </si>
  <si>
    <t>272</t>
  </si>
  <si>
    <t>https://podminky.urs.cz/item/CS_URS_2026_01/762361333</t>
  </si>
  <si>
    <t>35,6*0,3</t>
  </si>
  <si>
    <t>137</t>
  </si>
  <si>
    <t>998762101</t>
  </si>
  <si>
    <t>Přesun hmot pro konstrukce tesařské stanovený z hmotnosti přesunovaného materiálu vodorovná dopravní vzdálenost do 50 m základní v objektech výšky do 6 m</t>
  </si>
  <si>
    <t>274</t>
  </si>
  <si>
    <t>https://podminky.urs.cz/item/CS_URS_2026_01/998762101</t>
  </si>
  <si>
    <t>763</t>
  </si>
  <si>
    <t>Konstrukce suché výstavby</t>
  </si>
  <si>
    <t>763121466</t>
  </si>
  <si>
    <t>Stěna předsazená ze sádrokartonových desek s nosnou konstrukcí z ocelových profilů CW, UW dvojitě opláštěná deskami protipožárními impregnovanými DFH2 tl. 2 x 12,5 mm s izolací, EI 45, stěna tl. 100 mm, profil 75</t>
  </si>
  <si>
    <t>276</t>
  </si>
  <si>
    <t>https://podminky.urs.cz/item/CS_URS_2026_01/763121466</t>
  </si>
  <si>
    <t>opláštění kcí</t>
  </si>
  <si>
    <t>(0,35+0,35)*3</t>
  </si>
  <si>
    <t>(0,375+0,245+0,245)*3</t>
  </si>
  <si>
    <t>(0,63+0,63+0,37+0,37)*3*2</t>
  </si>
  <si>
    <t>(0,37+0,37+0,37+0,37)*3*2</t>
  </si>
  <si>
    <t>139</t>
  </si>
  <si>
    <t>763135101</t>
  </si>
  <si>
    <t>Montáž sádrokartonového podhledu kazetového demontovatelného včetně zavěšené nosné konstrukce velikosti kazet 600x600 mm viditelné</t>
  </si>
  <si>
    <t>278</t>
  </si>
  <si>
    <t>https://podminky.urs.cz/item/CS_URS_2026_01/763135101</t>
  </si>
  <si>
    <t>178,5</t>
  </si>
  <si>
    <t>59036514</t>
  </si>
  <si>
    <t>deska podhledová minerální rovná bílá jemně strukturovaná mikroperforovaná zvukově pohltivá 15x600x600mm</t>
  </si>
  <si>
    <t>280</t>
  </si>
  <si>
    <t>178,5*1,05 "Přepočtené koeficientem množství</t>
  </si>
  <si>
    <t>141</t>
  </si>
  <si>
    <t>998763301</t>
  </si>
  <si>
    <t>Přesun hmot pro konstrukce montované z desek sádrokartonových, sádrovláknitých, cementovláknitých nebo cementových stanovený z hmotnosti přesunovaného materiálu vodorovná dopravní vzdálenost do 50 m základní v objektech výšky do 6 m</t>
  </si>
  <si>
    <t>282</t>
  </si>
  <si>
    <t>https://podminky.urs.cz/item/CS_URS_2026_01/998763301</t>
  </si>
  <si>
    <t>764</t>
  </si>
  <si>
    <t>Konstrukce klempířské</t>
  </si>
  <si>
    <t>764002811</t>
  </si>
  <si>
    <t>Demontáž klempířských konstrukcí okapového plechu do suti, v krytině povlakové</t>
  </si>
  <si>
    <t>284</t>
  </si>
  <si>
    <t>https://podminky.urs.cz/item/CS_URS_2026_01/764002811</t>
  </si>
  <si>
    <t>143</t>
  </si>
  <si>
    <t>764004801</t>
  </si>
  <si>
    <t>Demontáž klempířských konstrukcí žlabu podokapního do suti</t>
  </si>
  <si>
    <t>286</t>
  </si>
  <si>
    <t>https://podminky.urs.cz/item/CS_URS_2026_01/764004801</t>
  </si>
  <si>
    <t>764004861</t>
  </si>
  <si>
    <t>Demontáž klempířských konstrukcí svodu do suti</t>
  </si>
  <si>
    <t>288</t>
  </si>
  <si>
    <t>https://podminky.urs.cz/item/CS_URS_2026_01/764004861</t>
  </si>
  <si>
    <t>2*4</t>
  </si>
  <si>
    <t>145</t>
  </si>
  <si>
    <t>764212664</t>
  </si>
  <si>
    <t>Oplechování střešních prvků z pozinkovaného plechu s povrchovou úpravou okapu střechy rovné okapovým plechem rš 330 mm</t>
  </si>
  <si>
    <t>290</t>
  </si>
  <si>
    <t>https://podminky.urs.cz/item/CS_URS_2026_01/764212664</t>
  </si>
  <si>
    <t>K3</t>
  </si>
  <si>
    <t>13,31</t>
  </si>
  <si>
    <t>764215611</t>
  </si>
  <si>
    <t>Oplechování horních ploch zdí a nadezdívek (atik) z pozinkovaného plechu s povrchovou úpravou celoplošně lepené přes rš 800 mm</t>
  </si>
  <si>
    <t>292</t>
  </si>
  <si>
    <t>https://podminky.urs.cz/item/CS_URS_2026_01/764215611</t>
  </si>
  <si>
    <t>K4</t>
  </si>
  <si>
    <t>26*0,825</t>
  </si>
  <si>
    <t>K5</t>
  </si>
  <si>
    <t>10,88*0,96</t>
  </si>
  <si>
    <t>147</t>
  </si>
  <si>
    <t>764216645</t>
  </si>
  <si>
    <t>Oplechování parapetů z pozinkovaného plechu s povrchovou úpravou rovných celoplošně lepené, bez rohů rš 400 mm</t>
  </si>
  <si>
    <t>294</t>
  </si>
  <si>
    <t>https://podminky.urs.cz/item/CS_URS_2026_01/764216645</t>
  </si>
  <si>
    <t>K1</t>
  </si>
  <si>
    <t>2,6+2,465+2,4</t>
  </si>
  <si>
    <t>998764101</t>
  </si>
  <si>
    <t>Přesun hmot pro konstrukce klempířské stanovený z hmotnosti přesunovaného materiálu vodorovná dopravní vzdálenost do 50 m základní v objektech výšky do 6 m</t>
  </si>
  <si>
    <t>296</t>
  </si>
  <si>
    <t>https://podminky.urs.cz/item/CS_URS_2026_01/998764101</t>
  </si>
  <si>
    <t>766</t>
  </si>
  <si>
    <t>Konstrukce truhlářské</t>
  </si>
  <si>
    <t>149</t>
  </si>
  <si>
    <t>766694116</t>
  </si>
  <si>
    <t>Montáž ostatních truhlářských konstrukcí parapetních desek dřevěných nebo plastových šířky do 300 mm</t>
  </si>
  <si>
    <t>298</t>
  </si>
  <si>
    <t>https://podminky.urs.cz/item/CS_URS_2026_01/766694116</t>
  </si>
  <si>
    <t xml:space="preserve">K2 </t>
  </si>
  <si>
    <t>60794102</t>
  </si>
  <si>
    <t>parapet dřevotřískový vnitřní povrch laminátový š 250mm</t>
  </si>
  <si>
    <t>300</t>
  </si>
  <si>
    <t>151</t>
  </si>
  <si>
    <t>998766101</t>
  </si>
  <si>
    <t>Přesun hmot pro konstrukce truhlářské stanovený z hmotnosti přesunovaného materiálu vodorovná dopravní vzdálenost do 50 m základní v objektech výšky do 6 m</t>
  </si>
  <si>
    <t>302</t>
  </si>
  <si>
    <t>https://podminky.urs.cz/item/CS_URS_2026_01/998766101</t>
  </si>
  <si>
    <t>766.1</t>
  </si>
  <si>
    <t>Dveře</t>
  </si>
  <si>
    <t>D01</t>
  </si>
  <si>
    <t>M+D - D01 - Venkovní prosklená stěna 2620x2435mm ,hliník, včetně zárubně, kování a příslušenství dle tabulky dveří</t>
  </si>
  <si>
    <t>304</t>
  </si>
  <si>
    <t>Poznámka k položce:_x000D_
HLINÍKOVÉ DVEŘE (v souladu s D.1.1.11 a Přílohou č. 4 SoD)_x000D_
_x000D_
    Specifikace prvků: Kompletní dodávka a montáž hliníkových dveří dle PD sekce D.1.1.11 (Výpisy dveří)._x000D_
_x000D_
    Profilový systém: Vícekomorové provedení, minimálně 3 komory v rámu i křídle, 3 komory vč. přerušeného tepelného mostu._x000D_
_x000D_
    Stavební hloubka: Minimálně 68 mm._x000D_
_x000D_
    Izolační sklo: Izolační trojsklo, Ug ≤ 0,5 W/m²K, g ≥ 60%._x000D_
_x000D_
    Součinitel prostupu tepla rámem: Uf ≤ 2,0 W/m²K._x000D_
_x000D_
    Součinitel prostupu tepla dveřmi: Ud ≤ 0,9 W/m²K._x000D_
_x000D_
    Odolnost proti zatížení větrem: Dle ČSN EN 14351-1+A1, třída C2/B4._x000D_
_x000D_
    Vodotěsnost: Dle ČSN EN 14351-1+A1, třída 8A._x000D_
_x000D_
    Průvzdušnost: Dle ČSN EN 14351-1+A1, třída 3._x000D_
_x000D_
    Těsnění: Nepřerušené těsnění funkční spáry._x000D_
_x000D_
    Dveře O1: Požadován konkrétní výpočet hodnoty Ud._x000D_
_x000D_
    POVINNÉ DOLOŽENÍ V RÁMCI NABÍDKY: Veškeré výše uvedené minimální technické parametry a vlastnosti nabízeného řešení je dodavatel povinen závazně, jednoznačně a prokazatelně doložit již v rámci své nabídky (formou certifikátů výrobce, technických listů, osvědčení notifikované osoby nebo konkrétních výpočtů v českém jazyce). Nepředložení těchto dokladů nebo nesplnění parametrů již v nabídkové fázi bude mít za následek okamžité vyloučení dodavatele ze zadávacího řízení.</t>
  </si>
  <si>
    <t>153</t>
  </si>
  <si>
    <t>D02</t>
  </si>
  <si>
    <t>M+D - D02 - Vnitřní dvoukřídlé dveře 1600x1970mm, EI30-C, včetně zárubně, kování a příslušenství dle tabulky dveří</t>
  </si>
  <si>
    <t>306</t>
  </si>
  <si>
    <t>D03</t>
  </si>
  <si>
    <t>M+D - D03 - Vnitřní dvoukřídlé dveře 1400x1970mm, EI30-C, včetně zárubně, kování a příslušenství dle tabulky dveří</t>
  </si>
  <si>
    <t>308</t>
  </si>
  <si>
    <t>155</t>
  </si>
  <si>
    <t>D04</t>
  </si>
  <si>
    <t>M+D - D04 - Vnitřní jednokřídlé dveře 1000x1970mm, EI30-C, včetně zárubně, kování a příslušenství dle tabulky dveří</t>
  </si>
  <si>
    <t>310</t>
  </si>
  <si>
    <t>D05</t>
  </si>
  <si>
    <t>M+D - D05 - Venkovní jednokřídlé dveře 1000x1970mm, EI30-C, včetně zárubně, kování a příslušenství dle tabulky dveří</t>
  </si>
  <si>
    <t>312</t>
  </si>
  <si>
    <t>766.2</t>
  </si>
  <si>
    <t>Okna</t>
  </si>
  <si>
    <t>157</t>
  </si>
  <si>
    <t>O1</t>
  </si>
  <si>
    <t>M+D - O1 - Venkovní okenní sestava hliníková 2600x1500mm, včetně příslušenství dle tabulky oken</t>
  </si>
  <si>
    <t>314</t>
  </si>
  <si>
    <t>Poznámka k položce:_x000D_
HLINÍKOVÁ OKNA (v souladu s D.1.1.12 a Přílohou č. 4 SoD)_x000D_
_x000D_
    Specifikace prvků: Kompletní dodávka a montáž hliníkových oken dle PD sekce D.1.1.12 (Výpisy oken)._x000D_
_x000D_
    Rám: Vícekomorové provedení, minimálně 3 komory v rámu i křídle, 3 komory v přerušení tepelného mostu._x000D_
_x000D_
    Stavební hloubka: Minimálně 68 mm._x000D_
_x000D_
    Otvíravé elementy: Budou povinně osazeny těsněním s mikroventilací._x000D_
_x000D_
    Zasklení: Izolační trojsklo, Ug ≤ 0,5 W/m²K, g ≥ 60%, Lt ≥ 77%._x000D_
_x000D_
    Součinitel prostupu tepla rámem: Uf &lt; 1,60 W/m²K._x000D_
_x000D_
    Součinitel prostupu tepla oknem: Uw ≤ 0,78 W/m²K._x000D_
_x000D_
    Vodotěsnost: Dle ČSN EN 12207, třída E1950 (voděodolné do 1950 Pa)._x000D_
_x000D_
    Reakce na oheň: Klasifikace dle EN 13501-1+A1:2010 minimálně do třídy C._x000D_
_x000D_
    Průvzdušnost: Minimálně třída 4._x000D_
_x000D_
    Odolnost proti zatížení větrem: Dle EN 12211, minimálně třída C5/B5._x000D_
_x000D_
    Tepelná technika: Navrhované řešení musí plně vyhovovat požadavkům ČSN 730540 v aktuálním znění na kritické povrchové teploty, včetně kritické povrchové teploty v ostění._x000D_
_x000D_
    Okna O1 a O3: Požadován konkrétní výpočet hodnoty Uw._x000D_
_x000D_
    Montáž prvků: Provádění bude splňovat veškeré požadavky normy ČSN 74 6077 (Okna a vnější dveře - Požadavky na zabudování), včetně kompletního ošetření připojovací spáry._x000D_
_x000D_
    Okno O2 (kotvení): Osazování a kotvení bude prováděno striktně dle směrnic dodavatele profilového systému (kotvení do 150 mm od každého rohu okna a následně max. každých 700 mm)._x000D_
_x000D_
    POVINNÉ DOLOŽENÍ V RÁMCI NABÍDKY: Veškeré výše uvedené minimální technické parametry a vlastnosti nabízeného řešení je dodavatel povinen závazně, jednoznačně a prokazatelně doložit již v rámci své nabídky (formou certifikátů výrobce, technických listů, osvědčení notifikované osoby nebo konkrétních výpočtů v českém jazyce). Nepředložení těchto dokladů nebo nesplnění parametrů již v nabídkové fázi bude mít za následek okamžité vyloučení dodavatele ze zadávacího řízení.</t>
  </si>
  <si>
    <t>O2</t>
  </si>
  <si>
    <t>M+D - O2 - Venkovní okenní sestava hliníková 2400x3030mm, včetně příslušenství dle tabulky oken</t>
  </si>
  <si>
    <t>316</t>
  </si>
  <si>
    <t>159</t>
  </si>
  <si>
    <t>O3</t>
  </si>
  <si>
    <t>M+D - O3 - Venkovní okenní sestava hliníková 2465x1730mm, včetně příslušenství dle tabulky oken</t>
  </si>
  <si>
    <t>318</t>
  </si>
  <si>
    <t>STŘ_O2</t>
  </si>
  <si>
    <t>M+D - STŘ_O2 - Pevný bodový střešní světlík s PO odolností EI 30, včetně příslušenství dle tabulky oken</t>
  </si>
  <si>
    <t>320</t>
  </si>
  <si>
    <t>766.3</t>
  </si>
  <si>
    <t>Vybavení</t>
  </si>
  <si>
    <t>161</t>
  </si>
  <si>
    <t>ŠAT01</t>
  </si>
  <si>
    <t>M+D 2x Šatní skříň 1800x600x500mm, kompletní provedení</t>
  </si>
  <si>
    <t>322</t>
  </si>
  <si>
    <t>Poznámka k položce:_x000D_
Poznámka k položce: 2x šatní skříň 1800 x 600 x 500mm, svařovaný dvou-dveřový šatník na soklu, výška soklu 42mm vyztužený rám i dveře skříně s uzavřeným profilem se zvýšenou uthostí, dva samostatné oddíly po 300mm, úprava rámu proti vtlačení dveří do skříně, uzamykání otočným uzávěrem pro vysací zámky - doporučený průměr třmene zámku 6-7mm, vybavení skříně - polička, tyč, 2x háček, větrací otvory ve dveřích, zdrcátko, povrchová úprava práškovým lakem, hladký pololesklý</t>
  </si>
  <si>
    <t>ŠAT02</t>
  </si>
  <si>
    <t>M+D Šatní skříň 1800x300x500mm, kompletní provedení</t>
  </si>
  <si>
    <t>324</t>
  </si>
  <si>
    <t>Poznámka k položce:_x000D_
Poznámka k položce: Šatní skříň 1800 x 300 x 500mm, svařovaný jednodveřový šatník na soklu, výška soklu 42mm, vyztužený rám i dveře skříně s uzavřeným profilem se zvýšenou tuhostí, jeden samostatný oddíl o šířce 300mm, úprava rámu proti vtlačení dveří do skříně, uzamykání otočným uzávěrem pro visací zámek - Doporučený průměr třmene zámku 6-7mm, vybavení skříně - polička, tyč, 2x háček, větrací otvory ve dveřích, zrcátko, povrchová úprava práškovým lakem, hladký pololesklý</t>
  </si>
  <si>
    <t>163</t>
  </si>
  <si>
    <t>ŠAT03</t>
  </si>
  <si>
    <t>M+D - L1 - Šatní lavice nástěnná, kompletní provedení</t>
  </si>
  <si>
    <t>326</t>
  </si>
  <si>
    <t>Poznámka k položce:_x000D_
Poznámka k položce: Šatní lavice nástěnná, sedák z dřevěného masivu tloušťky 40mm, šířka sedáku 500mm, povrchová úprava dřeva odolným transparentním lakem proti vlhkosti a otěru, kotvení do zdi pomocí ocelových konzol typu l (stoliček), povrchová úprava konzol práškovým lakem s vysokou odolností, včetně kotevního a spojovacího materiálu soudržného s podkladem, určeno pro vysoké zatížení v zátěžovém provozu</t>
  </si>
  <si>
    <t>ŠAT04</t>
  </si>
  <si>
    <t>M+D - L2 - Šatní lavice bez opěradla 1500x360x420mm, kompletní provedení</t>
  </si>
  <si>
    <t>328</t>
  </si>
  <si>
    <t>Poznámka k položce:_x000D_
Poznámka k položce: Šatní lavice bez opěradla a bez roštu 1500 x 360 x 420mm, určeno do šaten a sportovních zařízení, sedací část ze smrkových latí rozměru 80 x 25 mm ošetřených bezbarvým lakem s vysokou odolností proti otěru, stabilní podnož z ocelových trubek o průměru 45 mm, povrchová úprava podnože odolným práškovým lakem v odstínu ral 7035 (světle šedá), černé plastové ukončovací koncovky nohou chránící podlahu, nosnost lavice 250 kg, dodáváno v demontovaném stavu včetně montážního materiálu</t>
  </si>
  <si>
    <t>767</t>
  </si>
  <si>
    <t>Konstrukce zámečnické</t>
  </si>
  <si>
    <t>165</t>
  </si>
  <si>
    <t>76799511R</t>
  </si>
  <si>
    <t>Výroba ostatních atypických zámečnických konstrukcí hmotnosti přes 100 do 250 kg</t>
  </si>
  <si>
    <t>330</t>
  </si>
  <si>
    <t>767995116</t>
  </si>
  <si>
    <t>Montáž ostatních atypických zámečnických konstrukcí hmotnosti přes 100 do 250 kg</t>
  </si>
  <si>
    <t>332</t>
  </si>
  <si>
    <t>https://podminky.urs.cz/item/CS_URS_2026_01/767995116</t>
  </si>
  <si>
    <t>167</t>
  </si>
  <si>
    <t>13011072X</t>
  </si>
  <si>
    <t>úhelník ocelový rovnostranný jakost S355J2 (11 503) 200x200x6mm</t>
  </si>
  <si>
    <t>334</t>
  </si>
  <si>
    <t>Ja 200x200x6...36,5kg/m</t>
  </si>
  <si>
    <t>3,15*4*0,0365*1,2</t>
  </si>
  <si>
    <t>13011017</t>
  </si>
  <si>
    <t>ocel profilová jakost S235JR (11 375) průřez IPE 400</t>
  </si>
  <si>
    <t>336</t>
  </si>
  <si>
    <t>IPE 400...66,3kg/m</t>
  </si>
  <si>
    <t>64,3*0,0663*1,2</t>
  </si>
  <si>
    <t>169</t>
  </si>
  <si>
    <t>13010748</t>
  </si>
  <si>
    <t>ocel profilová jakost S235JR (11 375) průřez IPE 160</t>
  </si>
  <si>
    <t>338</t>
  </si>
  <si>
    <t>IPE 160...15,8kg/m</t>
  </si>
  <si>
    <t>116,6*0,0158*1,2</t>
  </si>
  <si>
    <t>13010746</t>
  </si>
  <si>
    <t>ocel profilová jakost S235JR (11 375) průřez IPE 140</t>
  </si>
  <si>
    <t>340</t>
  </si>
  <si>
    <t>IPE 140...12,9kg/m</t>
  </si>
  <si>
    <t>17*0,0129*1,2</t>
  </si>
  <si>
    <t>171</t>
  </si>
  <si>
    <t>998767101</t>
  </si>
  <si>
    <t>Přesun hmot pro zámečnické konstrukce stanovený z hmotnosti přesunovaného materiálu vodorovná dopravní vzdálenost do 50 m základní v objektech výšky do 6 m</t>
  </si>
  <si>
    <t>342</t>
  </si>
  <si>
    <t>https://podminky.urs.cz/item/CS_URS_2026_01/998767101</t>
  </si>
  <si>
    <t>771</t>
  </si>
  <si>
    <t>Podlahy z dlaždic</t>
  </si>
  <si>
    <t>771111011</t>
  </si>
  <si>
    <t>Příprava podkladu před provedením dlažby vysátí podlah</t>
  </si>
  <si>
    <t>344</t>
  </si>
  <si>
    <t>https://podminky.urs.cz/item/CS_URS_2026_01/771111011</t>
  </si>
  <si>
    <t>173</t>
  </si>
  <si>
    <t>771121011</t>
  </si>
  <si>
    <t>Příprava podkladu před provedením dlažby nátěr penetrační na podlahu</t>
  </si>
  <si>
    <t>346</t>
  </si>
  <si>
    <t>https://podminky.urs.cz/item/CS_URS_2026_01/771121011</t>
  </si>
  <si>
    <t>771121022</t>
  </si>
  <si>
    <t>Příprava podkladu před provedením dlažby broušení podlah nového podkladu betonového</t>
  </si>
  <si>
    <t>348</t>
  </si>
  <si>
    <t>https://podminky.urs.cz/item/CS_URS_2026_01/771121022</t>
  </si>
  <si>
    <t>175</t>
  </si>
  <si>
    <t>771474112</t>
  </si>
  <si>
    <t>Montáž soklů z dlaždic keramických lepených cementovým flexibilním lepidlem rovných, výšky přes 65 do 90 mm</t>
  </si>
  <si>
    <t>350</t>
  </si>
  <si>
    <t>https://podminky.urs.cz/item/CS_URS_2026_01/771474112</t>
  </si>
  <si>
    <t>S.3</t>
  </si>
  <si>
    <t>54+6,6</t>
  </si>
  <si>
    <t>59761175</t>
  </si>
  <si>
    <t>sokl keramický mrazuvzdorný povrch hladký/matný tl do 10mm výšky přes 90 do 120mm</t>
  </si>
  <si>
    <t>352</t>
  </si>
  <si>
    <t>177</t>
  </si>
  <si>
    <t>771574414</t>
  </si>
  <si>
    <t>Montáž podlah z dlaždic keramických lepených cementovým flexibilním lepidlem hladkých, tloušťky do 10 mm přes 4 do 6 ks/m2</t>
  </si>
  <si>
    <t>354</t>
  </si>
  <si>
    <t>https://podminky.urs.cz/item/CS_URS_2026_01/771574414</t>
  </si>
  <si>
    <t>59761155</t>
  </si>
  <si>
    <t>dlažba keramická slinutá mrazuvzdorná R9 povrch hladký/lapovaný tl do 10mm přes 4 do 6ks/m2</t>
  </si>
  <si>
    <t>356</t>
  </si>
  <si>
    <t>178,1*1,15 "Přepočtené koeficientem množství</t>
  </si>
  <si>
    <t>179</t>
  </si>
  <si>
    <t>771591112</t>
  </si>
  <si>
    <t>Izolace podlahy pod dlažbu nátěrem nebo stěrkou ve dvou vrstvách</t>
  </si>
  <si>
    <t>358</t>
  </si>
  <si>
    <t>https://podminky.urs.cz/item/CS_URS_2026_01/771591112</t>
  </si>
  <si>
    <t>771591115</t>
  </si>
  <si>
    <t>Podlahy - dokončovací práce spárování silikonem</t>
  </si>
  <si>
    <t>360</t>
  </si>
  <si>
    <t>https://podminky.urs.cz/item/CS_URS_2026_01/771591115</t>
  </si>
  <si>
    <t>181</t>
  </si>
  <si>
    <t>771591241</t>
  </si>
  <si>
    <t>Izolace podlahy pod dlažbu těsnícími izolačními pásy vnitřní kout</t>
  </si>
  <si>
    <t>362</t>
  </si>
  <si>
    <t>https://podminky.urs.cz/item/CS_URS_2026_01/771591241</t>
  </si>
  <si>
    <t>771591242</t>
  </si>
  <si>
    <t>Izolace podlahy pod dlažbu těsnícími izolačními pásy vnější roh</t>
  </si>
  <si>
    <t>364</t>
  </si>
  <si>
    <t>https://podminky.urs.cz/item/CS_URS_2026_01/771591242</t>
  </si>
  <si>
    <t>183</t>
  </si>
  <si>
    <t>771591264</t>
  </si>
  <si>
    <t>Izolace podlahy pod dlažbu těsnícími izolačními pásy mezi podlahou a stěnu</t>
  </si>
  <si>
    <t>366</t>
  </si>
  <si>
    <t>https://podminky.urs.cz/item/CS_URS_2026_01/771591264</t>
  </si>
  <si>
    <t>771592011</t>
  </si>
  <si>
    <t>Čištění vnitřních ploch po položení dlažby podlah nebo schodišť chemickými prostředky</t>
  </si>
  <si>
    <t>368</t>
  </si>
  <si>
    <t>https://podminky.urs.cz/item/CS_URS_2026_01/771592011</t>
  </si>
  <si>
    <t>185</t>
  </si>
  <si>
    <t>998771101</t>
  </si>
  <si>
    <t>Přesun hmot pro podlahy z dlaždic stanovený z hmotnosti přesunovaného materiálu vodorovná dopravní vzdálenost do 50 m základní v objektech výšky do 6 m</t>
  </si>
  <si>
    <t>370</t>
  </si>
  <si>
    <t>https://podminky.urs.cz/item/CS_URS_2026_01/998771101</t>
  </si>
  <si>
    <t>783</t>
  </si>
  <si>
    <t>Dokončovací práce - nátěry</t>
  </si>
  <si>
    <t>783301303</t>
  </si>
  <si>
    <t>Příprava podkladu zámečnických konstrukcí před provedením nátěru odrezivění odrezovačem bezoplachovým</t>
  </si>
  <si>
    <t>372</t>
  </si>
  <si>
    <t>https://podminky.urs.cz/item/CS_URS_2026_01/783301303</t>
  </si>
  <si>
    <t>úhelník 200x200x6</t>
  </si>
  <si>
    <t>3,15*0,8*1,25</t>
  </si>
  <si>
    <t>IPE 140</t>
  </si>
  <si>
    <t>17*0,551*1,25</t>
  </si>
  <si>
    <t>IPE 160</t>
  </si>
  <si>
    <t>116,6*0,623*1,25</t>
  </si>
  <si>
    <t>IPE 400</t>
  </si>
  <si>
    <t>64,3*1,42*1,25</t>
  </si>
  <si>
    <t>187</t>
  </si>
  <si>
    <t>783301311</t>
  </si>
  <si>
    <t>Příprava podkladu zámečnických konstrukcí před provedením nátěru odmaštění odmašťovačem vodou ředitelným</t>
  </si>
  <si>
    <t>374</t>
  </si>
  <si>
    <t>https://podminky.urs.cz/item/CS_URS_2026_01/783301311</t>
  </si>
  <si>
    <t>783301401</t>
  </si>
  <si>
    <t>Příprava podkladu zámečnických konstrukcí před provedením nátěru ometení</t>
  </si>
  <si>
    <t>376</t>
  </si>
  <si>
    <t>https://podminky.urs.cz/item/CS_URS_2026_01/783301401</t>
  </si>
  <si>
    <t>784</t>
  </si>
  <si>
    <t>Dokončovací práce - malby a tapety</t>
  </si>
  <si>
    <t>189</t>
  </si>
  <si>
    <t>784171111</t>
  </si>
  <si>
    <t>Zakrytí nemalovaných ploch (materiál ve specifikaci) včetně pozdějšího odkrytí svislých ploch např. stěn, oken, dveří v místnostech výšky do 3,80</t>
  </si>
  <si>
    <t>378</t>
  </si>
  <si>
    <t>https://podminky.urs.cz/item/CS_URS_2026_01/784171111</t>
  </si>
  <si>
    <t>178,1</t>
  </si>
  <si>
    <t>58124842</t>
  </si>
  <si>
    <t>fólie pro malířské potřeby zakrývací tl 7µ 4x5m</t>
  </si>
  <si>
    <t>380</t>
  </si>
  <si>
    <t>191</t>
  </si>
  <si>
    <t>784181101</t>
  </si>
  <si>
    <t>Penetrace podkladu jednonásobná základní akrylátová bezbarvá v místnostech výšky do 3,80 m</t>
  </si>
  <si>
    <t>382</t>
  </si>
  <si>
    <t>https://podminky.urs.cz/item/CS_URS_2026_01/784181101</t>
  </si>
  <si>
    <t>784211101</t>
  </si>
  <si>
    <t>Malby z malířských směsí oděruvzdorných za mokra dvojnásobné, bílé za mokra oděruvzdorné výborně v místnostech výšky do 3,80 m</t>
  </si>
  <si>
    <t>384</t>
  </si>
  <si>
    <t>https://podminky.urs.cz/item/CS_URS_2026_01/784211101</t>
  </si>
  <si>
    <t>789</t>
  </si>
  <si>
    <t>Povrchové úpravy ocelových konstrukcí a technologických zařízení</t>
  </si>
  <si>
    <t>193</t>
  </si>
  <si>
    <t>789111141</t>
  </si>
  <si>
    <t>Úpravy povrchů pod nátěry zařízení s povrchem nečlenitým odstranění rzi a nečistot mechanizovaným čištěním stupeň přípravy St 3, stupeň zrezivění B</t>
  </si>
  <si>
    <t>386</t>
  </si>
  <si>
    <t>https://podminky.urs.cz/item/CS_URS_2026_01/789111141</t>
  </si>
  <si>
    <t xml:space="preserve">úhelník 200x200x6 </t>
  </si>
  <si>
    <t>789321110</t>
  </si>
  <si>
    <t>Zhotovení nátěru ocelových konstrukcí třídy I jednosložkového základního, tloušťky do 40 μm</t>
  </si>
  <si>
    <t>388</t>
  </si>
  <si>
    <t>https://podminky.urs.cz/item/CS_URS_2026_01/789321110</t>
  </si>
  <si>
    <t>195</t>
  </si>
  <si>
    <t>24629024</t>
  </si>
  <si>
    <t>hmota nátěrová syntetická základní na ocelové konstrukce</t>
  </si>
  <si>
    <t>390</t>
  </si>
  <si>
    <t>219,794*0,405 "Přepočtené koeficientem množství</t>
  </si>
  <si>
    <t>789321115</t>
  </si>
  <si>
    <t>Zhotovení nátěru ocelových konstrukcí třídy I jednosložkového mezivrstvy, tloušťky do 40 μm</t>
  </si>
  <si>
    <t>392</t>
  </si>
  <si>
    <t>https://podminky.urs.cz/item/CS_URS_2026_01/789321115</t>
  </si>
  <si>
    <t>197</t>
  </si>
  <si>
    <t>24621560</t>
  </si>
  <si>
    <t>hmota nátěrová syntetická vrchní (email) na kovy</t>
  </si>
  <si>
    <t>394</t>
  </si>
  <si>
    <t>219,794*0,196</t>
  </si>
  <si>
    <t>789321120</t>
  </si>
  <si>
    <t>Zhotovení nátěru ocelových konstrukcí třídy I jednosložkového krycího (vrchního), tloušťky do 40 μm</t>
  </si>
  <si>
    <t>396</t>
  </si>
  <si>
    <t>https://podminky.urs.cz/item/CS_URS_2026_01/789321120</t>
  </si>
  <si>
    <t>199</t>
  </si>
  <si>
    <t>24629162</t>
  </si>
  <si>
    <t>hmota nátěrová alkydová krycí (email) na ocelové konstrukce</t>
  </si>
  <si>
    <t>398</t>
  </si>
  <si>
    <t>219,794*0,196 "Přepočtené koeficientem množství</t>
  </si>
  <si>
    <t>D.1.2 - Ústřední vytápění</t>
  </si>
  <si>
    <t xml:space="preserve">    733 - Ústřední vytápění - rozvodné potrubí</t>
  </si>
  <si>
    <t xml:space="preserve">    734 - Ústřední vytápění - armatury</t>
  </si>
  <si>
    <t xml:space="preserve">    736 - Ústřední vytápění - plošné vytápění a chlazení</t>
  </si>
  <si>
    <t>949101112</t>
  </si>
  <si>
    <t>Lešení pomocné pracovní pro objekty pozemních staveb pro zatížení do 150 kg/m2, o výšce lešeňové podlahy přes 1,9 do 3,5 m</t>
  </si>
  <si>
    <t>https://podminky.urs.cz/item/CS_URS_2026_01/949101112</t>
  </si>
  <si>
    <t>733</t>
  </si>
  <si>
    <t>Ústřední vytápění - rozvodné potrubí</t>
  </si>
  <si>
    <t>733122227</t>
  </si>
  <si>
    <t>Potrubí z trubek ocelových hladkých spojovaných lisováním z uhlíkové oceli tenkostěnné vně pozinkované PN 16, T= +110°C Ø 42/1,5</t>
  </si>
  <si>
    <t>https://podminky.urs.cz/item/CS_URS_2026_01/733122227</t>
  </si>
  <si>
    <t>733190217</t>
  </si>
  <si>
    <t>Zkoušky těsnosti potrubí, manžety prostupové z trubek ocelových zkoušky těsnosti potrubí (za provozu) z trubek ocelových hladkých Ø do 51/2,6</t>
  </si>
  <si>
    <t>https://podminky.urs.cz/item/CS_URS_2026_01/733190217</t>
  </si>
  <si>
    <t>733191113</t>
  </si>
  <si>
    <t>Zkoušky těsnosti potrubí, manžety prostupové z trubek ocelových manžety prostupové pro trubky DN přes 32 do 50</t>
  </si>
  <si>
    <t>https://podminky.urs.cz/item/CS_URS_2026_01/733191113</t>
  </si>
  <si>
    <t>733811243</t>
  </si>
  <si>
    <t>Ochrana potrubí termoizolačními trubicemi z pěnového polyetylenu PE přilepenými v příčných a podélných spojích, tloušťky izolace přes 13 do 20 mm, vnitřního průměru izolace DN přes 45 do 63 mm</t>
  </si>
  <si>
    <t>https://podminky.urs.cz/item/CS_URS_2026_01/733811243</t>
  </si>
  <si>
    <t>998733101</t>
  </si>
  <si>
    <t>Přesun hmot pro rozvody potrubí stanovený z hmotnosti přesunovaného materiálu vodorovná dopravní vzdálenost do 50 m základní v objektech výšky do 6 m</t>
  </si>
  <si>
    <t>https://podminky.urs.cz/item/CS_URS_2026_01/998733101</t>
  </si>
  <si>
    <t>734</t>
  </si>
  <si>
    <t>Ústřední vytápění - armatury</t>
  </si>
  <si>
    <t>734209103</t>
  </si>
  <si>
    <t>Montáž závitových armatur s 1 závitem G 1/2 (DN 15)</t>
  </si>
  <si>
    <t>https://podminky.urs.cz/item/CS_URS_2026_01/734209103</t>
  </si>
  <si>
    <t>55111226</t>
  </si>
  <si>
    <t>ventil přímý průchozí mosazný 1/2"</t>
  </si>
  <si>
    <t>734211127</t>
  </si>
  <si>
    <t>Ventily odvzdušňovací závitové automatické se zpětnou klapkou PN 14 do 120°C G 1/2</t>
  </si>
  <si>
    <t>https://podminky.urs.cz/item/CS_URS_2026_01/734211127</t>
  </si>
  <si>
    <t>998734101</t>
  </si>
  <si>
    <t>Přesun hmot pro armatury stanovený z hmotnosti přesunovaného materiálu vodorovná dopravní vzdálenost do 50 m základní v objektech výšky do 6 m</t>
  </si>
  <si>
    <t>https://podminky.urs.cz/item/CS_URS_2026_01/998734101</t>
  </si>
  <si>
    <t>736</t>
  </si>
  <si>
    <t>Ústřední vytápění - plošné vytápění a chlazení</t>
  </si>
  <si>
    <t>735511062</t>
  </si>
  <si>
    <t>Trubkové teplovodní podlahové vytápění doplňkové prvky okrajový izolační pruh</t>
  </si>
  <si>
    <t>https://podminky.urs.cz/item/CS_URS_2026_01/735511062</t>
  </si>
  <si>
    <t>735511063</t>
  </si>
  <si>
    <t>Trubkové teplovodní podlahové vytápění doplňkové prvky ochranná trubka</t>
  </si>
  <si>
    <t>https://podminky.urs.cz/item/CS_URS_2026_01/735511063</t>
  </si>
  <si>
    <t>736110262</t>
  </si>
  <si>
    <t>Trubkové teplovodní podlahové vytápění systémová deska s tepelnou izolací, výšky 50 až 53 mm</t>
  </si>
  <si>
    <t>https://podminky.urs.cz/item/CS_URS_2026_01/736110262</t>
  </si>
  <si>
    <t>736110402X</t>
  </si>
  <si>
    <t>Trubkové teplovodní podlahové vytápění rozvod v systémové desce potrubí vícevrstvý polyethylen (PE-XC/Al/PE-XC) rozvodné potrubí 14x1,5 mm, rozteč 150 mm</t>
  </si>
  <si>
    <t>178*6,7</t>
  </si>
  <si>
    <t>736111008</t>
  </si>
  <si>
    <t>Trubkové teplovodní podlahové vytápění rozdělovače mosazné s průtokoměry devítiokruhové</t>
  </si>
  <si>
    <t>https://podminky.urs.cz/item/CS_URS_2026_01/736111008</t>
  </si>
  <si>
    <t>736111032X</t>
  </si>
  <si>
    <t>Trubkové teplovodní podlahové vytápění připojovací šroubení rozdělovače, potrubí 14x1,5 mm</t>
  </si>
  <si>
    <t>9*2</t>
  </si>
  <si>
    <t>736111104</t>
  </si>
  <si>
    <t>Trubkové teplovodní podlahové vytápění skříně rozdělovače pod omítku, pro rozdělovač s počtem okruhů 8-12</t>
  </si>
  <si>
    <t>https://podminky.urs.cz/item/CS_URS_2026_01/736111104</t>
  </si>
  <si>
    <t>736111121</t>
  </si>
  <si>
    <t>Trubkové teplovodní podlahové vytápění sada pro připojení měřiče tepla</t>
  </si>
  <si>
    <t>https://podminky.urs.cz/item/CS_URS_2026_01/736111121</t>
  </si>
  <si>
    <t>736111132</t>
  </si>
  <si>
    <t>Trubkové teplovodní podlahové vytápění regulační zařízení prostorový termostat drátový digitální programovatelný</t>
  </si>
  <si>
    <t>https://podminky.urs.cz/item/CS_URS_2026_01/736111132</t>
  </si>
  <si>
    <t>K008</t>
  </si>
  <si>
    <t>Termopohon UNI 230V (vč.ventil.adaptéru VA 80)</t>
  </si>
  <si>
    <t>R046</t>
  </si>
  <si>
    <t>Vyvažovací ventil - sada</t>
  </si>
  <si>
    <t>R047</t>
  </si>
  <si>
    <t>vodicí oblouk 90° - 14</t>
  </si>
  <si>
    <t>R048</t>
  </si>
  <si>
    <t>dilatační profil</t>
  </si>
  <si>
    <t>R049</t>
  </si>
  <si>
    <t>plastifikátor P</t>
  </si>
  <si>
    <t>R050</t>
  </si>
  <si>
    <t>Spojovací pás</t>
  </si>
  <si>
    <t>R051</t>
  </si>
  <si>
    <t>Ukončovací pás</t>
  </si>
  <si>
    <t>R052</t>
  </si>
  <si>
    <t>Upevňovací skoba</t>
  </si>
  <si>
    <t>998736101</t>
  </si>
  <si>
    <t>Přesun hmot pro plošné vytápění stanovený z hmotnosti přesunovaného materiálu vodorovná dopravní vzdálenost do 50 m základní v objektech výšky do 6 m</t>
  </si>
  <si>
    <t>https://podminky.urs.cz/item/CS_URS_2026_01/998736101</t>
  </si>
  <si>
    <t>D.1.3 - VZT</t>
  </si>
  <si>
    <t xml:space="preserve">    751 - Vzduchotechnika</t>
  </si>
  <si>
    <t>751</t>
  </si>
  <si>
    <t>Vzduchotechnika</t>
  </si>
  <si>
    <t>751111131</t>
  </si>
  <si>
    <t>Montáž ventilátoru axiálního nízkotlakého potrubního základního, průměru do 200 mm</t>
  </si>
  <si>
    <t>https://podminky.urs.cz/item/CS_URS_2026_01/751111131</t>
  </si>
  <si>
    <t>42914101</t>
  </si>
  <si>
    <t>ventilátor axiální potrubní skříň z plastu průtok 100m3/h IP44 13W D 100mm</t>
  </si>
  <si>
    <t>751311142</t>
  </si>
  <si>
    <t>Montáž vyústi velkoplošné výšky do 1 m stěnové, do kruhového potrubí, průměru přes 200 do 300 mm</t>
  </si>
  <si>
    <t>https://podminky.urs.cz/item/CS_URS_2026_01/751311142</t>
  </si>
  <si>
    <t>42972754</t>
  </si>
  <si>
    <t>výusť velkoplošná půlkruhová stěnová připojení D 250mm, výška 970mm</t>
  </si>
  <si>
    <t>751311302</t>
  </si>
  <si>
    <t>Montáž vyústi textilní kruhové, průměru přes 200 do 400 mm</t>
  </si>
  <si>
    <t>https://podminky.urs.cz/item/CS_URS_2026_01/751311302</t>
  </si>
  <si>
    <t>12*3</t>
  </si>
  <si>
    <t>M9652</t>
  </si>
  <si>
    <t>Textilní výústka kruhová</t>
  </si>
  <si>
    <t>751510042</t>
  </si>
  <si>
    <t>Vzduchotechnické potrubí z pozinkovaného plechu kruhové, trouba spirálně vinutá bez příruby, průměru přes 100 do 200 mm</t>
  </si>
  <si>
    <t>https://podminky.urs.cz/item/CS_URS_2026_01/751510042</t>
  </si>
  <si>
    <t>751510043</t>
  </si>
  <si>
    <t>Vzduchotechnické potrubí z pozinkovaného plechu kruhové, trouba spirálně vinutá bez příruby, průměru přes 200 do 300 mm</t>
  </si>
  <si>
    <t>https://podminky.urs.cz/item/CS_URS_2026_01/751510043</t>
  </si>
  <si>
    <t>751526736</t>
  </si>
  <si>
    <t>Montáž protidešťové stříšky nebo výfukové hlavice do plastového potrubí kruhové s přírubou, průměru přes 100 do 200 mm</t>
  </si>
  <si>
    <t>https://podminky.urs.cz/item/CS_URS_2026_01/751526736</t>
  </si>
  <si>
    <t>42974005</t>
  </si>
  <si>
    <t>stříška protidešťová s lemem Pz D 160mm</t>
  </si>
  <si>
    <t>42981023</t>
  </si>
  <si>
    <t>výfuková hlavice Pz D 150mm</t>
  </si>
  <si>
    <t>42975209</t>
  </si>
  <si>
    <t>příruba kruhová lisovaná Pz D 160mm</t>
  </si>
  <si>
    <t>751611164</t>
  </si>
  <si>
    <t>Montáž vzduchotechnické jednotky s rekuperací tepla lokální stojaté s výměnou vzduchu přes 500 do 1000 m3/h</t>
  </si>
  <si>
    <t>https://podminky.urs.cz/item/CS_URS_2026_01/751611164</t>
  </si>
  <si>
    <t>M001</t>
  </si>
  <si>
    <t>Decentrální jednotka s rekuperací 700m3/h, včetně kotvení a příslušenství</t>
  </si>
  <si>
    <t>Poznámka k položce:_x000D_
Poznámka k položce: Interiérová větrací jednotka je určena pro rovnotlaké větrání školních učeben, velkoprostorových kanceláří, provozoven, restaurací, obchodů, všude tam, kde je vyžadována jejich přímá vestavba do vnitřních pobytových prostor s požadovanou minimální hladinou akustického tlaku  Větrací jednotka 850 /  10 -  Fe.5 -  Fi.5 -  Digitálníregulace s  internetem  "E"  -  UC.W  -  D  -  D.C  -  DC.W  -  FG.V  -PR.I2 -  ErP 2016, 2018</t>
  </si>
  <si>
    <t>751691111</t>
  </si>
  <si>
    <t>Zaregulování systému vzduchotechnického zařízení za 1 koncový (distribuční) prvek</t>
  </si>
  <si>
    <t>https://podminky.urs.cz/item/CS_URS_2026_01/751691111</t>
  </si>
  <si>
    <t>K001</t>
  </si>
  <si>
    <t>M+D Zakrytí potrubí laminem 12mm buk + akustickou izolací tl. 50mm</t>
  </si>
  <si>
    <t>kpl</t>
  </si>
  <si>
    <t>998751101</t>
  </si>
  <si>
    <t>Přesun hmot pro vzduchotechniku stanovený z hmotnosti přesunovaného materiálu vodorovná dopravní vzdálenost do 100 m základní v objektech výšky do 12 m</t>
  </si>
  <si>
    <t>https://podminky.urs.cz/item/CS_URS_2026_01/998751101</t>
  </si>
  <si>
    <t>D.1.4 - Dešťová kanalizace</t>
  </si>
  <si>
    <t xml:space="preserve">    8 - Trubní vedení</t>
  </si>
  <si>
    <t xml:space="preserve">    721 - Zdravotechnika - vnitřní kanalizace</t>
  </si>
  <si>
    <t xml:space="preserve">    722 - Zdravotechnika - vnitřní vodovod</t>
  </si>
  <si>
    <t>šachty</t>
  </si>
  <si>
    <t>1,5*1,5*1,5</t>
  </si>
  <si>
    <t>132351103</t>
  </si>
  <si>
    <t>Hloubení nezapažených rýh šířky do 800 mm strojně s urovnáním dna do předepsaného profilu a spádu v hornině třídy těžitelnosti II skupiny 4 přes 50 do 100 m3</t>
  </si>
  <si>
    <t>https://podminky.urs.cz/item/CS_URS_2026_01/132351103</t>
  </si>
  <si>
    <t>35*1,8*1</t>
  </si>
  <si>
    <t>3,375+14+5,25</t>
  </si>
  <si>
    <t>22,625*10</t>
  </si>
  <si>
    <t>22,625*1,8</t>
  </si>
  <si>
    <t>174101101</t>
  </si>
  <si>
    <t>https://podminky.urs.cz/item/CS_URS_2026_01/174101101</t>
  </si>
  <si>
    <t>-14</t>
  </si>
  <si>
    <t>-5,25</t>
  </si>
  <si>
    <t>175151101</t>
  </si>
  <si>
    <t>Obsypání potrubí strojně sypaninou z vhodných hornin třídy těžitelnosti I a II, skupiny 1 až 4 nebo materiálem připraveným podél výkopu ve vzdálenosti do 3 m od jeho kraje, pro jakoukoliv hloubku výkopu a míru zhutnění bez prohození sypaniny</t>
  </si>
  <si>
    <t>https://podminky.urs.cz/item/CS_URS_2026_01/175151101</t>
  </si>
  <si>
    <t>35*0,4*1</t>
  </si>
  <si>
    <t>58331200</t>
  </si>
  <si>
    <t>štěrkopísek netříděný</t>
  </si>
  <si>
    <t>14*2 "Přepočtené koeficientem množství</t>
  </si>
  <si>
    <t>451572111</t>
  </si>
  <si>
    <t>Lože pod potrubí, stoky a drobné objekty v otevřeném výkopu z kameniva drobného těženého 0 až 4 mm</t>
  </si>
  <si>
    <t>https://podminky.urs.cz/item/CS_URS_2026_01/451572111</t>
  </si>
  <si>
    <t>35*0,15*1</t>
  </si>
  <si>
    <t>Trubní vedení</t>
  </si>
  <si>
    <t>871270310</t>
  </si>
  <si>
    <t>Montáž kanalizačního potrubí z polypropylenu PP hladkého plnostěnného SN 10 DN 125</t>
  </si>
  <si>
    <t>https://podminky.urs.cz/item/CS_URS_2026_01/871270310</t>
  </si>
  <si>
    <t>28617010</t>
  </si>
  <si>
    <t>trubka kanalizační PP plnostěnná třívrstvá DN 125x3000mm SN10</t>
  </si>
  <si>
    <t>25*1,015 "Přepočtené koeficientem množství</t>
  </si>
  <si>
    <t>871310310</t>
  </si>
  <si>
    <t>Montáž kanalizačního potrubí z polypropylenu PP hladkého plnostěnného SN 10 DN 150</t>
  </si>
  <si>
    <t>https://podminky.urs.cz/item/CS_URS_2026_01/871310310</t>
  </si>
  <si>
    <t>28617011</t>
  </si>
  <si>
    <t>trubka kanalizační PP plnostěnná třívrstvá DN 150x3000mm SN10</t>
  </si>
  <si>
    <t>10*1,015 "Přepočtené koeficientem množství</t>
  </si>
  <si>
    <t>877260310</t>
  </si>
  <si>
    <t>Montáž tvarovek na kanalizačním plastovém potrubí z PP nebo PVC-U hladkého plnostěnného kolen, víček nebo hrdlových uzávěrů DN 100</t>
  </si>
  <si>
    <t>https://podminky.urs.cz/item/CS_URS_2026_01/877260310</t>
  </si>
  <si>
    <t>28617180</t>
  </si>
  <si>
    <t>koleno kanalizační PP třívrstvé SN16 DN 100x45°</t>
  </si>
  <si>
    <t>877270310</t>
  </si>
  <si>
    <t>Montáž tvarovek na kanalizačním plastovém potrubí z PP nebo PVC-U hladkého plnostěnného kolen, víček nebo hrdlových uzávěrů DN 125</t>
  </si>
  <si>
    <t>https://podminky.urs.cz/item/CS_URS_2026_01/877270310</t>
  </si>
  <si>
    <t>28617181</t>
  </si>
  <si>
    <t>koleno kanalizační PP třívrstvé SN16 DN 125x45°</t>
  </si>
  <si>
    <t>877270330</t>
  </si>
  <si>
    <t>Montáž tvarovek na kanalizačním plastovém potrubí z PP nebo PVC-U hladkého plnostěnného spojek nebo redukcí DN 125</t>
  </si>
  <si>
    <t>https://podminky.urs.cz/item/CS_URS_2026_01/877270330</t>
  </si>
  <si>
    <t>28617243X</t>
  </si>
  <si>
    <t>redukce kanalizační PP třívrstvá DN 125/100</t>
  </si>
  <si>
    <t>877310310</t>
  </si>
  <si>
    <t>Montáž tvarovek na kanalizačním plastovém potrubí z PP nebo PVC-U hladkého plnostěnného kolen, víček nebo hrdlových uzávěrů DN 150</t>
  </si>
  <si>
    <t>https://podminky.urs.cz/item/CS_URS_2026_01/877310310</t>
  </si>
  <si>
    <t>28617182</t>
  </si>
  <si>
    <t>koleno kanalizační PP třívrstvé SN16 DN 150x45°</t>
  </si>
  <si>
    <t>892271111</t>
  </si>
  <si>
    <t>Tlakové zkoušky vodou na potrubí DN 100 nebo 125</t>
  </si>
  <si>
    <t>https://podminky.urs.cz/item/CS_URS_2026_01/892271111</t>
  </si>
  <si>
    <t>892351111</t>
  </si>
  <si>
    <t>Tlakové zkoušky vodou na potrubí DN 150 nebo 200</t>
  </si>
  <si>
    <t>https://podminky.urs.cz/item/CS_URS_2026_01/892351111</t>
  </si>
  <si>
    <t>894812313</t>
  </si>
  <si>
    <t>Revizní a čistící šachta z polypropylenu PP pro hladké trouby DN 600 šachtové dno (DN šachty / DN trubního vedení) DN 600/160 s přítokem tvaru T</t>
  </si>
  <si>
    <t>https://podminky.urs.cz/item/CS_URS_2026_01/894812313</t>
  </si>
  <si>
    <t>894812331</t>
  </si>
  <si>
    <t>Revizní a čistící šachta z polypropylenu PP pro hladké trouby DN 600 roura šachtová korugovaná, světlé hloubky 1 000 mm</t>
  </si>
  <si>
    <t>https://podminky.urs.cz/item/CS_URS_2026_01/894812331</t>
  </si>
  <si>
    <t>894812339</t>
  </si>
  <si>
    <t>Revizní a čistící šachta z polypropylenu PP pro hladké trouby DN 600 Příplatek k cenám 2331 - 2334 za uříznutí šachtové roury</t>
  </si>
  <si>
    <t>https://podminky.urs.cz/item/CS_URS_2026_01/894812339</t>
  </si>
  <si>
    <t>894812379</t>
  </si>
  <si>
    <t>Revizní a čistící šachta z polypropylenu PP pro hladké trouby DN 600 poklop (mříž) litinový pro třídu zatížení D400 s plastovým konusem</t>
  </si>
  <si>
    <t>https://podminky.urs.cz/item/CS_URS_2026_01/894812379</t>
  </si>
  <si>
    <t>899721111</t>
  </si>
  <si>
    <t>Signalizační vodič na potrubí DN do 150 mm</t>
  </si>
  <si>
    <t>https://podminky.urs.cz/item/CS_URS_2026_01/899721111</t>
  </si>
  <si>
    <t>899722114</t>
  </si>
  <si>
    <t>Krytí potrubí z plastů výstražnou fólií z PVC šířky přes 34 do 40 cm</t>
  </si>
  <si>
    <t>https://podminky.urs.cz/item/CS_URS_2026_01/899722114</t>
  </si>
  <si>
    <t>899913151</t>
  </si>
  <si>
    <t>Koncové uzavírací manžety chrániček DN potrubí x DN chráničky DN 150 x 200</t>
  </si>
  <si>
    <t>https://podminky.urs.cz/item/CS_URS_2026_01/899913151</t>
  </si>
  <si>
    <t>899914212</t>
  </si>
  <si>
    <t>Montáž ocelové chráničky v otevřeném výkopu vnějšího průměru přes 150 do 200 mm</t>
  </si>
  <si>
    <t>https://podminky.urs.cz/item/CS_URS_2026_01/899914212</t>
  </si>
  <si>
    <t>14011104</t>
  </si>
  <si>
    <t>trubka ocelová bezešvá hladká jakost 11 353 194x6,3mm</t>
  </si>
  <si>
    <t>2*1,05 "Přepočtené koeficientem množství</t>
  </si>
  <si>
    <t>R8615</t>
  </si>
  <si>
    <t>M+D Napojení kanalizace na stávající řad, včetně materiálu</t>
  </si>
  <si>
    <t>998276101</t>
  </si>
  <si>
    <t>Přesun hmot pro trubní vedení hloubené z trub z plastických hmot nebo sklolaminátových pro vodovody, kanalizace, teplovody, produktovody v otevřeném výkopu dopravní vzdálenost do 15 m</t>
  </si>
  <si>
    <t>https://podminky.urs.cz/item/CS_URS_2026_01/998276101</t>
  </si>
  <si>
    <t>721</t>
  </si>
  <si>
    <t>Zdravotechnika - vnitřní kanalizace</t>
  </si>
  <si>
    <t>721174055</t>
  </si>
  <si>
    <t>Potrubí z trub polypropylenových dešťové DN 110</t>
  </si>
  <si>
    <t>https://podminky.urs.cz/item/CS_URS_2026_01/721174055</t>
  </si>
  <si>
    <t>721233142</t>
  </si>
  <si>
    <t>Střešní vtoky (vpusti) polypropylenové (PP) pro ploché střechy s odtokem svislým s vyhříváním asfaltová manžeta nebo PVC příruba DN 110</t>
  </si>
  <si>
    <t>https://podminky.urs.cz/item/CS_URS_2026_01/721233142</t>
  </si>
  <si>
    <t>721290111</t>
  </si>
  <si>
    <t>Zkouška těsnosti kanalizace v objektech vodou do DN 125</t>
  </si>
  <si>
    <t>https://podminky.urs.cz/item/CS_URS_2026_01/721290111</t>
  </si>
  <si>
    <t>998721101</t>
  </si>
  <si>
    <t>Přesun hmot pro vnitřní kanalizaci stanovený z hmotnosti přesunovaného materiálu vodorovná dopravní vzdálenost do 50 m základní v objektech výšky do 6 m</t>
  </si>
  <si>
    <t>https://podminky.urs.cz/item/CS_URS_2026_01/998721101</t>
  </si>
  <si>
    <t>722</t>
  </si>
  <si>
    <t>Zdravotechnika - vnitřní vodovod</t>
  </si>
  <si>
    <t>722259115</t>
  </si>
  <si>
    <t>Požární příslušenství a armatury hydrantové skříně ostatní příslušenství skříň pro ruční hasicí přístroj</t>
  </si>
  <si>
    <t>https://podminky.urs.cz/item/CS_URS_2026_01/722259115</t>
  </si>
  <si>
    <t>44932001</t>
  </si>
  <si>
    <t>přístroj hasicí ruční práškový hasební schopnost 21A, 113B, C</t>
  </si>
  <si>
    <t>742210121</t>
  </si>
  <si>
    <t>Montáž hlásiče automatického bodového</t>
  </si>
  <si>
    <t>https://podminky.urs.cz/item/CS_URS_2026_01/742210121</t>
  </si>
  <si>
    <t>59081430</t>
  </si>
  <si>
    <t>hlásič kouře optický konvenční</t>
  </si>
  <si>
    <t>998722101</t>
  </si>
  <si>
    <t>Přesun hmot pro vnitřní vodovod stanovený z hmotnosti přesunovaného materiálu vodorovná dopravní vzdálenost do 50 m základní v objektech výšky do 6 m</t>
  </si>
  <si>
    <t>https://podminky.urs.cz/item/CS_URS_2026_01/998722101</t>
  </si>
  <si>
    <t>D.1.5 - Silnoproud</t>
  </si>
  <si>
    <t xml:space="preserve">    741 - Elektroinstalace - silnoproud</t>
  </si>
  <si>
    <t xml:space="preserve">    KAB - Kabelové trasy</t>
  </si>
  <si>
    <t xml:space="preserve">    KOMP - Kompletace</t>
  </si>
  <si>
    <t xml:space="preserve">    RP - Rozvaděč patrový</t>
  </si>
  <si>
    <t xml:space="preserve">    SV - Osvětlení</t>
  </si>
  <si>
    <t xml:space="preserve">    TRAS - Doplnění kabelových tras</t>
  </si>
  <si>
    <t>M - Práce a dodávky M</t>
  </si>
  <si>
    <t xml:space="preserve">    21-M - Elektromontáže</t>
  </si>
  <si>
    <t xml:space="preserve">    46-M - Zemní práce při extr.mont.pracích</t>
  </si>
  <si>
    <t>OST - Ostatní</t>
  </si>
  <si>
    <t>741</t>
  </si>
  <si>
    <t>Elektroinstalace - silnoproud</t>
  </si>
  <si>
    <t>KAB</t>
  </si>
  <si>
    <t>Kabelové trasy</t>
  </si>
  <si>
    <t>741120001</t>
  </si>
  <si>
    <t>Montáž vodičů izolovaných měděných bez ukončení uložených pod omítku plných a laněných (např. CY), průřezu žíly 0,35 až 6 mm2</t>
  </si>
  <si>
    <t>https://podminky.urs.cz/item/CS_URS_2026_01/741120001</t>
  </si>
  <si>
    <t>34141027</t>
  </si>
  <si>
    <t>vodič propojovací flexibilní jádro Cu lanované izolace PVC 450/750V (H07V-K) 1x6mm2</t>
  </si>
  <si>
    <t>Poznámka k položce:_x000D_
Poznámka k položce: H07V-K CYA, průměr vodiče 5,3mm</t>
  </si>
  <si>
    <t>295*1,15</t>
  </si>
  <si>
    <t>741122015</t>
  </si>
  <si>
    <t>Montáž kabelů měděných bez ukončení uložených pod omítku plných kulatých (např. CYKY), počtu a průřezu žil 3x1,5 mm2</t>
  </si>
  <si>
    <t>https://podminky.urs.cz/item/CS_URS_2026_01/741122015</t>
  </si>
  <si>
    <t>PKB.711018</t>
  </si>
  <si>
    <t>CYKY-J 3x1,5</t>
  </si>
  <si>
    <t>710*1,15</t>
  </si>
  <si>
    <t>741122016</t>
  </si>
  <si>
    <t>Montáž kabelů měděných bez ukončení uložených pod omítku plných kulatých (např. CYKY), počtu a průřezu žil 3x2,5 až 6 mm2</t>
  </si>
  <si>
    <t>https://podminky.urs.cz/item/CS_URS_2026_01/741122016</t>
  </si>
  <si>
    <t>PKB.711021</t>
  </si>
  <si>
    <t>CYKY-J 3x2,5</t>
  </si>
  <si>
    <t>480*1,15</t>
  </si>
  <si>
    <t>KOMP</t>
  </si>
  <si>
    <t>Kompletace</t>
  </si>
  <si>
    <t>741130001</t>
  </si>
  <si>
    <t>Ukončení vodičů izolovaných s označením a zapojením v rozváděči nebo na přístroji, průřezu žíly do 2,5 mm2</t>
  </si>
  <si>
    <t>https://podminky.urs.cz/item/CS_URS_2026_01/741130001</t>
  </si>
  <si>
    <t>741130003</t>
  </si>
  <si>
    <t>Ukončení vodičů izolovaných s označením a zapojením v rozváděči nebo na přístroji, průřezu žíly do 4 mm2</t>
  </si>
  <si>
    <t>https://podminky.urs.cz/item/CS_URS_2026_01/741130003</t>
  </si>
  <si>
    <t>741311003</t>
  </si>
  <si>
    <t>Montáž spínačů speciálních se zapojením vodičů čidla pohybu vestavného</t>
  </si>
  <si>
    <t>https://podminky.urs.cz/item/CS_URS_2026_01/741311003</t>
  </si>
  <si>
    <t>AUT1</t>
  </si>
  <si>
    <t>Spánací automat vestavný, podélná křivka snímání 360°, 360° nebo do lištového systému , komplet dle PD</t>
  </si>
  <si>
    <t>741313001</t>
  </si>
  <si>
    <t>Montáž zásuvek domovních se zapojením vodičů bezšroubové připojení polozapuštěných nebo zapuštěných 10/16 A, provedení 2P + PE</t>
  </si>
  <si>
    <t>https://podminky.urs.cz/item/CS_URS_2026_01/741313001</t>
  </si>
  <si>
    <t>34555202</t>
  </si>
  <si>
    <t>zásuvka zápustná jednonásobná chráněná, šroubové svorky</t>
  </si>
  <si>
    <t>RP</t>
  </si>
  <si>
    <t>Rozvaděč patrový</t>
  </si>
  <si>
    <t>741321003</t>
  </si>
  <si>
    <t>Montáž proudových chráničů se zapojením vodičů dvoupólových nn do 25 A ve skříni</t>
  </si>
  <si>
    <t>https://podminky.urs.cz/item/CS_URS_2026_01/741321003</t>
  </si>
  <si>
    <t>RP5_JIS_CHR_10</t>
  </si>
  <si>
    <t>Doávka jističo-chrániče 10A, char. B, 1N, 30mA</t>
  </si>
  <si>
    <t>RP5_JIS_CHR_16</t>
  </si>
  <si>
    <t>Doávka jističo-chrániče 16A, char. B, 1N, 30mA</t>
  </si>
  <si>
    <t>SV</t>
  </si>
  <si>
    <t>Osvětlení</t>
  </si>
  <si>
    <t>741372112</t>
  </si>
  <si>
    <t>Montáž svítidel s integrovaným zdrojem LED se zapojením vodičů interiérových vestavných stropních panelových hranatých nebo kruhových, plochy přes 0,09 do 0,36 m2</t>
  </si>
  <si>
    <t>https://podminky.urs.cz/item/CS_URS_2026_01/741372112</t>
  </si>
  <si>
    <t>A1</t>
  </si>
  <si>
    <t>LED, Vestavné do rastru, Optický systém - Strukturovaný plast, LED driver proudově řízený, 19W, 2000lm, IP40.</t>
  </si>
  <si>
    <t>NZ1</t>
  </si>
  <si>
    <t>Montáž svítidla nouzového přisazeného LED</t>
  </si>
  <si>
    <t>N1</t>
  </si>
  <si>
    <t>Nouzové, LED, Do rastru(kruhové, střed kazety, Optický systém -Čirý plast, elektronický předřadník s nouzovým zdrojem (baterie LiFePO4, 3h), 2W, 270lm, IP65</t>
  </si>
  <si>
    <t>TRAS</t>
  </si>
  <si>
    <t>Doplnění kabelových tras</t>
  </si>
  <si>
    <t>468091212</t>
  </si>
  <si>
    <t>Vysekání kapes nebo výklenků ve zdivu pro osazení kotevních prvků nebo elektroinstalačního zařízení betonovém nebo kamenném, velikosti 10x10x8 cm</t>
  </si>
  <si>
    <t>https://podminky.urs.cz/item/CS_URS_2026_01/468091212</t>
  </si>
  <si>
    <t>468101121</t>
  </si>
  <si>
    <t>Vysekání rýh pro montáž trubek a kabelů v kamenných nebo betonových zdech hloubky přes 3 do 5 cm a šířky do 5 cm</t>
  </si>
  <si>
    <t>https://podminky.urs.cz/item/CS_URS_2026_01/468101121</t>
  </si>
  <si>
    <t>741110022</t>
  </si>
  <si>
    <t>Montáž trubek elektroinstalačních s nasunutím nebo našroubováním do krabic plastových tuhých, uložených pod omítku, vnější Ø přes 23 do 35 mm</t>
  </si>
  <si>
    <t>https://podminky.urs.cz/item/CS_URS_2026_01/741110022</t>
  </si>
  <si>
    <t>34571378</t>
  </si>
  <si>
    <t>trubka elektroinstalační ohebná lehce odolná z PVC-U D 24,5/32mm poloměr ohybu &gt;130mm</t>
  </si>
  <si>
    <t>741112001</t>
  </si>
  <si>
    <t>Montáž krabic elektroinstalačních bez napojení na trubky a lišty, demontáže a montáže víčka a přístroje protahovacích nebo odbočných zapuštěných plastových kruhových do zdiva</t>
  </si>
  <si>
    <t>https://podminky.urs.cz/item/CS_URS_2026_01/741112001</t>
  </si>
  <si>
    <t>34571456</t>
  </si>
  <si>
    <t>krabice pod omítku PVC přístrojová čtvercová 70x70mm</t>
  </si>
  <si>
    <t>Práce a dodávky M</t>
  </si>
  <si>
    <t>21-M</t>
  </si>
  <si>
    <t>Elektromontáže</t>
  </si>
  <si>
    <t>210220021</t>
  </si>
  <si>
    <t>Montáž uzemňovacího vedení s upevněním, propojením a připojením pomocí svorek v zemi s izolací spojů vodičů FeZn páskou průřezu do 120 mm2 v průmyslové výstavbě</t>
  </si>
  <si>
    <t>https://podminky.urs.cz/item/CS_URS_2026_01/210220021</t>
  </si>
  <si>
    <t>35442062</t>
  </si>
  <si>
    <t>pás zemnící 30x4mm FeZn</t>
  </si>
  <si>
    <t>210220023</t>
  </si>
  <si>
    <t>Montáž uzemňovacího vedení s upevněním, propojením a připojením pomocí svorek v zemi s izolací spojů vodičů FeZn drátem nebo lanem průměru do 10 mm v průmyslové výstavbě</t>
  </si>
  <si>
    <t>https://podminky.urs.cz/item/CS_URS_2026_01/210220023</t>
  </si>
  <si>
    <t>35442135</t>
  </si>
  <si>
    <t>drát D 10/13mm FeZn + PVC</t>
  </si>
  <si>
    <t>210220101</t>
  </si>
  <si>
    <t>Montáž hromosvodného vedení svodových vodičů s podpěrami, průměru do 10 mm</t>
  </si>
  <si>
    <t>https://podminky.urs.cz/item/CS_URS_2026_01/210220101</t>
  </si>
  <si>
    <t>35442141</t>
  </si>
  <si>
    <t>drát D 8mm AlMgSi polotvrdý</t>
  </si>
  <si>
    <t>195*0,15 "Přepočtené koeficientem množství</t>
  </si>
  <si>
    <t>POD3</t>
  </si>
  <si>
    <t>Podpěra vedení plastová min. 55mm</t>
  </si>
  <si>
    <t>ks</t>
  </si>
  <si>
    <t>35441560</t>
  </si>
  <si>
    <t>podpěra vedení FeZn na plechovou krytinu 110mm</t>
  </si>
  <si>
    <t>210220201</t>
  </si>
  <si>
    <t>Montáž hromosvodného vedení jímacích tyčí délky do 3 m na střešní hřeben</t>
  </si>
  <si>
    <t>https://podminky.urs.cz/item/CS_URS_2026_01/210220201</t>
  </si>
  <si>
    <t>35441050</t>
  </si>
  <si>
    <t>tyč jímací s kovaným hrotem 1000mm FeZn</t>
  </si>
  <si>
    <t>210220300</t>
  </si>
  <si>
    <t>Montáž hromosvodného vedení svorek s jedním šroubem</t>
  </si>
  <si>
    <t>https://podminky.urs.cz/item/CS_URS_2026_01/210220300</t>
  </si>
  <si>
    <t>17+3*3</t>
  </si>
  <si>
    <t>35431001</t>
  </si>
  <si>
    <t>svorka uzemnění AlMgSi univerzální</t>
  </si>
  <si>
    <t>210220301</t>
  </si>
  <si>
    <t>Montáž hromosvodného vedení svorek se 2 šrouby</t>
  </si>
  <si>
    <t>https://podminky.urs.cz/item/CS_URS_2026_01/210220301</t>
  </si>
  <si>
    <t>35431015</t>
  </si>
  <si>
    <t>svorka uzemnění FeZn zkušební, spoj hromosvod/uzemnění</t>
  </si>
  <si>
    <t>210220303</t>
  </si>
  <si>
    <t>Montáž hromosvodného vedení svorek na okapové žlaby</t>
  </si>
  <si>
    <t>https://podminky.urs.cz/item/CS_URS_2026_01/210220303</t>
  </si>
  <si>
    <t>35431037</t>
  </si>
  <si>
    <t>svorka uzemnění FeZn na okapové žlaby, 85mm</t>
  </si>
  <si>
    <t>35441996</t>
  </si>
  <si>
    <t>svorka odbočovací a spojovací pro spojování kruhových a páskových vodičů, FeZn</t>
  </si>
  <si>
    <t>210220372</t>
  </si>
  <si>
    <t>Montáž hromosvodného vedení ochranných prvků a doplňků úhelníků nebo trubek s držáky do zdiva</t>
  </si>
  <si>
    <t>https://podminky.urs.cz/item/CS_URS_2026_01/210220372</t>
  </si>
  <si>
    <t>35441830</t>
  </si>
  <si>
    <t>úhelník ochranný na ochranu svodu - 1700mm, FeZn</t>
  </si>
  <si>
    <t>35441836</t>
  </si>
  <si>
    <t>držák ochranného úhelníku do zdiva, FeZn</t>
  </si>
  <si>
    <t>210280001</t>
  </si>
  <si>
    <t>Zkoušky a prohlídky elektrických rozvodů a zařízení celková prohlídka, zkoušení, měření a vyhotovení revizní zprávy pro objem montážních prací do 100 tisíc Kč</t>
  </si>
  <si>
    <t>https://podminky.urs.cz/item/CS_URS_2026_01/210280001</t>
  </si>
  <si>
    <t>210280211</t>
  </si>
  <si>
    <t>Měření zemních odporů zemniče prvního nebo samostatného</t>
  </si>
  <si>
    <t>https://podminky.urs.cz/item/CS_URS_2026_01/210280211</t>
  </si>
  <si>
    <t>580105001</t>
  </si>
  <si>
    <t>Hromosvody kontrola stavu ochrany před úderem blesku tyčového hromosvodu běžného objektu</t>
  </si>
  <si>
    <t>svod</t>
  </si>
  <si>
    <t>https://podminky.urs.cz/item/CS_URS_2026_01/580105001</t>
  </si>
  <si>
    <t>580105013</t>
  </si>
  <si>
    <t>Hromosvody kontrola stavu ochrany před úderem blesku hřebenové soustavy jednoho objektu přes 8 svodů</t>
  </si>
  <si>
    <t>https://podminky.urs.cz/item/CS_URS_2026_01/580105013</t>
  </si>
  <si>
    <t>580105063</t>
  </si>
  <si>
    <t>Hromosvody měření zemního odporu svodu přes 8 svodů</t>
  </si>
  <si>
    <t>měření</t>
  </si>
  <si>
    <t>https://podminky.urs.cz/item/CS_URS_2026_01/580105063</t>
  </si>
  <si>
    <t>741450002</t>
  </si>
  <si>
    <t>Montáž prvků pro vyrovnání potenciálu svorkovnice ekvipotenciálního pospojení</t>
  </si>
  <si>
    <t>https://podminky.urs.cz/item/CS_URS_2026_01/741450002</t>
  </si>
  <si>
    <t>34565002</t>
  </si>
  <si>
    <t>svorkovnice ekvipotenciální 200x65mm</t>
  </si>
  <si>
    <t>IZ</t>
  </si>
  <si>
    <t>Izolace zemního spoje proti korozi vč. materiálu (asfaltový pás)</t>
  </si>
  <si>
    <t>46-M</t>
  </si>
  <si>
    <t>Zemní práce při extr.mont.pracích</t>
  </si>
  <si>
    <t>460021111</t>
  </si>
  <si>
    <t>Sejmutí ornice ručně včetně rozpojení a odhozu ornice do vzdálenosti 3 m nebo naložení na dopravní prostředek tl. vrstvy do 20 cm</t>
  </si>
  <si>
    <t>https://podminky.urs.cz/item/CS_URS_2026_01/460021111</t>
  </si>
  <si>
    <t>0,6*20</t>
  </si>
  <si>
    <t>460161172</t>
  </si>
  <si>
    <t>Hloubení kabelových rýh ručně včetně urovnání dna s přemístěním výkopku do vzdálenosti 3 m od okraje jámy nebo s naložením na dopravní prostředek šířky 35 cm hloubky 80 cm v hornině třídy těžitelnosti I skupiny 3</t>
  </si>
  <si>
    <t>https://podminky.urs.cz/item/CS_URS_2026_01/460161172</t>
  </si>
  <si>
    <t>0,6*20*0,8</t>
  </si>
  <si>
    <t>460431182</t>
  </si>
  <si>
    <t>Zásyp kabelových rýh ručně s přemístění sypaniny ze vzdálenosti do 10 m, s uložením výkopku ve vrstvách včetně zhutnění a úpravy povrchu šířky 35 cm hloubky 80 cm z horniny třídy těžitelnosti I skupiny 3</t>
  </si>
  <si>
    <t>https://podminky.urs.cz/item/CS_URS_2026_01/460431182</t>
  </si>
  <si>
    <t>460481122</t>
  </si>
  <si>
    <t>Úprava pláně ručně v hornině třídy těžitelnosti I skupiny 3 se zhutněním</t>
  </si>
  <si>
    <t>https://podminky.urs.cz/item/CS_URS_2026_01/460481122</t>
  </si>
  <si>
    <t>1*20</t>
  </si>
  <si>
    <t>OST</t>
  </si>
  <si>
    <t>Ostatní</t>
  </si>
  <si>
    <t>013254000</t>
  </si>
  <si>
    <t>Dokumentace skutečného provedení stavby</t>
  </si>
  <si>
    <t>262144</t>
  </si>
  <si>
    <t>090001000</t>
  </si>
  <si>
    <t>Ostatní náklady</t>
  </si>
  <si>
    <t>hod</t>
  </si>
  <si>
    <t>091803000</t>
  </si>
  <si>
    <t>Vybavení BOZP objektu</t>
  </si>
  <si>
    <t>092103000</t>
  </si>
  <si>
    <t>Náklady na zkušební provoz</t>
  </si>
  <si>
    <t>092203000</t>
  </si>
  <si>
    <t>Náklady na zaškolení</t>
  </si>
  <si>
    <t>580103003</t>
  </si>
  <si>
    <t>Elektrická instalace kontrola stavu elektrického okruhu včetně instalačních, ovládacích a jistících prvků bez připojených spotřebičů v prostoru bezpečném přes 10 vývodů</t>
  </si>
  <si>
    <t>okruh</t>
  </si>
  <si>
    <t>https://podminky.urs.cz/item/CS_URS_2026_01/580103003</t>
  </si>
  <si>
    <t>580106006</t>
  </si>
  <si>
    <t>Měření při revizích izolačních odporů jednofázového nebo třífázového okruhu rozvaděče nebo rozvodnice přes 10 vývodů</t>
  </si>
  <si>
    <t>https://podminky.urs.cz/item/CS_URS_2026_01/580106006</t>
  </si>
  <si>
    <t>580107001</t>
  </si>
  <si>
    <t>Pomocné práce při revizích vypnutí vedení, přezkoušení vypnutého stavu, označení tabulkou a opětné zapnutí</t>
  </si>
  <si>
    <t>https://podminky.urs.cz/item/CS_URS_2026_01/580107001</t>
  </si>
  <si>
    <t>580107002</t>
  </si>
  <si>
    <t>Pomocné práce při revizích zjištění cíle neoznačeného okruhu a jeho označení</t>
  </si>
  <si>
    <t>https://podminky.urs.cz/item/CS_URS_2026_01/580107002</t>
  </si>
  <si>
    <t>HZS2232</t>
  </si>
  <si>
    <t>Hodinové zúčtovací sazby profesí PSV provádění stavebních instalací elektrikář odborný</t>
  </si>
  <si>
    <t>https://podminky.urs.cz/item/CS_URS_2026_01/HZS2232</t>
  </si>
  <si>
    <t>POM</t>
  </si>
  <si>
    <t>Pomocný materiál pro zajištění stávající elektroinstalace NN dle provedeného průzkumu</t>
  </si>
  <si>
    <t>komplet</t>
  </si>
  <si>
    <t>VRN - Vedlejší rozpočtové...</t>
  </si>
  <si>
    <t>VRN - Vedlejší rozpočtové náklady</t>
  </si>
  <si>
    <t xml:space="preserve">    VRN1 - Průzkumné, geodetické a projektové práce</t>
  </si>
  <si>
    <t xml:space="preserve">    VRN3 - Zařízení staveniště</t>
  </si>
  <si>
    <t xml:space="preserve">    VRN4 - Inženýrská činnost</t>
  </si>
  <si>
    <t xml:space="preserve">    VRN6 - Územní vlivy</t>
  </si>
  <si>
    <t xml:space="preserve">    VRN7 - Provozní vlivy</t>
  </si>
  <si>
    <t xml:space="preserve">    VRN9 - Ostatní náklady</t>
  </si>
  <si>
    <t>Vedlejší rozpočtové náklady</t>
  </si>
  <si>
    <t>VRN1</t>
  </si>
  <si>
    <t>Průzkumné, geodetické a projektové práce</t>
  </si>
  <si>
    <t>010001000R</t>
  </si>
  <si>
    <t>Poznámka k položce:_x000D_
Poznámka k položce: Průzkumné, geodetické a projektové práce před výstavbou, vytýčení stavebních objektů, inženýrských objektů a provozních souborů nebo jejich částí oprávněným geodetem včetně vypracování příslušných protokolů před výstavbou.</t>
  </si>
  <si>
    <t>Průzkumné, geodetické a projektové práce projektové práce dokumentace stavby (výkresová a textová) skutečného provedení stavby</t>
  </si>
  <si>
    <t>013294000R</t>
  </si>
  <si>
    <t>Výrobní dokumentace, včetně vzorkování</t>
  </si>
  <si>
    <t>Poznámka k položce:_x000D_
Poznámka k položce: Projektové práce - výrobní a dílenská dokumentace v rozsahu dle PD - Vypracování veškerých výrobně technických dokumentací v požadované formě a rozsahu nutném pro provedení díla, včetně projednání s dotčenými orgány, předání 1x v tištěné a 1x v digitální formě.</t>
  </si>
  <si>
    <t>VRN3</t>
  </si>
  <si>
    <t>Zařízení staveniště</t>
  </si>
  <si>
    <t>030001000.1</t>
  </si>
  <si>
    <t>Veškeré zařízení v rámci ZS a co předepisuje ZOV (vybudování ZS, oplocení, stavební přípojky, odběrná místa, dočasné komunikace a sjezdy včetně stání pro kontejnery, čistící zóny, oklepové zóny, zajištění zeleně proti poškození, zajištění okolních objektů nebo těch kterých se stavba jen dotýká, zimní opatření, náklady na energie během stavby, náklady na úklid ZS a okolí včetně komunikací, zabezpečení staveniště - označení (cedulky atp), buňkoviště včetně připojení na rozvody EL, vod a kan, strážní služba objektu, náklady na zrušení ZS a celkově veškeré požadavky dle ZOV</t>
  </si>
  <si>
    <t>VRN4</t>
  </si>
  <si>
    <t>Inženýrská činnost</t>
  </si>
  <si>
    <t>040001000</t>
  </si>
  <si>
    <t>042503000</t>
  </si>
  <si>
    <t>Plán BOZP na staveništi</t>
  </si>
  <si>
    <t>045303000</t>
  </si>
  <si>
    <t>Koordinační činnost</t>
  </si>
  <si>
    <t>VRN6</t>
  </si>
  <si>
    <t>Územní vlivy</t>
  </si>
  <si>
    <t>065002000</t>
  </si>
  <si>
    <t>Mimostaveništní doprava materiálů</t>
  </si>
  <si>
    <t>VRN7</t>
  </si>
  <si>
    <t>Provozní vlivy</t>
  </si>
  <si>
    <t>071002000</t>
  </si>
  <si>
    <t>Provoz investora, třetích osob</t>
  </si>
  <si>
    <t>VRN9</t>
  </si>
  <si>
    <t>090001000.1</t>
  </si>
  <si>
    <t>Posudky, měření, kontrolní a revizní zkoušky stávajících a nově vybudovaných konstrukcí a objektů</t>
  </si>
  <si>
    <t>01231140R</t>
  </si>
  <si>
    <t>Jeřábnické a vazačské práce</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</si>
  <si>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</si>
  <si>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</si>
  <si>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</si>
  <si>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</si>
  <si>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</si>
  <si>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</si>
  <si>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</si>
  <si>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</si>
  <si>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</si>
  <si>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</si>
  <si>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</si>
  <si>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</si>
  <si>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</si>
  <si>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</si>
  <si>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</si>
  <si>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</si>
  <si>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</si>
  <si>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</si>
  <si>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Soupis</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</si>
  <si>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</si>
  <si>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</si>
  <si>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</si>
  <si>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</si>
  <si>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</si>
  <si>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</si>
  <si>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</si>
  <si>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</si>
  <si>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</si>
  <si>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</si>
  <si>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</si>
  <si>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</si>
  <si>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</si>
  <si>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</si>
  <si>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</si>
  <si>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</si>
  <si>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</si>
  <si>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</si>
  <si>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</si>
  <si>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</si>
  <si>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</si>
  <si>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</si>
  <si>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</si>
  <si>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</si>
  <si>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</si>
  <si>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</si>
  <si>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</si>
  <si>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</si>
  <si>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</si>
  <si>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</si>
  <si>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</si>
  <si>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</si>
  <si>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</si>
  <si>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</si>
  <si>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</si>
  <si>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</si>
  <si>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</si>
  <si>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</si>
  <si>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</si>
  <si>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</si>
  <si>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</si>
  <si>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</si>
  <si>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</si>
  <si>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</si>
  <si>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</si>
  <si>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</si>
  <si>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</si>
  <si>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</si>
  <si>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</si>
  <si>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</si>
  <si>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</si>
  <si>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</si>
  <si>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</si>
  <si>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</si>
  <si>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</si>
  <si>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</si>
  <si>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</si>
  <si>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</si>
  <si>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</si>
  <si>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</si>
  <si>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</si>
  <si>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</si>
  <si>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</si>
  <si>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</si>
  <si>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</si>
  <si>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</si>
  <si>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</si>
  <si>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</si>
  <si>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</si>
  <si>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</si>
  <si>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</si>
  <si>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</si>
  <si>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</si>
  <si>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</si>
  <si>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</si>
  <si>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</si>
  <si>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</si>
  <si>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</si>
  <si>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</si>
  <si>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</si>
  <si>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</si>
  <si>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</si>
  <si>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</si>
  <si>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</si>
  <si>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</si>
  <si>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</si>
  <si>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</si>
  <si>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</si>
  <si>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</si>
  <si>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</si>
  <si>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</si>
  <si>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</si>
  <si>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</si>
  <si>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</si>
  <si>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</si>
  <si>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</si>
  <si>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</si>
  <si>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</si>
  <si>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</si>
  <si>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</si>
  <si>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</si>
  <si>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</si>
  <si>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</si>
  <si>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</si>
  <si>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</si>
  <si>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</si>
  <si>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</si>
  <si>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</si>
  <si>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</si>
  <si>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</si>
  <si>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</si>
  <si>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</si>
  <si>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</si>
  <si>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</si>
  <si>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</si>
  <si>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</si>
  <si>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</si>
  <si>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</si>
  <si>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</si>
  <si>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</si>
  <si>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</si>
  <si>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</si>
  <si>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</si>
  <si>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</si>
  <si>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</si>
  <si>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</si>
  <si>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</si>
  <si>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</si>
  <si>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</si>
  <si>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</si>
  <si>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</si>
  <si>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</si>
  <si>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</si>
  <si>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</si>
  <si>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</si>
  <si>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</si>
  <si>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</si>
  <si>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</si>
  <si>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</si>
  <si>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</si>
  <si>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</si>
  <si>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</si>
  <si>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</si>
  <si>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</si>
  <si>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</si>
  <si>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</si>
  <si>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</si>
  <si>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</si>
  <si>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</si>
  <si>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</si>
  <si>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</si>
  <si>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</si>
  <si>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</si>
  <si>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</si>
  <si>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</si>
  <si>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</si>
  <si>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</si>
  <si>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</si>
  <si>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</si>
  <si>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</si>
  <si>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</si>
  <si>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</si>
  <si>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</si>
  <si>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</si>
  <si>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</si>
  <si>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</si>
  <si>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
Kalkulace a stanovení rozpočtu ceny díla budou prováděny v souladu se specifikací. Specifikaci tvoří (i) dokumentace pro provádění stavby ve smyslu příslušné vyhlášky o dokumentaci staveb, (ii) souhrnný technický koncept řešení a standardů vybavení, včetně případně projektu interiéru a knihy povrchových materiálů a prvků, a (iii) dokumentace k územnímu rozhodnutí a stavebnímu povolení (případně společnému povolení), vše sestávající z výkresů, dokumentů, rozhodnutí, souhlasů, stanovisek a vyjádření vztahující se k projektu, které byly zpracovateli cenové nabídky předány před a/nebo v průběhu výběru zhotovitele díla. Při kalkulaci a stanovení rozpočtu ceny díla bude zpracovatel cenové nabídky postupovat dle položek a popisu prací a konstrukčního řešení, jež jsou předmětem díla, a jejich číselného kódu příslušné cenové soustavy, a to vše na základě specifikace, zejména v souladu s technickými, technologickými a materiálovými charakteristikami uvedenými ve specifikaci. Tam, kde položky a jejich číselné kódy příslušné cenové soustavy obsahují v popisu odkaz na dokumentaci pro provádění stavby, bude zpracovatel cenové nabídky při kalkulaci a stanovení rozpočtu ceny díla postupovat dle a v souladu se specifikací uvedenou v dokumentaci pro provádění stavby. V případě jakéhokoliv nesouladu v obsahu jednotlivých shora uvedených dokumentů, které jsou součástí specifikace, je zpracovatel cenové nabídky povinen upozornit zpracovatele dokumentace a vyžádat si upřesnění, který ze shora uvedených dokumentů bude v daném případě rozhodným. Zároveň platí, že zpracovatel cenové nabídky stanoví cenu díla s ohledem na minimálně stejnou kvalitu, provedení, standardy a parametry jako ty uvedené v knize povrchových materiálů
Zpracovatel cenové nabídky připraví rozpočet ceny díla a cenovou nabídku za zhotovení díla tak, aby dílo mohlo být dokončeno v kvalitě uvedené ve specifikaci a hodilo se k účelu v souladu se specifikací. Zpracovatel cenové nabídky je povinen jednat s odbornou péči a prověřit správnost a úplnost specifikace a soulad jednotlivých dokumentů, jež jsou součástí specifikace, a nejpozději před předložením finální cenové nabídky upozornit zpracovatele dokumentace na všechny její nejasnosti, chyby, rozpory, nepřesnosti nebo jiné vady. V opačném případě bude specifikace považována za prostou jakýchkoliv nejasností, chyb, rozporů, nepřesností nebo jiných vad a zpracovatel cenové nabídky a/nebo následně zhotovitel díla nebude oprávněn vznášet jakékoliv požadavky nad rámec specifikace (zejména ohledně zvýšení ceny díla) v případě, že některé nejasnosti, chyby, rozpory, nepřesnosti nebo jiné vady budou zjištěny později.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</si>
</sst>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52">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charset val="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family val="2"/>
      <scheme val="minor"/>
    </font>
    <font>
      <sz val="7"/>
      <color rgb="FF969696"/>
      <name val="Arial CE"/>
    </font>
    <font>
      <i/>
      <sz val="9"/>
      <color rgb="FF0000FF"/>
      <name val="Arial CE"/>
    </font>
    <font>
      <i/>
      <sz val="8"/>
      <color rgb="FF0000FF"/>
      <name val="Arial CE"/>
    </font>
    <font>
      <i/>
      <sz val="7"/>
      <color rgb="FF969696"/>
      <name val="Arial CE"/>
    </font>
    <font>
      <sz val="8"/>
      <name val="Trebuchet MS"/>
      <family val="2"/>
    </font>
    <font>
      <b/>
      <sz val="16"/>
      <name val="Trebuchet MS"/>
      <family val="2"/>
    </font>
    <font>
      <b/>
      <sz val="11"/>
      <name val="Trebuchet MS"/>
      <family val="2"/>
    </font>
    <font>
      <sz val="8"/>
      <name val="Arial CE"/>
      <charset val="238"/>
    </font>
    <font>
      <sz val="9"/>
      <name val="Trebuchet MS"/>
      <family val="2"/>
    </font>
    <font>
      <sz val="10"/>
      <name val="Trebuchet MS"/>
      <family val="2"/>
    </font>
    <font>
      <sz val="11"/>
      <name val="Trebuchet MS"/>
      <family val="2"/>
    </font>
    <font>
      <b/>
      <sz val="9"/>
      <name val="Trebuchet MS"/>
      <family val="2"/>
    </font>
    <font>
      <b/>
      <sz val="8"/>
      <name val="Arial CE"/>
      <charset val="238"/>
    </font>
    <font>
      <sz val="9"/>
      <name val="Trebuchet MS"/>
      <family val="2"/>
    </font>
    <font>
      <sz val="8"/>
      <name val="Arial CE"/>
      <charset val="238"/>
    </font>
    <font>
      <u/>
      <sz val="11"/>
      <color theme="10"/>
      <name val="Calibri"/>
      <family val="2"/>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0" fillId="0" borderId="0" applyNumberFormat="0" applyFill="0" applyBorder="0" applyAlignment="0" applyProtection="0"/>
  </cellStyleXfs>
  <cellXfs count="322">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alignment horizontal="center" vertical="center"/>
    </xf>
    <xf numFmtId="0" fontId="12" fillId="0" borderId="0" xfId="0" applyFont="1" applyAlignment="1">
      <alignment horizontal="left" vertical="center"/>
    </xf>
    <xf numFmtId="0" fontId="0" fillId="0" borderId="0" xfId="0" applyAlignment="1">
      <alignment horizontal="left" vertical="center"/>
    </xf>
    <xf numFmtId="0" fontId="0" fillId="0" borderId="2" xfId="0" applyBorder="1"/>
    <xf numFmtId="0" fontId="0" fillId="0" borderId="3" xfId="0" applyBorder="1"/>
    <xf numFmtId="0" fontId="0" fillId="0" borderId="4" xfId="0" applyBorder="1"/>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5" xfId="0" applyBorder="1"/>
    <xf numFmtId="0" fontId="0" fillId="0" borderId="4" xfId="0" applyBorder="1" applyAlignment="1">
      <alignment vertical="center"/>
    </xf>
    <xf numFmtId="0" fontId="17" fillId="0" borderId="6" xfId="0" applyFont="1" applyBorder="1" applyAlignment="1">
      <alignment horizontal="left" vertical="center"/>
    </xf>
    <xf numFmtId="0" fontId="0" fillId="0" borderId="6" xfId="0" applyBorder="1" applyAlignment="1">
      <alignment vertical="center"/>
    </xf>
    <xf numFmtId="0" fontId="1" fillId="0" borderId="0" xfId="0" applyFont="1" applyAlignment="1">
      <alignment horizontal="right" vertical="center"/>
    </xf>
    <xf numFmtId="0" fontId="1" fillId="0" borderId="4" xfId="0" applyFont="1" applyBorder="1" applyAlignment="1">
      <alignment vertical="center"/>
    </xf>
    <xf numFmtId="0" fontId="0" fillId="3" borderId="0" xfId="0" applyFill="1" applyAlignment="1">
      <alignment vertical="center"/>
    </xf>
    <xf numFmtId="0" fontId="4" fillId="3" borderId="7" xfId="0" applyFont="1" applyFill="1" applyBorder="1" applyAlignment="1">
      <alignment horizontal="left" vertical="center"/>
    </xf>
    <xf numFmtId="0" fontId="0" fillId="3" borderId="8" xfId="0" applyFill="1" applyBorder="1" applyAlignment="1">
      <alignment vertical="center"/>
    </xf>
    <xf numFmtId="0" fontId="4" fillId="3" borderId="8"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4"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left" vertical="center"/>
    </xf>
    <xf numFmtId="0" fontId="17" fillId="0" borderId="0" xfId="0" applyFont="1" applyAlignment="1">
      <alignment vertical="center"/>
    </xf>
    <xf numFmtId="165" fontId="2" fillId="0" borderId="0" xfId="0" applyNumberFormat="1" applyFont="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0" fillId="0" borderId="0" xfId="0" applyFont="1" applyAlignment="1">
      <alignment horizontal="left" vertical="center"/>
    </xf>
    <xf numFmtId="0" fontId="0" fillId="0" borderId="16" xfId="0" applyBorder="1" applyAlignment="1">
      <alignment vertical="center"/>
    </xf>
    <xf numFmtId="0" fontId="0" fillId="4" borderId="8" xfId="0" applyFill="1" applyBorder="1" applyAlignment="1">
      <alignment vertical="center"/>
    </xf>
    <xf numFmtId="0" fontId="21" fillId="4" borderId="9" xfId="0" applyFont="1" applyFill="1" applyBorder="1" applyAlignment="1">
      <alignment horizontal="center"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0" fillId="0" borderId="12" xfId="0" applyBorder="1" applyAlignment="1">
      <alignment vertical="center"/>
    </xf>
    <xf numFmtId="0" fontId="4" fillId="0" borderId="4" xfId="0" applyFont="1" applyBorder="1" applyAlignment="1">
      <alignment vertical="center"/>
    </xf>
    <xf numFmtId="0" fontId="23" fillId="0" borderId="0" xfId="0" applyFont="1" applyAlignment="1">
      <alignment horizontal="left" vertical="center"/>
    </xf>
    <xf numFmtId="0" fontId="23" fillId="0" borderId="0" xfId="0" applyFont="1" applyAlignment="1">
      <alignment vertical="center"/>
    </xf>
    <xf numFmtId="4" fontId="23" fillId="0" borderId="0" xfId="0" applyNumberFormat="1" applyFont="1" applyAlignment="1">
      <alignment vertical="center"/>
    </xf>
    <xf numFmtId="0" fontId="4" fillId="0" borderId="0" xfId="0" applyFont="1" applyAlignment="1">
      <alignment horizontal="center" vertical="center"/>
    </xf>
    <xf numFmtId="4" fontId="19" fillId="0" borderId="15" xfId="0" applyNumberFormat="1" applyFont="1" applyBorder="1" applyAlignment="1">
      <alignment vertical="center"/>
    </xf>
    <xf numFmtId="4" fontId="19" fillId="0" borderId="0" xfId="0" applyNumberFormat="1" applyFont="1" applyAlignment="1">
      <alignment vertical="center"/>
    </xf>
    <xf numFmtId="166" fontId="19" fillId="0" borderId="0" xfId="0" applyNumberFormat="1" applyFont="1" applyAlignment="1">
      <alignment vertical="center"/>
    </xf>
    <xf numFmtId="4" fontId="19" fillId="0" borderId="16" xfId="0" applyNumberFormat="1" applyFont="1" applyBorder="1" applyAlignment="1">
      <alignment vertical="center"/>
    </xf>
    <xf numFmtId="0" fontId="4" fillId="0" borderId="0" xfId="0" applyFont="1" applyAlignment="1">
      <alignment horizontal="left" vertical="center"/>
    </xf>
    <xf numFmtId="0" fontId="24" fillId="0" borderId="0" xfId="0" applyFont="1" applyAlignment="1">
      <alignment horizontal="left" vertical="center"/>
    </xf>
    <xf numFmtId="0" fontId="25" fillId="0" borderId="0" xfId="1" applyFont="1" applyAlignment="1">
      <alignment horizontal="center" vertical="center"/>
    </xf>
    <xf numFmtId="0" fontId="5" fillId="0" borderId="4" xfId="0" applyFont="1" applyBorder="1" applyAlignment="1">
      <alignment vertical="center"/>
    </xf>
    <xf numFmtId="0" fontId="26" fillId="0" borderId="0" xfId="0" applyFont="1" applyAlignment="1">
      <alignment vertical="center"/>
    </xf>
    <xf numFmtId="0" fontId="27" fillId="0" borderId="0" xfId="0" applyFont="1" applyAlignment="1">
      <alignment vertical="center"/>
    </xf>
    <xf numFmtId="0" fontId="3" fillId="0" borderId="0" xfId="0" applyFont="1" applyAlignment="1">
      <alignment horizontal="center" vertical="center"/>
    </xf>
    <xf numFmtId="4" fontId="28" fillId="0" borderId="15" xfId="0" applyNumberFormat="1" applyFont="1" applyBorder="1" applyAlignment="1">
      <alignment vertical="center"/>
    </xf>
    <xf numFmtId="4" fontId="28" fillId="0" borderId="0" xfId="0" applyNumberFormat="1" applyFont="1" applyAlignment="1">
      <alignment vertical="center"/>
    </xf>
    <xf numFmtId="166" fontId="28" fillId="0" borderId="0" xfId="0" applyNumberFormat="1" applyFont="1" applyAlignment="1">
      <alignment vertical="center"/>
    </xf>
    <xf numFmtId="4" fontId="28" fillId="0" borderId="16" xfId="0" applyNumberFormat="1" applyFont="1" applyBorder="1" applyAlignment="1">
      <alignment vertical="center"/>
    </xf>
    <xf numFmtId="0" fontId="5" fillId="0" borderId="0" xfId="0" applyFont="1" applyAlignment="1">
      <alignment horizontal="left" vertical="center"/>
    </xf>
    <xf numFmtId="4" fontId="28" fillId="0" borderId="20" xfId="0" applyNumberFormat="1" applyFont="1" applyBorder="1" applyAlignment="1">
      <alignment vertical="center"/>
    </xf>
    <xf numFmtId="4" fontId="28" fillId="0" borderId="21" xfId="0" applyNumberFormat="1" applyFont="1" applyBorder="1" applyAlignment="1">
      <alignment vertical="center"/>
    </xf>
    <xf numFmtId="166" fontId="28" fillId="0" borderId="21" xfId="0" applyNumberFormat="1" applyFont="1" applyBorder="1" applyAlignment="1">
      <alignment vertical="center"/>
    </xf>
    <xf numFmtId="4" fontId="28" fillId="0" borderId="22" xfId="0" applyNumberFormat="1" applyFont="1" applyBorder="1" applyAlignment="1">
      <alignment vertical="center"/>
    </xf>
    <xf numFmtId="0" fontId="29" fillId="0" borderId="0" xfId="0" applyFont="1" applyAlignment="1">
      <alignment horizontal="left" vertical="center"/>
    </xf>
    <xf numFmtId="0" fontId="0" fillId="0" borderId="4" xfId="0" applyBorder="1" applyAlignment="1">
      <alignment vertical="center" wrapText="1"/>
    </xf>
    <xf numFmtId="0" fontId="17"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7" xfId="0" applyFont="1" applyFill="1" applyBorder="1" applyAlignment="1">
      <alignment horizontal="lef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ill="1" applyBorder="1" applyAlignment="1">
      <alignment vertical="center"/>
    </xf>
    <xf numFmtId="0" fontId="21" fillId="4" borderId="0" xfId="0" applyFont="1" applyFill="1" applyAlignment="1">
      <alignment horizontal="left" vertical="center"/>
    </xf>
    <xf numFmtId="0" fontId="21" fillId="4" borderId="0" xfId="0" applyFont="1" applyFill="1" applyAlignment="1">
      <alignment horizontal="right" vertical="center"/>
    </xf>
    <xf numFmtId="0" fontId="30" fillId="0" borderId="0" xfId="0" applyFont="1" applyAlignment="1">
      <alignment horizontal="left" vertical="center"/>
    </xf>
    <xf numFmtId="0" fontId="6" fillId="0" borderId="4" xfId="0" applyFont="1" applyBorder="1" applyAlignment="1">
      <alignment vertical="center"/>
    </xf>
    <xf numFmtId="0" fontId="6" fillId="0" borderId="21" xfId="0" applyFont="1" applyBorder="1" applyAlignment="1">
      <alignment horizontal="left" vertical="center"/>
    </xf>
    <xf numFmtId="0" fontId="6" fillId="0" borderId="21" xfId="0" applyFont="1" applyBorder="1" applyAlignment="1">
      <alignment vertical="center"/>
    </xf>
    <xf numFmtId="4" fontId="6" fillId="0" borderId="21" xfId="0" applyNumberFormat="1" applyFont="1" applyBorder="1" applyAlignment="1">
      <alignment vertical="center"/>
    </xf>
    <xf numFmtId="0" fontId="7" fillId="0" borderId="4" xfId="0" applyFont="1" applyBorder="1" applyAlignment="1">
      <alignment vertical="center"/>
    </xf>
    <xf numFmtId="0" fontId="7" fillId="0" borderId="21" xfId="0" applyFont="1" applyBorder="1" applyAlignment="1">
      <alignment horizontal="left" vertical="center"/>
    </xf>
    <xf numFmtId="0" fontId="7" fillId="0" borderId="21" xfId="0" applyFont="1" applyBorder="1" applyAlignment="1">
      <alignment vertical="center"/>
    </xf>
    <xf numFmtId="4" fontId="7" fillId="0" borderId="21" xfId="0" applyNumberFormat="1" applyFont="1" applyBorder="1" applyAlignment="1">
      <alignment vertical="center"/>
    </xf>
    <xf numFmtId="0" fontId="0" fillId="0" borderId="4" xfId="0"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4" fontId="23" fillId="0" borderId="0" xfId="0" applyNumberFormat="1" applyFont="1"/>
    <xf numFmtId="166" fontId="31" fillId="0" borderId="13" xfId="0" applyNumberFormat="1" applyFont="1" applyBorder="1"/>
    <xf numFmtId="166" fontId="31" fillId="0" borderId="14" xfId="0" applyNumberFormat="1" applyFont="1" applyBorder="1"/>
    <xf numFmtId="4" fontId="32" fillId="0" borderId="0" xfId="0" applyNumberFormat="1" applyFont="1" applyAlignment="1">
      <alignment vertical="center"/>
    </xf>
    <xf numFmtId="0" fontId="8" fillId="0" borderId="4"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5" xfId="0" applyFont="1" applyBorder="1"/>
    <xf numFmtId="166" fontId="8" fillId="0" borderId="0" xfId="0" applyNumberFormat="1" applyFont="1"/>
    <xf numFmtId="166" fontId="8" fillId="0" borderId="16"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21" fillId="0" borderId="23" xfId="0" applyFont="1" applyBorder="1" applyAlignment="1">
      <alignment horizontal="center" vertical="center"/>
    </xf>
    <xf numFmtId="49" fontId="21" fillId="0" borderId="23" xfId="0" applyNumberFormat="1" applyFont="1" applyBorder="1" applyAlignment="1">
      <alignment horizontal="left" vertical="center" wrapText="1"/>
    </xf>
    <xf numFmtId="0" fontId="21" fillId="0" borderId="23" xfId="0" applyFont="1" applyBorder="1" applyAlignment="1">
      <alignment horizontal="left" vertical="center" wrapText="1"/>
    </xf>
    <xf numFmtId="0" fontId="21" fillId="0" borderId="23" xfId="0" applyFont="1" applyBorder="1" applyAlignment="1">
      <alignment horizontal="center" vertical="center" wrapText="1"/>
    </xf>
    <xf numFmtId="167" fontId="21" fillId="0" borderId="23" xfId="0" applyNumberFormat="1" applyFont="1" applyBorder="1" applyAlignment="1">
      <alignment vertical="center"/>
    </xf>
    <xf numFmtId="4" fontId="21" fillId="2" borderId="23" xfId="0" applyNumberFormat="1" applyFont="1" applyFill="1" applyBorder="1" applyAlignment="1" applyProtection="1">
      <alignment vertical="center"/>
      <protection locked="0"/>
    </xf>
    <xf numFmtId="4" fontId="21" fillId="0" borderId="23" xfId="0" applyNumberFormat="1" applyFont="1" applyBorder="1" applyAlignment="1">
      <alignment vertical="center"/>
    </xf>
    <xf numFmtId="0" fontId="22" fillId="2" borderId="15" xfId="0" applyFont="1" applyFill="1" applyBorder="1" applyAlignment="1" applyProtection="1">
      <alignment horizontal="left" vertical="center"/>
      <protection locked="0"/>
    </xf>
    <xf numFmtId="0" fontId="22" fillId="0" borderId="0" xfId="0" applyFont="1" applyAlignment="1">
      <alignment horizontal="center" vertical="center"/>
    </xf>
    <xf numFmtId="166" fontId="22" fillId="0" borderId="0" xfId="0" applyNumberFormat="1" applyFont="1" applyAlignment="1">
      <alignment vertical="center"/>
    </xf>
    <xf numFmtId="166" fontId="22" fillId="0" borderId="16" xfId="0" applyNumberFormat="1" applyFont="1" applyBorder="1" applyAlignment="1">
      <alignment vertical="center"/>
    </xf>
    <xf numFmtId="0" fontId="21" fillId="0" borderId="0" xfId="0" applyFont="1" applyAlignment="1">
      <alignment horizontal="left" vertical="center"/>
    </xf>
    <xf numFmtId="4" fontId="0" fillId="0" borderId="0" xfId="0" applyNumberFormat="1" applyAlignment="1">
      <alignment vertical="center"/>
    </xf>
    <xf numFmtId="0" fontId="33" fillId="0" borderId="0" xfId="0" applyFont="1" applyAlignment="1">
      <alignment horizontal="left" vertical="center"/>
    </xf>
    <xf numFmtId="0" fontId="34" fillId="0" borderId="0" xfId="1" applyFont="1" applyAlignment="1" applyProtection="1">
      <alignment vertical="center" wrapText="1"/>
    </xf>
    <xf numFmtId="0" fontId="0" fillId="0" borderId="0" xfId="0" applyAlignment="1" applyProtection="1">
      <alignment vertical="center"/>
      <protection locked="0"/>
    </xf>
    <xf numFmtId="0" fontId="0" fillId="0" borderId="15" xfId="0" applyBorder="1" applyAlignment="1">
      <alignment vertical="center"/>
    </xf>
    <xf numFmtId="0" fontId="9" fillId="0" borderId="4" xfId="0" applyFont="1" applyBorder="1" applyAlignment="1">
      <alignment vertical="center"/>
    </xf>
    <xf numFmtId="0" fontId="35"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pplyProtection="1">
      <alignment vertical="center"/>
      <protection locked="0"/>
    </xf>
    <xf numFmtId="0" fontId="9" fillId="0" borderId="15" xfId="0" applyFont="1" applyBorder="1" applyAlignment="1">
      <alignment vertical="center"/>
    </xf>
    <xf numFmtId="0" fontId="9" fillId="0" borderId="16" xfId="0" applyFont="1" applyBorder="1" applyAlignment="1">
      <alignment vertical="center"/>
    </xf>
    <xf numFmtId="0" fontId="10" fillId="0" borderId="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5" xfId="0" applyFont="1" applyBorder="1" applyAlignment="1">
      <alignment vertical="center"/>
    </xf>
    <xf numFmtId="0" fontId="10" fillId="0" borderId="16" xfId="0" applyFont="1" applyBorder="1" applyAlignment="1">
      <alignment vertical="center"/>
    </xf>
    <xf numFmtId="0" fontId="11"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5" xfId="0" applyFont="1" applyBorder="1" applyAlignment="1">
      <alignment vertical="center"/>
    </xf>
    <xf numFmtId="0" fontId="11" fillId="0" borderId="16" xfId="0" applyFont="1" applyBorder="1" applyAlignment="1">
      <alignment vertical="center"/>
    </xf>
    <xf numFmtId="0" fontId="36" fillId="0" borderId="23" xfId="0" applyFont="1" applyBorder="1" applyAlignment="1">
      <alignment horizontal="center" vertical="center"/>
    </xf>
    <xf numFmtId="49" fontId="36" fillId="0" borderId="23" xfId="0" applyNumberFormat="1" applyFont="1" applyBorder="1" applyAlignment="1">
      <alignment horizontal="left" vertical="center" wrapText="1"/>
    </xf>
    <xf numFmtId="0" fontId="36" fillId="0" borderId="23" xfId="0" applyFont="1" applyBorder="1" applyAlignment="1">
      <alignment horizontal="left" vertical="center" wrapText="1"/>
    </xf>
    <xf numFmtId="0" fontId="36" fillId="0" borderId="23" xfId="0" applyFont="1" applyBorder="1" applyAlignment="1">
      <alignment horizontal="center" vertical="center" wrapText="1"/>
    </xf>
    <xf numFmtId="167" fontId="36" fillId="0" borderId="23" xfId="0" applyNumberFormat="1" applyFont="1" applyBorder="1" applyAlignment="1">
      <alignment vertical="center"/>
    </xf>
    <xf numFmtId="4" fontId="36" fillId="2" borderId="23" xfId="0" applyNumberFormat="1" applyFont="1" applyFill="1" applyBorder="1" applyAlignment="1" applyProtection="1">
      <alignment vertical="center"/>
      <protection locked="0"/>
    </xf>
    <xf numFmtId="4" fontId="36" fillId="0" borderId="23" xfId="0" applyNumberFormat="1" applyFont="1" applyBorder="1" applyAlignment="1">
      <alignment vertical="center"/>
    </xf>
    <xf numFmtId="0" fontId="37" fillId="0" borderId="4" xfId="0" applyFont="1" applyBorder="1" applyAlignment="1">
      <alignment vertical="center"/>
    </xf>
    <xf numFmtId="0" fontId="36" fillId="2" borderId="15" xfId="0" applyFont="1" applyFill="1" applyBorder="1" applyAlignment="1" applyProtection="1">
      <alignment horizontal="left" vertical="center"/>
      <protection locked="0"/>
    </xf>
    <xf numFmtId="0" fontId="36" fillId="0" borderId="0" xfId="0" applyFont="1" applyAlignment="1">
      <alignment horizontal="center" vertical="center"/>
    </xf>
    <xf numFmtId="0" fontId="38" fillId="0" borderId="0" xfId="0" applyFont="1" applyAlignment="1">
      <alignment vertical="center" wrapText="1"/>
    </xf>
    <xf numFmtId="0" fontId="11" fillId="0" borderId="20" xfId="0" applyFont="1" applyBorder="1" applyAlignment="1">
      <alignment vertical="center"/>
    </xf>
    <xf numFmtId="0" fontId="11" fillId="0" borderId="21" xfId="0" applyFont="1" applyBorder="1" applyAlignment="1">
      <alignment vertical="center"/>
    </xf>
    <xf numFmtId="0" fontId="11" fillId="0" borderId="22" xfId="0" applyFont="1"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36" fillId="2" borderId="20" xfId="0" applyFont="1" applyFill="1" applyBorder="1" applyAlignment="1" applyProtection="1">
      <alignment horizontal="left" vertical="center"/>
      <protection locked="0"/>
    </xf>
    <xf numFmtId="0" fontId="36" fillId="0" borderId="21" xfId="0" applyFont="1" applyBorder="1" applyAlignment="1">
      <alignment horizontal="center" vertical="center"/>
    </xf>
    <xf numFmtId="166" fontId="22" fillId="0" borderId="21" xfId="0" applyNumberFormat="1" applyFont="1" applyBorder="1" applyAlignment="1">
      <alignment vertical="center"/>
    </xf>
    <xf numFmtId="166" fontId="22" fillId="0" borderId="22" xfId="0" applyNumberFormat="1" applyFont="1" applyBorder="1" applyAlignment="1">
      <alignment vertical="center"/>
    </xf>
    <xf numFmtId="0" fontId="22" fillId="2" borderId="20" xfId="0" applyFont="1" applyFill="1" applyBorder="1" applyAlignment="1" applyProtection="1">
      <alignment horizontal="left" vertical="center"/>
      <protection locked="0"/>
    </xf>
    <xf numFmtId="0" fontId="22" fillId="0" borderId="21" xfId="0" applyFont="1" applyBorder="1" applyAlignment="1">
      <alignment horizontal="center" vertical="center"/>
    </xf>
    <xf numFmtId="0" fontId="0" fillId="0" borderId="0" xfId="0" applyAlignment="1">
      <alignment vertical="top"/>
    </xf>
    <xf numFmtId="0" fontId="39" fillId="0" borderId="24" xfId="0" applyFont="1" applyBorder="1" applyAlignment="1">
      <alignment vertical="center" wrapText="1"/>
    </xf>
    <xf numFmtId="0" fontId="39" fillId="0" borderId="25" xfId="0" applyFont="1" applyBorder="1" applyAlignment="1">
      <alignment vertical="center" wrapText="1"/>
    </xf>
    <xf numFmtId="0" fontId="39" fillId="0" borderId="26" xfId="0" applyFont="1" applyBorder="1" applyAlignment="1">
      <alignment vertical="center" wrapText="1"/>
    </xf>
    <xf numFmtId="0" fontId="39" fillId="0" borderId="27"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27" xfId="0" applyFont="1" applyBorder="1" applyAlignment="1">
      <alignment vertical="center" wrapText="1"/>
    </xf>
    <xf numFmtId="0" fontId="39" fillId="0" borderId="28" xfId="0" applyFont="1" applyBorder="1" applyAlignment="1">
      <alignment vertical="center" wrapText="1"/>
    </xf>
    <xf numFmtId="0" fontId="41" fillId="0" borderId="1" xfId="0" applyFont="1" applyBorder="1" applyAlignment="1">
      <alignment horizontal="left" vertical="center" wrapText="1"/>
    </xf>
    <xf numFmtId="0" fontId="42" fillId="0" borderId="1" xfId="0" applyFont="1" applyBorder="1" applyAlignment="1">
      <alignment horizontal="left" vertical="center" wrapText="1"/>
    </xf>
    <xf numFmtId="0" fontId="43" fillId="0" borderId="27" xfId="0" applyFont="1" applyBorder="1" applyAlignment="1">
      <alignment vertical="center" wrapText="1"/>
    </xf>
    <xf numFmtId="0" fontId="42" fillId="0" borderId="1" xfId="0" applyFont="1" applyBorder="1" applyAlignment="1">
      <alignment vertical="center" wrapText="1"/>
    </xf>
    <xf numFmtId="0" fontId="42" fillId="0" borderId="1" xfId="0" applyFont="1" applyBorder="1" applyAlignment="1">
      <alignment horizontal="left" vertical="center"/>
    </xf>
    <xf numFmtId="0" fontId="42" fillId="0" borderId="1" xfId="0" applyFont="1" applyBorder="1" applyAlignment="1">
      <alignment vertical="center"/>
    </xf>
    <xf numFmtId="49" fontId="42" fillId="0" borderId="1" xfId="0" applyNumberFormat="1" applyFont="1" applyBorder="1" applyAlignment="1">
      <alignment vertical="center" wrapText="1"/>
    </xf>
    <xf numFmtId="0" fontId="39" fillId="0" borderId="30" xfId="0" applyFont="1" applyBorder="1" applyAlignment="1">
      <alignment vertical="center" wrapText="1"/>
    </xf>
    <xf numFmtId="0" fontId="44" fillId="0" borderId="29" xfId="0" applyFont="1" applyBorder="1" applyAlignment="1">
      <alignment vertical="center" wrapText="1"/>
    </xf>
    <xf numFmtId="0" fontId="39" fillId="0" borderId="31" xfId="0" applyFont="1" applyBorder="1" applyAlignment="1">
      <alignment vertical="center" wrapText="1"/>
    </xf>
    <xf numFmtId="0" fontId="39" fillId="0" borderId="1" xfId="0" applyFont="1" applyBorder="1" applyAlignment="1">
      <alignment vertical="top"/>
    </xf>
    <xf numFmtId="0" fontId="39" fillId="0" borderId="0" xfId="0" applyFont="1" applyAlignment="1">
      <alignment vertical="top"/>
    </xf>
    <xf numFmtId="0" fontId="39" fillId="0" borderId="24" xfId="0" applyFont="1" applyBorder="1" applyAlignment="1">
      <alignment horizontal="left" vertical="center"/>
    </xf>
    <xf numFmtId="0" fontId="39" fillId="0" borderId="25" xfId="0" applyFont="1" applyBorder="1" applyAlignment="1">
      <alignment horizontal="left" vertical="center"/>
    </xf>
    <xf numFmtId="0" fontId="39" fillId="0" borderId="26" xfId="0" applyFont="1" applyBorder="1" applyAlignment="1">
      <alignment horizontal="left" vertical="center"/>
    </xf>
    <xf numFmtId="0" fontId="39" fillId="0" borderId="27" xfId="0" applyFont="1" applyBorder="1" applyAlignment="1">
      <alignment horizontal="left" vertical="center"/>
    </xf>
    <xf numFmtId="0" fontId="39" fillId="0" borderId="28" xfId="0" applyFont="1" applyBorder="1" applyAlignment="1">
      <alignment horizontal="left" vertical="center"/>
    </xf>
    <xf numFmtId="0" fontId="41" fillId="0" borderId="1" xfId="0" applyFont="1" applyBorder="1" applyAlignment="1">
      <alignment horizontal="left" vertical="center"/>
    </xf>
    <xf numFmtId="0" fontId="45" fillId="0" borderId="0" xfId="0" applyFont="1" applyAlignment="1">
      <alignment horizontal="left" vertical="center"/>
    </xf>
    <xf numFmtId="0" fontId="41" fillId="0" borderId="29" xfId="0" applyFont="1" applyBorder="1" applyAlignment="1">
      <alignment horizontal="left" vertical="center"/>
    </xf>
    <xf numFmtId="0" fontId="41" fillId="0" borderId="29" xfId="0" applyFont="1" applyBorder="1" applyAlignment="1">
      <alignment horizontal="center" vertical="center"/>
    </xf>
    <xf numFmtId="0" fontId="45" fillId="0" borderId="29" xfId="0" applyFont="1" applyBorder="1" applyAlignment="1">
      <alignment horizontal="left" vertical="center"/>
    </xf>
    <xf numFmtId="0" fontId="46" fillId="0" borderId="1" xfId="0" applyFont="1" applyBorder="1" applyAlignment="1">
      <alignment horizontal="left" vertical="center"/>
    </xf>
    <xf numFmtId="0" fontId="43" fillId="0" borderId="0" xfId="0" applyFont="1" applyAlignment="1">
      <alignment horizontal="left" vertical="center"/>
    </xf>
    <xf numFmtId="0" fontId="47" fillId="0" borderId="1" xfId="0" applyFont="1" applyBorder="1" applyAlignment="1">
      <alignment horizontal="left" vertical="center"/>
    </xf>
    <xf numFmtId="0" fontId="42" fillId="0" borderId="1" xfId="0" applyFont="1" applyBorder="1" applyAlignment="1">
      <alignment horizontal="center" vertical="center"/>
    </xf>
    <xf numFmtId="0" fontId="42" fillId="0" borderId="0" xfId="0" applyFont="1" applyAlignment="1">
      <alignment horizontal="left" vertical="center"/>
    </xf>
    <xf numFmtId="0" fontId="43" fillId="0" borderId="27" xfId="0" applyFont="1" applyBorder="1" applyAlignment="1">
      <alignment horizontal="left" vertical="center"/>
    </xf>
    <xf numFmtId="0" fontId="39" fillId="0" borderId="30" xfId="0" applyFont="1" applyBorder="1" applyAlignment="1">
      <alignment horizontal="left" vertical="center"/>
    </xf>
    <xf numFmtId="0" fontId="44" fillId="0" borderId="29" xfId="0" applyFont="1" applyBorder="1" applyAlignment="1">
      <alignment horizontal="left" vertical="center"/>
    </xf>
    <xf numFmtId="0" fontId="39" fillId="0" borderId="31" xfId="0" applyFont="1" applyBorder="1" applyAlignment="1">
      <alignment horizontal="left" vertical="center"/>
    </xf>
    <xf numFmtId="0" fontId="39" fillId="0" borderId="1" xfId="0" applyFont="1" applyBorder="1" applyAlignment="1">
      <alignment horizontal="left" vertical="center"/>
    </xf>
    <xf numFmtId="0" fontId="44" fillId="0" borderId="1" xfId="0" applyFont="1" applyBorder="1" applyAlignment="1">
      <alignment horizontal="left" vertical="center"/>
    </xf>
    <xf numFmtId="0" fontId="45" fillId="0" borderId="1" xfId="0" applyFont="1" applyBorder="1" applyAlignment="1">
      <alignment horizontal="left" vertical="center"/>
    </xf>
    <xf numFmtId="0" fontId="43" fillId="0" borderId="29" xfId="0" applyFont="1" applyBorder="1" applyAlignment="1">
      <alignment horizontal="left" vertical="center"/>
    </xf>
    <xf numFmtId="0" fontId="39" fillId="0" borderId="1" xfId="0" applyFont="1" applyBorder="1" applyAlignment="1">
      <alignment horizontal="left" vertical="center" wrapText="1"/>
    </xf>
    <xf numFmtId="0" fontId="43" fillId="0" borderId="1" xfId="0" applyFont="1" applyBorder="1" applyAlignment="1">
      <alignment horizontal="left" vertical="center" wrapText="1"/>
    </xf>
    <xf numFmtId="0" fontId="43" fillId="0" borderId="1" xfId="0" applyFont="1" applyBorder="1" applyAlignment="1">
      <alignment horizontal="center" vertical="center" wrapText="1"/>
    </xf>
    <xf numFmtId="0" fontId="39" fillId="0" borderId="24" xfId="0" applyFont="1" applyBorder="1" applyAlignment="1">
      <alignment horizontal="left" vertical="center" wrapText="1"/>
    </xf>
    <xf numFmtId="0" fontId="39" fillId="0" borderId="25" xfId="0" applyFont="1" applyBorder="1" applyAlignment="1">
      <alignment horizontal="left" vertical="center" wrapText="1"/>
    </xf>
    <xf numFmtId="0" fontId="39" fillId="0" borderId="26" xfId="0" applyFont="1" applyBorder="1" applyAlignment="1">
      <alignment horizontal="left" vertical="center" wrapText="1"/>
    </xf>
    <xf numFmtId="0" fontId="39" fillId="0" borderId="27" xfId="0" applyFont="1" applyBorder="1" applyAlignment="1">
      <alignment horizontal="left" vertical="center" wrapText="1"/>
    </xf>
    <xf numFmtId="0" fontId="39"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28" xfId="0" applyFont="1" applyBorder="1" applyAlignment="1">
      <alignment horizontal="left" vertical="center" wrapText="1"/>
    </xf>
    <xf numFmtId="0" fontId="43" fillId="0" borderId="27" xfId="0" applyFont="1" applyBorder="1" applyAlignment="1">
      <alignment horizontal="left" vertical="center" wrapText="1"/>
    </xf>
    <xf numFmtId="0" fontId="43" fillId="0" borderId="1" xfId="0" applyFont="1" applyBorder="1" applyAlignment="1">
      <alignment horizontal="left" vertical="center"/>
    </xf>
    <xf numFmtId="0" fontId="43" fillId="0" borderId="28" xfId="0" applyFont="1" applyBorder="1" applyAlignment="1">
      <alignment horizontal="left" vertical="center" wrapText="1"/>
    </xf>
    <xf numFmtId="0" fontId="43" fillId="0" borderId="28" xfId="0" applyFont="1" applyBorder="1" applyAlignment="1">
      <alignment horizontal="left" vertical="center"/>
    </xf>
    <xf numFmtId="0" fontId="43" fillId="0" borderId="30" xfId="0" applyFont="1" applyBorder="1" applyAlignment="1">
      <alignment horizontal="left" vertical="center" wrapText="1"/>
    </xf>
    <xf numFmtId="0" fontId="43" fillId="0" borderId="29" xfId="0" applyFont="1" applyBorder="1" applyAlignment="1">
      <alignment horizontal="left" vertical="center" wrapText="1"/>
    </xf>
    <xf numFmtId="0" fontId="43" fillId="0" borderId="31" xfId="0" applyFont="1" applyBorder="1" applyAlignment="1">
      <alignment horizontal="left" vertical="center" wrapText="1"/>
    </xf>
    <xf numFmtId="0" fontId="42" fillId="0" borderId="1" xfId="0" applyFont="1" applyBorder="1" applyAlignment="1">
      <alignment horizontal="left" vertical="top"/>
    </xf>
    <xf numFmtId="0" fontId="42" fillId="0" borderId="1" xfId="0" applyFont="1" applyBorder="1" applyAlignment="1">
      <alignment horizontal="center" vertical="top"/>
    </xf>
    <xf numFmtId="0" fontId="43" fillId="0" borderId="30" xfId="0" applyFont="1" applyBorder="1" applyAlignment="1">
      <alignment horizontal="left" vertical="center"/>
    </xf>
    <xf numFmtId="0" fontId="43" fillId="0" borderId="31" xfId="0" applyFont="1" applyBorder="1" applyAlignment="1">
      <alignment horizontal="left" vertical="center"/>
    </xf>
    <xf numFmtId="0" fontId="43" fillId="0" borderId="1" xfId="0" applyFont="1" applyBorder="1" applyAlignment="1">
      <alignment horizontal="center" vertical="center"/>
    </xf>
    <xf numFmtId="0" fontId="45" fillId="0" borderId="0" xfId="0" applyFont="1" applyAlignment="1">
      <alignment vertical="center"/>
    </xf>
    <xf numFmtId="0" fontId="41" fillId="0" borderId="1" xfId="0" applyFont="1" applyBorder="1" applyAlignment="1">
      <alignment vertical="center"/>
    </xf>
    <xf numFmtId="0" fontId="45" fillId="0" borderId="29" xfId="0" applyFont="1" applyBorder="1" applyAlignment="1">
      <alignment vertical="center"/>
    </xf>
    <xf numFmtId="0" fontId="41" fillId="0" borderId="29" xfId="0" applyFont="1" applyBorder="1" applyAlignment="1">
      <alignment vertical="center"/>
    </xf>
    <xf numFmtId="0" fontId="42" fillId="0" borderId="1" xfId="0" applyFont="1" applyBorder="1" applyAlignment="1">
      <alignment vertical="top"/>
    </xf>
    <xf numFmtId="49" fontId="42" fillId="0" borderId="1" xfId="0" applyNumberFormat="1" applyFont="1" applyBorder="1" applyAlignment="1">
      <alignment horizontal="left" vertical="center"/>
    </xf>
    <xf numFmtId="0" fontId="48" fillId="0" borderId="27" xfId="0" applyFont="1" applyBorder="1" applyAlignment="1">
      <alignment horizontal="left" vertical="center"/>
    </xf>
    <xf numFmtId="0" fontId="49" fillId="0" borderId="1" xfId="0" applyFont="1" applyBorder="1" applyAlignment="1">
      <alignment vertical="top"/>
    </xf>
    <xf numFmtId="0" fontId="49" fillId="0" borderId="1" xfId="0" applyFont="1" applyBorder="1" applyAlignment="1">
      <alignment horizontal="left" vertical="center"/>
    </xf>
    <xf numFmtId="0" fontId="49" fillId="0" borderId="1" xfId="0" applyFont="1" applyBorder="1" applyAlignment="1">
      <alignment horizontal="center" vertical="center"/>
    </xf>
    <xf numFmtId="49" fontId="49" fillId="0" borderId="1" xfId="0" applyNumberFormat="1" applyFont="1" applyBorder="1" applyAlignment="1">
      <alignment horizontal="left" vertical="center"/>
    </xf>
    <xf numFmtId="0" fontId="48" fillId="0" borderId="28" xfId="0" applyFont="1" applyBorder="1" applyAlignment="1">
      <alignment horizontal="left" vertical="center"/>
    </xf>
    <xf numFmtId="0" fontId="0" fillId="0" borderId="29" xfId="0" applyBorder="1" applyAlignment="1">
      <alignment vertical="top"/>
    </xf>
    <xf numFmtId="0" fontId="41" fillId="0" borderId="29" xfId="0" applyFont="1" applyBorder="1" applyAlignment="1">
      <alignment horizontal="left"/>
    </xf>
    <xf numFmtId="0" fontId="45" fillId="0" borderId="29" xfId="0" applyFont="1" applyBorder="1"/>
    <xf numFmtId="0" fontId="39" fillId="0" borderId="27" xfId="0" applyFont="1" applyBorder="1" applyAlignment="1">
      <alignment vertical="top"/>
    </xf>
    <xf numFmtId="0" fontId="39" fillId="0" borderId="28" xfId="0" applyFont="1" applyBorder="1" applyAlignment="1">
      <alignment vertical="top"/>
    </xf>
    <xf numFmtId="0" fontId="39" fillId="0" borderId="30" xfId="0" applyFont="1" applyBorder="1" applyAlignment="1">
      <alignment vertical="top"/>
    </xf>
    <xf numFmtId="0" fontId="39" fillId="0" borderId="29" xfId="0" applyFont="1" applyBorder="1" applyAlignment="1">
      <alignment vertical="top"/>
    </xf>
    <xf numFmtId="0" fontId="39" fillId="0" borderId="31" xfId="0" applyFont="1" applyBorder="1" applyAlignment="1">
      <alignment vertical="top"/>
    </xf>
    <xf numFmtId="0" fontId="3" fillId="0" borderId="0" xfId="0" applyFont="1" applyAlignment="1">
      <alignment horizontal="left" vertical="center" wrapText="1"/>
    </xf>
    <xf numFmtId="0" fontId="0" fillId="0" borderId="0" xfId="0"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xf numFmtId="0" fontId="2" fillId="2" borderId="0" xfId="0" applyFont="1" applyFill="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8" xfId="0" applyNumberFormat="1"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4" fillId="3" borderId="8" xfId="0" applyFont="1" applyFill="1" applyBorder="1" applyAlignment="1">
      <alignment horizontal="left" vertical="center"/>
    </xf>
    <xf numFmtId="0" fontId="16" fillId="0" borderId="0" xfId="0" applyFont="1" applyAlignment="1">
      <alignment horizontal="left" vertical="top" wrapText="1"/>
    </xf>
    <xf numFmtId="0" fontId="16" fillId="0" borderId="0" xfId="0" applyFont="1" applyAlignment="1">
      <alignment horizontal="left" vertical="center"/>
    </xf>
    <xf numFmtId="0" fontId="18" fillId="0" borderId="0" xfId="0" applyFont="1" applyAlignment="1">
      <alignment horizontal="left" vertical="center"/>
    </xf>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4" fontId="17" fillId="0" borderId="6" xfId="0" applyNumberFormat="1" applyFont="1" applyBorder="1" applyAlignment="1">
      <alignment vertical="center"/>
    </xf>
    <xf numFmtId="0" fontId="0" fillId="0" borderId="6" xfId="0" applyBorder="1" applyAlignment="1">
      <alignment vertical="center"/>
    </xf>
    <xf numFmtId="0" fontId="1" fillId="0" borderId="0" xfId="0" applyFont="1" applyAlignment="1">
      <alignment horizontal="right" vertical="center"/>
    </xf>
    <xf numFmtId="4" fontId="27" fillId="0" borderId="0" xfId="0" applyNumberFormat="1" applyFont="1" applyAlignment="1">
      <alignment vertical="center"/>
    </xf>
    <xf numFmtId="0" fontId="27" fillId="0" borderId="0" xfId="0" applyFont="1" applyAlignment="1">
      <alignment vertical="center"/>
    </xf>
    <xf numFmtId="0" fontId="26" fillId="0" borderId="0" xfId="0" applyFont="1" applyAlignment="1">
      <alignment horizontal="left" vertical="center" wrapText="1"/>
    </xf>
    <xf numFmtId="4" fontId="23" fillId="0" borderId="0" xfId="0" applyNumberFormat="1" applyFont="1" applyAlignment="1">
      <alignment horizontal="right" vertical="center"/>
    </xf>
    <xf numFmtId="4" fontId="23" fillId="0" borderId="0" xfId="0" applyNumberFormat="1" applyFont="1" applyAlignment="1">
      <alignment vertical="center"/>
    </xf>
    <xf numFmtId="0" fontId="21" fillId="4" borderId="7" xfId="0" applyFont="1" applyFill="1" applyBorder="1" applyAlignment="1">
      <alignment horizontal="center" vertical="center"/>
    </xf>
    <xf numFmtId="0" fontId="21" fillId="4" borderId="8" xfId="0" applyFont="1" applyFill="1" applyBorder="1" applyAlignment="1">
      <alignment horizontal="left" vertical="center"/>
    </xf>
    <xf numFmtId="0" fontId="21" fillId="4" borderId="8" xfId="0" applyFont="1" applyFill="1" applyBorder="1" applyAlignment="1">
      <alignment horizontal="right" vertical="center"/>
    </xf>
    <xf numFmtId="0" fontId="21" fillId="4" borderId="8" xfId="0" applyFont="1" applyFill="1" applyBorder="1" applyAlignment="1">
      <alignment horizontal="center" vertical="center"/>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20" fillId="0" borderId="15" xfId="0" applyFont="1" applyBorder="1" applyAlignment="1">
      <alignment horizontal="left" vertical="center"/>
    </xf>
    <xf numFmtId="0" fontId="20" fillId="0" borderId="0" xfId="0" applyFont="1" applyAlignment="1">
      <alignment horizontal="left" vertical="center"/>
    </xf>
    <xf numFmtId="0" fontId="42" fillId="0" borderId="1" xfId="0" applyFont="1" applyBorder="1" applyAlignment="1">
      <alignment horizontal="left" vertical="top"/>
    </xf>
    <xf numFmtId="0" fontId="42" fillId="0" borderId="1" xfId="0" applyFont="1" applyBorder="1" applyAlignment="1">
      <alignment horizontal="left" vertical="center"/>
    </xf>
    <xf numFmtId="0" fontId="40" fillId="0" borderId="1" xfId="0" applyFont="1" applyBorder="1" applyAlignment="1">
      <alignment horizontal="center" vertical="center" wrapText="1"/>
    </xf>
    <xf numFmtId="0" fontId="41" fillId="0" borderId="29" xfId="0" applyFont="1" applyBorder="1" applyAlignment="1">
      <alignment horizontal="left"/>
    </xf>
    <xf numFmtId="0" fontId="40" fillId="0" borderId="1" xfId="0" applyFont="1" applyBorder="1" applyAlignment="1">
      <alignment horizontal="center" vertical="center"/>
    </xf>
    <xf numFmtId="49" fontId="42" fillId="0" borderId="1" xfId="0" applyNumberFormat="1" applyFont="1" applyBorder="1" applyAlignment="1">
      <alignment horizontal="left" vertical="center" wrapText="1"/>
    </xf>
    <xf numFmtId="0" fontId="42" fillId="0" borderId="1" xfId="0" applyFont="1" applyBorder="1" applyAlignment="1">
      <alignment horizontal="left" vertical="center" wrapText="1"/>
    </xf>
    <xf numFmtId="0" fontId="41" fillId="0" borderId="29" xfId="0" applyFont="1" applyBorder="1" applyAlignment="1">
      <alignment horizontal="left" wrapText="1"/>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podminky.urs.cz/item/CS_URS_2026_01/764002811" TargetMode="External"/><Relationship Id="rId21" Type="http://schemas.openxmlformats.org/officeDocument/2006/relationships/hyperlink" Target="https://podminky.urs.cz/item/CS_URS_2026_01/273351121" TargetMode="External"/><Relationship Id="rId42" Type="http://schemas.openxmlformats.org/officeDocument/2006/relationships/hyperlink" Target="https://podminky.urs.cz/item/CS_URS_2026_01/417321414" TargetMode="External"/><Relationship Id="rId63" Type="http://schemas.openxmlformats.org/officeDocument/2006/relationships/hyperlink" Target="https://podminky.urs.cz/item/CS_URS_2026_01/631362021" TargetMode="External"/><Relationship Id="rId84" Type="http://schemas.openxmlformats.org/officeDocument/2006/relationships/hyperlink" Target="https://podminky.urs.cz/item/CS_URS_2026_01/997013814" TargetMode="External"/><Relationship Id="rId138" Type="http://schemas.openxmlformats.org/officeDocument/2006/relationships/hyperlink" Target="https://podminky.urs.cz/item/CS_URS_2026_01/771592011" TargetMode="External"/><Relationship Id="rId107" Type="http://schemas.openxmlformats.org/officeDocument/2006/relationships/hyperlink" Target="https://podminky.urs.cz/item/CS_URS_2026_01/713130843" TargetMode="External"/><Relationship Id="rId11" Type="http://schemas.openxmlformats.org/officeDocument/2006/relationships/hyperlink" Target="https://podminky.urs.cz/item/CS_URS_2026_01/162751137" TargetMode="External"/><Relationship Id="rId32" Type="http://schemas.openxmlformats.org/officeDocument/2006/relationships/hyperlink" Target="https://podminky.urs.cz/item/CS_URS_2026_01/278311213" TargetMode="External"/><Relationship Id="rId53" Type="http://schemas.openxmlformats.org/officeDocument/2006/relationships/hyperlink" Target="https://podminky.urs.cz/item/CS_URS_2026_01/622211011" TargetMode="External"/><Relationship Id="rId74" Type="http://schemas.openxmlformats.org/officeDocument/2006/relationships/hyperlink" Target="https://podminky.urs.cz/item/CS_URS_2026_01/962032112" TargetMode="External"/><Relationship Id="rId128" Type="http://schemas.openxmlformats.org/officeDocument/2006/relationships/hyperlink" Target="https://podminky.urs.cz/item/CS_URS_2026_01/771111011" TargetMode="External"/><Relationship Id="rId149" Type="http://schemas.openxmlformats.org/officeDocument/2006/relationships/hyperlink" Target="https://podminky.urs.cz/item/CS_URS_2026_01/789321120" TargetMode="External"/><Relationship Id="rId5" Type="http://schemas.openxmlformats.org/officeDocument/2006/relationships/hyperlink" Target="https://podminky.urs.cz/item/CS_URS_2026_01/113107324" TargetMode="External"/><Relationship Id="rId95" Type="http://schemas.openxmlformats.org/officeDocument/2006/relationships/hyperlink" Target="https://podminky.urs.cz/item/CS_URS_2026_01/711161384" TargetMode="External"/><Relationship Id="rId22" Type="http://schemas.openxmlformats.org/officeDocument/2006/relationships/hyperlink" Target="https://podminky.urs.cz/item/CS_URS_2026_01/273351122" TargetMode="External"/><Relationship Id="rId27" Type="http://schemas.openxmlformats.org/officeDocument/2006/relationships/hyperlink" Target="https://podminky.urs.cz/item/CS_URS_2026_01/274361821" TargetMode="External"/><Relationship Id="rId43" Type="http://schemas.openxmlformats.org/officeDocument/2006/relationships/hyperlink" Target="https://podminky.urs.cz/item/CS_URS_2026_01/417351115" TargetMode="External"/><Relationship Id="rId48" Type="http://schemas.openxmlformats.org/officeDocument/2006/relationships/hyperlink" Target="https://podminky.urs.cz/item/CS_URS_2026_01/612321141" TargetMode="External"/><Relationship Id="rId64" Type="http://schemas.openxmlformats.org/officeDocument/2006/relationships/hyperlink" Target="https://podminky.urs.cz/item/CS_URS_2026_01/632481213" TargetMode="External"/><Relationship Id="rId69" Type="http://schemas.openxmlformats.org/officeDocument/2006/relationships/hyperlink" Target="https://podminky.urs.cz/item/CS_URS_2026_01/944511211" TargetMode="External"/><Relationship Id="rId113" Type="http://schemas.openxmlformats.org/officeDocument/2006/relationships/hyperlink" Target="https://podminky.urs.cz/item/CS_URS_2026_01/998762101" TargetMode="External"/><Relationship Id="rId118" Type="http://schemas.openxmlformats.org/officeDocument/2006/relationships/hyperlink" Target="https://podminky.urs.cz/item/CS_URS_2026_01/764004801" TargetMode="External"/><Relationship Id="rId134" Type="http://schemas.openxmlformats.org/officeDocument/2006/relationships/hyperlink" Target="https://podminky.urs.cz/item/CS_URS_2026_01/771591115" TargetMode="External"/><Relationship Id="rId139" Type="http://schemas.openxmlformats.org/officeDocument/2006/relationships/hyperlink" Target="https://podminky.urs.cz/item/CS_URS_2026_01/998771101" TargetMode="External"/><Relationship Id="rId80" Type="http://schemas.openxmlformats.org/officeDocument/2006/relationships/hyperlink" Target="https://podminky.urs.cz/item/CS_URS_2026_01/977151123" TargetMode="External"/><Relationship Id="rId85" Type="http://schemas.openxmlformats.org/officeDocument/2006/relationships/hyperlink" Target="https://podminky.urs.cz/item/CS_URS_2026_01/997013861" TargetMode="External"/><Relationship Id="rId150" Type="http://schemas.openxmlformats.org/officeDocument/2006/relationships/drawing" Target="../drawings/drawing2.xml"/><Relationship Id="rId12" Type="http://schemas.openxmlformats.org/officeDocument/2006/relationships/hyperlink" Target="https://podminky.urs.cz/item/CS_URS_2026_01/162751139" TargetMode="External"/><Relationship Id="rId17" Type="http://schemas.openxmlformats.org/officeDocument/2006/relationships/hyperlink" Target="https://podminky.urs.cz/item/CS_URS_2026_01/181351103" TargetMode="External"/><Relationship Id="rId33" Type="http://schemas.openxmlformats.org/officeDocument/2006/relationships/hyperlink" Target="https://podminky.urs.cz/item/CS_URS_2026_01/311231115" TargetMode="External"/><Relationship Id="rId38" Type="http://schemas.openxmlformats.org/officeDocument/2006/relationships/hyperlink" Target="https://podminky.urs.cz/item/CS_URS_2026_01/317168060" TargetMode="External"/><Relationship Id="rId59" Type="http://schemas.openxmlformats.org/officeDocument/2006/relationships/hyperlink" Target="https://podminky.urs.cz/item/CS_URS_2026_01/622252002" TargetMode="External"/><Relationship Id="rId103" Type="http://schemas.openxmlformats.org/officeDocument/2006/relationships/hyperlink" Target="https://podminky.urs.cz/item/CS_URS_2026_01/712391172" TargetMode="External"/><Relationship Id="rId108" Type="http://schemas.openxmlformats.org/officeDocument/2006/relationships/hyperlink" Target="https://podminky.urs.cz/item/CS_URS_2026_01/713131141" TargetMode="External"/><Relationship Id="rId124" Type="http://schemas.openxmlformats.org/officeDocument/2006/relationships/hyperlink" Target="https://podminky.urs.cz/item/CS_URS_2026_01/766694116" TargetMode="External"/><Relationship Id="rId129" Type="http://schemas.openxmlformats.org/officeDocument/2006/relationships/hyperlink" Target="https://podminky.urs.cz/item/CS_URS_2026_01/771121011" TargetMode="External"/><Relationship Id="rId54" Type="http://schemas.openxmlformats.org/officeDocument/2006/relationships/hyperlink" Target="https://podminky.urs.cz/item/CS_URS_2026_01/622211031" TargetMode="External"/><Relationship Id="rId70" Type="http://schemas.openxmlformats.org/officeDocument/2006/relationships/hyperlink" Target="https://podminky.urs.cz/item/CS_URS_2026_01/944511811" TargetMode="External"/><Relationship Id="rId75" Type="http://schemas.openxmlformats.org/officeDocument/2006/relationships/hyperlink" Target="https://podminky.urs.cz/item/CS_URS_2026_01/968082015" TargetMode="External"/><Relationship Id="rId91" Type="http://schemas.openxmlformats.org/officeDocument/2006/relationships/hyperlink" Target="https://podminky.urs.cz/item/CS_URS_2026_01/711111001" TargetMode="External"/><Relationship Id="rId96" Type="http://schemas.openxmlformats.org/officeDocument/2006/relationships/hyperlink" Target="https://podminky.urs.cz/item/CS_URS_2026_01/711491272" TargetMode="External"/><Relationship Id="rId140" Type="http://schemas.openxmlformats.org/officeDocument/2006/relationships/hyperlink" Target="https://podminky.urs.cz/item/CS_URS_2026_01/783301303" TargetMode="External"/><Relationship Id="rId145" Type="http://schemas.openxmlformats.org/officeDocument/2006/relationships/hyperlink" Target="https://podminky.urs.cz/item/CS_URS_2026_01/784211101" TargetMode="External"/><Relationship Id="rId1" Type="http://schemas.openxmlformats.org/officeDocument/2006/relationships/hyperlink" Target="https://podminky.urs.cz/item/CS_URS_2026_01/113106121" TargetMode="External"/><Relationship Id="rId6" Type="http://schemas.openxmlformats.org/officeDocument/2006/relationships/hyperlink" Target="https://podminky.urs.cz/item/CS_URS_2026_01/113204111" TargetMode="External"/><Relationship Id="rId23" Type="http://schemas.openxmlformats.org/officeDocument/2006/relationships/hyperlink" Target="https://podminky.urs.cz/item/CS_URS_2026_01/273362021" TargetMode="External"/><Relationship Id="rId28" Type="http://schemas.openxmlformats.org/officeDocument/2006/relationships/hyperlink" Target="https://podminky.urs.cz/item/CS_URS_2026_01/275321411" TargetMode="External"/><Relationship Id="rId49" Type="http://schemas.openxmlformats.org/officeDocument/2006/relationships/hyperlink" Target="https://podminky.urs.cz/item/CS_URS_2026_01/612321191" TargetMode="External"/><Relationship Id="rId114" Type="http://schemas.openxmlformats.org/officeDocument/2006/relationships/hyperlink" Target="https://podminky.urs.cz/item/CS_URS_2026_01/763121466" TargetMode="External"/><Relationship Id="rId119" Type="http://schemas.openxmlformats.org/officeDocument/2006/relationships/hyperlink" Target="https://podminky.urs.cz/item/CS_URS_2026_01/764004861" TargetMode="External"/><Relationship Id="rId44" Type="http://schemas.openxmlformats.org/officeDocument/2006/relationships/hyperlink" Target="https://podminky.urs.cz/item/CS_URS_2026_01/417351116" TargetMode="External"/><Relationship Id="rId60" Type="http://schemas.openxmlformats.org/officeDocument/2006/relationships/hyperlink" Target="https://podminky.urs.cz/item/CS_URS_2026_01/622511122" TargetMode="External"/><Relationship Id="rId65" Type="http://schemas.openxmlformats.org/officeDocument/2006/relationships/hyperlink" Target="https://podminky.urs.cz/item/CS_URS_2026_01/941211112" TargetMode="External"/><Relationship Id="rId81" Type="http://schemas.openxmlformats.org/officeDocument/2006/relationships/hyperlink" Target="https://podminky.urs.cz/item/CS_URS_2026_01/977151128" TargetMode="External"/><Relationship Id="rId86" Type="http://schemas.openxmlformats.org/officeDocument/2006/relationships/hyperlink" Target="https://podminky.urs.cz/item/CS_URS_2026_01/997013862" TargetMode="External"/><Relationship Id="rId130" Type="http://schemas.openxmlformats.org/officeDocument/2006/relationships/hyperlink" Target="https://podminky.urs.cz/item/CS_URS_2026_01/771121022" TargetMode="External"/><Relationship Id="rId135" Type="http://schemas.openxmlformats.org/officeDocument/2006/relationships/hyperlink" Target="https://podminky.urs.cz/item/CS_URS_2026_01/771591241" TargetMode="External"/><Relationship Id="rId13" Type="http://schemas.openxmlformats.org/officeDocument/2006/relationships/hyperlink" Target="https://podminky.urs.cz/item/CS_URS_2026_01/171151112" TargetMode="External"/><Relationship Id="rId18" Type="http://schemas.openxmlformats.org/officeDocument/2006/relationships/hyperlink" Target="https://podminky.urs.cz/item/CS_URS_2026_01/181951112" TargetMode="External"/><Relationship Id="rId39" Type="http://schemas.openxmlformats.org/officeDocument/2006/relationships/hyperlink" Target="https://podminky.urs.cz/item/CS_URS_2026_01/411322525" TargetMode="External"/><Relationship Id="rId109" Type="http://schemas.openxmlformats.org/officeDocument/2006/relationships/hyperlink" Target="https://podminky.urs.cz/item/CS_URS_2026_01/713141136" TargetMode="External"/><Relationship Id="rId34" Type="http://schemas.openxmlformats.org/officeDocument/2006/relationships/hyperlink" Target="https://podminky.urs.cz/item/CS_URS_2026_01/311235481" TargetMode="External"/><Relationship Id="rId50" Type="http://schemas.openxmlformats.org/officeDocument/2006/relationships/hyperlink" Target="https://podminky.urs.cz/item/CS_URS_2026_01/622131121" TargetMode="External"/><Relationship Id="rId55" Type="http://schemas.openxmlformats.org/officeDocument/2006/relationships/hyperlink" Target="https://podminky.urs.cz/item/CS_URS_2026_01/622221041" TargetMode="External"/><Relationship Id="rId76" Type="http://schemas.openxmlformats.org/officeDocument/2006/relationships/hyperlink" Target="https://podminky.urs.cz/item/CS_URS_2026_01/968082018" TargetMode="External"/><Relationship Id="rId97" Type="http://schemas.openxmlformats.org/officeDocument/2006/relationships/hyperlink" Target="https://podminky.urs.cz/item/CS_URS_2026_01/998711101" TargetMode="External"/><Relationship Id="rId104" Type="http://schemas.openxmlformats.org/officeDocument/2006/relationships/hyperlink" Target="https://podminky.urs.cz/item/CS_URS_2026_01/998712101" TargetMode="External"/><Relationship Id="rId120" Type="http://schemas.openxmlformats.org/officeDocument/2006/relationships/hyperlink" Target="https://podminky.urs.cz/item/CS_URS_2026_01/764212664" TargetMode="External"/><Relationship Id="rId125" Type="http://schemas.openxmlformats.org/officeDocument/2006/relationships/hyperlink" Target="https://podminky.urs.cz/item/CS_URS_2026_01/998766101" TargetMode="External"/><Relationship Id="rId141" Type="http://schemas.openxmlformats.org/officeDocument/2006/relationships/hyperlink" Target="https://podminky.urs.cz/item/CS_URS_2026_01/783301311" TargetMode="External"/><Relationship Id="rId146" Type="http://schemas.openxmlformats.org/officeDocument/2006/relationships/hyperlink" Target="https://podminky.urs.cz/item/CS_URS_2026_01/789111141" TargetMode="External"/><Relationship Id="rId7" Type="http://schemas.openxmlformats.org/officeDocument/2006/relationships/hyperlink" Target="https://podminky.urs.cz/item/CS_URS_2026_01/121151123" TargetMode="External"/><Relationship Id="rId71" Type="http://schemas.openxmlformats.org/officeDocument/2006/relationships/hyperlink" Target="https://podminky.urs.cz/item/CS_URS_2026_01/945412111" TargetMode="External"/><Relationship Id="rId92" Type="http://schemas.openxmlformats.org/officeDocument/2006/relationships/hyperlink" Target="https://podminky.urs.cz/item/CS_URS_2026_01/711112052" TargetMode="External"/><Relationship Id="rId2" Type="http://schemas.openxmlformats.org/officeDocument/2006/relationships/hyperlink" Target="https://podminky.urs.cz/item/CS_URS_2026_01/113107122" TargetMode="External"/><Relationship Id="rId29" Type="http://schemas.openxmlformats.org/officeDocument/2006/relationships/hyperlink" Target="https://podminky.urs.cz/item/CS_URS_2026_01/275351121" TargetMode="External"/><Relationship Id="rId24" Type="http://schemas.openxmlformats.org/officeDocument/2006/relationships/hyperlink" Target="https://podminky.urs.cz/item/CS_URS_2026_01/274321411" TargetMode="External"/><Relationship Id="rId40" Type="http://schemas.openxmlformats.org/officeDocument/2006/relationships/hyperlink" Target="https://podminky.urs.cz/item/CS_URS_2026_01/411354247" TargetMode="External"/><Relationship Id="rId45" Type="http://schemas.openxmlformats.org/officeDocument/2006/relationships/hyperlink" Target="https://podminky.urs.cz/item/CS_URS_2026_01/417361821" TargetMode="External"/><Relationship Id="rId66" Type="http://schemas.openxmlformats.org/officeDocument/2006/relationships/hyperlink" Target="https://podminky.urs.cz/item/CS_URS_2026_01/941211212" TargetMode="External"/><Relationship Id="rId87" Type="http://schemas.openxmlformats.org/officeDocument/2006/relationships/hyperlink" Target="https://podminky.urs.cz/item/CS_URS_2026_01/997013863" TargetMode="External"/><Relationship Id="rId110" Type="http://schemas.openxmlformats.org/officeDocument/2006/relationships/hyperlink" Target="https://podminky.urs.cz/item/CS_URS_2026_01/713141336" TargetMode="External"/><Relationship Id="rId115" Type="http://schemas.openxmlformats.org/officeDocument/2006/relationships/hyperlink" Target="https://podminky.urs.cz/item/CS_URS_2026_01/763135101" TargetMode="External"/><Relationship Id="rId131" Type="http://schemas.openxmlformats.org/officeDocument/2006/relationships/hyperlink" Target="https://podminky.urs.cz/item/CS_URS_2026_01/771474112" TargetMode="External"/><Relationship Id="rId136" Type="http://schemas.openxmlformats.org/officeDocument/2006/relationships/hyperlink" Target="https://podminky.urs.cz/item/CS_URS_2026_01/771591242" TargetMode="External"/><Relationship Id="rId61" Type="http://schemas.openxmlformats.org/officeDocument/2006/relationships/hyperlink" Target="https://podminky.urs.cz/item/CS_URS_2026_01/622521032" TargetMode="External"/><Relationship Id="rId82" Type="http://schemas.openxmlformats.org/officeDocument/2006/relationships/hyperlink" Target="https://podminky.urs.cz/item/CS_URS_2026_01/997013501" TargetMode="External"/><Relationship Id="rId19" Type="http://schemas.openxmlformats.org/officeDocument/2006/relationships/hyperlink" Target="https://podminky.urs.cz/item/CS_URS_2026_01/271532211" TargetMode="External"/><Relationship Id="rId14" Type="http://schemas.openxmlformats.org/officeDocument/2006/relationships/hyperlink" Target="https://podminky.urs.cz/item/CS_URS_2026_01/171201221" TargetMode="External"/><Relationship Id="rId30" Type="http://schemas.openxmlformats.org/officeDocument/2006/relationships/hyperlink" Target="https://podminky.urs.cz/item/CS_URS_2026_01/275351122" TargetMode="External"/><Relationship Id="rId35" Type="http://schemas.openxmlformats.org/officeDocument/2006/relationships/hyperlink" Target="https://podminky.urs.cz/item/CS_URS_2026_01/311238939" TargetMode="External"/><Relationship Id="rId56" Type="http://schemas.openxmlformats.org/officeDocument/2006/relationships/hyperlink" Target="https://podminky.urs.cz/item/CS_URS_2026_01/622251101" TargetMode="External"/><Relationship Id="rId77" Type="http://schemas.openxmlformats.org/officeDocument/2006/relationships/hyperlink" Target="https://podminky.urs.cz/item/CS_URS_2026_01/968082022" TargetMode="External"/><Relationship Id="rId100" Type="http://schemas.openxmlformats.org/officeDocument/2006/relationships/hyperlink" Target="https://podminky.urs.cz/item/CS_URS_2026_01/712363351" TargetMode="External"/><Relationship Id="rId105" Type="http://schemas.openxmlformats.org/officeDocument/2006/relationships/hyperlink" Target="https://podminky.urs.cz/item/CS_URS_2026_01/713111112" TargetMode="External"/><Relationship Id="rId126" Type="http://schemas.openxmlformats.org/officeDocument/2006/relationships/hyperlink" Target="https://podminky.urs.cz/item/CS_URS_2026_01/767995116" TargetMode="External"/><Relationship Id="rId147" Type="http://schemas.openxmlformats.org/officeDocument/2006/relationships/hyperlink" Target="https://podminky.urs.cz/item/CS_URS_2026_01/789321110" TargetMode="External"/><Relationship Id="rId8" Type="http://schemas.openxmlformats.org/officeDocument/2006/relationships/hyperlink" Target="https://podminky.urs.cz/item/CS_URS_2026_01/122351504" TargetMode="External"/><Relationship Id="rId51" Type="http://schemas.openxmlformats.org/officeDocument/2006/relationships/hyperlink" Target="https://podminky.urs.cz/item/CS_URS_2026_01/622151021" TargetMode="External"/><Relationship Id="rId72" Type="http://schemas.openxmlformats.org/officeDocument/2006/relationships/hyperlink" Target="https://podminky.urs.cz/item/CS_URS_2026_01/949101111" TargetMode="External"/><Relationship Id="rId93" Type="http://schemas.openxmlformats.org/officeDocument/2006/relationships/hyperlink" Target="https://podminky.urs.cz/item/CS_URS_2026_01/711141559" TargetMode="External"/><Relationship Id="rId98" Type="http://schemas.openxmlformats.org/officeDocument/2006/relationships/hyperlink" Target="https://podminky.urs.cz/item/CS_URS_2026_01/712311101" TargetMode="External"/><Relationship Id="rId121" Type="http://schemas.openxmlformats.org/officeDocument/2006/relationships/hyperlink" Target="https://podminky.urs.cz/item/CS_URS_2026_01/764215611" TargetMode="External"/><Relationship Id="rId142" Type="http://schemas.openxmlformats.org/officeDocument/2006/relationships/hyperlink" Target="https://podminky.urs.cz/item/CS_URS_2026_01/783301401" TargetMode="External"/><Relationship Id="rId3" Type="http://schemas.openxmlformats.org/officeDocument/2006/relationships/hyperlink" Target="https://podminky.urs.cz/item/CS_URS_2026_01/113107139" TargetMode="External"/><Relationship Id="rId25" Type="http://schemas.openxmlformats.org/officeDocument/2006/relationships/hyperlink" Target="https://podminky.urs.cz/item/CS_URS_2026_01/274351121" TargetMode="External"/><Relationship Id="rId46" Type="http://schemas.openxmlformats.org/officeDocument/2006/relationships/hyperlink" Target="https://podminky.urs.cz/item/CS_URS_2026_01/612131102" TargetMode="External"/><Relationship Id="rId67" Type="http://schemas.openxmlformats.org/officeDocument/2006/relationships/hyperlink" Target="https://podminky.urs.cz/item/CS_URS_2026_01/941211812" TargetMode="External"/><Relationship Id="rId116" Type="http://schemas.openxmlformats.org/officeDocument/2006/relationships/hyperlink" Target="https://podminky.urs.cz/item/CS_URS_2026_01/998763301" TargetMode="External"/><Relationship Id="rId137" Type="http://schemas.openxmlformats.org/officeDocument/2006/relationships/hyperlink" Target="https://podminky.urs.cz/item/CS_URS_2026_01/771591264" TargetMode="External"/><Relationship Id="rId20" Type="http://schemas.openxmlformats.org/officeDocument/2006/relationships/hyperlink" Target="https://podminky.urs.cz/item/CS_URS_2026_01/273321411" TargetMode="External"/><Relationship Id="rId41" Type="http://schemas.openxmlformats.org/officeDocument/2006/relationships/hyperlink" Target="https://podminky.urs.cz/item/CS_URS_2026_01/411362021" TargetMode="External"/><Relationship Id="rId62" Type="http://schemas.openxmlformats.org/officeDocument/2006/relationships/hyperlink" Target="https://podminky.urs.cz/item/CS_URS_2026_01/631311115" TargetMode="External"/><Relationship Id="rId83" Type="http://schemas.openxmlformats.org/officeDocument/2006/relationships/hyperlink" Target="https://podminky.urs.cz/item/CS_URS_2026_01/997013509" TargetMode="External"/><Relationship Id="rId88" Type="http://schemas.openxmlformats.org/officeDocument/2006/relationships/hyperlink" Target="https://podminky.urs.cz/item/CS_URS_2026_01/997013871" TargetMode="External"/><Relationship Id="rId111" Type="http://schemas.openxmlformats.org/officeDocument/2006/relationships/hyperlink" Target="https://podminky.urs.cz/item/CS_URS_2026_01/998713101" TargetMode="External"/><Relationship Id="rId132" Type="http://schemas.openxmlformats.org/officeDocument/2006/relationships/hyperlink" Target="https://podminky.urs.cz/item/CS_URS_2026_01/771574414" TargetMode="External"/><Relationship Id="rId15" Type="http://schemas.openxmlformats.org/officeDocument/2006/relationships/hyperlink" Target="https://podminky.urs.cz/item/CS_URS_2026_01/171251201" TargetMode="External"/><Relationship Id="rId36" Type="http://schemas.openxmlformats.org/officeDocument/2006/relationships/hyperlink" Target="https://podminky.urs.cz/item/CS_URS_2026_01/317168053" TargetMode="External"/><Relationship Id="rId57" Type="http://schemas.openxmlformats.org/officeDocument/2006/relationships/hyperlink" Target="https://podminky.urs.cz/item/CS_URS_2026_01/622251105" TargetMode="External"/><Relationship Id="rId106" Type="http://schemas.openxmlformats.org/officeDocument/2006/relationships/hyperlink" Target="https://podminky.urs.cz/item/CS_URS_2026_01/713121111" TargetMode="External"/><Relationship Id="rId127" Type="http://schemas.openxmlformats.org/officeDocument/2006/relationships/hyperlink" Target="https://podminky.urs.cz/item/CS_URS_2026_01/998767101" TargetMode="External"/><Relationship Id="rId10" Type="http://schemas.openxmlformats.org/officeDocument/2006/relationships/hyperlink" Target="https://podminky.urs.cz/item/CS_URS_2026_01/132354103" TargetMode="External"/><Relationship Id="rId31" Type="http://schemas.openxmlformats.org/officeDocument/2006/relationships/hyperlink" Target="https://podminky.urs.cz/item/CS_URS_2026_01/275361821" TargetMode="External"/><Relationship Id="rId52" Type="http://schemas.openxmlformats.org/officeDocument/2006/relationships/hyperlink" Target="https://podminky.urs.cz/item/CS_URS_2026_01/622151031" TargetMode="External"/><Relationship Id="rId73" Type="http://schemas.openxmlformats.org/officeDocument/2006/relationships/hyperlink" Target="https://podminky.urs.cz/item/CS_URS_2026_01/952901111" TargetMode="External"/><Relationship Id="rId78" Type="http://schemas.openxmlformats.org/officeDocument/2006/relationships/hyperlink" Target="https://podminky.urs.cz/item/CS_URS_2026_01/977151113" TargetMode="External"/><Relationship Id="rId94" Type="http://schemas.openxmlformats.org/officeDocument/2006/relationships/hyperlink" Target="https://podminky.urs.cz/item/CS_URS_2026_01/711161274" TargetMode="External"/><Relationship Id="rId99" Type="http://schemas.openxmlformats.org/officeDocument/2006/relationships/hyperlink" Target="https://podminky.urs.cz/item/CS_URS_2026_01/712341559" TargetMode="External"/><Relationship Id="rId101" Type="http://schemas.openxmlformats.org/officeDocument/2006/relationships/hyperlink" Target="https://podminky.urs.cz/item/CS_URS_2026_01/712363352" TargetMode="External"/><Relationship Id="rId122" Type="http://schemas.openxmlformats.org/officeDocument/2006/relationships/hyperlink" Target="https://podminky.urs.cz/item/CS_URS_2026_01/764216645" TargetMode="External"/><Relationship Id="rId143" Type="http://schemas.openxmlformats.org/officeDocument/2006/relationships/hyperlink" Target="https://podminky.urs.cz/item/CS_URS_2026_01/784171111" TargetMode="External"/><Relationship Id="rId148" Type="http://schemas.openxmlformats.org/officeDocument/2006/relationships/hyperlink" Target="https://podminky.urs.cz/item/CS_URS_2026_01/789321115" TargetMode="External"/><Relationship Id="rId4" Type="http://schemas.openxmlformats.org/officeDocument/2006/relationships/hyperlink" Target="https://podminky.urs.cz/item/CS_URS_2026_01/113107323" TargetMode="External"/><Relationship Id="rId9" Type="http://schemas.openxmlformats.org/officeDocument/2006/relationships/hyperlink" Target="https://podminky.urs.cz/item/CS_URS_2026_01/131251201" TargetMode="External"/><Relationship Id="rId26" Type="http://schemas.openxmlformats.org/officeDocument/2006/relationships/hyperlink" Target="https://podminky.urs.cz/item/CS_URS_2026_01/274351122" TargetMode="External"/><Relationship Id="rId47" Type="http://schemas.openxmlformats.org/officeDocument/2006/relationships/hyperlink" Target="https://podminky.urs.cz/item/CS_URS_2026_01/612131111" TargetMode="External"/><Relationship Id="rId68" Type="http://schemas.openxmlformats.org/officeDocument/2006/relationships/hyperlink" Target="https://podminky.urs.cz/item/CS_URS_2026_01/944511111" TargetMode="External"/><Relationship Id="rId89" Type="http://schemas.openxmlformats.org/officeDocument/2006/relationships/hyperlink" Target="https://podminky.urs.cz/item/CS_URS_2026_01/997013873" TargetMode="External"/><Relationship Id="rId112" Type="http://schemas.openxmlformats.org/officeDocument/2006/relationships/hyperlink" Target="https://podminky.urs.cz/item/CS_URS_2026_01/762361333" TargetMode="External"/><Relationship Id="rId133" Type="http://schemas.openxmlformats.org/officeDocument/2006/relationships/hyperlink" Target="https://podminky.urs.cz/item/CS_URS_2026_01/771591112" TargetMode="External"/><Relationship Id="rId16" Type="http://schemas.openxmlformats.org/officeDocument/2006/relationships/hyperlink" Target="https://podminky.urs.cz/item/CS_URS_2026_01/174151101" TargetMode="External"/><Relationship Id="rId37" Type="http://schemas.openxmlformats.org/officeDocument/2006/relationships/hyperlink" Target="https://podminky.urs.cz/item/CS_URS_2026_01/317168055" TargetMode="External"/><Relationship Id="rId58" Type="http://schemas.openxmlformats.org/officeDocument/2006/relationships/hyperlink" Target="https://podminky.urs.cz/item/CS_URS_2026_01/622252001" TargetMode="External"/><Relationship Id="rId79" Type="http://schemas.openxmlformats.org/officeDocument/2006/relationships/hyperlink" Target="https://podminky.urs.cz/item/CS_URS_2026_01/977151118" TargetMode="External"/><Relationship Id="rId102" Type="http://schemas.openxmlformats.org/officeDocument/2006/relationships/hyperlink" Target="https://podminky.urs.cz/item/CS_URS_2026_01/712363604" TargetMode="External"/><Relationship Id="rId123" Type="http://schemas.openxmlformats.org/officeDocument/2006/relationships/hyperlink" Target="https://podminky.urs.cz/item/CS_URS_2026_01/998764101" TargetMode="External"/><Relationship Id="rId144" Type="http://schemas.openxmlformats.org/officeDocument/2006/relationships/hyperlink" Target="https://podminky.urs.cz/item/CS_URS_2026_01/784181101" TargetMode="External"/><Relationship Id="rId90" Type="http://schemas.openxmlformats.org/officeDocument/2006/relationships/hyperlink" Target="https://podminky.urs.cz/item/CS_URS_2026_01/99801100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odminky.urs.cz/item/CS_URS_2026_01/734211127" TargetMode="External"/><Relationship Id="rId13" Type="http://schemas.openxmlformats.org/officeDocument/2006/relationships/hyperlink" Target="https://podminky.urs.cz/item/CS_URS_2026_01/736111008" TargetMode="External"/><Relationship Id="rId18" Type="http://schemas.openxmlformats.org/officeDocument/2006/relationships/drawing" Target="../drawings/drawing3.xml"/><Relationship Id="rId3" Type="http://schemas.openxmlformats.org/officeDocument/2006/relationships/hyperlink" Target="https://podminky.urs.cz/item/CS_URS_2026_01/733190217" TargetMode="External"/><Relationship Id="rId7" Type="http://schemas.openxmlformats.org/officeDocument/2006/relationships/hyperlink" Target="https://podminky.urs.cz/item/CS_URS_2026_01/734209103" TargetMode="External"/><Relationship Id="rId12" Type="http://schemas.openxmlformats.org/officeDocument/2006/relationships/hyperlink" Target="https://podminky.urs.cz/item/CS_URS_2026_01/736110262" TargetMode="External"/><Relationship Id="rId17" Type="http://schemas.openxmlformats.org/officeDocument/2006/relationships/hyperlink" Target="https://podminky.urs.cz/item/CS_URS_2026_01/998736101" TargetMode="External"/><Relationship Id="rId2" Type="http://schemas.openxmlformats.org/officeDocument/2006/relationships/hyperlink" Target="https://podminky.urs.cz/item/CS_URS_2026_01/733122227" TargetMode="External"/><Relationship Id="rId16" Type="http://schemas.openxmlformats.org/officeDocument/2006/relationships/hyperlink" Target="https://podminky.urs.cz/item/CS_URS_2026_01/736111132" TargetMode="External"/><Relationship Id="rId1" Type="http://schemas.openxmlformats.org/officeDocument/2006/relationships/hyperlink" Target="https://podminky.urs.cz/item/CS_URS_2026_01/949101112" TargetMode="External"/><Relationship Id="rId6" Type="http://schemas.openxmlformats.org/officeDocument/2006/relationships/hyperlink" Target="https://podminky.urs.cz/item/CS_URS_2026_01/998733101" TargetMode="External"/><Relationship Id="rId11" Type="http://schemas.openxmlformats.org/officeDocument/2006/relationships/hyperlink" Target="https://podminky.urs.cz/item/CS_URS_2026_01/735511063" TargetMode="External"/><Relationship Id="rId5" Type="http://schemas.openxmlformats.org/officeDocument/2006/relationships/hyperlink" Target="https://podminky.urs.cz/item/CS_URS_2026_01/733811243" TargetMode="External"/><Relationship Id="rId15" Type="http://schemas.openxmlformats.org/officeDocument/2006/relationships/hyperlink" Target="https://podminky.urs.cz/item/CS_URS_2026_01/736111121" TargetMode="External"/><Relationship Id="rId10" Type="http://schemas.openxmlformats.org/officeDocument/2006/relationships/hyperlink" Target="https://podminky.urs.cz/item/CS_URS_2026_01/735511062" TargetMode="External"/><Relationship Id="rId4" Type="http://schemas.openxmlformats.org/officeDocument/2006/relationships/hyperlink" Target="https://podminky.urs.cz/item/CS_URS_2026_01/733191113" TargetMode="External"/><Relationship Id="rId9" Type="http://schemas.openxmlformats.org/officeDocument/2006/relationships/hyperlink" Target="https://podminky.urs.cz/item/CS_URS_2026_01/998734101" TargetMode="External"/><Relationship Id="rId14" Type="http://schemas.openxmlformats.org/officeDocument/2006/relationships/hyperlink" Target="https://podminky.urs.cz/item/CS_URS_2026_01/736111104"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podminky.urs.cz/item/CS_URS_2026_01/751611164" TargetMode="External"/><Relationship Id="rId3" Type="http://schemas.openxmlformats.org/officeDocument/2006/relationships/hyperlink" Target="https://podminky.urs.cz/item/CS_URS_2026_01/751311142" TargetMode="External"/><Relationship Id="rId7" Type="http://schemas.openxmlformats.org/officeDocument/2006/relationships/hyperlink" Target="https://podminky.urs.cz/item/CS_URS_2026_01/751526736" TargetMode="External"/><Relationship Id="rId2" Type="http://schemas.openxmlformats.org/officeDocument/2006/relationships/hyperlink" Target="https://podminky.urs.cz/item/CS_URS_2026_01/751111131" TargetMode="External"/><Relationship Id="rId1" Type="http://schemas.openxmlformats.org/officeDocument/2006/relationships/hyperlink" Target="https://podminky.urs.cz/item/CS_URS_2026_01/949101112" TargetMode="External"/><Relationship Id="rId6" Type="http://schemas.openxmlformats.org/officeDocument/2006/relationships/hyperlink" Target="https://podminky.urs.cz/item/CS_URS_2026_01/751510043" TargetMode="External"/><Relationship Id="rId11" Type="http://schemas.openxmlformats.org/officeDocument/2006/relationships/drawing" Target="../drawings/drawing4.xml"/><Relationship Id="rId5" Type="http://schemas.openxmlformats.org/officeDocument/2006/relationships/hyperlink" Target="https://podminky.urs.cz/item/CS_URS_2026_01/751510042" TargetMode="External"/><Relationship Id="rId10" Type="http://schemas.openxmlformats.org/officeDocument/2006/relationships/hyperlink" Target="https://podminky.urs.cz/item/CS_URS_2026_01/998751101" TargetMode="External"/><Relationship Id="rId4" Type="http://schemas.openxmlformats.org/officeDocument/2006/relationships/hyperlink" Target="https://podminky.urs.cz/item/CS_URS_2026_01/751311302" TargetMode="External"/><Relationship Id="rId9" Type="http://schemas.openxmlformats.org/officeDocument/2006/relationships/hyperlink" Target="https://podminky.urs.cz/item/CS_URS_2026_01/751691111"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podminky.urs.cz/item/CS_URS_2026_01/877270310" TargetMode="External"/><Relationship Id="rId18" Type="http://schemas.openxmlformats.org/officeDocument/2006/relationships/hyperlink" Target="https://podminky.urs.cz/item/CS_URS_2026_01/894812313" TargetMode="External"/><Relationship Id="rId26" Type="http://schemas.openxmlformats.org/officeDocument/2006/relationships/hyperlink" Target="https://podminky.urs.cz/item/CS_URS_2026_01/949101112" TargetMode="External"/><Relationship Id="rId3" Type="http://schemas.openxmlformats.org/officeDocument/2006/relationships/hyperlink" Target="https://podminky.urs.cz/item/CS_URS_2026_01/162751137" TargetMode="External"/><Relationship Id="rId21" Type="http://schemas.openxmlformats.org/officeDocument/2006/relationships/hyperlink" Target="https://podminky.urs.cz/item/CS_URS_2026_01/894812379" TargetMode="External"/><Relationship Id="rId34" Type="http://schemas.openxmlformats.org/officeDocument/2006/relationships/hyperlink" Target="https://podminky.urs.cz/item/CS_URS_2026_01/998722101" TargetMode="External"/><Relationship Id="rId7" Type="http://schemas.openxmlformats.org/officeDocument/2006/relationships/hyperlink" Target="https://podminky.urs.cz/item/CS_URS_2026_01/174101101" TargetMode="External"/><Relationship Id="rId12" Type="http://schemas.openxmlformats.org/officeDocument/2006/relationships/hyperlink" Target="https://podminky.urs.cz/item/CS_URS_2026_01/877260310" TargetMode="External"/><Relationship Id="rId17" Type="http://schemas.openxmlformats.org/officeDocument/2006/relationships/hyperlink" Target="https://podminky.urs.cz/item/CS_URS_2026_01/892351111" TargetMode="External"/><Relationship Id="rId25" Type="http://schemas.openxmlformats.org/officeDocument/2006/relationships/hyperlink" Target="https://podminky.urs.cz/item/CS_URS_2026_01/899914212" TargetMode="External"/><Relationship Id="rId33" Type="http://schemas.openxmlformats.org/officeDocument/2006/relationships/hyperlink" Target="https://podminky.urs.cz/item/CS_URS_2026_01/742210121" TargetMode="External"/><Relationship Id="rId2" Type="http://schemas.openxmlformats.org/officeDocument/2006/relationships/hyperlink" Target="https://podminky.urs.cz/item/CS_URS_2026_01/132351103" TargetMode="External"/><Relationship Id="rId16" Type="http://schemas.openxmlformats.org/officeDocument/2006/relationships/hyperlink" Target="https://podminky.urs.cz/item/CS_URS_2026_01/892271111" TargetMode="External"/><Relationship Id="rId20" Type="http://schemas.openxmlformats.org/officeDocument/2006/relationships/hyperlink" Target="https://podminky.urs.cz/item/CS_URS_2026_01/894812339" TargetMode="External"/><Relationship Id="rId29" Type="http://schemas.openxmlformats.org/officeDocument/2006/relationships/hyperlink" Target="https://podminky.urs.cz/item/CS_URS_2026_01/721233142" TargetMode="External"/><Relationship Id="rId1" Type="http://schemas.openxmlformats.org/officeDocument/2006/relationships/hyperlink" Target="https://podminky.urs.cz/item/CS_URS_2026_01/131251201" TargetMode="External"/><Relationship Id="rId6" Type="http://schemas.openxmlformats.org/officeDocument/2006/relationships/hyperlink" Target="https://podminky.urs.cz/item/CS_URS_2026_01/171251201" TargetMode="External"/><Relationship Id="rId11" Type="http://schemas.openxmlformats.org/officeDocument/2006/relationships/hyperlink" Target="https://podminky.urs.cz/item/CS_URS_2026_01/871310310" TargetMode="External"/><Relationship Id="rId24" Type="http://schemas.openxmlformats.org/officeDocument/2006/relationships/hyperlink" Target="https://podminky.urs.cz/item/CS_URS_2026_01/899913151" TargetMode="External"/><Relationship Id="rId32" Type="http://schemas.openxmlformats.org/officeDocument/2006/relationships/hyperlink" Target="https://podminky.urs.cz/item/CS_URS_2026_01/722259115" TargetMode="External"/><Relationship Id="rId5" Type="http://schemas.openxmlformats.org/officeDocument/2006/relationships/hyperlink" Target="https://podminky.urs.cz/item/CS_URS_2026_01/171201221" TargetMode="External"/><Relationship Id="rId15" Type="http://schemas.openxmlformats.org/officeDocument/2006/relationships/hyperlink" Target="https://podminky.urs.cz/item/CS_URS_2026_01/877310310" TargetMode="External"/><Relationship Id="rId23" Type="http://schemas.openxmlformats.org/officeDocument/2006/relationships/hyperlink" Target="https://podminky.urs.cz/item/CS_URS_2026_01/899722114" TargetMode="External"/><Relationship Id="rId28" Type="http://schemas.openxmlformats.org/officeDocument/2006/relationships/hyperlink" Target="https://podminky.urs.cz/item/CS_URS_2026_01/721174055" TargetMode="External"/><Relationship Id="rId10" Type="http://schemas.openxmlformats.org/officeDocument/2006/relationships/hyperlink" Target="https://podminky.urs.cz/item/CS_URS_2026_01/871270310" TargetMode="External"/><Relationship Id="rId19" Type="http://schemas.openxmlformats.org/officeDocument/2006/relationships/hyperlink" Target="https://podminky.urs.cz/item/CS_URS_2026_01/894812331" TargetMode="External"/><Relationship Id="rId31" Type="http://schemas.openxmlformats.org/officeDocument/2006/relationships/hyperlink" Target="https://podminky.urs.cz/item/CS_URS_2026_01/998721101" TargetMode="External"/><Relationship Id="rId4" Type="http://schemas.openxmlformats.org/officeDocument/2006/relationships/hyperlink" Target="https://podminky.urs.cz/item/CS_URS_2026_01/162751139" TargetMode="External"/><Relationship Id="rId9" Type="http://schemas.openxmlformats.org/officeDocument/2006/relationships/hyperlink" Target="https://podminky.urs.cz/item/CS_URS_2026_01/451572111" TargetMode="External"/><Relationship Id="rId14" Type="http://schemas.openxmlformats.org/officeDocument/2006/relationships/hyperlink" Target="https://podminky.urs.cz/item/CS_URS_2026_01/877270330" TargetMode="External"/><Relationship Id="rId22" Type="http://schemas.openxmlformats.org/officeDocument/2006/relationships/hyperlink" Target="https://podminky.urs.cz/item/CS_URS_2026_01/899721111" TargetMode="External"/><Relationship Id="rId27" Type="http://schemas.openxmlformats.org/officeDocument/2006/relationships/hyperlink" Target="https://podminky.urs.cz/item/CS_URS_2026_01/998276101" TargetMode="External"/><Relationship Id="rId30" Type="http://schemas.openxmlformats.org/officeDocument/2006/relationships/hyperlink" Target="https://podminky.urs.cz/item/CS_URS_2026_01/721290111" TargetMode="External"/><Relationship Id="rId35" Type="http://schemas.openxmlformats.org/officeDocument/2006/relationships/drawing" Target="../drawings/drawing5.xml"/><Relationship Id="rId8" Type="http://schemas.openxmlformats.org/officeDocument/2006/relationships/hyperlink" Target="https://podminky.urs.cz/item/CS_URS_2026_01/175151101"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podminky.urs.cz/item/CS_URS_2026_01/741112001" TargetMode="External"/><Relationship Id="rId18" Type="http://schemas.openxmlformats.org/officeDocument/2006/relationships/hyperlink" Target="https://podminky.urs.cz/item/CS_URS_2026_01/210220300" TargetMode="External"/><Relationship Id="rId26" Type="http://schemas.openxmlformats.org/officeDocument/2006/relationships/hyperlink" Target="https://podminky.urs.cz/item/CS_URS_2026_01/580105063" TargetMode="External"/><Relationship Id="rId21" Type="http://schemas.openxmlformats.org/officeDocument/2006/relationships/hyperlink" Target="https://podminky.urs.cz/item/CS_URS_2026_01/210220372" TargetMode="External"/><Relationship Id="rId34" Type="http://schemas.openxmlformats.org/officeDocument/2006/relationships/hyperlink" Target="https://podminky.urs.cz/item/CS_URS_2026_01/580107001" TargetMode="External"/><Relationship Id="rId7" Type="http://schemas.openxmlformats.org/officeDocument/2006/relationships/hyperlink" Target="https://podminky.urs.cz/item/CS_URS_2026_01/741313001" TargetMode="External"/><Relationship Id="rId12" Type="http://schemas.openxmlformats.org/officeDocument/2006/relationships/hyperlink" Target="https://podminky.urs.cz/item/CS_URS_2026_01/741110022" TargetMode="External"/><Relationship Id="rId17" Type="http://schemas.openxmlformats.org/officeDocument/2006/relationships/hyperlink" Target="https://podminky.urs.cz/item/CS_URS_2026_01/210220201" TargetMode="External"/><Relationship Id="rId25" Type="http://schemas.openxmlformats.org/officeDocument/2006/relationships/hyperlink" Target="https://podminky.urs.cz/item/CS_URS_2026_01/580105013" TargetMode="External"/><Relationship Id="rId33" Type="http://schemas.openxmlformats.org/officeDocument/2006/relationships/hyperlink" Target="https://podminky.urs.cz/item/CS_URS_2026_01/580106006" TargetMode="External"/><Relationship Id="rId2" Type="http://schemas.openxmlformats.org/officeDocument/2006/relationships/hyperlink" Target="https://podminky.urs.cz/item/CS_URS_2026_01/741122015" TargetMode="External"/><Relationship Id="rId16" Type="http://schemas.openxmlformats.org/officeDocument/2006/relationships/hyperlink" Target="https://podminky.urs.cz/item/CS_URS_2026_01/210220101" TargetMode="External"/><Relationship Id="rId20" Type="http://schemas.openxmlformats.org/officeDocument/2006/relationships/hyperlink" Target="https://podminky.urs.cz/item/CS_URS_2026_01/210220303" TargetMode="External"/><Relationship Id="rId29" Type="http://schemas.openxmlformats.org/officeDocument/2006/relationships/hyperlink" Target="https://podminky.urs.cz/item/CS_URS_2026_01/460161172" TargetMode="External"/><Relationship Id="rId1" Type="http://schemas.openxmlformats.org/officeDocument/2006/relationships/hyperlink" Target="https://podminky.urs.cz/item/CS_URS_2026_01/741120001" TargetMode="External"/><Relationship Id="rId6" Type="http://schemas.openxmlformats.org/officeDocument/2006/relationships/hyperlink" Target="https://podminky.urs.cz/item/CS_URS_2026_01/741311003" TargetMode="External"/><Relationship Id="rId11" Type="http://schemas.openxmlformats.org/officeDocument/2006/relationships/hyperlink" Target="https://podminky.urs.cz/item/CS_URS_2026_01/468101121" TargetMode="External"/><Relationship Id="rId24" Type="http://schemas.openxmlformats.org/officeDocument/2006/relationships/hyperlink" Target="https://podminky.urs.cz/item/CS_URS_2026_01/580105001" TargetMode="External"/><Relationship Id="rId32" Type="http://schemas.openxmlformats.org/officeDocument/2006/relationships/hyperlink" Target="https://podminky.urs.cz/item/CS_URS_2026_01/580103003" TargetMode="External"/><Relationship Id="rId37" Type="http://schemas.openxmlformats.org/officeDocument/2006/relationships/drawing" Target="../drawings/drawing6.xml"/><Relationship Id="rId5" Type="http://schemas.openxmlformats.org/officeDocument/2006/relationships/hyperlink" Target="https://podminky.urs.cz/item/CS_URS_2026_01/741130003" TargetMode="External"/><Relationship Id="rId15" Type="http://schemas.openxmlformats.org/officeDocument/2006/relationships/hyperlink" Target="https://podminky.urs.cz/item/CS_URS_2026_01/210220023" TargetMode="External"/><Relationship Id="rId23" Type="http://schemas.openxmlformats.org/officeDocument/2006/relationships/hyperlink" Target="https://podminky.urs.cz/item/CS_URS_2026_01/210280211" TargetMode="External"/><Relationship Id="rId28" Type="http://schemas.openxmlformats.org/officeDocument/2006/relationships/hyperlink" Target="https://podminky.urs.cz/item/CS_URS_2026_01/460021111" TargetMode="External"/><Relationship Id="rId36" Type="http://schemas.openxmlformats.org/officeDocument/2006/relationships/hyperlink" Target="https://podminky.urs.cz/item/CS_URS_2026_01/HZS2232" TargetMode="External"/><Relationship Id="rId10" Type="http://schemas.openxmlformats.org/officeDocument/2006/relationships/hyperlink" Target="https://podminky.urs.cz/item/CS_URS_2026_01/468091212" TargetMode="External"/><Relationship Id="rId19" Type="http://schemas.openxmlformats.org/officeDocument/2006/relationships/hyperlink" Target="https://podminky.urs.cz/item/CS_URS_2026_01/210220301" TargetMode="External"/><Relationship Id="rId31" Type="http://schemas.openxmlformats.org/officeDocument/2006/relationships/hyperlink" Target="https://podminky.urs.cz/item/CS_URS_2026_01/460481122" TargetMode="External"/><Relationship Id="rId4" Type="http://schemas.openxmlformats.org/officeDocument/2006/relationships/hyperlink" Target="https://podminky.urs.cz/item/CS_URS_2026_01/741130001" TargetMode="External"/><Relationship Id="rId9" Type="http://schemas.openxmlformats.org/officeDocument/2006/relationships/hyperlink" Target="https://podminky.urs.cz/item/CS_URS_2026_01/741372112" TargetMode="External"/><Relationship Id="rId14" Type="http://schemas.openxmlformats.org/officeDocument/2006/relationships/hyperlink" Target="https://podminky.urs.cz/item/CS_URS_2026_01/210220021" TargetMode="External"/><Relationship Id="rId22" Type="http://schemas.openxmlformats.org/officeDocument/2006/relationships/hyperlink" Target="https://podminky.urs.cz/item/CS_URS_2026_01/210280001" TargetMode="External"/><Relationship Id="rId27" Type="http://schemas.openxmlformats.org/officeDocument/2006/relationships/hyperlink" Target="https://podminky.urs.cz/item/CS_URS_2026_01/741450002" TargetMode="External"/><Relationship Id="rId30" Type="http://schemas.openxmlformats.org/officeDocument/2006/relationships/hyperlink" Target="https://podminky.urs.cz/item/CS_URS_2026_01/460431182" TargetMode="External"/><Relationship Id="rId35" Type="http://schemas.openxmlformats.org/officeDocument/2006/relationships/hyperlink" Target="https://podminky.urs.cz/item/CS_URS_2026_01/580107002" TargetMode="External"/><Relationship Id="rId8" Type="http://schemas.openxmlformats.org/officeDocument/2006/relationships/hyperlink" Target="https://podminky.urs.cz/item/CS_URS_2026_01/741321003" TargetMode="External"/><Relationship Id="rId3" Type="http://schemas.openxmlformats.org/officeDocument/2006/relationships/hyperlink" Target="https://podminky.urs.cz/item/CS_URS_2026_01/741122016"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62"/>
  <sheetViews>
    <sheetView showGridLines="0" tabSelected="1" topLeftCell="A50" workbookViewId="0">
      <selection activeCell="BR23" sqref="BR23"/>
    </sheetView>
  </sheetViews>
  <sheetFormatPr baseColWidth="10" defaultColWidth="8.75" defaultRowHeight="11"/>
  <cols>
    <col min="1" max="1" width="8.25" customWidth="1"/>
    <col min="2" max="2" width="1.75" customWidth="1"/>
    <col min="3" max="3" width="4.25" customWidth="1"/>
    <col min="4" max="33" width="2.75" customWidth="1"/>
    <col min="34" max="34" width="3.25" customWidth="1"/>
    <col min="35" max="35" width="31.75" customWidth="1"/>
    <col min="36" max="37" width="2.5" customWidth="1"/>
    <col min="38" max="38" width="8.25" customWidth="1"/>
    <col min="39" max="39" width="3.25" customWidth="1"/>
    <col min="40" max="40" width="13.25" customWidth="1"/>
    <col min="41" max="41" width="7.5" customWidth="1"/>
    <col min="42" max="42" width="4.25" customWidth="1"/>
    <col min="43" max="43" width="15.75" customWidth="1"/>
    <col min="44" max="44" width="13.75" customWidth="1"/>
    <col min="45" max="47" width="25.75" hidden="1" customWidth="1"/>
    <col min="48" max="49" width="21.75" hidden="1" customWidth="1"/>
    <col min="50" max="51" width="25" hidden="1" customWidth="1"/>
    <col min="52" max="52" width="21.75" hidden="1" customWidth="1"/>
    <col min="53" max="53" width="19.25" hidden="1" customWidth="1"/>
    <col min="54" max="54" width="25" hidden="1" customWidth="1"/>
    <col min="55" max="55" width="21.75" hidden="1" customWidth="1"/>
    <col min="56" max="56" width="19.25" hidden="1" customWidth="1"/>
    <col min="57" max="57" width="66.5" customWidth="1"/>
    <col min="71" max="91" width="9.25" hidden="1"/>
  </cols>
  <sheetData>
    <row r="1" spans="1:74">
      <c r="A1" s="16" t="s">
        <v>0</v>
      </c>
      <c r="AZ1" s="16" t="s">
        <v>1</v>
      </c>
      <c r="BA1" s="16" t="s">
        <v>2</v>
      </c>
      <c r="BB1" s="16" t="s">
        <v>3</v>
      </c>
      <c r="BT1" s="16" t="s">
        <v>4</v>
      </c>
      <c r="BU1" s="16" t="s">
        <v>4</v>
      </c>
      <c r="BV1" s="16" t="s">
        <v>5</v>
      </c>
    </row>
    <row r="2" spans="1:74" ht="37" customHeight="1">
      <c r="AR2" s="277"/>
      <c r="AS2" s="277"/>
      <c r="AT2" s="277"/>
      <c r="AU2" s="277"/>
      <c r="AV2" s="277"/>
      <c r="AW2" s="277"/>
      <c r="AX2" s="277"/>
      <c r="AY2" s="277"/>
      <c r="AZ2" s="277"/>
      <c r="BA2" s="277"/>
      <c r="BB2" s="277"/>
      <c r="BC2" s="277"/>
      <c r="BD2" s="277"/>
      <c r="BE2" s="277"/>
      <c r="BS2" s="17" t="s">
        <v>6</v>
      </c>
      <c r="BT2" s="17" t="s">
        <v>7</v>
      </c>
    </row>
    <row r="3" spans="1:74" ht="7"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pans="1:74" ht="25" customHeight="1">
      <c r="B4" s="20"/>
      <c r="D4" s="21" t="s">
        <v>9</v>
      </c>
      <c r="AR4" s="20"/>
      <c r="AS4" s="22" t="s">
        <v>10</v>
      </c>
      <c r="BE4" s="23"/>
      <c r="BS4" s="17" t="s">
        <v>11</v>
      </c>
    </row>
    <row r="5" spans="1:74" ht="12" customHeight="1">
      <c r="B5" s="20"/>
      <c r="D5" s="24" t="s">
        <v>12</v>
      </c>
      <c r="K5" s="279" t="s">
        <v>13</v>
      </c>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R5" s="20"/>
      <c r="BE5" s="288"/>
      <c r="BS5" s="17" t="s">
        <v>6</v>
      </c>
    </row>
    <row r="6" spans="1:74" ht="37" customHeight="1">
      <c r="B6" s="20"/>
      <c r="D6" s="26" t="s">
        <v>14</v>
      </c>
      <c r="K6" s="291" t="s">
        <v>15</v>
      </c>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R6" s="20"/>
      <c r="BE6" s="289"/>
      <c r="BS6" s="17" t="s">
        <v>6</v>
      </c>
    </row>
    <row r="7" spans="1:74" ht="12" customHeight="1">
      <c r="B7" s="20"/>
      <c r="D7" s="27" t="s">
        <v>16</v>
      </c>
      <c r="K7" s="25" t="s">
        <v>17</v>
      </c>
      <c r="AK7" s="27" t="s">
        <v>18</v>
      </c>
      <c r="AN7" s="25" t="s">
        <v>17</v>
      </c>
      <c r="AR7" s="20"/>
      <c r="BE7" s="289"/>
      <c r="BS7" s="17" t="s">
        <v>6</v>
      </c>
    </row>
    <row r="8" spans="1:74" ht="12" customHeight="1">
      <c r="B8" s="20"/>
      <c r="D8" s="27" t="s">
        <v>19</v>
      </c>
      <c r="K8" s="25" t="s">
        <v>20</v>
      </c>
      <c r="AK8" s="27" t="s">
        <v>21</v>
      </c>
      <c r="AN8" s="28" t="s">
        <v>22</v>
      </c>
      <c r="AR8" s="20"/>
      <c r="BE8" s="289"/>
      <c r="BS8" s="17" t="s">
        <v>6</v>
      </c>
    </row>
    <row r="9" spans="1:74" ht="14.5" customHeight="1">
      <c r="B9" s="20"/>
      <c r="AR9" s="20"/>
      <c r="BE9" s="289"/>
      <c r="BS9" s="17" t="s">
        <v>6</v>
      </c>
    </row>
    <row r="10" spans="1:74" ht="12" customHeight="1">
      <c r="B10" s="20"/>
      <c r="D10" s="27" t="s">
        <v>23</v>
      </c>
      <c r="AK10" s="27" t="s">
        <v>24</v>
      </c>
      <c r="AN10" s="25" t="s">
        <v>17</v>
      </c>
      <c r="AR10" s="20"/>
      <c r="BE10" s="289"/>
      <c r="BS10" s="17" t="s">
        <v>6</v>
      </c>
    </row>
    <row r="11" spans="1:74" ht="18.5" customHeight="1">
      <c r="B11" s="20"/>
      <c r="E11" s="25" t="s">
        <v>20</v>
      </c>
      <c r="AK11" s="27" t="s">
        <v>25</v>
      </c>
      <c r="AN11" s="25" t="s">
        <v>17</v>
      </c>
      <c r="AR11" s="20"/>
      <c r="BE11" s="289"/>
      <c r="BS11" s="17" t="s">
        <v>6</v>
      </c>
    </row>
    <row r="12" spans="1:74" ht="7" customHeight="1">
      <c r="B12" s="20"/>
      <c r="AR12" s="20"/>
      <c r="BE12" s="289"/>
      <c r="BS12" s="17" t="s">
        <v>6</v>
      </c>
    </row>
    <row r="13" spans="1:74" ht="12" customHeight="1">
      <c r="B13" s="20"/>
      <c r="D13" s="27" t="s">
        <v>26</v>
      </c>
      <c r="AK13" s="27" t="s">
        <v>24</v>
      </c>
      <c r="AN13" s="29" t="s">
        <v>27</v>
      </c>
      <c r="AR13" s="20"/>
      <c r="BE13" s="289"/>
      <c r="BS13" s="17" t="s">
        <v>6</v>
      </c>
    </row>
    <row r="14" spans="1:74" ht="13">
      <c r="B14" s="20"/>
      <c r="E14" s="292" t="s">
        <v>27</v>
      </c>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7" t="s">
        <v>25</v>
      </c>
      <c r="AN14" s="29" t="s">
        <v>27</v>
      </c>
      <c r="AR14" s="20"/>
      <c r="BE14" s="289"/>
      <c r="BS14" s="17" t="s">
        <v>6</v>
      </c>
    </row>
    <row r="15" spans="1:74" ht="7" customHeight="1">
      <c r="B15" s="20"/>
      <c r="AR15" s="20"/>
      <c r="BE15" s="289"/>
      <c r="BS15" s="17" t="s">
        <v>4</v>
      </c>
    </row>
    <row r="16" spans="1:74" ht="12" customHeight="1">
      <c r="B16" s="20"/>
      <c r="D16" s="27" t="s">
        <v>28</v>
      </c>
      <c r="AK16" s="27" t="s">
        <v>24</v>
      </c>
      <c r="AN16" s="25" t="s">
        <v>17</v>
      </c>
      <c r="AR16" s="20"/>
      <c r="BE16" s="289"/>
      <c r="BS16" s="17" t="s">
        <v>4</v>
      </c>
    </row>
    <row r="17" spans="2:71" ht="18.5" customHeight="1">
      <c r="B17" s="20"/>
      <c r="E17" s="25" t="s">
        <v>29</v>
      </c>
      <c r="AK17" s="27" t="s">
        <v>25</v>
      </c>
      <c r="AN17" s="25" t="s">
        <v>17</v>
      </c>
      <c r="AR17" s="20"/>
      <c r="BE17" s="289"/>
      <c r="BS17" s="17" t="s">
        <v>30</v>
      </c>
    </row>
    <row r="18" spans="2:71" ht="7" customHeight="1">
      <c r="B18" s="20"/>
      <c r="AR18" s="20"/>
      <c r="BE18" s="289"/>
      <c r="BS18" s="17" t="s">
        <v>6</v>
      </c>
    </row>
    <row r="19" spans="2:71" ht="12" customHeight="1">
      <c r="B19" s="20"/>
      <c r="D19" s="27" t="s">
        <v>31</v>
      </c>
      <c r="AK19" s="27" t="s">
        <v>24</v>
      </c>
      <c r="AN19" s="25" t="s">
        <v>17</v>
      </c>
      <c r="AR19" s="20"/>
      <c r="BE19" s="289"/>
      <c r="BS19" s="17" t="s">
        <v>6</v>
      </c>
    </row>
    <row r="20" spans="2:71" ht="18.5" customHeight="1">
      <c r="B20" s="20"/>
      <c r="E20" s="25" t="s">
        <v>20</v>
      </c>
      <c r="AK20" s="27" t="s">
        <v>25</v>
      </c>
      <c r="AN20" s="25" t="s">
        <v>17</v>
      </c>
      <c r="AR20" s="20"/>
      <c r="BE20" s="289"/>
      <c r="BS20" s="17" t="s">
        <v>4</v>
      </c>
    </row>
    <row r="21" spans="2:71" ht="7" customHeight="1">
      <c r="B21" s="20"/>
      <c r="AR21" s="20"/>
      <c r="BE21" s="289"/>
    </row>
    <row r="22" spans="2:71" ht="12" customHeight="1">
      <c r="B22" s="20"/>
      <c r="D22" s="27" t="s">
        <v>32</v>
      </c>
      <c r="AR22" s="20"/>
      <c r="BE22" s="289"/>
    </row>
    <row r="23" spans="2:71" ht="357" customHeight="1">
      <c r="B23" s="20"/>
      <c r="E23" s="280" t="s">
        <v>1931</v>
      </c>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R23" s="20"/>
      <c r="BE23" s="289"/>
    </row>
    <row r="24" spans="2:71" ht="7" customHeight="1">
      <c r="B24" s="20"/>
      <c r="AR24" s="20"/>
      <c r="BE24" s="289"/>
    </row>
    <row r="25" spans="2:71" ht="7" customHeight="1">
      <c r="B25" s="20"/>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R25" s="20"/>
      <c r="BE25" s="289"/>
    </row>
    <row r="26" spans="2:71" s="1" customFormat="1" ht="26" customHeight="1">
      <c r="B26" s="32"/>
      <c r="D26" s="33" t="s">
        <v>33</v>
      </c>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294">
        <f>ROUND(AG54,2)</f>
        <v>0</v>
      </c>
      <c r="AL26" s="295"/>
      <c r="AM26" s="295"/>
      <c r="AN26" s="295"/>
      <c r="AO26" s="295"/>
      <c r="AR26" s="32"/>
      <c r="BE26" s="289"/>
    </row>
    <row r="27" spans="2:71" s="1" customFormat="1" ht="7" customHeight="1">
      <c r="B27" s="32"/>
      <c r="AR27" s="32"/>
      <c r="BE27" s="289"/>
    </row>
    <row r="28" spans="2:71" s="1" customFormat="1" ht="13">
      <c r="B28" s="32"/>
      <c r="L28" s="296" t="s">
        <v>34</v>
      </c>
      <c r="M28" s="296"/>
      <c r="N28" s="296"/>
      <c r="O28" s="296"/>
      <c r="P28" s="296"/>
      <c r="W28" s="296" t="s">
        <v>35</v>
      </c>
      <c r="X28" s="296"/>
      <c r="Y28" s="296"/>
      <c r="Z28" s="296"/>
      <c r="AA28" s="296"/>
      <c r="AB28" s="296"/>
      <c r="AC28" s="296"/>
      <c r="AD28" s="296"/>
      <c r="AE28" s="296"/>
      <c r="AK28" s="296" t="s">
        <v>36</v>
      </c>
      <c r="AL28" s="296"/>
      <c r="AM28" s="296"/>
      <c r="AN28" s="296"/>
      <c r="AO28" s="296"/>
      <c r="AR28" s="32"/>
      <c r="BE28" s="289"/>
    </row>
    <row r="29" spans="2:71" s="2" customFormat="1" ht="14.5" customHeight="1">
      <c r="B29" s="36"/>
      <c r="D29" s="27" t="s">
        <v>37</v>
      </c>
      <c r="F29" s="27" t="s">
        <v>38</v>
      </c>
      <c r="L29" s="283">
        <v>0.21</v>
      </c>
      <c r="M29" s="282"/>
      <c r="N29" s="282"/>
      <c r="O29" s="282"/>
      <c r="P29" s="282"/>
      <c r="W29" s="281">
        <f>ROUND(AZ54, 2)</f>
        <v>0</v>
      </c>
      <c r="X29" s="282"/>
      <c r="Y29" s="282"/>
      <c r="Z29" s="282"/>
      <c r="AA29" s="282"/>
      <c r="AB29" s="282"/>
      <c r="AC29" s="282"/>
      <c r="AD29" s="282"/>
      <c r="AE29" s="282"/>
      <c r="AK29" s="281">
        <f>ROUND(AV54, 2)</f>
        <v>0</v>
      </c>
      <c r="AL29" s="282"/>
      <c r="AM29" s="282"/>
      <c r="AN29" s="282"/>
      <c r="AO29" s="282"/>
      <c r="AR29" s="36"/>
      <c r="BE29" s="290"/>
    </row>
    <row r="30" spans="2:71" s="2" customFormat="1" ht="14.5" customHeight="1">
      <c r="B30" s="36"/>
      <c r="F30" s="27" t="s">
        <v>39</v>
      </c>
      <c r="L30" s="283">
        <v>0.12</v>
      </c>
      <c r="M30" s="282"/>
      <c r="N30" s="282"/>
      <c r="O30" s="282"/>
      <c r="P30" s="282"/>
      <c r="W30" s="281">
        <f>ROUND(BA54, 2)</f>
        <v>0</v>
      </c>
      <c r="X30" s="282"/>
      <c r="Y30" s="282"/>
      <c r="Z30" s="282"/>
      <c r="AA30" s="282"/>
      <c r="AB30" s="282"/>
      <c r="AC30" s="282"/>
      <c r="AD30" s="282"/>
      <c r="AE30" s="282"/>
      <c r="AK30" s="281">
        <f>ROUND(AW54, 2)</f>
        <v>0</v>
      </c>
      <c r="AL30" s="282"/>
      <c r="AM30" s="282"/>
      <c r="AN30" s="282"/>
      <c r="AO30" s="282"/>
      <c r="AR30" s="36"/>
      <c r="BE30" s="290"/>
    </row>
    <row r="31" spans="2:71" s="2" customFormat="1" ht="14.5" hidden="1" customHeight="1">
      <c r="B31" s="36"/>
      <c r="F31" s="27" t="s">
        <v>40</v>
      </c>
      <c r="L31" s="283">
        <v>0.21</v>
      </c>
      <c r="M31" s="282"/>
      <c r="N31" s="282"/>
      <c r="O31" s="282"/>
      <c r="P31" s="282"/>
      <c r="W31" s="281">
        <f>ROUND(BB54, 2)</f>
        <v>0</v>
      </c>
      <c r="X31" s="282"/>
      <c r="Y31" s="282"/>
      <c r="Z31" s="282"/>
      <c r="AA31" s="282"/>
      <c r="AB31" s="282"/>
      <c r="AC31" s="282"/>
      <c r="AD31" s="282"/>
      <c r="AE31" s="282"/>
      <c r="AK31" s="281">
        <v>0</v>
      </c>
      <c r="AL31" s="282"/>
      <c r="AM31" s="282"/>
      <c r="AN31" s="282"/>
      <c r="AO31" s="282"/>
      <c r="AR31" s="36"/>
      <c r="BE31" s="290"/>
    </row>
    <row r="32" spans="2:71" s="2" customFormat="1" ht="14.5" hidden="1" customHeight="1">
      <c r="B32" s="36"/>
      <c r="F32" s="27" t="s">
        <v>41</v>
      </c>
      <c r="L32" s="283">
        <v>0.12</v>
      </c>
      <c r="M32" s="282"/>
      <c r="N32" s="282"/>
      <c r="O32" s="282"/>
      <c r="P32" s="282"/>
      <c r="W32" s="281">
        <f>ROUND(BC54, 2)</f>
        <v>0</v>
      </c>
      <c r="X32" s="282"/>
      <c r="Y32" s="282"/>
      <c r="Z32" s="282"/>
      <c r="AA32" s="282"/>
      <c r="AB32" s="282"/>
      <c r="AC32" s="282"/>
      <c r="AD32" s="282"/>
      <c r="AE32" s="282"/>
      <c r="AK32" s="281">
        <v>0</v>
      </c>
      <c r="AL32" s="282"/>
      <c r="AM32" s="282"/>
      <c r="AN32" s="282"/>
      <c r="AO32" s="282"/>
      <c r="AR32" s="36"/>
      <c r="BE32" s="290"/>
    </row>
    <row r="33" spans="2:44" s="2" customFormat="1" ht="14.5" hidden="1" customHeight="1">
      <c r="B33" s="36"/>
      <c r="F33" s="27" t="s">
        <v>42</v>
      </c>
      <c r="L33" s="283">
        <v>0</v>
      </c>
      <c r="M33" s="282"/>
      <c r="N33" s="282"/>
      <c r="O33" s="282"/>
      <c r="P33" s="282"/>
      <c r="W33" s="281">
        <f>ROUND(BD54, 2)</f>
        <v>0</v>
      </c>
      <c r="X33" s="282"/>
      <c r="Y33" s="282"/>
      <c r="Z33" s="282"/>
      <c r="AA33" s="282"/>
      <c r="AB33" s="282"/>
      <c r="AC33" s="282"/>
      <c r="AD33" s="282"/>
      <c r="AE33" s="282"/>
      <c r="AK33" s="281">
        <v>0</v>
      </c>
      <c r="AL33" s="282"/>
      <c r="AM33" s="282"/>
      <c r="AN33" s="282"/>
      <c r="AO33" s="282"/>
      <c r="AR33" s="36"/>
    </row>
    <row r="34" spans="2:44" s="1" customFormat="1" ht="7" customHeight="1">
      <c r="B34" s="32"/>
      <c r="AR34" s="32"/>
    </row>
    <row r="35" spans="2:44" s="1" customFormat="1" ht="26" customHeight="1">
      <c r="B35" s="32"/>
      <c r="C35" s="37"/>
      <c r="D35" s="38" t="s">
        <v>43</v>
      </c>
      <c r="E35" s="39"/>
      <c r="F35" s="39"/>
      <c r="G35" s="39"/>
      <c r="H35" s="39"/>
      <c r="I35" s="39"/>
      <c r="J35" s="39"/>
      <c r="K35" s="39"/>
      <c r="L35" s="39"/>
      <c r="M35" s="39"/>
      <c r="N35" s="39"/>
      <c r="O35" s="39"/>
      <c r="P35" s="39"/>
      <c r="Q35" s="39"/>
      <c r="R35" s="39"/>
      <c r="S35" s="39"/>
      <c r="T35" s="40" t="s">
        <v>44</v>
      </c>
      <c r="U35" s="39"/>
      <c r="V35" s="39"/>
      <c r="W35" s="39"/>
      <c r="X35" s="287" t="s">
        <v>45</v>
      </c>
      <c r="Y35" s="285"/>
      <c r="Z35" s="285"/>
      <c r="AA35" s="285"/>
      <c r="AB35" s="285"/>
      <c r="AC35" s="39"/>
      <c r="AD35" s="39"/>
      <c r="AE35" s="39"/>
      <c r="AF35" s="39"/>
      <c r="AG35" s="39"/>
      <c r="AH35" s="39"/>
      <c r="AI35" s="39"/>
      <c r="AJ35" s="39"/>
      <c r="AK35" s="284">
        <f>SUM(AK26:AK33)</f>
        <v>0</v>
      </c>
      <c r="AL35" s="285"/>
      <c r="AM35" s="285"/>
      <c r="AN35" s="285"/>
      <c r="AO35" s="286"/>
      <c r="AP35" s="37"/>
      <c r="AQ35" s="37"/>
      <c r="AR35" s="32"/>
    </row>
    <row r="36" spans="2:44" s="1" customFormat="1" ht="7" customHeight="1">
      <c r="B36" s="32"/>
      <c r="AR36" s="32"/>
    </row>
    <row r="37" spans="2:44" s="1" customFormat="1" ht="7" customHeight="1">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32"/>
    </row>
    <row r="41" spans="2:44" s="1" customFormat="1" ht="7" customHeight="1">
      <c r="B41" s="43"/>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32"/>
    </row>
    <row r="42" spans="2:44" s="1" customFormat="1" ht="25" customHeight="1">
      <c r="B42" s="32"/>
      <c r="C42" s="21" t="s">
        <v>46</v>
      </c>
      <c r="AR42" s="32"/>
    </row>
    <row r="43" spans="2:44" s="1" customFormat="1" ht="7" customHeight="1">
      <c r="B43" s="32"/>
      <c r="AR43" s="32"/>
    </row>
    <row r="44" spans="2:44" s="3" customFormat="1" ht="12" customHeight="1">
      <c r="B44" s="45"/>
      <c r="C44" s="27" t="s">
        <v>12</v>
      </c>
      <c r="L44" s="3" t="str">
        <f>K5</f>
        <v>26-12</v>
      </c>
      <c r="AR44" s="45"/>
    </row>
    <row r="45" spans="2:44" s="4" customFormat="1" ht="37" customHeight="1">
      <c r="B45" s="46"/>
      <c r="C45" s="47" t="s">
        <v>14</v>
      </c>
      <c r="L45" s="273" t="str">
        <f>K6</f>
        <v>Přístavba šaten ZŠ a MŠ Braňany</v>
      </c>
      <c r="M45" s="306"/>
      <c r="N45" s="306"/>
      <c r="O45" s="306"/>
      <c r="P45" s="306"/>
      <c r="Q45" s="306"/>
      <c r="R45" s="306"/>
      <c r="S45" s="306"/>
      <c r="T45" s="306"/>
      <c r="U45" s="306"/>
      <c r="V45" s="306"/>
      <c r="W45" s="306"/>
      <c r="X45" s="306"/>
      <c r="Y45" s="306"/>
      <c r="Z45" s="306"/>
      <c r="AA45" s="306"/>
      <c r="AB45" s="306"/>
      <c r="AC45" s="306"/>
      <c r="AD45" s="306"/>
      <c r="AE45" s="306"/>
      <c r="AF45" s="306"/>
      <c r="AG45" s="306"/>
      <c r="AH45" s="306"/>
      <c r="AI45" s="306"/>
      <c r="AJ45" s="306"/>
      <c r="AK45" s="306"/>
      <c r="AL45" s="306"/>
      <c r="AM45" s="306"/>
      <c r="AN45" s="306"/>
      <c r="AO45" s="306"/>
      <c r="AR45" s="46"/>
    </row>
    <row r="46" spans="2:44" s="1" customFormat="1" ht="7" customHeight="1">
      <c r="B46" s="32"/>
      <c r="AR46" s="32"/>
    </row>
    <row r="47" spans="2:44" s="1" customFormat="1" ht="12" customHeight="1">
      <c r="B47" s="32"/>
      <c r="C47" s="27" t="s">
        <v>19</v>
      </c>
      <c r="L47" s="48" t="str">
        <f>IF(K8="","",K8)</f>
        <v>Obec Braňany</v>
      </c>
      <c r="AI47" s="27" t="s">
        <v>21</v>
      </c>
      <c r="AM47" s="307" t="str">
        <f>IF(AN8= "","",AN8)</f>
        <v>3. 7. 2026</v>
      </c>
      <c r="AN47" s="307"/>
      <c r="AR47" s="32"/>
    </row>
    <row r="48" spans="2:44" s="1" customFormat="1" ht="7" customHeight="1">
      <c r="B48" s="32"/>
      <c r="AR48" s="32"/>
    </row>
    <row r="49" spans="1:91" s="1" customFormat="1" ht="15.25" customHeight="1">
      <c r="B49" s="32"/>
      <c r="C49" s="27" t="s">
        <v>23</v>
      </c>
      <c r="L49" s="3" t="str">
        <f>IF(E11= "","",E11)</f>
        <v>Obec Braňany</v>
      </c>
      <c r="AI49" s="27" t="s">
        <v>28</v>
      </c>
      <c r="AM49" s="308" t="str">
        <f>IF(E17="","",E17)</f>
        <v>ISONOE INVEST a.s.</v>
      </c>
      <c r="AN49" s="309"/>
      <c r="AO49" s="309"/>
      <c r="AP49" s="309"/>
      <c r="AR49" s="32"/>
      <c r="AS49" s="310" t="s">
        <v>47</v>
      </c>
      <c r="AT49" s="311"/>
      <c r="AU49" s="50"/>
      <c r="AV49" s="50"/>
      <c r="AW49" s="50"/>
      <c r="AX49" s="50"/>
      <c r="AY49" s="50"/>
      <c r="AZ49" s="50"/>
      <c r="BA49" s="50"/>
      <c r="BB49" s="50"/>
      <c r="BC49" s="50"/>
      <c r="BD49" s="51"/>
    </row>
    <row r="50" spans="1:91" s="1" customFormat="1" ht="15.25" customHeight="1">
      <c r="B50" s="32"/>
      <c r="C50" s="27" t="s">
        <v>26</v>
      </c>
      <c r="L50" s="3" t="str">
        <f>IF(E14= "Vyplň údaj","",E14)</f>
        <v/>
      </c>
      <c r="AI50" s="27" t="s">
        <v>31</v>
      </c>
      <c r="AM50" s="308" t="str">
        <f>IF(E20="","",E20)</f>
        <v>Obec Braňany</v>
      </c>
      <c r="AN50" s="309"/>
      <c r="AO50" s="309"/>
      <c r="AP50" s="309"/>
      <c r="AR50" s="32"/>
      <c r="AS50" s="312"/>
      <c r="AT50" s="313"/>
      <c r="BD50" s="53"/>
    </row>
    <row r="51" spans="1:91" s="1" customFormat="1" ht="11" customHeight="1">
      <c r="B51" s="32"/>
      <c r="AR51" s="32"/>
      <c r="AS51" s="312"/>
      <c r="AT51" s="313"/>
      <c r="BD51" s="53"/>
    </row>
    <row r="52" spans="1:91" s="1" customFormat="1" ht="29.25" customHeight="1">
      <c r="B52" s="32"/>
      <c r="C52" s="302" t="s">
        <v>48</v>
      </c>
      <c r="D52" s="303"/>
      <c r="E52" s="303"/>
      <c r="F52" s="303"/>
      <c r="G52" s="303"/>
      <c r="H52" s="54"/>
      <c r="I52" s="305" t="s">
        <v>49</v>
      </c>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4" t="s">
        <v>50</v>
      </c>
      <c r="AH52" s="303"/>
      <c r="AI52" s="303"/>
      <c r="AJ52" s="303"/>
      <c r="AK52" s="303"/>
      <c r="AL52" s="303"/>
      <c r="AM52" s="303"/>
      <c r="AN52" s="305" t="s">
        <v>51</v>
      </c>
      <c r="AO52" s="303"/>
      <c r="AP52" s="303"/>
      <c r="AQ52" s="55" t="s">
        <v>52</v>
      </c>
      <c r="AR52" s="32"/>
      <c r="AS52" s="56" t="s">
        <v>53</v>
      </c>
      <c r="AT52" s="57" t="s">
        <v>54</v>
      </c>
      <c r="AU52" s="57" t="s">
        <v>55</v>
      </c>
      <c r="AV52" s="57" t="s">
        <v>56</v>
      </c>
      <c r="AW52" s="57" t="s">
        <v>57</v>
      </c>
      <c r="AX52" s="57" t="s">
        <v>58</v>
      </c>
      <c r="AY52" s="57" t="s">
        <v>59</v>
      </c>
      <c r="AZ52" s="57" t="s">
        <v>60</v>
      </c>
      <c r="BA52" s="57" t="s">
        <v>61</v>
      </c>
      <c r="BB52" s="57" t="s">
        <v>62</v>
      </c>
      <c r="BC52" s="57" t="s">
        <v>63</v>
      </c>
      <c r="BD52" s="58" t="s">
        <v>64</v>
      </c>
    </row>
    <row r="53" spans="1:91" s="1" customFormat="1" ht="11" customHeight="1">
      <c r="B53" s="32"/>
      <c r="AR53" s="32"/>
      <c r="AS53" s="59"/>
      <c r="AT53" s="50"/>
      <c r="AU53" s="50"/>
      <c r="AV53" s="50"/>
      <c r="AW53" s="50"/>
      <c r="AX53" s="50"/>
      <c r="AY53" s="50"/>
      <c r="AZ53" s="50"/>
      <c r="BA53" s="50"/>
      <c r="BB53" s="50"/>
      <c r="BC53" s="50"/>
      <c r="BD53" s="51"/>
    </row>
    <row r="54" spans="1:91" s="5" customFormat="1" ht="32.5" customHeight="1">
      <c r="B54" s="60"/>
      <c r="C54" s="61" t="s">
        <v>65</v>
      </c>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300">
        <f>ROUND(SUM(AG55:AG60),2)</f>
        <v>0</v>
      </c>
      <c r="AH54" s="300"/>
      <c r="AI54" s="300"/>
      <c r="AJ54" s="300"/>
      <c r="AK54" s="300"/>
      <c r="AL54" s="300"/>
      <c r="AM54" s="300"/>
      <c r="AN54" s="301">
        <f t="shared" ref="AN54:AN60" si="0">SUM(AG54,AT54)</f>
        <v>0</v>
      </c>
      <c r="AO54" s="301"/>
      <c r="AP54" s="301"/>
      <c r="AQ54" s="64" t="s">
        <v>17</v>
      </c>
      <c r="AR54" s="60"/>
      <c r="AS54" s="65">
        <f>ROUND(SUM(AS55:AS60),2)</f>
        <v>0</v>
      </c>
      <c r="AT54" s="66">
        <f t="shared" ref="AT54:AT60" si="1">ROUND(SUM(AV54:AW54),2)</f>
        <v>0</v>
      </c>
      <c r="AU54" s="67">
        <f>ROUND(SUM(AU55:AU60),5)</f>
        <v>0</v>
      </c>
      <c r="AV54" s="66">
        <f>ROUND(AZ54*L29,2)</f>
        <v>0</v>
      </c>
      <c r="AW54" s="66">
        <f>ROUND(BA54*L30,2)</f>
        <v>0</v>
      </c>
      <c r="AX54" s="66">
        <f>ROUND(BB54*L29,2)</f>
        <v>0</v>
      </c>
      <c r="AY54" s="66">
        <f>ROUND(BC54*L30,2)</f>
        <v>0</v>
      </c>
      <c r="AZ54" s="66">
        <f>ROUND(SUM(AZ55:AZ60),2)</f>
        <v>0</v>
      </c>
      <c r="BA54" s="66">
        <f>ROUND(SUM(BA55:BA60),2)</f>
        <v>0</v>
      </c>
      <c r="BB54" s="66">
        <f>ROUND(SUM(BB55:BB60),2)</f>
        <v>0</v>
      </c>
      <c r="BC54" s="66">
        <f>ROUND(SUM(BC55:BC60),2)</f>
        <v>0</v>
      </c>
      <c r="BD54" s="68">
        <f>ROUND(SUM(BD55:BD60),2)</f>
        <v>0</v>
      </c>
      <c r="BS54" s="69" t="s">
        <v>66</v>
      </c>
      <c r="BT54" s="69" t="s">
        <v>67</v>
      </c>
      <c r="BU54" s="70" t="s">
        <v>68</v>
      </c>
      <c r="BV54" s="69" t="s">
        <v>69</v>
      </c>
      <c r="BW54" s="69" t="s">
        <v>5</v>
      </c>
      <c r="BX54" s="69" t="s">
        <v>70</v>
      </c>
      <c r="CL54" s="69" t="s">
        <v>17</v>
      </c>
    </row>
    <row r="55" spans="1:91" s="6" customFormat="1" ht="16.5" customHeight="1">
      <c r="A55" s="71" t="s">
        <v>71</v>
      </c>
      <c r="B55" s="72"/>
      <c r="C55" s="73"/>
      <c r="D55" s="299" t="s">
        <v>72</v>
      </c>
      <c r="E55" s="299"/>
      <c r="F55" s="299"/>
      <c r="G55" s="299"/>
      <c r="H55" s="299"/>
      <c r="I55" s="74"/>
      <c r="J55" s="299" t="s">
        <v>73</v>
      </c>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7">
        <f>'D.1.1 - Architektonicko-s...'!J30</f>
        <v>0</v>
      </c>
      <c r="AH55" s="298"/>
      <c r="AI55" s="298"/>
      <c r="AJ55" s="298"/>
      <c r="AK55" s="298"/>
      <c r="AL55" s="298"/>
      <c r="AM55" s="298"/>
      <c r="AN55" s="297">
        <f t="shared" si="0"/>
        <v>0</v>
      </c>
      <c r="AO55" s="298"/>
      <c r="AP55" s="298"/>
      <c r="AQ55" s="75" t="s">
        <v>74</v>
      </c>
      <c r="AR55" s="72"/>
      <c r="AS55" s="76">
        <v>0</v>
      </c>
      <c r="AT55" s="77">
        <f t="shared" si="1"/>
        <v>0</v>
      </c>
      <c r="AU55" s="78">
        <f>'D.1.1 - Architektonicko-s...'!P104</f>
        <v>0</v>
      </c>
      <c r="AV55" s="77">
        <f>'D.1.1 - Architektonicko-s...'!J33</f>
        <v>0</v>
      </c>
      <c r="AW55" s="77">
        <f>'D.1.1 - Architektonicko-s...'!J34</f>
        <v>0</v>
      </c>
      <c r="AX55" s="77">
        <f>'D.1.1 - Architektonicko-s...'!J35</f>
        <v>0</v>
      </c>
      <c r="AY55" s="77">
        <f>'D.1.1 - Architektonicko-s...'!J36</f>
        <v>0</v>
      </c>
      <c r="AZ55" s="77">
        <f>'D.1.1 - Architektonicko-s...'!F33</f>
        <v>0</v>
      </c>
      <c r="BA55" s="77">
        <f>'D.1.1 - Architektonicko-s...'!F34</f>
        <v>0</v>
      </c>
      <c r="BB55" s="77">
        <f>'D.1.1 - Architektonicko-s...'!F35</f>
        <v>0</v>
      </c>
      <c r="BC55" s="77">
        <f>'D.1.1 - Architektonicko-s...'!F36</f>
        <v>0</v>
      </c>
      <c r="BD55" s="79">
        <f>'D.1.1 - Architektonicko-s...'!F37</f>
        <v>0</v>
      </c>
      <c r="BT55" s="80" t="s">
        <v>75</v>
      </c>
      <c r="BV55" s="80" t="s">
        <v>69</v>
      </c>
      <c r="BW55" s="80" t="s">
        <v>76</v>
      </c>
      <c r="BX55" s="80" t="s">
        <v>5</v>
      </c>
      <c r="CL55" s="80" t="s">
        <v>17</v>
      </c>
      <c r="CM55" s="80" t="s">
        <v>77</v>
      </c>
    </row>
    <row r="56" spans="1:91" s="6" customFormat="1" ht="16.5" customHeight="1">
      <c r="A56" s="71" t="s">
        <v>71</v>
      </c>
      <c r="B56" s="72"/>
      <c r="C56" s="73"/>
      <c r="D56" s="299" t="s">
        <v>78</v>
      </c>
      <c r="E56" s="299"/>
      <c r="F56" s="299"/>
      <c r="G56" s="299"/>
      <c r="H56" s="299"/>
      <c r="I56" s="74"/>
      <c r="J56" s="299" t="s">
        <v>79</v>
      </c>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7">
        <f>'D.1.2 - Ústřední vytápění'!J30</f>
        <v>0</v>
      </c>
      <c r="AH56" s="298"/>
      <c r="AI56" s="298"/>
      <c r="AJ56" s="298"/>
      <c r="AK56" s="298"/>
      <c r="AL56" s="298"/>
      <c r="AM56" s="298"/>
      <c r="AN56" s="297">
        <f t="shared" si="0"/>
        <v>0</v>
      </c>
      <c r="AO56" s="298"/>
      <c r="AP56" s="298"/>
      <c r="AQ56" s="75" t="s">
        <v>74</v>
      </c>
      <c r="AR56" s="72"/>
      <c r="AS56" s="76">
        <v>0</v>
      </c>
      <c r="AT56" s="77">
        <f t="shared" si="1"/>
        <v>0</v>
      </c>
      <c r="AU56" s="78">
        <f>'D.1.2 - Ústřední vytápění'!P85</f>
        <v>0</v>
      </c>
      <c r="AV56" s="77">
        <f>'D.1.2 - Ústřední vytápění'!J33</f>
        <v>0</v>
      </c>
      <c r="AW56" s="77">
        <f>'D.1.2 - Ústřední vytápění'!J34</f>
        <v>0</v>
      </c>
      <c r="AX56" s="77">
        <f>'D.1.2 - Ústřední vytápění'!J35</f>
        <v>0</v>
      </c>
      <c r="AY56" s="77">
        <f>'D.1.2 - Ústřední vytápění'!J36</f>
        <v>0</v>
      </c>
      <c r="AZ56" s="77">
        <f>'D.1.2 - Ústřední vytápění'!F33</f>
        <v>0</v>
      </c>
      <c r="BA56" s="77">
        <f>'D.1.2 - Ústřední vytápění'!F34</f>
        <v>0</v>
      </c>
      <c r="BB56" s="77">
        <f>'D.1.2 - Ústřední vytápění'!F35</f>
        <v>0</v>
      </c>
      <c r="BC56" s="77">
        <f>'D.1.2 - Ústřední vytápění'!F36</f>
        <v>0</v>
      </c>
      <c r="BD56" s="79">
        <f>'D.1.2 - Ústřední vytápění'!F37</f>
        <v>0</v>
      </c>
      <c r="BT56" s="80" t="s">
        <v>75</v>
      </c>
      <c r="BV56" s="80" t="s">
        <v>69</v>
      </c>
      <c r="BW56" s="80" t="s">
        <v>80</v>
      </c>
      <c r="BX56" s="80" t="s">
        <v>5</v>
      </c>
      <c r="CL56" s="80" t="s">
        <v>17</v>
      </c>
      <c r="CM56" s="80" t="s">
        <v>77</v>
      </c>
    </row>
    <row r="57" spans="1:91" s="6" customFormat="1" ht="16.5" customHeight="1">
      <c r="A57" s="71" t="s">
        <v>71</v>
      </c>
      <c r="B57" s="72"/>
      <c r="C57" s="73"/>
      <c r="D57" s="299" t="s">
        <v>81</v>
      </c>
      <c r="E57" s="299"/>
      <c r="F57" s="299"/>
      <c r="G57" s="299"/>
      <c r="H57" s="299"/>
      <c r="I57" s="74"/>
      <c r="J57" s="299" t="s">
        <v>82</v>
      </c>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7">
        <f>'D.1.3 - VZT'!J30</f>
        <v>0</v>
      </c>
      <c r="AH57" s="298"/>
      <c r="AI57" s="298"/>
      <c r="AJ57" s="298"/>
      <c r="AK57" s="298"/>
      <c r="AL57" s="298"/>
      <c r="AM57" s="298"/>
      <c r="AN57" s="297">
        <f t="shared" si="0"/>
        <v>0</v>
      </c>
      <c r="AO57" s="298"/>
      <c r="AP57" s="298"/>
      <c r="AQ57" s="75" t="s">
        <v>74</v>
      </c>
      <c r="AR57" s="72"/>
      <c r="AS57" s="76">
        <v>0</v>
      </c>
      <c r="AT57" s="77">
        <f t="shared" si="1"/>
        <v>0</v>
      </c>
      <c r="AU57" s="78">
        <f>'D.1.3 - VZT'!P83</f>
        <v>0</v>
      </c>
      <c r="AV57" s="77">
        <f>'D.1.3 - VZT'!J33</f>
        <v>0</v>
      </c>
      <c r="AW57" s="77">
        <f>'D.1.3 - VZT'!J34</f>
        <v>0</v>
      </c>
      <c r="AX57" s="77">
        <f>'D.1.3 - VZT'!J35</f>
        <v>0</v>
      </c>
      <c r="AY57" s="77">
        <f>'D.1.3 - VZT'!J36</f>
        <v>0</v>
      </c>
      <c r="AZ57" s="77">
        <f>'D.1.3 - VZT'!F33</f>
        <v>0</v>
      </c>
      <c r="BA57" s="77">
        <f>'D.1.3 - VZT'!F34</f>
        <v>0</v>
      </c>
      <c r="BB57" s="77">
        <f>'D.1.3 - VZT'!F35</f>
        <v>0</v>
      </c>
      <c r="BC57" s="77">
        <f>'D.1.3 - VZT'!F36</f>
        <v>0</v>
      </c>
      <c r="BD57" s="79">
        <f>'D.1.3 - VZT'!F37</f>
        <v>0</v>
      </c>
      <c r="BT57" s="80" t="s">
        <v>75</v>
      </c>
      <c r="BV57" s="80" t="s">
        <v>69</v>
      </c>
      <c r="BW57" s="80" t="s">
        <v>83</v>
      </c>
      <c r="BX57" s="80" t="s">
        <v>5</v>
      </c>
      <c r="CL57" s="80" t="s">
        <v>17</v>
      </c>
      <c r="CM57" s="80" t="s">
        <v>77</v>
      </c>
    </row>
    <row r="58" spans="1:91" s="6" customFormat="1" ht="16.5" customHeight="1">
      <c r="A58" s="71" t="s">
        <v>71</v>
      </c>
      <c r="B58" s="72"/>
      <c r="C58" s="73"/>
      <c r="D58" s="299" t="s">
        <v>84</v>
      </c>
      <c r="E58" s="299"/>
      <c r="F58" s="299"/>
      <c r="G58" s="299"/>
      <c r="H58" s="299"/>
      <c r="I58" s="74"/>
      <c r="J58" s="299" t="s">
        <v>85</v>
      </c>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7">
        <f>'D.1.4 - Dešťová kanalizace'!J30</f>
        <v>0</v>
      </c>
      <c r="AH58" s="298"/>
      <c r="AI58" s="298"/>
      <c r="AJ58" s="298"/>
      <c r="AK58" s="298"/>
      <c r="AL58" s="298"/>
      <c r="AM58" s="298"/>
      <c r="AN58" s="297">
        <f t="shared" si="0"/>
        <v>0</v>
      </c>
      <c r="AO58" s="298"/>
      <c r="AP58" s="298"/>
      <c r="AQ58" s="75" t="s">
        <v>74</v>
      </c>
      <c r="AR58" s="72"/>
      <c r="AS58" s="76">
        <v>0</v>
      </c>
      <c r="AT58" s="77">
        <f t="shared" si="1"/>
        <v>0</v>
      </c>
      <c r="AU58" s="78">
        <f>'D.1.4 - Dešťová kanalizace'!P88</f>
        <v>0</v>
      </c>
      <c r="AV58" s="77">
        <f>'D.1.4 - Dešťová kanalizace'!J33</f>
        <v>0</v>
      </c>
      <c r="AW58" s="77">
        <f>'D.1.4 - Dešťová kanalizace'!J34</f>
        <v>0</v>
      </c>
      <c r="AX58" s="77">
        <f>'D.1.4 - Dešťová kanalizace'!J35</f>
        <v>0</v>
      </c>
      <c r="AY58" s="77">
        <f>'D.1.4 - Dešťová kanalizace'!J36</f>
        <v>0</v>
      </c>
      <c r="AZ58" s="77">
        <f>'D.1.4 - Dešťová kanalizace'!F33</f>
        <v>0</v>
      </c>
      <c r="BA58" s="77">
        <f>'D.1.4 - Dešťová kanalizace'!F34</f>
        <v>0</v>
      </c>
      <c r="BB58" s="77">
        <f>'D.1.4 - Dešťová kanalizace'!F35</f>
        <v>0</v>
      </c>
      <c r="BC58" s="77">
        <f>'D.1.4 - Dešťová kanalizace'!F36</f>
        <v>0</v>
      </c>
      <c r="BD58" s="79">
        <f>'D.1.4 - Dešťová kanalizace'!F37</f>
        <v>0</v>
      </c>
      <c r="BT58" s="80" t="s">
        <v>75</v>
      </c>
      <c r="BV58" s="80" t="s">
        <v>69</v>
      </c>
      <c r="BW58" s="80" t="s">
        <v>86</v>
      </c>
      <c r="BX58" s="80" t="s">
        <v>5</v>
      </c>
      <c r="CL58" s="80" t="s">
        <v>17</v>
      </c>
      <c r="CM58" s="80" t="s">
        <v>77</v>
      </c>
    </row>
    <row r="59" spans="1:91" s="6" customFormat="1" ht="16.5" customHeight="1">
      <c r="A59" s="71" t="s">
        <v>71</v>
      </c>
      <c r="B59" s="72"/>
      <c r="C59" s="73"/>
      <c r="D59" s="299" t="s">
        <v>87</v>
      </c>
      <c r="E59" s="299"/>
      <c r="F59" s="299"/>
      <c r="G59" s="299"/>
      <c r="H59" s="299"/>
      <c r="I59" s="74"/>
      <c r="J59" s="299" t="s">
        <v>88</v>
      </c>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7">
        <f>'D.1.5 - Silnoproud'!J30</f>
        <v>0</v>
      </c>
      <c r="AH59" s="298"/>
      <c r="AI59" s="298"/>
      <c r="AJ59" s="298"/>
      <c r="AK59" s="298"/>
      <c r="AL59" s="298"/>
      <c r="AM59" s="298"/>
      <c r="AN59" s="297">
        <f t="shared" si="0"/>
        <v>0</v>
      </c>
      <c r="AO59" s="298"/>
      <c r="AP59" s="298"/>
      <c r="AQ59" s="75" t="s">
        <v>74</v>
      </c>
      <c r="AR59" s="72"/>
      <c r="AS59" s="76">
        <v>0</v>
      </c>
      <c r="AT59" s="77">
        <f t="shared" si="1"/>
        <v>0</v>
      </c>
      <c r="AU59" s="78">
        <f>'D.1.5 - Silnoproud'!P90</f>
        <v>0</v>
      </c>
      <c r="AV59" s="77">
        <f>'D.1.5 - Silnoproud'!J33</f>
        <v>0</v>
      </c>
      <c r="AW59" s="77">
        <f>'D.1.5 - Silnoproud'!J34</f>
        <v>0</v>
      </c>
      <c r="AX59" s="77">
        <f>'D.1.5 - Silnoproud'!J35</f>
        <v>0</v>
      </c>
      <c r="AY59" s="77">
        <f>'D.1.5 - Silnoproud'!J36</f>
        <v>0</v>
      </c>
      <c r="AZ59" s="77">
        <f>'D.1.5 - Silnoproud'!F33</f>
        <v>0</v>
      </c>
      <c r="BA59" s="77">
        <f>'D.1.5 - Silnoproud'!F34</f>
        <v>0</v>
      </c>
      <c r="BB59" s="77">
        <f>'D.1.5 - Silnoproud'!F35</f>
        <v>0</v>
      </c>
      <c r="BC59" s="77">
        <f>'D.1.5 - Silnoproud'!F36</f>
        <v>0</v>
      </c>
      <c r="BD59" s="79">
        <f>'D.1.5 - Silnoproud'!F37</f>
        <v>0</v>
      </c>
      <c r="BT59" s="80" t="s">
        <v>75</v>
      </c>
      <c r="BV59" s="80" t="s">
        <v>69</v>
      </c>
      <c r="BW59" s="80" t="s">
        <v>89</v>
      </c>
      <c r="BX59" s="80" t="s">
        <v>5</v>
      </c>
      <c r="CL59" s="80" t="s">
        <v>17</v>
      </c>
      <c r="CM59" s="80" t="s">
        <v>77</v>
      </c>
    </row>
    <row r="60" spans="1:91" s="6" customFormat="1" ht="16.5" customHeight="1">
      <c r="A60" s="71" t="s">
        <v>71</v>
      </c>
      <c r="B60" s="72"/>
      <c r="C60" s="73"/>
      <c r="D60" s="299" t="s">
        <v>90</v>
      </c>
      <c r="E60" s="299"/>
      <c r="F60" s="299"/>
      <c r="G60" s="299"/>
      <c r="H60" s="299"/>
      <c r="I60" s="74"/>
      <c r="J60" s="299" t="s">
        <v>91</v>
      </c>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7">
        <f>'VRN - Vedlejší rozpočtové...'!J30</f>
        <v>0</v>
      </c>
      <c r="AH60" s="298"/>
      <c r="AI60" s="298"/>
      <c r="AJ60" s="298"/>
      <c r="AK60" s="298"/>
      <c r="AL60" s="298"/>
      <c r="AM60" s="298"/>
      <c r="AN60" s="297">
        <f t="shared" si="0"/>
        <v>0</v>
      </c>
      <c r="AO60" s="298"/>
      <c r="AP60" s="298"/>
      <c r="AQ60" s="75" t="s">
        <v>74</v>
      </c>
      <c r="AR60" s="72"/>
      <c r="AS60" s="81">
        <v>0</v>
      </c>
      <c r="AT60" s="82">
        <f t="shared" si="1"/>
        <v>0</v>
      </c>
      <c r="AU60" s="83">
        <f>'VRN - Vedlejší rozpočtové...'!P86</f>
        <v>0</v>
      </c>
      <c r="AV60" s="82">
        <f>'VRN - Vedlejší rozpočtové...'!J33</f>
        <v>0</v>
      </c>
      <c r="AW60" s="82">
        <f>'VRN - Vedlejší rozpočtové...'!J34</f>
        <v>0</v>
      </c>
      <c r="AX60" s="82">
        <f>'VRN - Vedlejší rozpočtové...'!J35</f>
        <v>0</v>
      </c>
      <c r="AY60" s="82">
        <f>'VRN - Vedlejší rozpočtové...'!J36</f>
        <v>0</v>
      </c>
      <c r="AZ60" s="82">
        <f>'VRN - Vedlejší rozpočtové...'!F33</f>
        <v>0</v>
      </c>
      <c r="BA60" s="82">
        <f>'VRN - Vedlejší rozpočtové...'!F34</f>
        <v>0</v>
      </c>
      <c r="BB60" s="82">
        <f>'VRN - Vedlejší rozpočtové...'!F35</f>
        <v>0</v>
      </c>
      <c r="BC60" s="82">
        <f>'VRN - Vedlejší rozpočtové...'!F36</f>
        <v>0</v>
      </c>
      <c r="BD60" s="84">
        <f>'VRN - Vedlejší rozpočtové...'!F37</f>
        <v>0</v>
      </c>
      <c r="BT60" s="80" t="s">
        <v>75</v>
      </c>
      <c r="BV60" s="80" t="s">
        <v>69</v>
      </c>
      <c r="BW60" s="80" t="s">
        <v>92</v>
      </c>
      <c r="BX60" s="80" t="s">
        <v>5</v>
      </c>
      <c r="CL60" s="80" t="s">
        <v>17</v>
      </c>
      <c r="CM60" s="80" t="s">
        <v>77</v>
      </c>
    </row>
    <row r="61" spans="1:91" s="1" customFormat="1" ht="30" customHeight="1">
      <c r="B61" s="32"/>
      <c r="AR61" s="32"/>
    </row>
    <row r="62" spans="1:91" s="1" customFormat="1" ht="7" customHeight="1">
      <c r="B62" s="41"/>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32"/>
    </row>
  </sheetData>
  <sheetProtection algorithmName="SHA-512" hashValue="hGZISne6NMS4etUS2+d/Y3r+Qwp7FLgZhFehfgsZcJOUBHOJYh2SbCCoXp3KBnK8aHIMs2+zuoY+fzMfSW9PFg==" saltValue="t/ZI5mLRocLvVXuZolaOQA==" spinCount="100000" sheet="1" objects="1" scenarios="1" formatColumns="0" formatRows="0" selectLockedCells="1" selectUnlockedCells="1"/>
  <mergeCells count="62">
    <mergeCell ref="AS49:AT51"/>
    <mergeCell ref="AM50:AP50"/>
    <mergeCell ref="D57:H57"/>
    <mergeCell ref="J57:AF57"/>
    <mergeCell ref="AG57:AM57"/>
    <mergeCell ref="C52:G52"/>
    <mergeCell ref="AG52:AM52"/>
    <mergeCell ref="I52:AF52"/>
    <mergeCell ref="D55:H55"/>
    <mergeCell ref="AG55:AM55"/>
    <mergeCell ref="J55:AF55"/>
    <mergeCell ref="D60:H60"/>
    <mergeCell ref="J60:AF60"/>
    <mergeCell ref="AG54:AM54"/>
    <mergeCell ref="AN54:AP54"/>
    <mergeCell ref="AN58:AP58"/>
    <mergeCell ref="AG58:AM58"/>
    <mergeCell ref="D58:H58"/>
    <mergeCell ref="J58:AF58"/>
    <mergeCell ref="AN59:AP59"/>
    <mergeCell ref="AG59:AM59"/>
    <mergeCell ref="D59:H59"/>
    <mergeCell ref="J59:AF59"/>
    <mergeCell ref="J56:AF56"/>
    <mergeCell ref="D56:H56"/>
    <mergeCell ref="AG56:AM56"/>
    <mergeCell ref="AN56:AP56"/>
    <mergeCell ref="AK30:AO30"/>
    <mergeCell ref="L30:P30"/>
    <mergeCell ref="W30:AE30"/>
    <mergeCell ref="L31:P31"/>
    <mergeCell ref="AN60:AP60"/>
    <mergeCell ref="AG60:AM60"/>
    <mergeCell ref="AN57:AP57"/>
    <mergeCell ref="AN52:AP52"/>
    <mergeCell ref="AN55:AP55"/>
    <mergeCell ref="L45:AO45"/>
    <mergeCell ref="AM47:AN47"/>
    <mergeCell ref="AM49:AP49"/>
    <mergeCell ref="AK26:AO26"/>
    <mergeCell ref="L28:P28"/>
    <mergeCell ref="W28:AE28"/>
    <mergeCell ref="AK28:AO28"/>
    <mergeCell ref="W29:AE29"/>
    <mergeCell ref="L29:P29"/>
    <mergeCell ref="AK29:AO29"/>
    <mergeCell ref="AR2:BE2"/>
    <mergeCell ref="AK33:AO33"/>
    <mergeCell ref="L33:P33"/>
    <mergeCell ref="W33:AE33"/>
    <mergeCell ref="AK35:AO35"/>
    <mergeCell ref="X35:AB35"/>
    <mergeCell ref="W31:AE31"/>
    <mergeCell ref="AK31:AO31"/>
    <mergeCell ref="AK32:AO32"/>
    <mergeCell ref="L32:P32"/>
    <mergeCell ref="W32:AE32"/>
    <mergeCell ref="BE5:BE32"/>
    <mergeCell ref="K5:AO5"/>
    <mergeCell ref="K6:AO6"/>
    <mergeCell ref="E14:AJ14"/>
    <mergeCell ref="E23:AN23"/>
  </mergeCells>
  <hyperlinks>
    <hyperlink ref="A55" location="'D.1.1 - Architektonicko-s...'!C2" display="/" xr:uid="{00000000-0004-0000-0000-000000000000}"/>
    <hyperlink ref="A56" location="'D.1.2 - Ústřední vytápění'!C2" display="/" xr:uid="{00000000-0004-0000-0000-000001000000}"/>
    <hyperlink ref="A57" location="'D.1.3 - VZT'!C2" display="/" xr:uid="{00000000-0004-0000-0000-000002000000}"/>
    <hyperlink ref="A58" location="'D.1.4 - Dešťová kanalizace'!C2" display="/" xr:uid="{00000000-0004-0000-0000-000003000000}"/>
    <hyperlink ref="A59" location="'D.1.5 - Silnoproud'!C2" display="/" xr:uid="{00000000-0004-0000-0000-000004000000}"/>
    <hyperlink ref="A60" location="'VRN - Vedlejší rozpočtové...'!C2" display="/" xr:uid="{00000000-0004-0000-0000-000005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842"/>
  <sheetViews>
    <sheetView showGridLines="0" topLeftCell="A7" workbookViewId="0">
      <selection activeCell="E9" sqref="E9:H9"/>
    </sheetView>
  </sheetViews>
  <sheetFormatPr baseColWidth="10" defaultColWidth="8.75" defaultRowHeight="11"/>
  <cols>
    <col min="1" max="1" width="8.25" customWidth="1"/>
    <col min="2" max="2" width="1.25" customWidth="1"/>
    <col min="3" max="4" width="4.25" customWidth="1"/>
    <col min="5" max="5" width="17.25" customWidth="1"/>
    <col min="6" max="6" width="100.75" customWidth="1"/>
    <col min="7" max="7" width="7.5" customWidth="1"/>
    <col min="8" max="8" width="14" customWidth="1"/>
    <col min="9" max="9" width="15.75" customWidth="1"/>
    <col min="10" max="11" width="22.25" customWidth="1"/>
    <col min="12" max="12" width="9.25" customWidth="1"/>
    <col min="13" max="13" width="10.75" hidden="1" customWidth="1"/>
    <col min="14" max="14" width="9.25" hidden="1"/>
    <col min="15" max="20" width="14.25" hidden="1" customWidth="1"/>
    <col min="21" max="21" width="16.25" hidden="1" customWidth="1"/>
    <col min="22" max="22" width="12.25" customWidth="1"/>
    <col min="23" max="23" width="16.25" customWidth="1"/>
    <col min="24" max="24" width="12.25" customWidth="1"/>
    <col min="25" max="25" width="15" customWidth="1"/>
    <col min="26" max="26" width="11" customWidth="1"/>
    <col min="27" max="27" width="15" customWidth="1"/>
    <col min="28" max="28" width="16.25" customWidth="1"/>
    <col min="29" max="29" width="11" customWidth="1"/>
    <col min="30" max="30" width="15" customWidth="1"/>
    <col min="31" max="31" width="16.25" customWidth="1"/>
    <col min="44" max="65" width="9.25" hidden="1"/>
  </cols>
  <sheetData>
    <row r="2" spans="2:46" ht="37" customHeight="1">
      <c r="L2" s="277"/>
      <c r="M2" s="277"/>
      <c r="N2" s="277"/>
      <c r="O2" s="277"/>
      <c r="P2" s="277"/>
      <c r="Q2" s="277"/>
      <c r="R2" s="277"/>
      <c r="S2" s="277"/>
      <c r="T2" s="277"/>
      <c r="U2" s="277"/>
      <c r="V2" s="277"/>
      <c r="AT2" s="17" t="s">
        <v>76</v>
      </c>
    </row>
    <row r="3" spans="2:46" ht="7" customHeight="1">
      <c r="B3" s="18"/>
      <c r="C3" s="19"/>
      <c r="D3" s="19"/>
      <c r="E3" s="19"/>
      <c r="F3" s="19"/>
      <c r="G3" s="19"/>
      <c r="H3" s="19"/>
      <c r="I3" s="19"/>
      <c r="J3" s="19"/>
      <c r="K3" s="19"/>
      <c r="L3" s="20"/>
      <c r="AT3" s="17" t="s">
        <v>77</v>
      </c>
    </row>
    <row r="4" spans="2:46" ht="25" customHeight="1">
      <c r="B4" s="20"/>
      <c r="D4" s="21" t="s">
        <v>93</v>
      </c>
      <c r="L4" s="20"/>
      <c r="M4" s="85" t="s">
        <v>10</v>
      </c>
      <c r="AT4" s="17" t="s">
        <v>4</v>
      </c>
    </row>
    <row r="5" spans="2:46" ht="7" customHeight="1">
      <c r="B5" s="20"/>
      <c r="L5" s="20"/>
    </row>
    <row r="6" spans="2:46" ht="12" customHeight="1">
      <c r="B6" s="20"/>
      <c r="D6" s="27" t="s">
        <v>14</v>
      </c>
      <c r="L6" s="20"/>
    </row>
    <row r="7" spans="2:46" ht="16.5" customHeight="1">
      <c r="B7" s="20"/>
      <c r="E7" s="275" t="str">
        <f>'Rekapitulace stavby'!K6</f>
        <v>Přístavba šaten ZŠ a MŠ Braňany</v>
      </c>
      <c r="F7" s="276"/>
      <c r="G7" s="276"/>
      <c r="H7" s="276"/>
      <c r="L7" s="20"/>
    </row>
    <row r="8" spans="2:46" s="1" customFormat="1" ht="12" customHeight="1">
      <c r="B8" s="32"/>
      <c r="D8" s="27" t="s">
        <v>94</v>
      </c>
      <c r="L8" s="32"/>
    </row>
    <row r="9" spans="2:46" s="1" customFormat="1" ht="16.5" customHeight="1">
      <c r="B9" s="32"/>
      <c r="E9" s="273" t="s">
        <v>95</v>
      </c>
      <c r="F9" s="274"/>
      <c r="G9" s="274"/>
      <c r="H9" s="274"/>
      <c r="L9" s="32"/>
    </row>
    <row r="10" spans="2:46" s="1" customFormat="1">
      <c r="B10" s="32"/>
      <c r="L10" s="32"/>
    </row>
    <row r="11" spans="2:46" s="1" customFormat="1" ht="12" customHeight="1">
      <c r="B11" s="32"/>
      <c r="D11" s="27" t="s">
        <v>16</v>
      </c>
      <c r="F11" s="25" t="s">
        <v>17</v>
      </c>
      <c r="I11" s="27" t="s">
        <v>18</v>
      </c>
      <c r="J11" s="25" t="s">
        <v>17</v>
      </c>
      <c r="L11" s="32"/>
    </row>
    <row r="12" spans="2:46" s="1" customFormat="1" ht="12" customHeight="1">
      <c r="B12" s="32"/>
      <c r="D12" s="27" t="s">
        <v>19</v>
      </c>
      <c r="F12" s="25" t="s">
        <v>96</v>
      </c>
      <c r="I12" s="27" t="s">
        <v>21</v>
      </c>
      <c r="J12" s="49" t="str">
        <f>'Rekapitulace stavby'!AN8</f>
        <v>3. 7. 2026</v>
      </c>
      <c r="L12" s="32"/>
    </row>
    <row r="13" spans="2:46" s="1" customFormat="1" ht="11" customHeight="1">
      <c r="B13" s="32"/>
      <c r="L13" s="32"/>
    </row>
    <row r="14" spans="2:46" s="1" customFormat="1" ht="12" customHeight="1">
      <c r="B14" s="32"/>
      <c r="D14" s="27" t="s">
        <v>23</v>
      </c>
      <c r="I14" s="27" t="s">
        <v>24</v>
      </c>
      <c r="J14" s="25" t="str">
        <f>IF('Rekapitulace stavby'!AN10="","",'Rekapitulace stavby'!AN10)</f>
        <v/>
      </c>
      <c r="L14" s="32"/>
    </row>
    <row r="15" spans="2:46" s="1" customFormat="1" ht="18" customHeight="1">
      <c r="B15" s="32"/>
      <c r="E15" s="25" t="str">
        <f>IF('Rekapitulace stavby'!E11="","",'Rekapitulace stavby'!E11)</f>
        <v>Obec Braňany</v>
      </c>
      <c r="I15" s="27" t="s">
        <v>25</v>
      </c>
      <c r="J15" s="25" t="str">
        <f>IF('Rekapitulace stavby'!AN11="","",'Rekapitulace stavby'!AN11)</f>
        <v/>
      </c>
      <c r="L15" s="32"/>
    </row>
    <row r="16" spans="2:46" s="1" customFormat="1" ht="7" customHeight="1">
      <c r="B16" s="32"/>
      <c r="L16" s="32"/>
    </row>
    <row r="17" spans="2:12" s="1" customFormat="1" ht="12" customHeight="1">
      <c r="B17" s="32"/>
      <c r="D17" s="27" t="s">
        <v>26</v>
      </c>
      <c r="I17" s="27" t="s">
        <v>24</v>
      </c>
      <c r="J17" s="28" t="str">
        <f>'Rekapitulace stavby'!AN13</f>
        <v>Vyplň údaj</v>
      </c>
      <c r="L17" s="32"/>
    </row>
    <row r="18" spans="2:12" s="1" customFormat="1" ht="18" customHeight="1">
      <c r="B18" s="32"/>
      <c r="E18" s="278" t="str">
        <f>'Rekapitulace stavby'!E14</f>
        <v>Vyplň údaj</v>
      </c>
      <c r="F18" s="279"/>
      <c r="G18" s="279"/>
      <c r="H18" s="279"/>
      <c r="I18" s="27" t="s">
        <v>25</v>
      </c>
      <c r="J18" s="28" t="str">
        <f>'Rekapitulace stavby'!AN14</f>
        <v>Vyplň údaj</v>
      </c>
      <c r="L18" s="32"/>
    </row>
    <row r="19" spans="2:12" s="1" customFormat="1" ht="7" customHeight="1">
      <c r="B19" s="32"/>
      <c r="L19" s="32"/>
    </row>
    <row r="20" spans="2:12" s="1" customFormat="1" ht="12" customHeight="1">
      <c r="B20" s="32"/>
      <c r="D20" s="27" t="s">
        <v>28</v>
      </c>
      <c r="I20" s="27" t="s">
        <v>24</v>
      </c>
      <c r="J20" s="25" t="str">
        <f>IF('Rekapitulace stavby'!AN16="","",'Rekapitulace stavby'!AN16)</f>
        <v/>
      </c>
      <c r="L20" s="32"/>
    </row>
    <row r="21" spans="2:12" s="1" customFormat="1" ht="18" customHeight="1">
      <c r="B21" s="32"/>
      <c r="E21" s="25" t="str">
        <f>IF('Rekapitulace stavby'!E17="","",'Rekapitulace stavby'!E17)</f>
        <v>ISONOE INVEST a.s.</v>
      </c>
      <c r="I21" s="27" t="s">
        <v>25</v>
      </c>
      <c r="J21" s="25" t="str">
        <f>IF('Rekapitulace stavby'!AN17="","",'Rekapitulace stavby'!AN17)</f>
        <v/>
      </c>
      <c r="L21" s="32"/>
    </row>
    <row r="22" spans="2:12" s="1" customFormat="1" ht="7" customHeight="1">
      <c r="B22" s="32"/>
      <c r="L22" s="32"/>
    </row>
    <row r="23" spans="2:12" s="1" customFormat="1" ht="12" customHeight="1">
      <c r="B23" s="32"/>
      <c r="D23" s="27" t="s">
        <v>31</v>
      </c>
      <c r="I23" s="27" t="s">
        <v>24</v>
      </c>
      <c r="J23" s="25" t="str">
        <f>IF('Rekapitulace stavby'!AN19="","",'Rekapitulace stavby'!AN19)</f>
        <v/>
      </c>
      <c r="L23" s="32"/>
    </row>
    <row r="24" spans="2:12" s="1" customFormat="1" ht="18" customHeight="1">
      <c r="B24" s="32"/>
      <c r="E24" s="25" t="str">
        <f>IF('Rekapitulace stavby'!E20="","",'Rekapitulace stavby'!E20)</f>
        <v>Obec Braňany</v>
      </c>
      <c r="I24" s="27" t="s">
        <v>25</v>
      </c>
      <c r="J24" s="25" t="str">
        <f>IF('Rekapitulace stavby'!AN20="","",'Rekapitulace stavby'!AN20)</f>
        <v/>
      </c>
      <c r="L24" s="32"/>
    </row>
    <row r="25" spans="2:12" s="1" customFormat="1" ht="7" customHeight="1">
      <c r="B25" s="32"/>
      <c r="L25" s="32"/>
    </row>
    <row r="26" spans="2:12" s="1" customFormat="1" ht="12" customHeight="1">
      <c r="B26" s="32"/>
      <c r="D26" s="27" t="s">
        <v>32</v>
      </c>
      <c r="L26" s="32"/>
    </row>
    <row r="27" spans="2:12" s="7" customFormat="1" ht="16.5" customHeight="1">
      <c r="B27" s="86"/>
      <c r="E27" s="280" t="s">
        <v>17</v>
      </c>
      <c r="F27" s="280"/>
      <c r="G27" s="280"/>
      <c r="H27" s="280"/>
      <c r="L27" s="86"/>
    </row>
    <row r="28" spans="2:12" s="1" customFormat="1" ht="7" customHeight="1">
      <c r="B28" s="32"/>
      <c r="L28" s="32"/>
    </row>
    <row r="29" spans="2:12" s="1" customFormat="1" ht="7" customHeight="1">
      <c r="B29" s="32"/>
      <c r="D29" s="50"/>
      <c r="E29" s="50"/>
      <c r="F29" s="50"/>
      <c r="G29" s="50"/>
      <c r="H29" s="50"/>
      <c r="I29" s="50"/>
      <c r="J29" s="50"/>
      <c r="K29" s="50"/>
      <c r="L29" s="32"/>
    </row>
    <row r="30" spans="2:12" s="1" customFormat="1" ht="25.25" customHeight="1">
      <c r="B30" s="32"/>
      <c r="D30" s="87" t="s">
        <v>33</v>
      </c>
      <c r="J30" s="63">
        <f>ROUND(J104, 2)</f>
        <v>0</v>
      </c>
      <c r="L30" s="32"/>
    </row>
    <row r="31" spans="2:12" s="1" customFormat="1" ht="7" customHeight="1">
      <c r="B31" s="32"/>
      <c r="D31" s="50"/>
      <c r="E31" s="50"/>
      <c r="F31" s="50"/>
      <c r="G31" s="50"/>
      <c r="H31" s="50"/>
      <c r="I31" s="50"/>
      <c r="J31" s="50"/>
      <c r="K31" s="50"/>
      <c r="L31" s="32"/>
    </row>
    <row r="32" spans="2:12" s="1" customFormat="1" ht="14.5" customHeight="1">
      <c r="B32" s="32"/>
      <c r="F32" s="35" t="s">
        <v>35</v>
      </c>
      <c r="I32" s="35" t="s">
        <v>34</v>
      </c>
      <c r="J32" s="35" t="s">
        <v>36</v>
      </c>
      <c r="L32" s="32"/>
    </row>
    <row r="33" spans="2:12" s="1" customFormat="1" ht="14.5" customHeight="1">
      <c r="B33" s="32"/>
      <c r="D33" s="52" t="s">
        <v>37</v>
      </c>
      <c r="E33" s="27" t="s">
        <v>38</v>
      </c>
      <c r="F33" s="88">
        <f>ROUND((SUM(BE104:BE841)),  2)</f>
        <v>0</v>
      </c>
      <c r="I33" s="89">
        <v>0.21</v>
      </c>
      <c r="J33" s="88">
        <f>ROUND(((SUM(BE104:BE841))*I33),  2)</f>
        <v>0</v>
      </c>
      <c r="L33" s="32"/>
    </row>
    <row r="34" spans="2:12" s="1" customFormat="1" ht="14.5" customHeight="1">
      <c r="B34" s="32"/>
      <c r="E34" s="27" t="s">
        <v>39</v>
      </c>
      <c r="F34" s="88">
        <f>ROUND((SUM(BF104:BF841)),  2)</f>
        <v>0</v>
      </c>
      <c r="I34" s="89">
        <v>0.12</v>
      </c>
      <c r="J34" s="88">
        <f>ROUND(((SUM(BF104:BF841))*I34),  2)</f>
        <v>0</v>
      </c>
      <c r="L34" s="32"/>
    </row>
    <row r="35" spans="2:12" s="1" customFormat="1" ht="14.5" hidden="1" customHeight="1">
      <c r="B35" s="32"/>
      <c r="E35" s="27" t="s">
        <v>40</v>
      </c>
      <c r="F35" s="88">
        <f>ROUND((SUM(BG104:BG841)),  2)</f>
        <v>0</v>
      </c>
      <c r="I35" s="89">
        <v>0.21</v>
      </c>
      <c r="J35" s="88">
        <f>0</f>
        <v>0</v>
      </c>
      <c r="L35" s="32"/>
    </row>
    <row r="36" spans="2:12" s="1" customFormat="1" ht="14.5" hidden="1" customHeight="1">
      <c r="B36" s="32"/>
      <c r="E36" s="27" t="s">
        <v>41</v>
      </c>
      <c r="F36" s="88">
        <f>ROUND((SUM(BH104:BH841)),  2)</f>
        <v>0</v>
      </c>
      <c r="I36" s="89">
        <v>0.12</v>
      </c>
      <c r="J36" s="88">
        <f>0</f>
        <v>0</v>
      </c>
      <c r="L36" s="32"/>
    </row>
    <row r="37" spans="2:12" s="1" customFormat="1" ht="14.5" hidden="1" customHeight="1">
      <c r="B37" s="32"/>
      <c r="E37" s="27" t="s">
        <v>42</v>
      </c>
      <c r="F37" s="88">
        <f>ROUND((SUM(BI104:BI841)),  2)</f>
        <v>0</v>
      </c>
      <c r="I37" s="89">
        <v>0</v>
      </c>
      <c r="J37" s="88">
        <f>0</f>
        <v>0</v>
      </c>
      <c r="L37" s="32"/>
    </row>
    <row r="38" spans="2:12" s="1" customFormat="1" ht="7" customHeight="1">
      <c r="B38" s="32"/>
      <c r="L38" s="32"/>
    </row>
    <row r="39" spans="2:12" s="1" customFormat="1" ht="25.25" customHeight="1">
      <c r="B39" s="32"/>
      <c r="C39" s="90"/>
      <c r="D39" s="91" t="s">
        <v>43</v>
      </c>
      <c r="E39" s="54"/>
      <c r="F39" s="54"/>
      <c r="G39" s="92" t="s">
        <v>44</v>
      </c>
      <c r="H39" s="93" t="s">
        <v>45</v>
      </c>
      <c r="I39" s="54"/>
      <c r="J39" s="94">
        <f>SUM(J30:J37)</f>
        <v>0</v>
      </c>
      <c r="K39" s="95"/>
      <c r="L39" s="32"/>
    </row>
    <row r="40" spans="2:12" s="1" customFormat="1" ht="14.5" customHeight="1">
      <c r="B40" s="41"/>
      <c r="C40" s="42"/>
      <c r="D40" s="42"/>
      <c r="E40" s="42"/>
      <c r="F40" s="42"/>
      <c r="G40" s="42"/>
      <c r="H40" s="42"/>
      <c r="I40" s="42"/>
      <c r="J40" s="42"/>
      <c r="K40" s="42"/>
      <c r="L40" s="32"/>
    </row>
    <row r="44" spans="2:12" s="1" customFormat="1" ht="7" customHeight="1">
      <c r="B44" s="43"/>
      <c r="C44" s="44"/>
      <c r="D44" s="44"/>
      <c r="E44" s="44"/>
      <c r="F44" s="44"/>
      <c r="G44" s="44"/>
      <c r="H44" s="44"/>
      <c r="I44" s="44"/>
      <c r="J44" s="44"/>
      <c r="K44" s="44"/>
      <c r="L44" s="32"/>
    </row>
    <row r="45" spans="2:12" s="1" customFormat="1" ht="25" customHeight="1">
      <c r="B45" s="32"/>
      <c r="C45" s="21" t="s">
        <v>97</v>
      </c>
      <c r="L45" s="32"/>
    </row>
    <row r="46" spans="2:12" s="1" customFormat="1" ht="7" customHeight="1">
      <c r="B46" s="32"/>
      <c r="L46" s="32"/>
    </row>
    <row r="47" spans="2:12" s="1" customFormat="1" ht="12" customHeight="1">
      <c r="B47" s="32"/>
      <c r="C47" s="27" t="s">
        <v>14</v>
      </c>
      <c r="L47" s="32"/>
    </row>
    <row r="48" spans="2:12" s="1" customFormat="1" ht="16.5" customHeight="1">
      <c r="B48" s="32"/>
      <c r="E48" s="275" t="str">
        <f>E7</f>
        <v>Přístavba šaten ZŠ a MŠ Braňany</v>
      </c>
      <c r="F48" s="276"/>
      <c r="G48" s="276"/>
      <c r="H48" s="276"/>
      <c r="L48" s="32"/>
    </row>
    <row r="49" spans="2:47" s="1" customFormat="1" ht="12" customHeight="1">
      <c r="B49" s="32"/>
      <c r="C49" s="27" t="s">
        <v>94</v>
      </c>
      <c r="L49" s="32"/>
    </row>
    <row r="50" spans="2:47" s="1" customFormat="1" ht="16.5" customHeight="1">
      <c r="B50" s="32"/>
      <c r="E50" s="273" t="str">
        <f>E9</f>
        <v>D.1.1 - Architektonicko-s...</v>
      </c>
      <c r="F50" s="274"/>
      <c r="G50" s="274"/>
      <c r="H50" s="274"/>
      <c r="L50" s="32"/>
    </row>
    <row r="51" spans="2:47" s="1" customFormat="1" ht="7" customHeight="1">
      <c r="B51" s="32"/>
      <c r="L51" s="32"/>
    </row>
    <row r="52" spans="2:47" s="1" customFormat="1" ht="12" customHeight="1">
      <c r="B52" s="32"/>
      <c r="C52" s="27" t="s">
        <v>19</v>
      </c>
      <c r="F52" s="25" t="str">
        <f>F12</f>
        <v xml:space="preserve"> </v>
      </c>
      <c r="I52" s="27" t="s">
        <v>21</v>
      </c>
      <c r="J52" s="49" t="str">
        <f>IF(J12="","",J12)</f>
        <v>3. 7. 2026</v>
      </c>
      <c r="L52" s="32"/>
    </row>
    <row r="53" spans="2:47" s="1" customFormat="1" ht="7" customHeight="1">
      <c r="B53" s="32"/>
      <c r="L53" s="32"/>
    </row>
    <row r="54" spans="2:47" s="1" customFormat="1" ht="15.25" customHeight="1">
      <c r="B54" s="32"/>
      <c r="C54" s="27" t="s">
        <v>23</v>
      </c>
      <c r="F54" s="25" t="str">
        <f>E15</f>
        <v>Obec Braňany</v>
      </c>
      <c r="I54" s="27" t="s">
        <v>28</v>
      </c>
      <c r="J54" s="30" t="str">
        <f>E21</f>
        <v>ISONOE INVEST a.s.</v>
      </c>
      <c r="L54" s="32"/>
    </row>
    <row r="55" spans="2:47" s="1" customFormat="1" ht="15.25" customHeight="1">
      <c r="B55" s="32"/>
      <c r="C55" s="27" t="s">
        <v>26</v>
      </c>
      <c r="F55" s="25" t="str">
        <f>IF(E18="","",E18)</f>
        <v>Vyplň údaj</v>
      </c>
      <c r="I55" s="27" t="s">
        <v>31</v>
      </c>
      <c r="J55" s="30" t="str">
        <f>E24</f>
        <v>Obec Braňany</v>
      </c>
      <c r="L55" s="32"/>
    </row>
    <row r="56" spans="2:47" s="1" customFormat="1" ht="10.25" customHeight="1">
      <c r="B56" s="32"/>
      <c r="L56" s="32"/>
    </row>
    <row r="57" spans="2:47" s="1" customFormat="1" ht="29.25" customHeight="1">
      <c r="B57" s="32"/>
      <c r="C57" s="96" t="s">
        <v>98</v>
      </c>
      <c r="D57" s="90"/>
      <c r="E57" s="90"/>
      <c r="F57" s="90"/>
      <c r="G57" s="90"/>
      <c r="H57" s="90"/>
      <c r="I57" s="90"/>
      <c r="J57" s="97" t="s">
        <v>99</v>
      </c>
      <c r="K57" s="90"/>
      <c r="L57" s="32"/>
    </row>
    <row r="58" spans="2:47" s="1" customFormat="1" ht="10.25" customHeight="1">
      <c r="B58" s="32"/>
      <c r="L58" s="32"/>
    </row>
    <row r="59" spans="2:47" s="1" customFormat="1" ht="23" customHeight="1">
      <c r="B59" s="32"/>
      <c r="C59" s="98" t="s">
        <v>65</v>
      </c>
      <c r="J59" s="63">
        <f>J104</f>
        <v>0</v>
      </c>
      <c r="L59" s="32"/>
      <c r="AU59" s="17" t="s">
        <v>100</v>
      </c>
    </row>
    <row r="60" spans="2:47" s="8" customFormat="1" ht="25" customHeight="1">
      <c r="B60" s="99"/>
      <c r="D60" s="100" t="s">
        <v>101</v>
      </c>
      <c r="E60" s="101"/>
      <c r="F60" s="101"/>
      <c r="G60" s="101"/>
      <c r="H60" s="101"/>
      <c r="I60" s="101"/>
      <c r="J60" s="102">
        <f>J105</f>
        <v>0</v>
      </c>
      <c r="L60" s="99"/>
    </row>
    <row r="61" spans="2:47" s="9" customFormat="1" ht="20" customHeight="1">
      <c r="B61" s="103"/>
      <c r="D61" s="104" t="s">
        <v>102</v>
      </c>
      <c r="E61" s="105"/>
      <c r="F61" s="105"/>
      <c r="G61" s="105"/>
      <c r="H61" s="105"/>
      <c r="I61" s="105"/>
      <c r="J61" s="106">
        <f>J106</f>
        <v>0</v>
      </c>
      <c r="L61" s="103"/>
    </row>
    <row r="62" spans="2:47" s="9" customFormat="1" ht="20" customHeight="1">
      <c r="B62" s="103"/>
      <c r="D62" s="104" t="s">
        <v>103</v>
      </c>
      <c r="E62" s="105"/>
      <c r="F62" s="105"/>
      <c r="G62" s="105"/>
      <c r="H62" s="105"/>
      <c r="I62" s="105"/>
      <c r="J62" s="106">
        <f>J198</f>
        <v>0</v>
      </c>
      <c r="L62" s="103"/>
    </row>
    <row r="63" spans="2:47" s="9" customFormat="1" ht="20" customHeight="1">
      <c r="B63" s="103"/>
      <c r="D63" s="104" t="s">
        <v>104</v>
      </c>
      <c r="E63" s="105"/>
      <c r="F63" s="105"/>
      <c r="G63" s="105"/>
      <c r="H63" s="105"/>
      <c r="I63" s="105"/>
      <c r="J63" s="106">
        <f>J264</f>
        <v>0</v>
      </c>
      <c r="L63" s="103"/>
    </row>
    <row r="64" spans="2:47" s="9" customFormat="1" ht="20" customHeight="1">
      <c r="B64" s="103"/>
      <c r="D64" s="104" t="s">
        <v>105</v>
      </c>
      <c r="E64" s="105"/>
      <c r="F64" s="105"/>
      <c r="G64" s="105"/>
      <c r="H64" s="105"/>
      <c r="I64" s="105"/>
      <c r="J64" s="106">
        <f>J294</f>
        <v>0</v>
      </c>
      <c r="L64" s="103"/>
    </row>
    <row r="65" spans="2:12" s="9" customFormat="1" ht="20" customHeight="1">
      <c r="B65" s="103"/>
      <c r="D65" s="104" t="s">
        <v>106</v>
      </c>
      <c r="E65" s="105"/>
      <c r="F65" s="105"/>
      <c r="G65" s="105"/>
      <c r="H65" s="105"/>
      <c r="I65" s="105"/>
      <c r="J65" s="106">
        <f>J336</f>
        <v>0</v>
      </c>
      <c r="L65" s="103"/>
    </row>
    <row r="66" spans="2:12" s="9" customFormat="1" ht="20" customHeight="1">
      <c r="B66" s="103"/>
      <c r="D66" s="104" t="s">
        <v>107</v>
      </c>
      <c r="E66" s="105"/>
      <c r="F66" s="105"/>
      <c r="G66" s="105"/>
      <c r="H66" s="105"/>
      <c r="I66" s="105"/>
      <c r="J66" s="106">
        <f>J409</f>
        <v>0</v>
      </c>
      <c r="L66" s="103"/>
    </row>
    <row r="67" spans="2:12" s="9" customFormat="1" ht="20" customHeight="1">
      <c r="B67" s="103"/>
      <c r="D67" s="104" t="s">
        <v>108</v>
      </c>
      <c r="E67" s="105"/>
      <c r="F67" s="105"/>
      <c r="G67" s="105"/>
      <c r="H67" s="105"/>
      <c r="I67" s="105"/>
      <c r="J67" s="106">
        <f>J468</f>
        <v>0</v>
      </c>
      <c r="L67" s="103"/>
    </row>
    <row r="68" spans="2:12" s="9" customFormat="1" ht="20" customHeight="1">
      <c r="B68" s="103"/>
      <c r="D68" s="104" t="s">
        <v>109</v>
      </c>
      <c r="E68" s="105"/>
      <c r="F68" s="105"/>
      <c r="G68" s="105"/>
      <c r="H68" s="105"/>
      <c r="I68" s="105"/>
      <c r="J68" s="106">
        <f>J501</f>
        <v>0</v>
      </c>
      <c r="L68" s="103"/>
    </row>
    <row r="69" spans="2:12" s="8" customFormat="1" ht="25" customHeight="1">
      <c r="B69" s="99"/>
      <c r="D69" s="100" t="s">
        <v>110</v>
      </c>
      <c r="E69" s="101"/>
      <c r="F69" s="101"/>
      <c r="G69" s="101"/>
      <c r="H69" s="101"/>
      <c r="I69" s="101"/>
      <c r="J69" s="102">
        <f>J504</f>
        <v>0</v>
      </c>
      <c r="L69" s="99"/>
    </row>
    <row r="70" spans="2:12" s="9" customFormat="1" ht="20" customHeight="1">
      <c r="B70" s="103"/>
      <c r="D70" s="104" t="s">
        <v>111</v>
      </c>
      <c r="E70" s="105"/>
      <c r="F70" s="105"/>
      <c r="G70" s="105"/>
      <c r="H70" s="105"/>
      <c r="I70" s="105"/>
      <c r="J70" s="106">
        <f>J505</f>
        <v>0</v>
      </c>
      <c r="L70" s="103"/>
    </row>
    <row r="71" spans="2:12" s="9" customFormat="1" ht="20" customHeight="1">
      <c r="B71" s="103"/>
      <c r="D71" s="104" t="s">
        <v>112</v>
      </c>
      <c r="E71" s="105"/>
      <c r="F71" s="105"/>
      <c r="G71" s="105"/>
      <c r="H71" s="105"/>
      <c r="I71" s="105"/>
      <c r="J71" s="106">
        <f>J543</f>
        <v>0</v>
      </c>
      <c r="L71" s="103"/>
    </row>
    <row r="72" spans="2:12" s="9" customFormat="1" ht="20" customHeight="1">
      <c r="B72" s="103"/>
      <c r="D72" s="104" t="s">
        <v>113</v>
      </c>
      <c r="E72" s="105"/>
      <c r="F72" s="105"/>
      <c r="G72" s="105"/>
      <c r="H72" s="105"/>
      <c r="I72" s="105"/>
      <c r="J72" s="106">
        <f>J584</f>
        <v>0</v>
      </c>
      <c r="L72" s="103"/>
    </row>
    <row r="73" spans="2:12" s="9" customFormat="1" ht="20" customHeight="1">
      <c r="B73" s="103"/>
      <c r="D73" s="104" t="s">
        <v>114</v>
      </c>
      <c r="E73" s="105"/>
      <c r="F73" s="105"/>
      <c r="G73" s="105"/>
      <c r="H73" s="105"/>
      <c r="I73" s="105"/>
      <c r="J73" s="106">
        <f>J632</f>
        <v>0</v>
      </c>
      <c r="L73" s="103"/>
    </row>
    <row r="74" spans="2:12" s="9" customFormat="1" ht="20" customHeight="1">
      <c r="B74" s="103"/>
      <c r="D74" s="104" t="s">
        <v>115</v>
      </c>
      <c r="E74" s="105"/>
      <c r="F74" s="105"/>
      <c r="G74" s="105"/>
      <c r="H74" s="105"/>
      <c r="I74" s="105"/>
      <c r="J74" s="106">
        <f>J639</f>
        <v>0</v>
      </c>
      <c r="L74" s="103"/>
    </row>
    <row r="75" spans="2:12" s="9" customFormat="1" ht="20" customHeight="1">
      <c r="B75" s="103"/>
      <c r="D75" s="104" t="s">
        <v>116</v>
      </c>
      <c r="E75" s="105"/>
      <c r="F75" s="105"/>
      <c r="G75" s="105"/>
      <c r="H75" s="105"/>
      <c r="I75" s="105"/>
      <c r="J75" s="106">
        <f>J658</f>
        <v>0</v>
      </c>
      <c r="L75" s="103"/>
    </row>
    <row r="76" spans="2:12" s="9" customFormat="1" ht="20" customHeight="1">
      <c r="B76" s="103"/>
      <c r="D76" s="104" t="s">
        <v>117</v>
      </c>
      <c r="E76" s="105"/>
      <c r="F76" s="105"/>
      <c r="G76" s="105"/>
      <c r="H76" s="105"/>
      <c r="I76" s="105"/>
      <c r="J76" s="106">
        <f>J690</f>
        <v>0</v>
      </c>
      <c r="L76" s="103"/>
    </row>
    <row r="77" spans="2:12" s="9" customFormat="1" ht="20" customHeight="1">
      <c r="B77" s="103"/>
      <c r="D77" s="104" t="s">
        <v>118</v>
      </c>
      <c r="E77" s="105"/>
      <c r="F77" s="105"/>
      <c r="G77" s="105"/>
      <c r="H77" s="105"/>
      <c r="I77" s="105"/>
      <c r="J77" s="106">
        <f>J699</f>
        <v>0</v>
      </c>
      <c r="L77" s="103"/>
    </row>
    <row r="78" spans="2:12" s="9" customFormat="1" ht="20" customHeight="1">
      <c r="B78" s="103"/>
      <c r="D78" s="104" t="s">
        <v>119</v>
      </c>
      <c r="E78" s="105"/>
      <c r="F78" s="105"/>
      <c r="G78" s="105"/>
      <c r="H78" s="105"/>
      <c r="I78" s="105"/>
      <c r="J78" s="106">
        <f>J706</f>
        <v>0</v>
      </c>
      <c r="L78" s="103"/>
    </row>
    <row r="79" spans="2:12" s="9" customFormat="1" ht="20" customHeight="1">
      <c r="B79" s="103"/>
      <c r="D79" s="104" t="s">
        <v>120</v>
      </c>
      <c r="E79" s="105"/>
      <c r="F79" s="105"/>
      <c r="G79" s="105"/>
      <c r="H79" s="105"/>
      <c r="I79" s="105"/>
      <c r="J79" s="106">
        <f>J714</f>
        <v>0</v>
      </c>
      <c r="L79" s="103"/>
    </row>
    <row r="80" spans="2:12" s="9" customFormat="1" ht="20" customHeight="1">
      <c r="B80" s="103"/>
      <c r="D80" s="104" t="s">
        <v>121</v>
      </c>
      <c r="E80" s="105"/>
      <c r="F80" s="105"/>
      <c r="G80" s="105"/>
      <c r="H80" s="105"/>
      <c r="I80" s="105"/>
      <c r="J80" s="106">
        <f>J723</f>
        <v>0</v>
      </c>
      <c r="L80" s="103"/>
    </row>
    <row r="81" spans="2:12" s="9" customFormat="1" ht="20" customHeight="1">
      <c r="B81" s="103"/>
      <c r="D81" s="104" t="s">
        <v>122</v>
      </c>
      <c r="E81" s="105"/>
      <c r="F81" s="105"/>
      <c r="G81" s="105"/>
      <c r="H81" s="105"/>
      <c r="I81" s="105"/>
      <c r="J81" s="106">
        <f>J745</f>
        <v>0</v>
      </c>
      <c r="L81" s="103"/>
    </row>
    <row r="82" spans="2:12" s="9" customFormat="1" ht="20" customHeight="1">
      <c r="B82" s="103"/>
      <c r="D82" s="104" t="s">
        <v>123</v>
      </c>
      <c r="E82" s="105"/>
      <c r="F82" s="105"/>
      <c r="G82" s="105"/>
      <c r="H82" s="105"/>
      <c r="I82" s="105"/>
      <c r="J82" s="106">
        <f>J787</f>
        <v>0</v>
      </c>
      <c r="L82" s="103"/>
    </row>
    <row r="83" spans="2:12" s="9" customFormat="1" ht="20" customHeight="1">
      <c r="B83" s="103"/>
      <c r="D83" s="104" t="s">
        <v>124</v>
      </c>
      <c r="E83" s="105"/>
      <c r="F83" s="105"/>
      <c r="G83" s="105"/>
      <c r="H83" s="105"/>
      <c r="I83" s="105"/>
      <c r="J83" s="106">
        <f>J803</f>
        <v>0</v>
      </c>
      <c r="L83" s="103"/>
    </row>
    <row r="84" spans="2:12" s="9" customFormat="1" ht="20" customHeight="1">
      <c r="B84" s="103"/>
      <c r="D84" s="104" t="s">
        <v>125</v>
      </c>
      <c r="E84" s="105"/>
      <c r="F84" s="105"/>
      <c r="G84" s="105"/>
      <c r="H84" s="105"/>
      <c r="I84" s="105"/>
      <c r="J84" s="106">
        <f>J815</f>
        <v>0</v>
      </c>
      <c r="L84" s="103"/>
    </row>
    <row r="85" spans="2:12" s="1" customFormat="1" ht="21.75" customHeight="1">
      <c r="B85" s="32"/>
      <c r="L85" s="32"/>
    </row>
    <row r="86" spans="2:12" s="1" customFormat="1" ht="7" customHeight="1">
      <c r="B86" s="41"/>
      <c r="C86" s="42"/>
      <c r="D86" s="42"/>
      <c r="E86" s="42"/>
      <c r="F86" s="42"/>
      <c r="G86" s="42"/>
      <c r="H86" s="42"/>
      <c r="I86" s="42"/>
      <c r="J86" s="42"/>
      <c r="K86" s="42"/>
      <c r="L86" s="32"/>
    </row>
    <row r="90" spans="2:12" s="1" customFormat="1" ht="7" customHeight="1">
      <c r="B90" s="43"/>
      <c r="C90" s="44"/>
      <c r="D90" s="44"/>
      <c r="E90" s="44"/>
      <c r="F90" s="44"/>
      <c r="G90" s="44"/>
      <c r="H90" s="44"/>
      <c r="I90" s="44"/>
      <c r="J90" s="44"/>
      <c r="K90" s="44"/>
      <c r="L90" s="32"/>
    </row>
    <row r="91" spans="2:12" s="1" customFormat="1" ht="25" customHeight="1">
      <c r="B91" s="32"/>
      <c r="C91" s="21" t="s">
        <v>126</v>
      </c>
      <c r="L91" s="32"/>
    </row>
    <row r="92" spans="2:12" s="1" customFormat="1" ht="7" customHeight="1">
      <c r="B92" s="32"/>
      <c r="L92" s="32"/>
    </row>
    <row r="93" spans="2:12" s="1" customFormat="1" ht="12" customHeight="1">
      <c r="B93" s="32"/>
      <c r="C93" s="27" t="s">
        <v>14</v>
      </c>
      <c r="L93" s="32"/>
    </row>
    <row r="94" spans="2:12" s="1" customFormat="1" ht="16.5" customHeight="1">
      <c r="B94" s="32"/>
      <c r="E94" s="275" t="str">
        <f>E7</f>
        <v>Přístavba šaten ZŠ a MŠ Braňany</v>
      </c>
      <c r="F94" s="276"/>
      <c r="G94" s="276"/>
      <c r="H94" s="276"/>
      <c r="L94" s="32"/>
    </row>
    <row r="95" spans="2:12" s="1" customFormat="1" ht="12" customHeight="1">
      <c r="B95" s="32"/>
      <c r="C95" s="27" t="s">
        <v>94</v>
      </c>
      <c r="L95" s="32"/>
    </row>
    <row r="96" spans="2:12" s="1" customFormat="1" ht="16.5" customHeight="1">
      <c r="B96" s="32"/>
      <c r="E96" s="273" t="str">
        <f>E9</f>
        <v>D.1.1 - Architektonicko-s...</v>
      </c>
      <c r="F96" s="274"/>
      <c r="G96" s="274"/>
      <c r="H96" s="274"/>
      <c r="L96" s="32"/>
    </row>
    <row r="97" spans="2:65" s="1" customFormat="1" ht="7" customHeight="1">
      <c r="B97" s="32"/>
      <c r="L97" s="32"/>
    </row>
    <row r="98" spans="2:65" s="1" customFormat="1" ht="12" customHeight="1">
      <c r="B98" s="32"/>
      <c r="C98" s="27" t="s">
        <v>19</v>
      </c>
      <c r="F98" s="25" t="str">
        <f>F12</f>
        <v xml:space="preserve"> </v>
      </c>
      <c r="I98" s="27" t="s">
        <v>21</v>
      </c>
      <c r="J98" s="49" t="str">
        <f>IF(J12="","",J12)</f>
        <v>3. 7. 2026</v>
      </c>
      <c r="L98" s="32"/>
    </row>
    <row r="99" spans="2:65" s="1" customFormat="1" ht="7" customHeight="1">
      <c r="B99" s="32"/>
      <c r="L99" s="32"/>
    </row>
    <row r="100" spans="2:65" s="1" customFormat="1" ht="15.25" customHeight="1">
      <c r="B100" s="32"/>
      <c r="C100" s="27" t="s">
        <v>23</v>
      </c>
      <c r="F100" s="25" t="str">
        <f>E15</f>
        <v>Obec Braňany</v>
      </c>
      <c r="I100" s="27" t="s">
        <v>28</v>
      </c>
      <c r="J100" s="30" t="str">
        <f>E21</f>
        <v>ISONOE INVEST a.s.</v>
      </c>
      <c r="L100" s="32"/>
    </row>
    <row r="101" spans="2:65" s="1" customFormat="1" ht="15.25" customHeight="1">
      <c r="B101" s="32"/>
      <c r="C101" s="27" t="s">
        <v>26</v>
      </c>
      <c r="F101" s="25" t="str">
        <f>IF(E18="","",E18)</f>
        <v>Vyplň údaj</v>
      </c>
      <c r="I101" s="27" t="s">
        <v>31</v>
      </c>
      <c r="J101" s="30" t="str">
        <f>E24</f>
        <v>Obec Braňany</v>
      </c>
      <c r="L101" s="32"/>
    </row>
    <row r="102" spans="2:65" s="1" customFormat="1" ht="10.25" customHeight="1">
      <c r="B102" s="32"/>
      <c r="L102" s="32"/>
    </row>
    <row r="103" spans="2:65" s="10" customFormat="1" ht="29.25" customHeight="1">
      <c r="B103" s="107"/>
      <c r="C103" s="108" t="s">
        <v>127</v>
      </c>
      <c r="D103" s="109" t="s">
        <v>52</v>
      </c>
      <c r="E103" s="109" t="s">
        <v>48</v>
      </c>
      <c r="F103" s="109" t="s">
        <v>49</v>
      </c>
      <c r="G103" s="109" t="s">
        <v>128</v>
      </c>
      <c r="H103" s="109" t="s">
        <v>129</v>
      </c>
      <c r="I103" s="109" t="s">
        <v>130</v>
      </c>
      <c r="J103" s="109" t="s">
        <v>99</v>
      </c>
      <c r="K103" s="110" t="s">
        <v>131</v>
      </c>
      <c r="L103" s="107"/>
      <c r="M103" s="56" t="s">
        <v>17</v>
      </c>
      <c r="N103" s="57" t="s">
        <v>37</v>
      </c>
      <c r="O103" s="57" t="s">
        <v>132</v>
      </c>
      <c r="P103" s="57" t="s">
        <v>133</v>
      </c>
      <c r="Q103" s="57" t="s">
        <v>134</v>
      </c>
      <c r="R103" s="57" t="s">
        <v>135</v>
      </c>
      <c r="S103" s="57" t="s">
        <v>136</v>
      </c>
      <c r="T103" s="58" t="s">
        <v>137</v>
      </c>
    </row>
    <row r="104" spans="2:65" s="1" customFormat="1" ht="23" customHeight="1">
      <c r="B104" s="32"/>
      <c r="C104" s="61" t="s">
        <v>138</v>
      </c>
      <c r="J104" s="111">
        <f>BK104</f>
        <v>0</v>
      </c>
      <c r="L104" s="32"/>
      <c r="M104" s="59"/>
      <c r="N104" s="50"/>
      <c r="O104" s="50"/>
      <c r="P104" s="112">
        <f>P105+P504</f>
        <v>0</v>
      </c>
      <c r="Q104" s="50"/>
      <c r="R104" s="112">
        <f>R105+R504</f>
        <v>0</v>
      </c>
      <c r="S104" s="50"/>
      <c r="T104" s="113">
        <f>T105+T504</f>
        <v>0</v>
      </c>
      <c r="AT104" s="17" t="s">
        <v>66</v>
      </c>
      <c r="AU104" s="17" t="s">
        <v>100</v>
      </c>
      <c r="BK104" s="114">
        <f>BK105+BK504</f>
        <v>0</v>
      </c>
    </row>
    <row r="105" spans="2:65" s="11" customFormat="1" ht="26" customHeight="1">
      <c r="B105" s="115"/>
      <c r="D105" s="116" t="s">
        <v>66</v>
      </c>
      <c r="E105" s="117" t="s">
        <v>139</v>
      </c>
      <c r="F105" s="117" t="s">
        <v>140</v>
      </c>
      <c r="I105" s="118"/>
      <c r="J105" s="119">
        <f>BK105</f>
        <v>0</v>
      </c>
      <c r="L105" s="115"/>
      <c r="M105" s="120"/>
      <c r="P105" s="121">
        <f>P106+P198+P264+P294+P336+P409+P468+P501</f>
        <v>0</v>
      </c>
      <c r="R105" s="121">
        <f>R106+R198+R264+R294+R336+R409+R468+R501</f>
        <v>0</v>
      </c>
      <c r="T105" s="122">
        <f>T106+T198+T264+T294+T336+T409+T468+T501</f>
        <v>0</v>
      </c>
      <c r="AR105" s="116" t="s">
        <v>75</v>
      </c>
      <c r="AT105" s="123" t="s">
        <v>66</v>
      </c>
      <c r="AU105" s="123" t="s">
        <v>67</v>
      </c>
      <c r="AY105" s="116" t="s">
        <v>141</v>
      </c>
      <c r="BK105" s="124">
        <f>BK106+BK198+BK264+BK294+BK336+BK409+BK468+BK501</f>
        <v>0</v>
      </c>
    </row>
    <row r="106" spans="2:65" s="11" customFormat="1" ht="23" customHeight="1">
      <c r="B106" s="115"/>
      <c r="D106" s="116" t="s">
        <v>66</v>
      </c>
      <c r="E106" s="125" t="s">
        <v>75</v>
      </c>
      <c r="F106" s="125" t="s">
        <v>142</v>
      </c>
      <c r="I106" s="118"/>
      <c r="J106" s="126">
        <f>BK106</f>
        <v>0</v>
      </c>
      <c r="L106" s="115"/>
      <c r="M106" s="120"/>
      <c r="P106" s="121">
        <f>SUM(P107:P197)</f>
        <v>0</v>
      </c>
      <c r="R106" s="121">
        <f>SUM(R107:R197)</f>
        <v>0</v>
      </c>
      <c r="T106" s="122">
        <f>SUM(T107:T197)</f>
        <v>0</v>
      </c>
      <c r="AR106" s="116" t="s">
        <v>75</v>
      </c>
      <c r="AT106" s="123" t="s">
        <v>66</v>
      </c>
      <c r="AU106" s="123" t="s">
        <v>75</v>
      </c>
      <c r="AY106" s="116" t="s">
        <v>141</v>
      </c>
      <c r="BK106" s="124">
        <f>SUM(BK107:BK197)</f>
        <v>0</v>
      </c>
    </row>
    <row r="107" spans="2:65" s="1" customFormat="1" ht="38" customHeight="1">
      <c r="B107" s="32"/>
      <c r="C107" s="127" t="s">
        <v>75</v>
      </c>
      <c r="D107" s="127" t="s">
        <v>143</v>
      </c>
      <c r="E107" s="128" t="s">
        <v>144</v>
      </c>
      <c r="F107" s="129" t="s">
        <v>145</v>
      </c>
      <c r="G107" s="130" t="s">
        <v>146</v>
      </c>
      <c r="H107" s="131">
        <v>46</v>
      </c>
      <c r="I107" s="132"/>
      <c r="J107" s="133">
        <f>ROUND(I107*H107,2)</f>
        <v>0</v>
      </c>
      <c r="K107" s="129" t="s">
        <v>147</v>
      </c>
      <c r="L107" s="32"/>
      <c r="M107" s="134" t="s">
        <v>17</v>
      </c>
      <c r="N107" s="135" t="s">
        <v>38</v>
      </c>
      <c r="P107" s="136">
        <f>O107*H107</f>
        <v>0</v>
      </c>
      <c r="Q107" s="136">
        <v>0</v>
      </c>
      <c r="R107" s="136">
        <f>Q107*H107</f>
        <v>0</v>
      </c>
      <c r="S107" s="136">
        <v>0</v>
      </c>
      <c r="T107" s="137">
        <f>S107*H107</f>
        <v>0</v>
      </c>
      <c r="AR107" s="138" t="s">
        <v>148</v>
      </c>
      <c r="AT107" s="138" t="s">
        <v>143</v>
      </c>
      <c r="AU107" s="138" t="s">
        <v>77</v>
      </c>
      <c r="AY107" s="17" t="s">
        <v>141</v>
      </c>
      <c r="BE107" s="139">
        <f>IF(N107="základní",J107,0)</f>
        <v>0</v>
      </c>
      <c r="BF107" s="139">
        <f>IF(N107="snížená",J107,0)</f>
        <v>0</v>
      </c>
      <c r="BG107" s="139">
        <f>IF(N107="zákl. přenesená",J107,0)</f>
        <v>0</v>
      </c>
      <c r="BH107" s="139">
        <f>IF(N107="sníž. přenesená",J107,0)</f>
        <v>0</v>
      </c>
      <c r="BI107" s="139">
        <f>IF(N107="nulová",J107,0)</f>
        <v>0</v>
      </c>
      <c r="BJ107" s="17" t="s">
        <v>75</v>
      </c>
      <c r="BK107" s="139">
        <f>ROUND(I107*H107,2)</f>
        <v>0</v>
      </c>
      <c r="BL107" s="17" t="s">
        <v>148</v>
      </c>
      <c r="BM107" s="138" t="s">
        <v>77</v>
      </c>
    </row>
    <row r="108" spans="2:65" s="1" customFormat="1">
      <c r="B108" s="32"/>
      <c r="D108" s="140" t="s">
        <v>149</v>
      </c>
      <c r="F108" s="141" t="s">
        <v>150</v>
      </c>
      <c r="I108" s="142"/>
      <c r="L108" s="32"/>
      <c r="M108" s="143"/>
      <c r="T108" s="53"/>
      <c r="AT108" s="17" t="s">
        <v>149</v>
      </c>
      <c r="AU108" s="17" t="s">
        <v>77</v>
      </c>
    </row>
    <row r="109" spans="2:65" s="12" customFormat="1" ht="12">
      <c r="B109" s="144"/>
      <c r="D109" s="145" t="s">
        <v>151</v>
      </c>
      <c r="E109" s="146" t="s">
        <v>17</v>
      </c>
      <c r="F109" s="147" t="s">
        <v>152</v>
      </c>
      <c r="H109" s="146" t="s">
        <v>17</v>
      </c>
      <c r="I109" s="148"/>
      <c r="L109" s="144"/>
      <c r="M109" s="149"/>
      <c r="T109" s="150"/>
      <c r="AT109" s="146" t="s">
        <v>151</v>
      </c>
      <c r="AU109" s="146" t="s">
        <v>77</v>
      </c>
      <c r="AV109" s="12" t="s">
        <v>75</v>
      </c>
      <c r="AW109" s="12" t="s">
        <v>30</v>
      </c>
      <c r="AX109" s="12" t="s">
        <v>67</v>
      </c>
      <c r="AY109" s="146" t="s">
        <v>141</v>
      </c>
    </row>
    <row r="110" spans="2:65" s="13" customFormat="1" ht="12">
      <c r="B110" s="151"/>
      <c r="D110" s="145" t="s">
        <v>151</v>
      </c>
      <c r="E110" s="152" t="s">
        <v>17</v>
      </c>
      <c r="F110" s="153" t="s">
        <v>153</v>
      </c>
      <c r="H110" s="154">
        <v>46</v>
      </c>
      <c r="I110" s="155"/>
      <c r="L110" s="151"/>
      <c r="M110" s="156"/>
      <c r="T110" s="157"/>
      <c r="AT110" s="152" t="s">
        <v>151</v>
      </c>
      <c r="AU110" s="152" t="s">
        <v>77</v>
      </c>
      <c r="AV110" s="13" t="s">
        <v>77</v>
      </c>
      <c r="AW110" s="13" t="s">
        <v>30</v>
      </c>
      <c r="AX110" s="13" t="s">
        <v>67</v>
      </c>
      <c r="AY110" s="152" t="s">
        <v>141</v>
      </c>
    </row>
    <row r="111" spans="2:65" s="14" customFormat="1" ht="12">
      <c r="B111" s="158"/>
      <c r="D111" s="145" t="s">
        <v>151</v>
      </c>
      <c r="E111" s="159" t="s">
        <v>17</v>
      </c>
      <c r="F111" s="160" t="s">
        <v>154</v>
      </c>
      <c r="H111" s="161">
        <v>46</v>
      </c>
      <c r="I111" s="162"/>
      <c r="L111" s="158"/>
      <c r="M111" s="163"/>
      <c r="T111" s="164"/>
      <c r="AT111" s="159" t="s">
        <v>151</v>
      </c>
      <c r="AU111" s="159" t="s">
        <v>77</v>
      </c>
      <c r="AV111" s="14" t="s">
        <v>148</v>
      </c>
      <c r="AW111" s="14" t="s">
        <v>30</v>
      </c>
      <c r="AX111" s="14" t="s">
        <v>75</v>
      </c>
      <c r="AY111" s="159" t="s">
        <v>141</v>
      </c>
    </row>
    <row r="112" spans="2:65" s="1" customFormat="1" ht="33" customHeight="1">
      <c r="B112" s="32"/>
      <c r="C112" s="127" t="s">
        <v>77</v>
      </c>
      <c r="D112" s="127" t="s">
        <v>143</v>
      </c>
      <c r="E112" s="128" t="s">
        <v>155</v>
      </c>
      <c r="F112" s="129" t="s">
        <v>156</v>
      </c>
      <c r="G112" s="130" t="s">
        <v>146</v>
      </c>
      <c r="H112" s="131">
        <v>1.093</v>
      </c>
      <c r="I112" s="132"/>
      <c r="J112" s="133">
        <f>ROUND(I112*H112,2)</f>
        <v>0</v>
      </c>
      <c r="K112" s="129" t="s">
        <v>147</v>
      </c>
      <c r="L112" s="32"/>
      <c r="M112" s="134" t="s">
        <v>17</v>
      </c>
      <c r="N112" s="135" t="s">
        <v>38</v>
      </c>
      <c r="P112" s="136">
        <f>O112*H112</f>
        <v>0</v>
      </c>
      <c r="Q112" s="136">
        <v>0</v>
      </c>
      <c r="R112" s="136">
        <f>Q112*H112</f>
        <v>0</v>
      </c>
      <c r="S112" s="136">
        <v>0</v>
      </c>
      <c r="T112" s="137">
        <f>S112*H112</f>
        <v>0</v>
      </c>
      <c r="AR112" s="138" t="s">
        <v>148</v>
      </c>
      <c r="AT112" s="138" t="s">
        <v>143</v>
      </c>
      <c r="AU112" s="138" t="s">
        <v>77</v>
      </c>
      <c r="AY112" s="17" t="s">
        <v>141</v>
      </c>
      <c r="BE112" s="139">
        <f>IF(N112="základní",J112,0)</f>
        <v>0</v>
      </c>
      <c r="BF112" s="139">
        <f>IF(N112="snížená",J112,0)</f>
        <v>0</v>
      </c>
      <c r="BG112" s="139">
        <f>IF(N112="zákl. přenesená",J112,0)</f>
        <v>0</v>
      </c>
      <c r="BH112" s="139">
        <f>IF(N112="sníž. přenesená",J112,0)</f>
        <v>0</v>
      </c>
      <c r="BI112" s="139">
        <f>IF(N112="nulová",J112,0)</f>
        <v>0</v>
      </c>
      <c r="BJ112" s="17" t="s">
        <v>75</v>
      </c>
      <c r="BK112" s="139">
        <f>ROUND(I112*H112,2)</f>
        <v>0</v>
      </c>
      <c r="BL112" s="17" t="s">
        <v>148</v>
      </c>
      <c r="BM112" s="138" t="s">
        <v>148</v>
      </c>
    </row>
    <row r="113" spans="2:65" s="1" customFormat="1">
      <c r="B113" s="32"/>
      <c r="D113" s="140" t="s">
        <v>149</v>
      </c>
      <c r="F113" s="141" t="s">
        <v>157</v>
      </c>
      <c r="I113" s="142"/>
      <c r="L113" s="32"/>
      <c r="M113" s="143"/>
      <c r="T113" s="53"/>
      <c r="AT113" s="17" t="s">
        <v>149</v>
      </c>
      <c r="AU113" s="17" t="s">
        <v>77</v>
      </c>
    </row>
    <row r="114" spans="2:65" s="12" customFormat="1" ht="12">
      <c r="B114" s="144"/>
      <c r="D114" s="145" t="s">
        <v>151</v>
      </c>
      <c r="E114" s="146" t="s">
        <v>17</v>
      </c>
      <c r="F114" s="147" t="s">
        <v>158</v>
      </c>
      <c r="H114" s="146" t="s">
        <v>17</v>
      </c>
      <c r="I114" s="148"/>
      <c r="L114" s="144"/>
      <c r="M114" s="149"/>
      <c r="T114" s="150"/>
      <c r="AT114" s="146" t="s">
        <v>151</v>
      </c>
      <c r="AU114" s="146" t="s">
        <v>77</v>
      </c>
      <c r="AV114" s="12" t="s">
        <v>75</v>
      </c>
      <c r="AW114" s="12" t="s">
        <v>30</v>
      </c>
      <c r="AX114" s="12" t="s">
        <v>67</v>
      </c>
      <c r="AY114" s="146" t="s">
        <v>141</v>
      </c>
    </row>
    <row r="115" spans="2:65" s="13" customFormat="1" ht="12">
      <c r="B115" s="151"/>
      <c r="D115" s="145" t="s">
        <v>151</v>
      </c>
      <c r="E115" s="152" t="s">
        <v>17</v>
      </c>
      <c r="F115" s="153" t="s">
        <v>159</v>
      </c>
      <c r="H115" s="154">
        <v>1.093</v>
      </c>
      <c r="I115" s="155"/>
      <c r="L115" s="151"/>
      <c r="M115" s="156"/>
      <c r="T115" s="157"/>
      <c r="AT115" s="152" t="s">
        <v>151</v>
      </c>
      <c r="AU115" s="152" t="s">
        <v>77</v>
      </c>
      <c r="AV115" s="13" t="s">
        <v>77</v>
      </c>
      <c r="AW115" s="13" t="s">
        <v>30</v>
      </c>
      <c r="AX115" s="13" t="s">
        <v>67</v>
      </c>
      <c r="AY115" s="152" t="s">
        <v>141</v>
      </c>
    </row>
    <row r="116" spans="2:65" s="14" customFormat="1" ht="12">
      <c r="B116" s="158"/>
      <c r="D116" s="145" t="s">
        <v>151</v>
      </c>
      <c r="E116" s="159" t="s">
        <v>17</v>
      </c>
      <c r="F116" s="160" t="s">
        <v>154</v>
      </c>
      <c r="H116" s="161">
        <v>1.093</v>
      </c>
      <c r="I116" s="162"/>
      <c r="L116" s="158"/>
      <c r="M116" s="163"/>
      <c r="T116" s="164"/>
      <c r="AT116" s="159" t="s">
        <v>151</v>
      </c>
      <c r="AU116" s="159" t="s">
        <v>77</v>
      </c>
      <c r="AV116" s="14" t="s">
        <v>148</v>
      </c>
      <c r="AW116" s="14" t="s">
        <v>30</v>
      </c>
      <c r="AX116" s="14" t="s">
        <v>75</v>
      </c>
      <c r="AY116" s="159" t="s">
        <v>141</v>
      </c>
    </row>
    <row r="117" spans="2:65" s="1" customFormat="1" ht="33" customHeight="1">
      <c r="B117" s="32"/>
      <c r="C117" s="127" t="s">
        <v>160</v>
      </c>
      <c r="D117" s="127" t="s">
        <v>143</v>
      </c>
      <c r="E117" s="128" t="s">
        <v>161</v>
      </c>
      <c r="F117" s="129" t="s">
        <v>162</v>
      </c>
      <c r="G117" s="130" t="s">
        <v>146</v>
      </c>
      <c r="H117" s="131">
        <v>5.4640000000000004</v>
      </c>
      <c r="I117" s="132"/>
      <c r="J117" s="133">
        <f>ROUND(I117*H117,2)</f>
        <v>0</v>
      </c>
      <c r="K117" s="129" t="s">
        <v>147</v>
      </c>
      <c r="L117" s="32"/>
      <c r="M117" s="134" t="s">
        <v>17</v>
      </c>
      <c r="N117" s="135" t="s">
        <v>38</v>
      </c>
      <c r="P117" s="136">
        <f>O117*H117</f>
        <v>0</v>
      </c>
      <c r="Q117" s="136">
        <v>0</v>
      </c>
      <c r="R117" s="136">
        <f>Q117*H117</f>
        <v>0</v>
      </c>
      <c r="S117" s="136">
        <v>0</v>
      </c>
      <c r="T117" s="137">
        <f>S117*H117</f>
        <v>0</v>
      </c>
      <c r="AR117" s="138" t="s">
        <v>148</v>
      </c>
      <c r="AT117" s="138" t="s">
        <v>143</v>
      </c>
      <c r="AU117" s="138" t="s">
        <v>77</v>
      </c>
      <c r="AY117" s="17" t="s">
        <v>141</v>
      </c>
      <c r="BE117" s="139">
        <f>IF(N117="základní",J117,0)</f>
        <v>0</v>
      </c>
      <c r="BF117" s="139">
        <f>IF(N117="snížená",J117,0)</f>
        <v>0</v>
      </c>
      <c r="BG117" s="139">
        <f>IF(N117="zákl. přenesená",J117,0)</f>
        <v>0</v>
      </c>
      <c r="BH117" s="139">
        <f>IF(N117="sníž. přenesená",J117,0)</f>
        <v>0</v>
      </c>
      <c r="BI117" s="139">
        <f>IF(N117="nulová",J117,0)</f>
        <v>0</v>
      </c>
      <c r="BJ117" s="17" t="s">
        <v>75</v>
      </c>
      <c r="BK117" s="139">
        <f>ROUND(I117*H117,2)</f>
        <v>0</v>
      </c>
      <c r="BL117" s="17" t="s">
        <v>148</v>
      </c>
      <c r="BM117" s="138" t="s">
        <v>163</v>
      </c>
    </row>
    <row r="118" spans="2:65" s="1" customFormat="1">
      <c r="B118" s="32"/>
      <c r="D118" s="140" t="s">
        <v>149</v>
      </c>
      <c r="F118" s="141" t="s">
        <v>164</v>
      </c>
      <c r="I118" s="142"/>
      <c r="L118" s="32"/>
      <c r="M118" s="143"/>
      <c r="T118" s="53"/>
      <c r="AT118" s="17" t="s">
        <v>149</v>
      </c>
      <c r="AU118" s="17" t="s">
        <v>77</v>
      </c>
    </row>
    <row r="119" spans="2:65" s="12" customFormat="1" ht="12">
      <c r="B119" s="144"/>
      <c r="D119" s="145" t="s">
        <v>151</v>
      </c>
      <c r="E119" s="146" t="s">
        <v>17</v>
      </c>
      <c r="F119" s="147" t="s">
        <v>158</v>
      </c>
      <c r="H119" s="146" t="s">
        <v>17</v>
      </c>
      <c r="I119" s="148"/>
      <c r="L119" s="144"/>
      <c r="M119" s="149"/>
      <c r="T119" s="150"/>
      <c r="AT119" s="146" t="s">
        <v>151</v>
      </c>
      <c r="AU119" s="146" t="s">
        <v>77</v>
      </c>
      <c r="AV119" s="12" t="s">
        <v>75</v>
      </c>
      <c r="AW119" s="12" t="s">
        <v>30</v>
      </c>
      <c r="AX119" s="12" t="s">
        <v>67</v>
      </c>
      <c r="AY119" s="146" t="s">
        <v>141</v>
      </c>
    </row>
    <row r="120" spans="2:65" s="13" customFormat="1" ht="12">
      <c r="B120" s="151"/>
      <c r="D120" s="145" t="s">
        <v>151</v>
      </c>
      <c r="E120" s="152" t="s">
        <v>17</v>
      </c>
      <c r="F120" s="153" t="s">
        <v>165</v>
      </c>
      <c r="H120" s="154">
        <v>5.4640000000000004</v>
      </c>
      <c r="I120" s="155"/>
      <c r="L120" s="151"/>
      <c r="M120" s="156"/>
      <c r="T120" s="157"/>
      <c r="AT120" s="152" t="s">
        <v>151</v>
      </c>
      <c r="AU120" s="152" t="s">
        <v>77</v>
      </c>
      <c r="AV120" s="13" t="s">
        <v>77</v>
      </c>
      <c r="AW120" s="13" t="s">
        <v>30</v>
      </c>
      <c r="AX120" s="13" t="s">
        <v>67</v>
      </c>
      <c r="AY120" s="152" t="s">
        <v>141</v>
      </c>
    </row>
    <row r="121" spans="2:65" s="14" customFormat="1" ht="12">
      <c r="B121" s="158"/>
      <c r="D121" s="145" t="s">
        <v>151</v>
      </c>
      <c r="E121" s="159" t="s">
        <v>17</v>
      </c>
      <c r="F121" s="160" t="s">
        <v>154</v>
      </c>
      <c r="H121" s="161">
        <v>5.4640000000000004</v>
      </c>
      <c r="I121" s="162"/>
      <c r="L121" s="158"/>
      <c r="M121" s="163"/>
      <c r="T121" s="164"/>
      <c r="AT121" s="159" t="s">
        <v>151</v>
      </c>
      <c r="AU121" s="159" t="s">
        <v>77</v>
      </c>
      <c r="AV121" s="14" t="s">
        <v>148</v>
      </c>
      <c r="AW121" s="14" t="s">
        <v>30</v>
      </c>
      <c r="AX121" s="14" t="s">
        <v>75</v>
      </c>
      <c r="AY121" s="159" t="s">
        <v>141</v>
      </c>
    </row>
    <row r="122" spans="2:65" s="1" customFormat="1" ht="38" customHeight="1">
      <c r="B122" s="32"/>
      <c r="C122" s="127" t="s">
        <v>148</v>
      </c>
      <c r="D122" s="127" t="s">
        <v>143</v>
      </c>
      <c r="E122" s="128" t="s">
        <v>166</v>
      </c>
      <c r="F122" s="129" t="s">
        <v>167</v>
      </c>
      <c r="G122" s="130" t="s">
        <v>146</v>
      </c>
      <c r="H122" s="131">
        <v>3.65</v>
      </c>
      <c r="I122" s="132"/>
      <c r="J122" s="133">
        <f>ROUND(I122*H122,2)</f>
        <v>0</v>
      </c>
      <c r="K122" s="129" t="s">
        <v>147</v>
      </c>
      <c r="L122" s="32"/>
      <c r="M122" s="134" t="s">
        <v>17</v>
      </c>
      <c r="N122" s="135" t="s">
        <v>38</v>
      </c>
      <c r="P122" s="136">
        <f>O122*H122</f>
        <v>0</v>
      </c>
      <c r="Q122" s="136">
        <v>0</v>
      </c>
      <c r="R122" s="136">
        <f>Q122*H122</f>
        <v>0</v>
      </c>
      <c r="S122" s="136">
        <v>0</v>
      </c>
      <c r="T122" s="137">
        <f>S122*H122</f>
        <v>0</v>
      </c>
      <c r="AR122" s="138" t="s">
        <v>148</v>
      </c>
      <c r="AT122" s="138" t="s">
        <v>143</v>
      </c>
      <c r="AU122" s="138" t="s">
        <v>77</v>
      </c>
      <c r="AY122" s="17" t="s">
        <v>141</v>
      </c>
      <c r="BE122" s="139">
        <f>IF(N122="základní",J122,0)</f>
        <v>0</v>
      </c>
      <c r="BF122" s="139">
        <f>IF(N122="snížená",J122,0)</f>
        <v>0</v>
      </c>
      <c r="BG122" s="139">
        <f>IF(N122="zákl. přenesená",J122,0)</f>
        <v>0</v>
      </c>
      <c r="BH122" s="139">
        <f>IF(N122="sníž. přenesená",J122,0)</f>
        <v>0</v>
      </c>
      <c r="BI122" s="139">
        <f>IF(N122="nulová",J122,0)</f>
        <v>0</v>
      </c>
      <c r="BJ122" s="17" t="s">
        <v>75</v>
      </c>
      <c r="BK122" s="139">
        <f>ROUND(I122*H122,2)</f>
        <v>0</v>
      </c>
      <c r="BL122" s="17" t="s">
        <v>148</v>
      </c>
      <c r="BM122" s="138" t="s">
        <v>168</v>
      </c>
    </row>
    <row r="123" spans="2:65" s="1" customFormat="1">
      <c r="B123" s="32"/>
      <c r="D123" s="140" t="s">
        <v>149</v>
      </c>
      <c r="F123" s="141" t="s">
        <v>169</v>
      </c>
      <c r="I123" s="142"/>
      <c r="L123" s="32"/>
      <c r="M123" s="143"/>
      <c r="T123" s="53"/>
      <c r="AT123" s="17" t="s">
        <v>149</v>
      </c>
      <c r="AU123" s="17" t="s">
        <v>77</v>
      </c>
    </row>
    <row r="124" spans="2:65" s="12" customFormat="1" ht="12">
      <c r="B124" s="144"/>
      <c r="D124" s="145" t="s">
        <v>151</v>
      </c>
      <c r="E124" s="146" t="s">
        <v>17</v>
      </c>
      <c r="F124" s="147" t="s">
        <v>170</v>
      </c>
      <c r="H124" s="146" t="s">
        <v>17</v>
      </c>
      <c r="I124" s="148"/>
      <c r="L124" s="144"/>
      <c r="M124" s="149"/>
      <c r="T124" s="150"/>
      <c r="AT124" s="146" t="s">
        <v>151</v>
      </c>
      <c r="AU124" s="146" t="s">
        <v>77</v>
      </c>
      <c r="AV124" s="12" t="s">
        <v>75</v>
      </c>
      <c r="AW124" s="12" t="s">
        <v>30</v>
      </c>
      <c r="AX124" s="12" t="s">
        <v>67</v>
      </c>
      <c r="AY124" s="146" t="s">
        <v>141</v>
      </c>
    </row>
    <row r="125" spans="2:65" s="13" customFormat="1" ht="12">
      <c r="B125" s="151"/>
      <c r="D125" s="145" t="s">
        <v>151</v>
      </c>
      <c r="E125" s="152" t="s">
        <v>17</v>
      </c>
      <c r="F125" s="153" t="s">
        <v>171</v>
      </c>
      <c r="H125" s="154">
        <v>3.65</v>
      </c>
      <c r="I125" s="155"/>
      <c r="L125" s="151"/>
      <c r="M125" s="156"/>
      <c r="T125" s="157"/>
      <c r="AT125" s="152" t="s">
        <v>151</v>
      </c>
      <c r="AU125" s="152" t="s">
        <v>77</v>
      </c>
      <c r="AV125" s="13" t="s">
        <v>77</v>
      </c>
      <c r="AW125" s="13" t="s">
        <v>30</v>
      </c>
      <c r="AX125" s="13" t="s">
        <v>67</v>
      </c>
      <c r="AY125" s="152" t="s">
        <v>141</v>
      </c>
    </row>
    <row r="126" spans="2:65" s="14" customFormat="1" ht="12">
      <c r="B126" s="158"/>
      <c r="D126" s="145" t="s">
        <v>151</v>
      </c>
      <c r="E126" s="159" t="s">
        <v>17</v>
      </c>
      <c r="F126" s="160" t="s">
        <v>154</v>
      </c>
      <c r="H126" s="161">
        <v>3.65</v>
      </c>
      <c r="I126" s="162"/>
      <c r="L126" s="158"/>
      <c r="M126" s="163"/>
      <c r="T126" s="164"/>
      <c r="AT126" s="159" t="s">
        <v>151</v>
      </c>
      <c r="AU126" s="159" t="s">
        <v>77</v>
      </c>
      <c r="AV126" s="14" t="s">
        <v>148</v>
      </c>
      <c r="AW126" s="14" t="s">
        <v>30</v>
      </c>
      <c r="AX126" s="14" t="s">
        <v>75</v>
      </c>
      <c r="AY126" s="159" t="s">
        <v>141</v>
      </c>
    </row>
    <row r="127" spans="2:65" s="1" customFormat="1" ht="38" customHeight="1">
      <c r="B127" s="32"/>
      <c r="C127" s="127" t="s">
        <v>172</v>
      </c>
      <c r="D127" s="127" t="s">
        <v>143</v>
      </c>
      <c r="E127" s="128" t="s">
        <v>173</v>
      </c>
      <c r="F127" s="129" t="s">
        <v>174</v>
      </c>
      <c r="G127" s="130" t="s">
        <v>146</v>
      </c>
      <c r="H127" s="131">
        <v>46</v>
      </c>
      <c r="I127" s="132"/>
      <c r="J127" s="133">
        <f>ROUND(I127*H127,2)</f>
        <v>0</v>
      </c>
      <c r="K127" s="129" t="s">
        <v>147</v>
      </c>
      <c r="L127" s="32"/>
      <c r="M127" s="134" t="s">
        <v>17</v>
      </c>
      <c r="N127" s="135" t="s">
        <v>38</v>
      </c>
      <c r="P127" s="136">
        <f>O127*H127</f>
        <v>0</v>
      </c>
      <c r="Q127" s="136">
        <v>0</v>
      </c>
      <c r="R127" s="136">
        <f>Q127*H127</f>
        <v>0</v>
      </c>
      <c r="S127" s="136">
        <v>0</v>
      </c>
      <c r="T127" s="137">
        <f>S127*H127</f>
        <v>0</v>
      </c>
      <c r="AR127" s="138" t="s">
        <v>148</v>
      </c>
      <c r="AT127" s="138" t="s">
        <v>143</v>
      </c>
      <c r="AU127" s="138" t="s">
        <v>77</v>
      </c>
      <c r="AY127" s="17" t="s">
        <v>141</v>
      </c>
      <c r="BE127" s="139">
        <f>IF(N127="základní",J127,0)</f>
        <v>0</v>
      </c>
      <c r="BF127" s="139">
        <f>IF(N127="snížená",J127,0)</f>
        <v>0</v>
      </c>
      <c r="BG127" s="139">
        <f>IF(N127="zákl. přenesená",J127,0)</f>
        <v>0</v>
      </c>
      <c r="BH127" s="139">
        <f>IF(N127="sníž. přenesená",J127,0)</f>
        <v>0</v>
      </c>
      <c r="BI127" s="139">
        <f>IF(N127="nulová",J127,0)</f>
        <v>0</v>
      </c>
      <c r="BJ127" s="17" t="s">
        <v>75</v>
      </c>
      <c r="BK127" s="139">
        <f>ROUND(I127*H127,2)</f>
        <v>0</v>
      </c>
      <c r="BL127" s="17" t="s">
        <v>148</v>
      </c>
      <c r="BM127" s="138" t="s">
        <v>175</v>
      </c>
    </row>
    <row r="128" spans="2:65" s="1" customFormat="1">
      <c r="B128" s="32"/>
      <c r="D128" s="140" t="s">
        <v>149</v>
      </c>
      <c r="F128" s="141" t="s">
        <v>176</v>
      </c>
      <c r="I128" s="142"/>
      <c r="L128" s="32"/>
      <c r="M128" s="143"/>
      <c r="T128" s="53"/>
      <c r="AT128" s="17" t="s">
        <v>149</v>
      </c>
      <c r="AU128" s="17" t="s">
        <v>77</v>
      </c>
    </row>
    <row r="129" spans="2:65" s="12" customFormat="1" ht="12">
      <c r="B129" s="144"/>
      <c r="D129" s="145" t="s">
        <v>151</v>
      </c>
      <c r="E129" s="146" t="s">
        <v>17</v>
      </c>
      <c r="F129" s="147" t="s">
        <v>152</v>
      </c>
      <c r="H129" s="146" t="s">
        <v>17</v>
      </c>
      <c r="I129" s="148"/>
      <c r="L129" s="144"/>
      <c r="M129" s="149"/>
      <c r="T129" s="150"/>
      <c r="AT129" s="146" t="s">
        <v>151</v>
      </c>
      <c r="AU129" s="146" t="s">
        <v>77</v>
      </c>
      <c r="AV129" s="12" t="s">
        <v>75</v>
      </c>
      <c r="AW129" s="12" t="s">
        <v>30</v>
      </c>
      <c r="AX129" s="12" t="s">
        <v>67</v>
      </c>
      <c r="AY129" s="146" t="s">
        <v>141</v>
      </c>
    </row>
    <row r="130" spans="2:65" s="13" customFormat="1" ht="12">
      <c r="B130" s="151"/>
      <c r="D130" s="145" t="s">
        <v>151</v>
      </c>
      <c r="E130" s="152" t="s">
        <v>17</v>
      </c>
      <c r="F130" s="153" t="s">
        <v>153</v>
      </c>
      <c r="H130" s="154">
        <v>46</v>
      </c>
      <c r="I130" s="155"/>
      <c r="L130" s="151"/>
      <c r="M130" s="156"/>
      <c r="T130" s="157"/>
      <c r="AT130" s="152" t="s">
        <v>151</v>
      </c>
      <c r="AU130" s="152" t="s">
        <v>77</v>
      </c>
      <c r="AV130" s="13" t="s">
        <v>77</v>
      </c>
      <c r="AW130" s="13" t="s">
        <v>30</v>
      </c>
      <c r="AX130" s="13" t="s">
        <v>67</v>
      </c>
      <c r="AY130" s="152" t="s">
        <v>141</v>
      </c>
    </row>
    <row r="131" spans="2:65" s="14" customFormat="1" ht="12">
      <c r="B131" s="158"/>
      <c r="D131" s="145" t="s">
        <v>151</v>
      </c>
      <c r="E131" s="159" t="s">
        <v>17</v>
      </c>
      <c r="F131" s="160" t="s">
        <v>154</v>
      </c>
      <c r="H131" s="161">
        <v>46</v>
      </c>
      <c r="I131" s="162"/>
      <c r="L131" s="158"/>
      <c r="M131" s="163"/>
      <c r="T131" s="164"/>
      <c r="AT131" s="159" t="s">
        <v>151</v>
      </c>
      <c r="AU131" s="159" t="s">
        <v>77</v>
      </c>
      <c r="AV131" s="14" t="s">
        <v>148</v>
      </c>
      <c r="AW131" s="14" t="s">
        <v>30</v>
      </c>
      <c r="AX131" s="14" t="s">
        <v>75</v>
      </c>
      <c r="AY131" s="159" t="s">
        <v>141</v>
      </c>
    </row>
    <row r="132" spans="2:65" s="1" customFormat="1" ht="24.25" customHeight="1">
      <c r="B132" s="32"/>
      <c r="C132" s="127" t="s">
        <v>163</v>
      </c>
      <c r="D132" s="127" t="s">
        <v>143</v>
      </c>
      <c r="E132" s="128" t="s">
        <v>177</v>
      </c>
      <c r="F132" s="129" t="s">
        <v>178</v>
      </c>
      <c r="G132" s="130" t="s">
        <v>179</v>
      </c>
      <c r="H132" s="131">
        <v>24.6</v>
      </c>
      <c r="I132" s="132"/>
      <c r="J132" s="133">
        <f>ROUND(I132*H132,2)</f>
        <v>0</v>
      </c>
      <c r="K132" s="129" t="s">
        <v>147</v>
      </c>
      <c r="L132" s="32"/>
      <c r="M132" s="134" t="s">
        <v>17</v>
      </c>
      <c r="N132" s="135" t="s">
        <v>38</v>
      </c>
      <c r="P132" s="136">
        <f>O132*H132</f>
        <v>0</v>
      </c>
      <c r="Q132" s="136">
        <v>0</v>
      </c>
      <c r="R132" s="136">
        <f>Q132*H132</f>
        <v>0</v>
      </c>
      <c r="S132" s="136">
        <v>0</v>
      </c>
      <c r="T132" s="137">
        <f>S132*H132</f>
        <v>0</v>
      </c>
      <c r="AR132" s="138" t="s">
        <v>148</v>
      </c>
      <c r="AT132" s="138" t="s">
        <v>143</v>
      </c>
      <c r="AU132" s="138" t="s">
        <v>77</v>
      </c>
      <c r="AY132" s="17" t="s">
        <v>141</v>
      </c>
      <c r="BE132" s="139">
        <f>IF(N132="základní",J132,0)</f>
        <v>0</v>
      </c>
      <c r="BF132" s="139">
        <f>IF(N132="snížená",J132,0)</f>
        <v>0</v>
      </c>
      <c r="BG132" s="139">
        <f>IF(N132="zákl. přenesená",J132,0)</f>
        <v>0</v>
      </c>
      <c r="BH132" s="139">
        <f>IF(N132="sníž. přenesená",J132,0)</f>
        <v>0</v>
      </c>
      <c r="BI132" s="139">
        <f>IF(N132="nulová",J132,0)</f>
        <v>0</v>
      </c>
      <c r="BJ132" s="17" t="s">
        <v>75</v>
      </c>
      <c r="BK132" s="139">
        <f>ROUND(I132*H132,2)</f>
        <v>0</v>
      </c>
      <c r="BL132" s="17" t="s">
        <v>148</v>
      </c>
      <c r="BM132" s="138" t="s">
        <v>8</v>
      </c>
    </row>
    <row r="133" spans="2:65" s="1" customFormat="1">
      <c r="B133" s="32"/>
      <c r="D133" s="140" t="s">
        <v>149</v>
      </c>
      <c r="F133" s="141" t="s">
        <v>180</v>
      </c>
      <c r="I133" s="142"/>
      <c r="L133" s="32"/>
      <c r="M133" s="143"/>
      <c r="T133" s="53"/>
      <c r="AT133" s="17" t="s">
        <v>149</v>
      </c>
      <c r="AU133" s="17" t="s">
        <v>77</v>
      </c>
    </row>
    <row r="134" spans="2:65" s="12" customFormat="1" ht="12">
      <c r="B134" s="144"/>
      <c r="D134" s="145" t="s">
        <v>151</v>
      </c>
      <c r="E134" s="146" t="s">
        <v>17</v>
      </c>
      <c r="F134" s="147" t="s">
        <v>170</v>
      </c>
      <c r="H134" s="146" t="s">
        <v>17</v>
      </c>
      <c r="I134" s="148"/>
      <c r="L134" s="144"/>
      <c r="M134" s="149"/>
      <c r="T134" s="150"/>
      <c r="AT134" s="146" t="s">
        <v>151</v>
      </c>
      <c r="AU134" s="146" t="s">
        <v>77</v>
      </c>
      <c r="AV134" s="12" t="s">
        <v>75</v>
      </c>
      <c r="AW134" s="12" t="s">
        <v>30</v>
      </c>
      <c r="AX134" s="12" t="s">
        <v>67</v>
      </c>
      <c r="AY134" s="146" t="s">
        <v>141</v>
      </c>
    </row>
    <row r="135" spans="2:65" s="13" customFormat="1" ht="12">
      <c r="B135" s="151"/>
      <c r="D135" s="145" t="s">
        <v>151</v>
      </c>
      <c r="E135" s="152" t="s">
        <v>17</v>
      </c>
      <c r="F135" s="153" t="s">
        <v>181</v>
      </c>
      <c r="H135" s="154">
        <v>24.6</v>
      </c>
      <c r="I135" s="155"/>
      <c r="L135" s="151"/>
      <c r="M135" s="156"/>
      <c r="T135" s="157"/>
      <c r="AT135" s="152" t="s">
        <v>151</v>
      </c>
      <c r="AU135" s="152" t="s">
        <v>77</v>
      </c>
      <c r="AV135" s="13" t="s">
        <v>77</v>
      </c>
      <c r="AW135" s="13" t="s">
        <v>30</v>
      </c>
      <c r="AX135" s="13" t="s">
        <v>67</v>
      </c>
      <c r="AY135" s="152" t="s">
        <v>141</v>
      </c>
    </row>
    <row r="136" spans="2:65" s="14" customFormat="1" ht="12">
      <c r="B136" s="158"/>
      <c r="D136" s="145" t="s">
        <v>151</v>
      </c>
      <c r="E136" s="159" t="s">
        <v>17</v>
      </c>
      <c r="F136" s="160" t="s">
        <v>154</v>
      </c>
      <c r="H136" s="161">
        <v>24.6</v>
      </c>
      <c r="I136" s="162"/>
      <c r="L136" s="158"/>
      <c r="M136" s="163"/>
      <c r="T136" s="164"/>
      <c r="AT136" s="159" t="s">
        <v>151</v>
      </c>
      <c r="AU136" s="159" t="s">
        <v>77</v>
      </c>
      <c r="AV136" s="14" t="s">
        <v>148</v>
      </c>
      <c r="AW136" s="14" t="s">
        <v>30</v>
      </c>
      <c r="AX136" s="14" t="s">
        <v>75</v>
      </c>
      <c r="AY136" s="159" t="s">
        <v>141</v>
      </c>
    </row>
    <row r="137" spans="2:65" s="1" customFormat="1" ht="16.5" customHeight="1">
      <c r="B137" s="32"/>
      <c r="C137" s="127" t="s">
        <v>182</v>
      </c>
      <c r="D137" s="127" t="s">
        <v>143</v>
      </c>
      <c r="E137" s="128" t="s">
        <v>183</v>
      </c>
      <c r="F137" s="129" t="s">
        <v>184</v>
      </c>
      <c r="G137" s="130" t="s">
        <v>146</v>
      </c>
      <c r="H137" s="131">
        <v>194</v>
      </c>
      <c r="I137" s="132"/>
      <c r="J137" s="133">
        <f>ROUND(I137*H137,2)</f>
        <v>0</v>
      </c>
      <c r="K137" s="129" t="s">
        <v>147</v>
      </c>
      <c r="L137" s="32"/>
      <c r="M137" s="134" t="s">
        <v>17</v>
      </c>
      <c r="N137" s="135" t="s">
        <v>38</v>
      </c>
      <c r="P137" s="136">
        <f>O137*H137</f>
        <v>0</v>
      </c>
      <c r="Q137" s="136">
        <v>0</v>
      </c>
      <c r="R137" s="136">
        <f>Q137*H137</f>
        <v>0</v>
      </c>
      <c r="S137" s="136">
        <v>0</v>
      </c>
      <c r="T137" s="137">
        <f>S137*H137</f>
        <v>0</v>
      </c>
      <c r="AR137" s="138" t="s">
        <v>148</v>
      </c>
      <c r="AT137" s="138" t="s">
        <v>143</v>
      </c>
      <c r="AU137" s="138" t="s">
        <v>77</v>
      </c>
      <c r="AY137" s="17" t="s">
        <v>141</v>
      </c>
      <c r="BE137" s="139">
        <f>IF(N137="základní",J137,0)</f>
        <v>0</v>
      </c>
      <c r="BF137" s="139">
        <f>IF(N137="snížená",J137,0)</f>
        <v>0</v>
      </c>
      <c r="BG137" s="139">
        <f>IF(N137="zákl. přenesená",J137,0)</f>
        <v>0</v>
      </c>
      <c r="BH137" s="139">
        <f>IF(N137="sníž. přenesená",J137,0)</f>
        <v>0</v>
      </c>
      <c r="BI137" s="139">
        <f>IF(N137="nulová",J137,0)</f>
        <v>0</v>
      </c>
      <c r="BJ137" s="17" t="s">
        <v>75</v>
      </c>
      <c r="BK137" s="139">
        <f>ROUND(I137*H137,2)</f>
        <v>0</v>
      </c>
      <c r="BL137" s="17" t="s">
        <v>148</v>
      </c>
      <c r="BM137" s="138" t="s">
        <v>185</v>
      </c>
    </row>
    <row r="138" spans="2:65" s="1" customFormat="1">
      <c r="B138" s="32"/>
      <c r="D138" s="140" t="s">
        <v>149</v>
      </c>
      <c r="F138" s="141" t="s">
        <v>186</v>
      </c>
      <c r="I138" s="142"/>
      <c r="L138" s="32"/>
      <c r="M138" s="143"/>
      <c r="T138" s="53"/>
      <c r="AT138" s="17" t="s">
        <v>149</v>
      </c>
      <c r="AU138" s="17" t="s">
        <v>77</v>
      </c>
    </row>
    <row r="139" spans="2:65" s="13" customFormat="1" ht="12">
      <c r="B139" s="151"/>
      <c r="D139" s="145" t="s">
        <v>151</v>
      </c>
      <c r="E139" s="152" t="s">
        <v>17</v>
      </c>
      <c r="F139" s="153" t="s">
        <v>187</v>
      </c>
      <c r="H139" s="154">
        <v>194</v>
      </c>
      <c r="I139" s="155"/>
      <c r="L139" s="151"/>
      <c r="M139" s="156"/>
      <c r="T139" s="157"/>
      <c r="AT139" s="152" t="s">
        <v>151</v>
      </c>
      <c r="AU139" s="152" t="s">
        <v>77</v>
      </c>
      <c r="AV139" s="13" t="s">
        <v>77</v>
      </c>
      <c r="AW139" s="13" t="s">
        <v>30</v>
      </c>
      <c r="AX139" s="13" t="s">
        <v>67</v>
      </c>
      <c r="AY139" s="152" t="s">
        <v>141</v>
      </c>
    </row>
    <row r="140" spans="2:65" s="14" customFormat="1" ht="12">
      <c r="B140" s="158"/>
      <c r="D140" s="145" t="s">
        <v>151</v>
      </c>
      <c r="E140" s="159" t="s">
        <v>17</v>
      </c>
      <c r="F140" s="160" t="s">
        <v>154</v>
      </c>
      <c r="H140" s="161">
        <v>194</v>
      </c>
      <c r="I140" s="162"/>
      <c r="L140" s="158"/>
      <c r="M140" s="163"/>
      <c r="T140" s="164"/>
      <c r="AT140" s="159" t="s">
        <v>151</v>
      </c>
      <c r="AU140" s="159" t="s">
        <v>77</v>
      </c>
      <c r="AV140" s="14" t="s">
        <v>148</v>
      </c>
      <c r="AW140" s="14" t="s">
        <v>30</v>
      </c>
      <c r="AX140" s="14" t="s">
        <v>75</v>
      </c>
      <c r="AY140" s="159" t="s">
        <v>141</v>
      </c>
    </row>
    <row r="141" spans="2:65" s="1" customFormat="1" ht="21.75" customHeight="1">
      <c r="B141" s="32"/>
      <c r="C141" s="127" t="s">
        <v>168</v>
      </c>
      <c r="D141" s="127" t="s">
        <v>143</v>
      </c>
      <c r="E141" s="128" t="s">
        <v>188</v>
      </c>
      <c r="F141" s="129" t="s">
        <v>189</v>
      </c>
      <c r="G141" s="130" t="s">
        <v>190</v>
      </c>
      <c r="H141" s="131">
        <v>165.09399999999999</v>
      </c>
      <c r="I141" s="132"/>
      <c r="J141" s="133">
        <f>ROUND(I141*H141,2)</f>
        <v>0</v>
      </c>
      <c r="K141" s="129" t="s">
        <v>147</v>
      </c>
      <c r="L141" s="32"/>
      <c r="M141" s="134" t="s">
        <v>17</v>
      </c>
      <c r="N141" s="135" t="s">
        <v>38</v>
      </c>
      <c r="P141" s="136">
        <f>O141*H141</f>
        <v>0</v>
      </c>
      <c r="Q141" s="136">
        <v>0</v>
      </c>
      <c r="R141" s="136">
        <f>Q141*H141</f>
        <v>0</v>
      </c>
      <c r="S141" s="136">
        <v>0</v>
      </c>
      <c r="T141" s="137">
        <f>S141*H141</f>
        <v>0</v>
      </c>
      <c r="AR141" s="138" t="s">
        <v>148</v>
      </c>
      <c r="AT141" s="138" t="s">
        <v>143</v>
      </c>
      <c r="AU141" s="138" t="s">
        <v>77</v>
      </c>
      <c r="AY141" s="17" t="s">
        <v>141</v>
      </c>
      <c r="BE141" s="139">
        <f>IF(N141="základní",J141,0)</f>
        <v>0</v>
      </c>
      <c r="BF141" s="139">
        <f>IF(N141="snížená",J141,0)</f>
        <v>0</v>
      </c>
      <c r="BG141" s="139">
        <f>IF(N141="zákl. přenesená",J141,0)</f>
        <v>0</v>
      </c>
      <c r="BH141" s="139">
        <f>IF(N141="sníž. přenesená",J141,0)</f>
        <v>0</v>
      </c>
      <c r="BI141" s="139">
        <f>IF(N141="nulová",J141,0)</f>
        <v>0</v>
      </c>
      <c r="BJ141" s="17" t="s">
        <v>75</v>
      </c>
      <c r="BK141" s="139">
        <f>ROUND(I141*H141,2)</f>
        <v>0</v>
      </c>
      <c r="BL141" s="17" t="s">
        <v>148</v>
      </c>
      <c r="BM141" s="138" t="s">
        <v>191</v>
      </c>
    </row>
    <row r="142" spans="2:65" s="1" customFormat="1">
      <c r="B142" s="32"/>
      <c r="D142" s="140" t="s">
        <v>149</v>
      </c>
      <c r="F142" s="141" t="s">
        <v>192</v>
      </c>
      <c r="I142" s="142"/>
      <c r="L142" s="32"/>
      <c r="M142" s="143"/>
      <c r="T142" s="53"/>
      <c r="AT142" s="17" t="s">
        <v>149</v>
      </c>
      <c r="AU142" s="17" t="s">
        <v>77</v>
      </c>
    </row>
    <row r="143" spans="2:65" s="12" customFormat="1" ht="12">
      <c r="B143" s="144"/>
      <c r="D143" s="145" t="s">
        <v>151</v>
      </c>
      <c r="E143" s="146" t="s">
        <v>17</v>
      </c>
      <c r="F143" s="147" t="s">
        <v>193</v>
      </c>
      <c r="H143" s="146" t="s">
        <v>17</v>
      </c>
      <c r="I143" s="148"/>
      <c r="L143" s="144"/>
      <c r="M143" s="149"/>
      <c r="T143" s="150"/>
      <c r="AT143" s="146" t="s">
        <v>151</v>
      </c>
      <c r="AU143" s="146" t="s">
        <v>77</v>
      </c>
      <c r="AV143" s="12" t="s">
        <v>75</v>
      </c>
      <c r="AW143" s="12" t="s">
        <v>30</v>
      </c>
      <c r="AX143" s="12" t="s">
        <v>67</v>
      </c>
      <c r="AY143" s="146" t="s">
        <v>141</v>
      </c>
    </row>
    <row r="144" spans="2:65" s="13" customFormat="1" ht="12">
      <c r="B144" s="151"/>
      <c r="D144" s="145" t="s">
        <v>151</v>
      </c>
      <c r="E144" s="152" t="s">
        <v>17</v>
      </c>
      <c r="F144" s="153" t="s">
        <v>194</v>
      </c>
      <c r="H144" s="154">
        <v>126.294</v>
      </c>
      <c r="I144" s="155"/>
      <c r="L144" s="151"/>
      <c r="M144" s="156"/>
      <c r="T144" s="157"/>
      <c r="AT144" s="152" t="s">
        <v>151</v>
      </c>
      <c r="AU144" s="152" t="s">
        <v>77</v>
      </c>
      <c r="AV144" s="13" t="s">
        <v>77</v>
      </c>
      <c r="AW144" s="13" t="s">
        <v>30</v>
      </c>
      <c r="AX144" s="13" t="s">
        <v>67</v>
      </c>
      <c r="AY144" s="152" t="s">
        <v>141</v>
      </c>
    </row>
    <row r="145" spans="2:65" s="12" customFormat="1" ht="12">
      <c r="B145" s="144"/>
      <c r="D145" s="145" t="s">
        <v>151</v>
      </c>
      <c r="E145" s="146" t="s">
        <v>17</v>
      </c>
      <c r="F145" s="147" t="s">
        <v>195</v>
      </c>
      <c r="H145" s="146" t="s">
        <v>17</v>
      </c>
      <c r="I145" s="148"/>
      <c r="L145" s="144"/>
      <c r="M145" s="149"/>
      <c r="T145" s="150"/>
      <c r="AT145" s="146" t="s">
        <v>151</v>
      </c>
      <c r="AU145" s="146" t="s">
        <v>77</v>
      </c>
      <c r="AV145" s="12" t="s">
        <v>75</v>
      </c>
      <c r="AW145" s="12" t="s">
        <v>30</v>
      </c>
      <c r="AX145" s="12" t="s">
        <v>67</v>
      </c>
      <c r="AY145" s="146" t="s">
        <v>141</v>
      </c>
    </row>
    <row r="146" spans="2:65" s="13" customFormat="1" ht="12">
      <c r="B146" s="151"/>
      <c r="D146" s="145" t="s">
        <v>151</v>
      </c>
      <c r="E146" s="152" t="s">
        <v>17</v>
      </c>
      <c r="F146" s="153" t="s">
        <v>196</v>
      </c>
      <c r="H146" s="154">
        <v>38.799999999999997</v>
      </c>
      <c r="I146" s="155"/>
      <c r="L146" s="151"/>
      <c r="M146" s="156"/>
      <c r="T146" s="157"/>
      <c r="AT146" s="152" t="s">
        <v>151</v>
      </c>
      <c r="AU146" s="152" t="s">
        <v>77</v>
      </c>
      <c r="AV146" s="13" t="s">
        <v>77</v>
      </c>
      <c r="AW146" s="13" t="s">
        <v>30</v>
      </c>
      <c r="AX146" s="13" t="s">
        <v>67</v>
      </c>
      <c r="AY146" s="152" t="s">
        <v>141</v>
      </c>
    </row>
    <row r="147" spans="2:65" s="14" customFormat="1" ht="12">
      <c r="B147" s="158"/>
      <c r="D147" s="145" t="s">
        <v>151</v>
      </c>
      <c r="E147" s="159" t="s">
        <v>17</v>
      </c>
      <c r="F147" s="160" t="s">
        <v>154</v>
      </c>
      <c r="H147" s="161">
        <v>165.09399999999999</v>
      </c>
      <c r="I147" s="162"/>
      <c r="L147" s="158"/>
      <c r="M147" s="163"/>
      <c r="T147" s="164"/>
      <c r="AT147" s="159" t="s">
        <v>151</v>
      </c>
      <c r="AU147" s="159" t="s">
        <v>77</v>
      </c>
      <c r="AV147" s="14" t="s">
        <v>148</v>
      </c>
      <c r="AW147" s="14" t="s">
        <v>30</v>
      </c>
      <c r="AX147" s="14" t="s">
        <v>75</v>
      </c>
      <c r="AY147" s="159" t="s">
        <v>141</v>
      </c>
    </row>
    <row r="148" spans="2:65" s="1" customFormat="1" ht="24.25" customHeight="1">
      <c r="B148" s="32"/>
      <c r="C148" s="127" t="s">
        <v>197</v>
      </c>
      <c r="D148" s="127" t="s">
        <v>143</v>
      </c>
      <c r="E148" s="128" t="s">
        <v>198</v>
      </c>
      <c r="F148" s="129" t="s">
        <v>199</v>
      </c>
      <c r="G148" s="130" t="s">
        <v>190</v>
      </c>
      <c r="H148" s="131">
        <v>13.5</v>
      </c>
      <c r="I148" s="132"/>
      <c r="J148" s="133">
        <f>ROUND(I148*H148,2)</f>
        <v>0</v>
      </c>
      <c r="K148" s="129" t="s">
        <v>147</v>
      </c>
      <c r="L148" s="32"/>
      <c r="M148" s="134" t="s">
        <v>17</v>
      </c>
      <c r="N148" s="135" t="s">
        <v>38</v>
      </c>
      <c r="P148" s="136">
        <f>O148*H148</f>
        <v>0</v>
      </c>
      <c r="Q148" s="136">
        <v>0</v>
      </c>
      <c r="R148" s="136">
        <f>Q148*H148</f>
        <v>0</v>
      </c>
      <c r="S148" s="136">
        <v>0</v>
      </c>
      <c r="T148" s="137">
        <f>S148*H148</f>
        <v>0</v>
      </c>
      <c r="AR148" s="138" t="s">
        <v>148</v>
      </c>
      <c r="AT148" s="138" t="s">
        <v>143</v>
      </c>
      <c r="AU148" s="138" t="s">
        <v>77</v>
      </c>
      <c r="AY148" s="17" t="s">
        <v>141</v>
      </c>
      <c r="BE148" s="139">
        <f>IF(N148="základní",J148,0)</f>
        <v>0</v>
      </c>
      <c r="BF148" s="139">
        <f>IF(N148="snížená",J148,0)</f>
        <v>0</v>
      </c>
      <c r="BG148" s="139">
        <f>IF(N148="zákl. přenesená",J148,0)</f>
        <v>0</v>
      </c>
      <c r="BH148" s="139">
        <f>IF(N148="sníž. přenesená",J148,0)</f>
        <v>0</v>
      </c>
      <c r="BI148" s="139">
        <f>IF(N148="nulová",J148,0)</f>
        <v>0</v>
      </c>
      <c r="BJ148" s="17" t="s">
        <v>75</v>
      </c>
      <c r="BK148" s="139">
        <f>ROUND(I148*H148,2)</f>
        <v>0</v>
      </c>
      <c r="BL148" s="17" t="s">
        <v>148</v>
      </c>
      <c r="BM148" s="138" t="s">
        <v>200</v>
      </c>
    </row>
    <row r="149" spans="2:65" s="1" customFormat="1">
      <c r="B149" s="32"/>
      <c r="D149" s="140" t="s">
        <v>149</v>
      </c>
      <c r="F149" s="141" t="s">
        <v>201</v>
      </c>
      <c r="I149" s="142"/>
      <c r="L149" s="32"/>
      <c r="M149" s="143"/>
      <c r="T149" s="53"/>
      <c r="AT149" s="17" t="s">
        <v>149</v>
      </c>
      <c r="AU149" s="17" t="s">
        <v>77</v>
      </c>
    </row>
    <row r="150" spans="2:65" s="12" customFormat="1" ht="12">
      <c r="B150" s="144"/>
      <c r="D150" s="145" t="s">
        <v>151</v>
      </c>
      <c r="E150" s="146" t="s">
        <v>17</v>
      </c>
      <c r="F150" s="147" t="s">
        <v>202</v>
      </c>
      <c r="H150" s="146" t="s">
        <v>17</v>
      </c>
      <c r="I150" s="148"/>
      <c r="L150" s="144"/>
      <c r="M150" s="149"/>
      <c r="T150" s="150"/>
      <c r="AT150" s="146" t="s">
        <v>151</v>
      </c>
      <c r="AU150" s="146" t="s">
        <v>77</v>
      </c>
      <c r="AV150" s="12" t="s">
        <v>75</v>
      </c>
      <c r="AW150" s="12" t="s">
        <v>30</v>
      </c>
      <c r="AX150" s="12" t="s">
        <v>67</v>
      </c>
      <c r="AY150" s="146" t="s">
        <v>141</v>
      </c>
    </row>
    <row r="151" spans="2:65" s="13" customFormat="1" ht="12">
      <c r="B151" s="151"/>
      <c r="D151" s="145" t="s">
        <v>151</v>
      </c>
      <c r="E151" s="152" t="s">
        <v>17</v>
      </c>
      <c r="F151" s="153" t="s">
        <v>203</v>
      </c>
      <c r="H151" s="154">
        <v>13.5</v>
      </c>
      <c r="I151" s="155"/>
      <c r="L151" s="151"/>
      <c r="M151" s="156"/>
      <c r="T151" s="157"/>
      <c r="AT151" s="152" t="s">
        <v>151</v>
      </c>
      <c r="AU151" s="152" t="s">
        <v>77</v>
      </c>
      <c r="AV151" s="13" t="s">
        <v>77</v>
      </c>
      <c r="AW151" s="13" t="s">
        <v>30</v>
      </c>
      <c r="AX151" s="13" t="s">
        <v>67</v>
      </c>
      <c r="AY151" s="152" t="s">
        <v>141</v>
      </c>
    </row>
    <row r="152" spans="2:65" s="14" customFormat="1" ht="12">
      <c r="B152" s="158"/>
      <c r="D152" s="145" t="s">
        <v>151</v>
      </c>
      <c r="E152" s="159" t="s">
        <v>17</v>
      </c>
      <c r="F152" s="160" t="s">
        <v>154</v>
      </c>
      <c r="H152" s="161">
        <v>13.5</v>
      </c>
      <c r="I152" s="162"/>
      <c r="L152" s="158"/>
      <c r="M152" s="163"/>
      <c r="T152" s="164"/>
      <c r="AT152" s="159" t="s">
        <v>151</v>
      </c>
      <c r="AU152" s="159" t="s">
        <v>77</v>
      </c>
      <c r="AV152" s="14" t="s">
        <v>148</v>
      </c>
      <c r="AW152" s="14" t="s">
        <v>30</v>
      </c>
      <c r="AX152" s="14" t="s">
        <v>75</v>
      </c>
      <c r="AY152" s="159" t="s">
        <v>141</v>
      </c>
    </row>
    <row r="153" spans="2:65" s="1" customFormat="1" ht="24.25" customHeight="1">
      <c r="B153" s="32"/>
      <c r="C153" s="127" t="s">
        <v>175</v>
      </c>
      <c r="D153" s="127" t="s">
        <v>143</v>
      </c>
      <c r="E153" s="128" t="s">
        <v>204</v>
      </c>
      <c r="F153" s="129" t="s">
        <v>205</v>
      </c>
      <c r="G153" s="130" t="s">
        <v>190</v>
      </c>
      <c r="H153" s="131">
        <v>84.21</v>
      </c>
      <c r="I153" s="132"/>
      <c r="J153" s="133">
        <f>ROUND(I153*H153,2)</f>
        <v>0</v>
      </c>
      <c r="K153" s="129" t="s">
        <v>147</v>
      </c>
      <c r="L153" s="32"/>
      <c r="M153" s="134" t="s">
        <v>17</v>
      </c>
      <c r="N153" s="135" t="s">
        <v>38</v>
      </c>
      <c r="P153" s="136">
        <f>O153*H153</f>
        <v>0</v>
      </c>
      <c r="Q153" s="136">
        <v>0</v>
      </c>
      <c r="R153" s="136">
        <f>Q153*H153</f>
        <v>0</v>
      </c>
      <c r="S153" s="136">
        <v>0</v>
      </c>
      <c r="T153" s="137">
        <f>S153*H153</f>
        <v>0</v>
      </c>
      <c r="AR153" s="138" t="s">
        <v>148</v>
      </c>
      <c r="AT153" s="138" t="s">
        <v>143</v>
      </c>
      <c r="AU153" s="138" t="s">
        <v>77</v>
      </c>
      <c r="AY153" s="17" t="s">
        <v>141</v>
      </c>
      <c r="BE153" s="139">
        <f>IF(N153="základní",J153,0)</f>
        <v>0</v>
      </c>
      <c r="BF153" s="139">
        <f>IF(N153="snížená",J153,0)</f>
        <v>0</v>
      </c>
      <c r="BG153" s="139">
        <f>IF(N153="zákl. přenesená",J153,0)</f>
        <v>0</v>
      </c>
      <c r="BH153" s="139">
        <f>IF(N153="sníž. přenesená",J153,0)</f>
        <v>0</v>
      </c>
      <c r="BI153" s="139">
        <f>IF(N153="nulová",J153,0)</f>
        <v>0</v>
      </c>
      <c r="BJ153" s="17" t="s">
        <v>75</v>
      </c>
      <c r="BK153" s="139">
        <f>ROUND(I153*H153,2)</f>
        <v>0</v>
      </c>
      <c r="BL153" s="17" t="s">
        <v>148</v>
      </c>
      <c r="BM153" s="138" t="s">
        <v>206</v>
      </c>
    </row>
    <row r="154" spans="2:65" s="1" customFormat="1">
      <c r="B154" s="32"/>
      <c r="D154" s="140" t="s">
        <v>149</v>
      </c>
      <c r="F154" s="141" t="s">
        <v>207</v>
      </c>
      <c r="I154" s="142"/>
      <c r="L154" s="32"/>
      <c r="M154" s="143"/>
      <c r="T154" s="53"/>
      <c r="AT154" s="17" t="s">
        <v>149</v>
      </c>
      <c r="AU154" s="17" t="s">
        <v>77</v>
      </c>
    </row>
    <row r="155" spans="2:65" s="12" customFormat="1" ht="12">
      <c r="B155" s="144"/>
      <c r="D155" s="145" t="s">
        <v>151</v>
      </c>
      <c r="E155" s="146" t="s">
        <v>17</v>
      </c>
      <c r="F155" s="147" t="s">
        <v>208</v>
      </c>
      <c r="H155" s="146" t="s">
        <v>17</v>
      </c>
      <c r="I155" s="148"/>
      <c r="L155" s="144"/>
      <c r="M155" s="149"/>
      <c r="T155" s="150"/>
      <c r="AT155" s="146" t="s">
        <v>151</v>
      </c>
      <c r="AU155" s="146" t="s">
        <v>77</v>
      </c>
      <c r="AV155" s="12" t="s">
        <v>75</v>
      </c>
      <c r="AW155" s="12" t="s">
        <v>30</v>
      </c>
      <c r="AX155" s="12" t="s">
        <v>67</v>
      </c>
      <c r="AY155" s="146" t="s">
        <v>141</v>
      </c>
    </row>
    <row r="156" spans="2:65" s="13" customFormat="1" ht="12">
      <c r="B156" s="151"/>
      <c r="D156" s="145" t="s">
        <v>151</v>
      </c>
      <c r="E156" s="152" t="s">
        <v>17</v>
      </c>
      <c r="F156" s="153" t="s">
        <v>209</v>
      </c>
      <c r="H156" s="154">
        <v>72.180000000000007</v>
      </c>
      <c r="I156" s="155"/>
      <c r="L156" s="151"/>
      <c r="M156" s="156"/>
      <c r="T156" s="157"/>
      <c r="AT156" s="152" t="s">
        <v>151</v>
      </c>
      <c r="AU156" s="152" t="s">
        <v>77</v>
      </c>
      <c r="AV156" s="13" t="s">
        <v>77</v>
      </c>
      <c r="AW156" s="13" t="s">
        <v>30</v>
      </c>
      <c r="AX156" s="13" t="s">
        <v>67</v>
      </c>
      <c r="AY156" s="152" t="s">
        <v>141</v>
      </c>
    </row>
    <row r="157" spans="2:65" s="12" customFormat="1" ht="12">
      <c r="B157" s="144"/>
      <c r="D157" s="145" t="s">
        <v>151</v>
      </c>
      <c r="E157" s="146" t="s">
        <v>17</v>
      </c>
      <c r="F157" s="147" t="s">
        <v>195</v>
      </c>
      <c r="H157" s="146" t="s">
        <v>17</v>
      </c>
      <c r="I157" s="148"/>
      <c r="L157" s="144"/>
      <c r="M157" s="149"/>
      <c r="T157" s="150"/>
      <c r="AT157" s="146" t="s">
        <v>151</v>
      </c>
      <c r="AU157" s="146" t="s">
        <v>77</v>
      </c>
      <c r="AV157" s="12" t="s">
        <v>75</v>
      </c>
      <c r="AW157" s="12" t="s">
        <v>30</v>
      </c>
      <c r="AX157" s="12" t="s">
        <v>67</v>
      </c>
      <c r="AY157" s="146" t="s">
        <v>141</v>
      </c>
    </row>
    <row r="158" spans="2:65" s="13" customFormat="1" ht="12">
      <c r="B158" s="151"/>
      <c r="D158" s="145" t="s">
        <v>151</v>
      </c>
      <c r="E158" s="152" t="s">
        <v>17</v>
      </c>
      <c r="F158" s="153" t="s">
        <v>210</v>
      </c>
      <c r="H158" s="154">
        <v>12.03</v>
      </c>
      <c r="I158" s="155"/>
      <c r="L158" s="151"/>
      <c r="M158" s="156"/>
      <c r="T158" s="157"/>
      <c r="AT158" s="152" t="s">
        <v>151</v>
      </c>
      <c r="AU158" s="152" t="s">
        <v>77</v>
      </c>
      <c r="AV158" s="13" t="s">
        <v>77</v>
      </c>
      <c r="AW158" s="13" t="s">
        <v>30</v>
      </c>
      <c r="AX158" s="13" t="s">
        <v>67</v>
      </c>
      <c r="AY158" s="152" t="s">
        <v>141</v>
      </c>
    </row>
    <row r="159" spans="2:65" s="14" customFormat="1" ht="12">
      <c r="B159" s="158"/>
      <c r="D159" s="145" t="s">
        <v>151</v>
      </c>
      <c r="E159" s="159" t="s">
        <v>17</v>
      </c>
      <c r="F159" s="160" t="s">
        <v>154</v>
      </c>
      <c r="H159" s="161">
        <v>84.210000000000008</v>
      </c>
      <c r="I159" s="162"/>
      <c r="L159" s="158"/>
      <c r="M159" s="163"/>
      <c r="T159" s="164"/>
      <c r="AT159" s="159" t="s">
        <v>151</v>
      </c>
      <c r="AU159" s="159" t="s">
        <v>77</v>
      </c>
      <c r="AV159" s="14" t="s">
        <v>148</v>
      </c>
      <c r="AW159" s="14" t="s">
        <v>30</v>
      </c>
      <c r="AX159" s="14" t="s">
        <v>75</v>
      </c>
      <c r="AY159" s="159" t="s">
        <v>141</v>
      </c>
    </row>
    <row r="160" spans="2:65" s="1" customFormat="1" ht="38" customHeight="1">
      <c r="B160" s="32"/>
      <c r="C160" s="127" t="s">
        <v>211</v>
      </c>
      <c r="D160" s="127" t="s">
        <v>143</v>
      </c>
      <c r="E160" s="128" t="s">
        <v>212</v>
      </c>
      <c r="F160" s="129" t="s">
        <v>213</v>
      </c>
      <c r="G160" s="130" t="s">
        <v>190</v>
      </c>
      <c r="H160" s="131">
        <v>245.774</v>
      </c>
      <c r="I160" s="132"/>
      <c r="J160" s="133">
        <f>ROUND(I160*H160,2)</f>
        <v>0</v>
      </c>
      <c r="K160" s="129" t="s">
        <v>147</v>
      </c>
      <c r="L160" s="32"/>
      <c r="M160" s="134" t="s">
        <v>17</v>
      </c>
      <c r="N160" s="135" t="s">
        <v>38</v>
      </c>
      <c r="P160" s="136">
        <f>O160*H160</f>
        <v>0</v>
      </c>
      <c r="Q160" s="136">
        <v>0</v>
      </c>
      <c r="R160" s="136">
        <f>Q160*H160</f>
        <v>0</v>
      </c>
      <c r="S160" s="136">
        <v>0</v>
      </c>
      <c r="T160" s="137">
        <f>S160*H160</f>
        <v>0</v>
      </c>
      <c r="AR160" s="138" t="s">
        <v>148</v>
      </c>
      <c r="AT160" s="138" t="s">
        <v>143</v>
      </c>
      <c r="AU160" s="138" t="s">
        <v>77</v>
      </c>
      <c r="AY160" s="17" t="s">
        <v>141</v>
      </c>
      <c r="BE160" s="139">
        <f>IF(N160="základní",J160,0)</f>
        <v>0</v>
      </c>
      <c r="BF160" s="139">
        <f>IF(N160="snížená",J160,0)</f>
        <v>0</v>
      </c>
      <c r="BG160" s="139">
        <f>IF(N160="zákl. přenesená",J160,0)</f>
        <v>0</v>
      </c>
      <c r="BH160" s="139">
        <f>IF(N160="sníž. přenesená",J160,0)</f>
        <v>0</v>
      </c>
      <c r="BI160" s="139">
        <f>IF(N160="nulová",J160,0)</f>
        <v>0</v>
      </c>
      <c r="BJ160" s="17" t="s">
        <v>75</v>
      </c>
      <c r="BK160" s="139">
        <f>ROUND(I160*H160,2)</f>
        <v>0</v>
      </c>
      <c r="BL160" s="17" t="s">
        <v>148</v>
      </c>
      <c r="BM160" s="138" t="s">
        <v>214</v>
      </c>
    </row>
    <row r="161" spans="2:65" s="1" customFormat="1">
      <c r="B161" s="32"/>
      <c r="D161" s="140" t="s">
        <v>149</v>
      </c>
      <c r="F161" s="141" t="s">
        <v>215</v>
      </c>
      <c r="I161" s="142"/>
      <c r="L161" s="32"/>
      <c r="M161" s="143"/>
      <c r="T161" s="53"/>
      <c r="AT161" s="17" t="s">
        <v>149</v>
      </c>
      <c r="AU161" s="17" t="s">
        <v>77</v>
      </c>
    </row>
    <row r="162" spans="2:65" s="13" customFormat="1" ht="12">
      <c r="B162" s="151"/>
      <c r="D162" s="145" t="s">
        <v>151</v>
      </c>
      <c r="E162" s="152" t="s">
        <v>17</v>
      </c>
      <c r="F162" s="153" t="s">
        <v>216</v>
      </c>
      <c r="H162" s="154">
        <v>165.09399999999999</v>
      </c>
      <c r="I162" s="155"/>
      <c r="L162" s="151"/>
      <c r="M162" s="156"/>
      <c r="T162" s="157"/>
      <c r="AT162" s="152" t="s">
        <v>151</v>
      </c>
      <c r="AU162" s="152" t="s">
        <v>77</v>
      </c>
      <c r="AV162" s="13" t="s">
        <v>77</v>
      </c>
      <c r="AW162" s="13" t="s">
        <v>30</v>
      </c>
      <c r="AX162" s="13" t="s">
        <v>67</v>
      </c>
      <c r="AY162" s="152" t="s">
        <v>141</v>
      </c>
    </row>
    <row r="163" spans="2:65" s="13" customFormat="1" ht="12">
      <c r="B163" s="151"/>
      <c r="D163" s="145" t="s">
        <v>151</v>
      </c>
      <c r="E163" s="152" t="s">
        <v>17</v>
      </c>
      <c r="F163" s="153" t="s">
        <v>217</v>
      </c>
      <c r="H163" s="154">
        <v>13.5</v>
      </c>
      <c r="I163" s="155"/>
      <c r="L163" s="151"/>
      <c r="M163" s="156"/>
      <c r="T163" s="157"/>
      <c r="AT163" s="152" t="s">
        <v>151</v>
      </c>
      <c r="AU163" s="152" t="s">
        <v>77</v>
      </c>
      <c r="AV163" s="13" t="s">
        <v>77</v>
      </c>
      <c r="AW163" s="13" t="s">
        <v>30</v>
      </c>
      <c r="AX163" s="13" t="s">
        <v>67</v>
      </c>
      <c r="AY163" s="152" t="s">
        <v>141</v>
      </c>
    </row>
    <row r="164" spans="2:65" s="13" customFormat="1" ht="12">
      <c r="B164" s="151"/>
      <c r="D164" s="145" t="s">
        <v>151</v>
      </c>
      <c r="E164" s="152" t="s">
        <v>17</v>
      </c>
      <c r="F164" s="153" t="s">
        <v>218</v>
      </c>
      <c r="H164" s="154">
        <v>84.21</v>
      </c>
      <c r="I164" s="155"/>
      <c r="L164" s="151"/>
      <c r="M164" s="156"/>
      <c r="T164" s="157"/>
      <c r="AT164" s="152" t="s">
        <v>151</v>
      </c>
      <c r="AU164" s="152" t="s">
        <v>77</v>
      </c>
      <c r="AV164" s="13" t="s">
        <v>77</v>
      </c>
      <c r="AW164" s="13" t="s">
        <v>30</v>
      </c>
      <c r="AX164" s="13" t="s">
        <v>67</v>
      </c>
      <c r="AY164" s="152" t="s">
        <v>141</v>
      </c>
    </row>
    <row r="165" spans="2:65" s="13" customFormat="1" ht="12">
      <c r="B165" s="151"/>
      <c r="D165" s="145" t="s">
        <v>151</v>
      </c>
      <c r="E165" s="152" t="s">
        <v>17</v>
      </c>
      <c r="F165" s="153" t="s">
        <v>219</v>
      </c>
      <c r="H165" s="154">
        <v>-17.03</v>
      </c>
      <c r="I165" s="155"/>
      <c r="L165" s="151"/>
      <c r="M165" s="156"/>
      <c r="T165" s="157"/>
      <c r="AT165" s="152" t="s">
        <v>151</v>
      </c>
      <c r="AU165" s="152" t="s">
        <v>77</v>
      </c>
      <c r="AV165" s="13" t="s">
        <v>77</v>
      </c>
      <c r="AW165" s="13" t="s">
        <v>30</v>
      </c>
      <c r="AX165" s="13" t="s">
        <v>67</v>
      </c>
      <c r="AY165" s="152" t="s">
        <v>141</v>
      </c>
    </row>
    <row r="166" spans="2:65" s="14" customFormat="1" ht="12">
      <c r="B166" s="158"/>
      <c r="D166" s="145" t="s">
        <v>151</v>
      </c>
      <c r="E166" s="159" t="s">
        <v>17</v>
      </c>
      <c r="F166" s="160" t="s">
        <v>154</v>
      </c>
      <c r="H166" s="161">
        <v>245.77399999999997</v>
      </c>
      <c r="I166" s="162"/>
      <c r="L166" s="158"/>
      <c r="M166" s="163"/>
      <c r="T166" s="164"/>
      <c r="AT166" s="159" t="s">
        <v>151</v>
      </c>
      <c r="AU166" s="159" t="s">
        <v>77</v>
      </c>
      <c r="AV166" s="14" t="s">
        <v>148</v>
      </c>
      <c r="AW166" s="14" t="s">
        <v>30</v>
      </c>
      <c r="AX166" s="14" t="s">
        <v>75</v>
      </c>
      <c r="AY166" s="159" t="s">
        <v>141</v>
      </c>
    </row>
    <row r="167" spans="2:65" s="1" customFormat="1" ht="38" customHeight="1">
      <c r="B167" s="32"/>
      <c r="C167" s="127" t="s">
        <v>8</v>
      </c>
      <c r="D167" s="127" t="s">
        <v>143</v>
      </c>
      <c r="E167" s="128" t="s">
        <v>220</v>
      </c>
      <c r="F167" s="129" t="s">
        <v>221</v>
      </c>
      <c r="G167" s="130" t="s">
        <v>190</v>
      </c>
      <c r="H167" s="131">
        <v>2457.7399999999998</v>
      </c>
      <c r="I167" s="132"/>
      <c r="J167" s="133">
        <f>ROUND(I167*H167,2)</f>
        <v>0</v>
      </c>
      <c r="K167" s="129" t="s">
        <v>147</v>
      </c>
      <c r="L167" s="32"/>
      <c r="M167" s="134" t="s">
        <v>17</v>
      </c>
      <c r="N167" s="135" t="s">
        <v>38</v>
      </c>
      <c r="P167" s="136">
        <f>O167*H167</f>
        <v>0</v>
      </c>
      <c r="Q167" s="136">
        <v>0</v>
      </c>
      <c r="R167" s="136">
        <f>Q167*H167</f>
        <v>0</v>
      </c>
      <c r="S167" s="136">
        <v>0</v>
      </c>
      <c r="T167" s="137">
        <f>S167*H167</f>
        <v>0</v>
      </c>
      <c r="AR167" s="138" t="s">
        <v>148</v>
      </c>
      <c r="AT167" s="138" t="s">
        <v>143</v>
      </c>
      <c r="AU167" s="138" t="s">
        <v>77</v>
      </c>
      <c r="AY167" s="17" t="s">
        <v>141</v>
      </c>
      <c r="BE167" s="139">
        <f>IF(N167="základní",J167,0)</f>
        <v>0</v>
      </c>
      <c r="BF167" s="139">
        <f>IF(N167="snížená",J167,0)</f>
        <v>0</v>
      </c>
      <c r="BG167" s="139">
        <f>IF(N167="zákl. přenesená",J167,0)</f>
        <v>0</v>
      </c>
      <c r="BH167" s="139">
        <f>IF(N167="sníž. přenesená",J167,0)</f>
        <v>0</v>
      </c>
      <c r="BI167" s="139">
        <f>IF(N167="nulová",J167,0)</f>
        <v>0</v>
      </c>
      <c r="BJ167" s="17" t="s">
        <v>75</v>
      </c>
      <c r="BK167" s="139">
        <f>ROUND(I167*H167,2)</f>
        <v>0</v>
      </c>
      <c r="BL167" s="17" t="s">
        <v>148</v>
      </c>
      <c r="BM167" s="138" t="s">
        <v>222</v>
      </c>
    </row>
    <row r="168" spans="2:65" s="1" customFormat="1">
      <c r="B168" s="32"/>
      <c r="D168" s="140" t="s">
        <v>149</v>
      </c>
      <c r="F168" s="141" t="s">
        <v>223</v>
      </c>
      <c r="I168" s="142"/>
      <c r="L168" s="32"/>
      <c r="M168" s="143"/>
      <c r="T168" s="53"/>
      <c r="AT168" s="17" t="s">
        <v>149</v>
      </c>
      <c r="AU168" s="17" t="s">
        <v>77</v>
      </c>
    </row>
    <row r="169" spans="2:65" s="13" customFormat="1" ht="12">
      <c r="B169" s="151"/>
      <c r="D169" s="145" t="s">
        <v>151</v>
      </c>
      <c r="E169" s="152" t="s">
        <v>17</v>
      </c>
      <c r="F169" s="153" t="s">
        <v>224</v>
      </c>
      <c r="H169" s="154">
        <v>2457.7399999999998</v>
      </c>
      <c r="I169" s="155"/>
      <c r="L169" s="151"/>
      <c r="M169" s="156"/>
      <c r="T169" s="157"/>
      <c r="AT169" s="152" t="s">
        <v>151</v>
      </c>
      <c r="AU169" s="152" t="s">
        <v>77</v>
      </c>
      <c r="AV169" s="13" t="s">
        <v>77</v>
      </c>
      <c r="AW169" s="13" t="s">
        <v>30</v>
      </c>
      <c r="AX169" s="13" t="s">
        <v>67</v>
      </c>
      <c r="AY169" s="152" t="s">
        <v>141</v>
      </c>
    </row>
    <row r="170" spans="2:65" s="14" customFormat="1" ht="12">
      <c r="B170" s="158"/>
      <c r="D170" s="145" t="s">
        <v>151</v>
      </c>
      <c r="E170" s="159" t="s">
        <v>17</v>
      </c>
      <c r="F170" s="160" t="s">
        <v>154</v>
      </c>
      <c r="H170" s="161">
        <v>2457.7399999999998</v>
      </c>
      <c r="I170" s="162"/>
      <c r="L170" s="158"/>
      <c r="M170" s="163"/>
      <c r="T170" s="164"/>
      <c r="AT170" s="159" t="s">
        <v>151</v>
      </c>
      <c r="AU170" s="159" t="s">
        <v>77</v>
      </c>
      <c r="AV170" s="14" t="s">
        <v>148</v>
      </c>
      <c r="AW170" s="14" t="s">
        <v>30</v>
      </c>
      <c r="AX170" s="14" t="s">
        <v>75</v>
      </c>
      <c r="AY170" s="159" t="s">
        <v>141</v>
      </c>
    </row>
    <row r="171" spans="2:65" s="1" customFormat="1" ht="24.25" customHeight="1">
      <c r="B171" s="32"/>
      <c r="C171" s="127" t="s">
        <v>225</v>
      </c>
      <c r="D171" s="127" t="s">
        <v>143</v>
      </c>
      <c r="E171" s="128" t="s">
        <v>226</v>
      </c>
      <c r="F171" s="129" t="s">
        <v>227</v>
      </c>
      <c r="G171" s="130" t="s">
        <v>190</v>
      </c>
      <c r="H171" s="131">
        <v>38.799999999999997</v>
      </c>
      <c r="I171" s="132"/>
      <c r="J171" s="133">
        <f>ROUND(I171*H171,2)</f>
        <v>0</v>
      </c>
      <c r="K171" s="129" t="s">
        <v>147</v>
      </c>
      <c r="L171" s="32"/>
      <c r="M171" s="134" t="s">
        <v>17</v>
      </c>
      <c r="N171" s="135" t="s">
        <v>38</v>
      </c>
      <c r="P171" s="136">
        <f>O171*H171</f>
        <v>0</v>
      </c>
      <c r="Q171" s="136">
        <v>0</v>
      </c>
      <c r="R171" s="136">
        <f>Q171*H171</f>
        <v>0</v>
      </c>
      <c r="S171" s="136">
        <v>0</v>
      </c>
      <c r="T171" s="137">
        <f>S171*H171</f>
        <v>0</v>
      </c>
      <c r="AR171" s="138" t="s">
        <v>148</v>
      </c>
      <c r="AT171" s="138" t="s">
        <v>143</v>
      </c>
      <c r="AU171" s="138" t="s">
        <v>77</v>
      </c>
      <c r="AY171" s="17" t="s">
        <v>141</v>
      </c>
      <c r="BE171" s="139">
        <f>IF(N171="základní",J171,0)</f>
        <v>0</v>
      </c>
      <c r="BF171" s="139">
        <f>IF(N171="snížená",J171,0)</f>
        <v>0</v>
      </c>
      <c r="BG171" s="139">
        <f>IF(N171="zákl. přenesená",J171,0)</f>
        <v>0</v>
      </c>
      <c r="BH171" s="139">
        <f>IF(N171="sníž. přenesená",J171,0)</f>
        <v>0</v>
      </c>
      <c r="BI171" s="139">
        <f>IF(N171="nulová",J171,0)</f>
        <v>0</v>
      </c>
      <c r="BJ171" s="17" t="s">
        <v>75</v>
      </c>
      <c r="BK171" s="139">
        <f>ROUND(I171*H171,2)</f>
        <v>0</v>
      </c>
      <c r="BL171" s="17" t="s">
        <v>148</v>
      </c>
      <c r="BM171" s="138" t="s">
        <v>228</v>
      </c>
    </row>
    <row r="172" spans="2:65" s="1" customFormat="1">
      <c r="B172" s="32"/>
      <c r="D172" s="140" t="s">
        <v>149</v>
      </c>
      <c r="F172" s="141" t="s">
        <v>229</v>
      </c>
      <c r="I172" s="142"/>
      <c r="L172" s="32"/>
      <c r="M172" s="143"/>
      <c r="T172" s="53"/>
      <c r="AT172" s="17" t="s">
        <v>149</v>
      </c>
      <c r="AU172" s="17" t="s">
        <v>77</v>
      </c>
    </row>
    <row r="173" spans="2:65" s="12" customFormat="1" ht="12">
      <c r="B173" s="144"/>
      <c r="D173" s="145" t="s">
        <v>151</v>
      </c>
      <c r="E173" s="146" t="s">
        <v>17</v>
      </c>
      <c r="F173" s="147" t="s">
        <v>230</v>
      </c>
      <c r="H173" s="146" t="s">
        <v>17</v>
      </c>
      <c r="I173" s="148"/>
      <c r="L173" s="144"/>
      <c r="M173" s="149"/>
      <c r="T173" s="150"/>
      <c r="AT173" s="146" t="s">
        <v>151</v>
      </c>
      <c r="AU173" s="146" t="s">
        <v>77</v>
      </c>
      <c r="AV173" s="12" t="s">
        <v>75</v>
      </c>
      <c r="AW173" s="12" t="s">
        <v>30</v>
      </c>
      <c r="AX173" s="12" t="s">
        <v>67</v>
      </c>
      <c r="AY173" s="146" t="s">
        <v>141</v>
      </c>
    </row>
    <row r="174" spans="2:65" s="12" customFormat="1" ht="12">
      <c r="B174" s="144"/>
      <c r="D174" s="145" t="s">
        <v>151</v>
      </c>
      <c r="E174" s="146" t="s">
        <v>17</v>
      </c>
      <c r="F174" s="147" t="s">
        <v>231</v>
      </c>
      <c r="H174" s="146" t="s">
        <v>17</v>
      </c>
      <c r="I174" s="148"/>
      <c r="L174" s="144"/>
      <c r="M174" s="149"/>
      <c r="T174" s="150"/>
      <c r="AT174" s="146" t="s">
        <v>151</v>
      </c>
      <c r="AU174" s="146" t="s">
        <v>77</v>
      </c>
      <c r="AV174" s="12" t="s">
        <v>75</v>
      </c>
      <c r="AW174" s="12" t="s">
        <v>30</v>
      </c>
      <c r="AX174" s="12" t="s">
        <v>67</v>
      </c>
      <c r="AY174" s="146" t="s">
        <v>141</v>
      </c>
    </row>
    <row r="175" spans="2:65" s="13" customFormat="1" ht="12">
      <c r="B175" s="151"/>
      <c r="D175" s="145" t="s">
        <v>151</v>
      </c>
      <c r="E175" s="152" t="s">
        <v>17</v>
      </c>
      <c r="F175" s="153" t="s">
        <v>196</v>
      </c>
      <c r="H175" s="154">
        <v>38.799999999999997</v>
      </c>
      <c r="I175" s="155"/>
      <c r="L175" s="151"/>
      <c r="M175" s="156"/>
      <c r="T175" s="157"/>
      <c r="AT175" s="152" t="s">
        <v>151</v>
      </c>
      <c r="AU175" s="152" t="s">
        <v>77</v>
      </c>
      <c r="AV175" s="13" t="s">
        <v>77</v>
      </c>
      <c r="AW175" s="13" t="s">
        <v>30</v>
      </c>
      <c r="AX175" s="13" t="s">
        <v>67</v>
      </c>
      <c r="AY175" s="152" t="s">
        <v>141</v>
      </c>
    </row>
    <row r="176" spans="2:65" s="14" customFormat="1" ht="12">
      <c r="B176" s="158"/>
      <c r="D176" s="145" t="s">
        <v>151</v>
      </c>
      <c r="E176" s="159" t="s">
        <v>17</v>
      </c>
      <c r="F176" s="160" t="s">
        <v>154</v>
      </c>
      <c r="H176" s="161">
        <v>38.799999999999997</v>
      </c>
      <c r="I176" s="162"/>
      <c r="L176" s="158"/>
      <c r="M176" s="163"/>
      <c r="T176" s="164"/>
      <c r="AT176" s="159" t="s">
        <v>151</v>
      </c>
      <c r="AU176" s="159" t="s">
        <v>77</v>
      </c>
      <c r="AV176" s="14" t="s">
        <v>148</v>
      </c>
      <c r="AW176" s="14" t="s">
        <v>30</v>
      </c>
      <c r="AX176" s="14" t="s">
        <v>75</v>
      </c>
      <c r="AY176" s="159" t="s">
        <v>141</v>
      </c>
    </row>
    <row r="177" spans="2:65" s="1" customFormat="1" ht="24.25" customHeight="1">
      <c r="B177" s="32"/>
      <c r="C177" s="127" t="s">
        <v>185</v>
      </c>
      <c r="D177" s="127" t="s">
        <v>143</v>
      </c>
      <c r="E177" s="128" t="s">
        <v>232</v>
      </c>
      <c r="F177" s="129" t="s">
        <v>233</v>
      </c>
      <c r="G177" s="130" t="s">
        <v>234</v>
      </c>
      <c r="H177" s="131">
        <v>442.39299999999997</v>
      </c>
      <c r="I177" s="132"/>
      <c r="J177" s="133">
        <f>ROUND(I177*H177,2)</f>
        <v>0</v>
      </c>
      <c r="K177" s="129" t="s">
        <v>147</v>
      </c>
      <c r="L177" s="32"/>
      <c r="M177" s="134" t="s">
        <v>17</v>
      </c>
      <c r="N177" s="135" t="s">
        <v>38</v>
      </c>
      <c r="P177" s="136">
        <f>O177*H177</f>
        <v>0</v>
      </c>
      <c r="Q177" s="136">
        <v>0</v>
      </c>
      <c r="R177" s="136">
        <f>Q177*H177</f>
        <v>0</v>
      </c>
      <c r="S177" s="136">
        <v>0</v>
      </c>
      <c r="T177" s="137">
        <f>S177*H177</f>
        <v>0</v>
      </c>
      <c r="AR177" s="138" t="s">
        <v>148</v>
      </c>
      <c r="AT177" s="138" t="s">
        <v>143</v>
      </c>
      <c r="AU177" s="138" t="s">
        <v>77</v>
      </c>
      <c r="AY177" s="17" t="s">
        <v>141</v>
      </c>
      <c r="BE177" s="139">
        <f>IF(N177="základní",J177,0)</f>
        <v>0</v>
      </c>
      <c r="BF177" s="139">
        <f>IF(N177="snížená",J177,0)</f>
        <v>0</v>
      </c>
      <c r="BG177" s="139">
        <f>IF(N177="zákl. přenesená",J177,0)</f>
        <v>0</v>
      </c>
      <c r="BH177" s="139">
        <f>IF(N177="sníž. přenesená",J177,0)</f>
        <v>0</v>
      </c>
      <c r="BI177" s="139">
        <f>IF(N177="nulová",J177,0)</f>
        <v>0</v>
      </c>
      <c r="BJ177" s="17" t="s">
        <v>75</v>
      </c>
      <c r="BK177" s="139">
        <f>ROUND(I177*H177,2)</f>
        <v>0</v>
      </c>
      <c r="BL177" s="17" t="s">
        <v>148</v>
      </c>
      <c r="BM177" s="138" t="s">
        <v>235</v>
      </c>
    </row>
    <row r="178" spans="2:65" s="1" customFormat="1">
      <c r="B178" s="32"/>
      <c r="D178" s="140" t="s">
        <v>149</v>
      </c>
      <c r="F178" s="141" t="s">
        <v>236</v>
      </c>
      <c r="I178" s="142"/>
      <c r="L178" s="32"/>
      <c r="M178" s="143"/>
      <c r="T178" s="53"/>
      <c r="AT178" s="17" t="s">
        <v>149</v>
      </c>
      <c r="AU178" s="17" t="s">
        <v>77</v>
      </c>
    </row>
    <row r="179" spans="2:65" s="13" customFormat="1" ht="12">
      <c r="B179" s="151"/>
      <c r="D179" s="145" t="s">
        <v>151</v>
      </c>
      <c r="E179" s="152" t="s">
        <v>17</v>
      </c>
      <c r="F179" s="153" t="s">
        <v>237</v>
      </c>
      <c r="H179" s="154">
        <v>442.39299999999997</v>
      </c>
      <c r="I179" s="155"/>
      <c r="L179" s="151"/>
      <c r="M179" s="156"/>
      <c r="T179" s="157"/>
      <c r="AT179" s="152" t="s">
        <v>151</v>
      </c>
      <c r="AU179" s="152" t="s">
        <v>77</v>
      </c>
      <c r="AV179" s="13" t="s">
        <v>77</v>
      </c>
      <c r="AW179" s="13" t="s">
        <v>30</v>
      </c>
      <c r="AX179" s="13" t="s">
        <v>67</v>
      </c>
      <c r="AY179" s="152" t="s">
        <v>141</v>
      </c>
    </row>
    <row r="180" spans="2:65" s="14" customFormat="1" ht="12">
      <c r="B180" s="158"/>
      <c r="D180" s="145" t="s">
        <v>151</v>
      </c>
      <c r="E180" s="159" t="s">
        <v>17</v>
      </c>
      <c r="F180" s="160" t="s">
        <v>154</v>
      </c>
      <c r="H180" s="161">
        <v>442.39299999999997</v>
      </c>
      <c r="I180" s="162"/>
      <c r="L180" s="158"/>
      <c r="M180" s="163"/>
      <c r="T180" s="164"/>
      <c r="AT180" s="159" t="s">
        <v>151</v>
      </c>
      <c r="AU180" s="159" t="s">
        <v>77</v>
      </c>
      <c r="AV180" s="14" t="s">
        <v>148</v>
      </c>
      <c r="AW180" s="14" t="s">
        <v>30</v>
      </c>
      <c r="AX180" s="14" t="s">
        <v>75</v>
      </c>
      <c r="AY180" s="159" t="s">
        <v>141</v>
      </c>
    </row>
    <row r="181" spans="2:65" s="1" customFormat="1" ht="24.25" customHeight="1">
      <c r="B181" s="32"/>
      <c r="C181" s="127" t="s">
        <v>238</v>
      </c>
      <c r="D181" s="127" t="s">
        <v>143</v>
      </c>
      <c r="E181" s="128" t="s">
        <v>239</v>
      </c>
      <c r="F181" s="129" t="s">
        <v>240</v>
      </c>
      <c r="G181" s="130" t="s">
        <v>190</v>
      </c>
      <c r="H181" s="131">
        <v>245.774</v>
      </c>
      <c r="I181" s="132"/>
      <c r="J181" s="133">
        <f>ROUND(I181*H181,2)</f>
        <v>0</v>
      </c>
      <c r="K181" s="129" t="s">
        <v>147</v>
      </c>
      <c r="L181" s="32"/>
      <c r="M181" s="134" t="s">
        <v>17</v>
      </c>
      <c r="N181" s="135" t="s">
        <v>38</v>
      </c>
      <c r="P181" s="136">
        <f>O181*H181</f>
        <v>0</v>
      </c>
      <c r="Q181" s="136">
        <v>0</v>
      </c>
      <c r="R181" s="136">
        <f>Q181*H181</f>
        <v>0</v>
      </c>
      <c r="S181" s="136">
        <v>0</v>
      </c>
      <c r="T181" s="137">
        <f>S181*H181</f>
        <v>0</v>
      </c>
      <c r="AR181" s="138" t="s">
        <v>148</v>
      </c>
      <c r="AT181" s="138" t="s">
        <v>143</v>
      </c>
      <c r="AU181" s="138" t="s">
        <v>77</v>
      </c>
      <c r="AY181" s="17" t="s">
        <v>141</v>
      </c>
      <c r="BE181" s="139">
        <f>IF(N181="základní",J181,0)</f>
        <v>0</v>
      </c>
      <c r="BF181" s="139">
        <f>IF(N181="snížená",J181,0)</f>
        <v>0</v>
      </c>
      <c r="BG181" s="139">
        <f>IF(N181="zákl. přenesená",J181,0)</f>
        <v>0</v>
      </c>
      <c r="BH181" s="139">
        <f>IF(N181="sníž. přenesená",J181,0)</f>
        <v>0</v>
      </c>
      <c r="BI181" s="139">
        <f>IF(N181="nulová",J181,0)</f>
        <v>0</v>
      </c>
      <c r="BJ181" s="17" t="s">
        <v>75</v>
      </c>
      <c r="BK181" s="139">
        <f>ROUND(I181*H181,2)</f>
        <v>0</v>
      </c>
      <c r="BL181" s="17" t="s">
        <v>148</v>
      </c>
      <c r="BM181" s="138" t="s">
        <v>241</v>
      </c>
    </row>
    <row r="182" spans="2:65" s="1" customFormat="1">
      <c r="B182" s="32"/>
      <c r="D182" s="140" t="s">
        <v>149</v>
      </c>
      <c r="F182" s="141" t="s">
        <v>242</v>
      </c>
      <c r="I182" s="142"/>
      <c r="L182" s="32"/>
      <c r="M182" s="143"/>
      <c r="T182" s="53"/>
      <c r="AT182" s="17" t="s">
        <v>149</v>
      </c>
      <c r="AU182" s="17" t="s">
        <v>77</v>
      </c>
    </row>
    <row r="183" spans="2:65" s="13" customFormat="1" ht="12">
      <c r="B183" s="151"/>
      <c r="D183" s="145" t="s">
        <v>151</v>
      </c>
      <c r="E183" s="152" t="s">
        <v>17</v>
      </c>
      <c r="F183" s="153" t="s">
        <v>243</v>
      </c>
      <c r="H183" s="154">
        <v>245.774</v>
      </c>
      <c r="I183" s="155"/>
      <c r="L183" s="151"/>
      <c r="M183" s="156"/>
      <c r="T183" s="157"/>
      <c r="AT183" s="152" t="s">
        <v>151</v>
      </c>
      <c r="AU183" s="152" t="s">
        <v>77</v>
      </c>
      <c r="AV183" s="13" t="s">
        <v>77</v>
      </c>
      <c r="AW183" s="13" t="s">
        <v>30</v>
      </c>
      <c r="AX183" s="13" t="s">
        <v>67</v>
      </c>
      <c r="AY183" s="152" t="s">
        <v>141</v>
      </c>
    </row>
    <row r="184" spans="2:65" s="14" customFormat="1" ht="12">
      <c r="B184" s="158"/>
      <c r="D184" s="145" t="s">
        <v>151</v>
      </c>
      <c r="E184" s="159" t="s">
        <v>17</v>
      </c>
      <c r="F184" s="160" t="s">
        <v>154</v>
      </c>
      <c r="H184" s="161">
        <v>245.774</v>
      </c>
      <c r="I184" s="162"/>
      <c r="L184" s="158"/>
      <c r="M184" s="163"/>
      <c r="T184" s="164"/>
      <c r="AT184" s="159" t="s">
        <v>151</v>
      </c>
      <c r="AU184" s="159" t="s">
        <v>77</v>
      </c>
      <c r="AV184" s="14" t="s">
        <v>148</v>
      </c>
      <c r="AW184" s="14" t="s">
        <v>30</v>
      </c>
      <c r="AX184" s="14" t="s">
        <v>75</v>
      </c>
      <c r="AY184" s="159" t="s">
        <v>141</v>
      </c>
    </row>
    <row r="185" spans="2:65" s="1" customFormat="1" ht="24.25" customHeight="1">
      <c r="B185" s="32"/>
      <c r="C185" s="127" t="s">
        <v>191</v>
      </c>
      <c r="D185" s="127" t="s">
        <v>143</v>
      </c>
      <c r="E185" s="128" t="s">
        <v>244</v>
      </c>
      <c r="F185" s="129" t="s">
        <v>245</v>
      </c>
      <c r="G185" s="130" t="s">
        <v>190</v>
      </c>
      <c r="H185" s="131">
        <v>17.03</v>
      </c>
      <c r="I185" s="132"/>
      <c r="J185" s="133">
        <f>ROUND(I185*H185,2)</f>
        <v>0</v>
      </c>
      <c r="K185" s="129" t="s">
        <v>147</v>
      </c>
      <c r="L185" s="32"/>
      <c r="M185" s="134" t="s">
        <v>17</v>
      </c>
      <c r="N185" s="135" t="s">
        <v>38</v>
      </c>
      <c r="P185" s="136">
        <f>O185*H185</f>
        <v>0</v>
      </c>
      <c r="Q185" s="136">
        <v>0</v>
      </c>
      <c r="R185" s="136">
        <f>Q185*H185</f>
        <v>0</v>
      </c>
      <c r="S185" s="136">
        <v>0</v>
      </c>
      <c r="T185" s="137">
        <f>S185*H185</f>
        <v>0</v>
      </c>
      <c r="AR185" s="138" t="s">
        <v>148</v>
      </c>
      <c r="AT185" s="138" t="s">
        <v>143</v>
      </c>
      <c r="AU185" s="138" t="s">
        <v>77</v>
      </c>
      <c r="AY185" s="17" t="s">
        <v>141</v>
      </c>
      <c r="BE185" s="139">
        <f>IF(N185="základní",J185,0)</f>
        <v>0</v>
      </c>
      <c r="BF185" s="139">
        <f>IF(N185="snížená",J185,0)</f>
        <v>0</v>
      </c>
      <c r="BG185" s="139">
        <f>IF(N185="zákl. přenesená",J185,0)</f>
        <v>0</v>
      </c>
      <c r="BH185" s="139">
        <f>IF(N185="sníž. přenesená",J185,0)</f>
        <v>0</v>
      </c>
      <c r="BI185" s="139">
        <f>IF(N185="nulová",J185,0)</f>
        <v>0</v>
      </c>
      <c r="BJ185" s="17" t="s">
        <v>75</v>
      </c>
      <c r="BK185" s="139">
        <f>ROUND(I185*H185,2)</f>
        <v>0</v>
      </c>
      <c r="BL185" s="17" t="s">
        <v>148</v>
      </c>
      <c r="BM185" s="138" t="s">
        <v>246</v>
      </c>
    </row>
    <row r="186" spans="2:65" s="1" customFormat="1">
      <c r="B186" s="32"/>
      <c r="D186" s="140" t="s">
        <v>149</v>
      </c>
      <c r="F186" s="141" t="s">
        <v>247</v>
      </c>
      <c r="I186" s="142"/>
      <c r="L186" s="32"/>
      <c r="M186" s="143"/>
      <c r="T186" s="53"/>
      <c r="AT186" s="17" t="s">
        <v>149</v>
      </c>
      <c r="AU186" s="17" t="s">
        <v>77</v>
      </c>
    </row>
    <row r="187" spans="2:65" s="12" customFormat="1" ht="12">
      <c r="B187" s="144"/>
      <c r="D187" s="145" t="s">
        <v>151</v>
      </c>
      <c r="E187" s="146" t="s">
        <v>17</v>
      </c>
      <c r="F187" s="147" t="s">
        <v>248</v>
      </c>
      <c r="H187" s="146" t="s">
        <v>17</v>
      </c>
      <c r="I187" s="148"/>
      <c r="L187" s="144"/>
      <c r="M187" s="149"/>
      <c r="T187" s="150"/>
      <c r="AT187" s="146" t="s">
        <v>151</v>
      </c>
      <c r="AU187" s="146" t="s">
        <v>77</v>
      </c>
      <c r="AV187" s="12" t="s">
        <v>75</v>
      </c>
      <c r="AW187" s="12" t="s">
        <v>30</v>
      </c>
      <c r="AX187" s="12" t="s">
        <v>67</v>
      </c>
      <c r="AY187" s="146" t="s">
        <v>141</v>
      </c>
    </row>
    <row r="188" spans="2:65" s="13" customFormat="1" ht="12">
      <c r="B188" s="151"/>
      <c r="D188" s="145" t="s">
        <v>151</v>
      </c>
      <c r="E188" s="152" t="s">
        <v>17</v>
      </c>
      <c r="F188" s="153" t="s">
        <v>249</v>
      </c>
      <c r="H188" s="154">
        <v>12.03</v>
      </c>
      <c r="I188" s="155"/>
      <c r="L188" s="151"/>
      <c r="M188" s="156"/>
      <c r="T188" s="157"/>
      <c r="AT188" s="152" t="s">
        <v>151</v>
      </c>
      <c r="AU188" s="152" t="s">
        <v>77</v>
      </c>
      <c r="AV188" s="13" t="s">
        <v>77</v>
      </c>
      <c r="AW188" s="13" t="s">
        <v>30</v>
      </c>
      <c r="AX188" s="13" t="s">
        <v>67</v>
      </c>
      <c r="AY188" s="152" t="s">
        <v>141</v>
      </c>
    </row>
    <row r="189" spans="2:65" s="13" customFormat="1" ht="12">
      <c r="B189" s="151"/>
      <c r="D189" s="145" t="s">
        <v>151</v>
      </c>
      <c r="E189" s="152" t="s">
        <v>17</v>
      </c>
      <c r="F189" s="153" t="s">
        <v>250</v>
      </c>
      <c r="H189" s="154">
        <v>5</v>
      </c>
      <c r="I189" s="155"/>
      <c r="L189" s="151"/>
      <c r="M189" s="156"/>
      <c r="T189" s="157"/>
      <c r="AT189" s="152" t="s">
        <v>151</v>
      </c>
      <c r="AU189" s="152" t="s">
        <v>77</v>
      </c>
      <c r="AV189" s="13" t="s">
        <v>77</v>
      </c>
      <c r="AW189" s="13" t="s">
        <v>30</v>
      </c>
      <c r="AX189" s="13" t="s">
        <v>67</v>
      </c>
      <c r="AY189" s="152" t="s">
        <v>141</v>
      </c>
    </row>
    <row r="190" spans="2:65" s="14" customFormat="1" ht="12">
      <c r="B190" s="158"/>
      <c r="D190" s="145" t="s">
        <v>151</v>
      </c>
      <c r="E190" s="159" t="s">
        <v>17</v>
      </c>
      <c r="F190" s="160" t="s">
        <v>154</v>
      </c>
      <c r="H190" s="161">
        <v>17.03</v>
      </c>
      <c r="I190" s="162"/>
      <c r="L190" s="158"/>
      <c r="M190" s="163"/>
      <c r="T190" s="164"/>
      <c r="AT190" s="159" t="s">
        <v>151</v>
      </c>
      <c r="AU190" s="159" t="s">
        <v>77</v>
      </c>
      <c r="AV190" s="14" t="s">
        <v>148</v>
      </c>
      <c r="AW190" s="14" t="s">
        <v>30</v>
      </c>
      <c r="AX190" s="14" t="s">
        <v>75</v>
      </c>
      <c r="AY190" s="159" t="s">
        <v>141</v>
      </c>
    </row>
    <row r="191" spans="2:65" s="1" customFormat="1" ht="24.25" customHeight="1">
      <c r="B191" s="32"/>
      <c r="C191" s="127" t="s">
        <v>251</v>
      </c>
      <c r="D191" s="127" t="s">
        <v>143</v>
      </c>
      <c r="E191" s="128" t="s">
        <v>252</v>
      </c>
      <c r="F191" s="129" t="s">
        <v>253</v>
      </c>
      <c r="G191" s="130" t="s">
        <v>146</v>
      </c>
      <c r="H191" s="131">
        <v>194</v>
      </c>
      <c r="I191" s="132"/>
      <c r="J191" s="133">
        <f>ROUND(I191*H191,2)</f>
        <v>0</v>
      </c>
      <c r="K191" s="129" t="s">
        <v>147</v>
      </c>
      <c r="L191" s="32"/>
      <c r="M191" s="134" t="s">
        <v>17</v>
      </c>
      <c r="N191" s="135" t="s">
        <v>38</v>
      </c>
      <c r="P191" s="136">
        <f>O191*H191</f>
        <v>0</v>
      </c>
      <c r="Q191" s="136">
        <v>0</v>
      </c>
      <c r="R191" s="136">
        <f>Q191*H191</f>
        <v>0</v>
      </c>
      <c r="S191" s="136">
        <v>0</v>
      </c>
      <c r="T191" s="137">
        <f>S191*H191</f>
        <v>0</v>
      </c>
      <c r="AR191" s="138" t="s">
        <v>148</v>
      </c>
      <c r="AT191" s="138" t="s">
        <v>143</v>
      </c>
      <c r="AU191" s="138" t="s">
        <v>77</v>
      </c>
      <c r="AY191" s="17" t="s">
        <v>141</v>
      </c>
      <c r="BE191" s="139">
        <f>IF(N191="základní",J191,0)</f>
        <v>0</v>
      </c>
      <c r="BF191" s="139">
        <f>IF(N191="snížená",J191,0)</f>
        <v>0</v>
      </c>
      <c r="BG191" s="139">
        <f>IF(N191="zákl. přenesená",J191,0)</f>
        <v>0</v>
      </c>
      <c r="BH191" s="139">
        <f>IF(N191="sníž. přenesená",J191,0)</f>
        <v>0</v>
      </c>
      <c r="BI191" s="139">
        <f>IF(N191="nulová",J191,0)</f>
        <v>0</v>
      </c>
      <c r="BJ191" s="17" t="s">
        <v>75</v>
      </c>
      <c r="BK191" s="139">
        <f>ROUND(I191*H191,2)</f>
        <v>0</v>
      </c>
      <c r="BL191" s="17" t="s">
        <v>148</v>
      </c>
      <c r="BM191" s="138" t="s">
        <v>254</v>
      </c>
    </row>
    <row r="192" spans="2:65" s="1" customFormat="1">
      <c r="B192" s="32"/>
      <c r="D192" s="140" t="s">
        <v>149</v>
      </c>
      <c r="F192" s="141" t="s">
        <v>255</v>
      </c>
      <c r="I192" s="142"/>
      <c r="L192" s="32"/>
      <c r="M192" s="143"/>
      <c r="T192" s="53"/>
      <c r="AT192" s="17" t="s">
        <v>149</v>
      </c>
      <c r="AU192" s="17" t="s">
        <v>77</v>
      </c>
    </row>
    <row r="193" spans="2:65" s="1" customFormat="1" ht="21.75" customHeight="1">
      <c r="B193" s="32"/>
      <c r="C193" s="127" t="s">
        <v>200</v>
      </c>
      <c r="D193" s="127" t="s">
        <v>143</v>
      </c>
      <c r="E193" s="128" t="s">
        <v>256</v>
      </c>
      <c r="F193" s="129" t="s">
        <v>257</v>
      </c>
      <c r="G193" s="130" t="s">
        <v>146</v>
      </c>
      <c r="H193" s="131">
        <v>194</v>
      </c>
      <c r="I193" s="132"/>
      <c r="J193" s="133">
        <f>ROUND(I193*H193,2)</f>
        <v>0</v>
      </c>
      <c r="K193" s="129" t="s">
        <v>147</v>
      </c>
      <c r="L193" s="32"/>
      <c r="M193" s="134" t="s">
        <v>17</v>
      </c>
      <c r="N193" s="135" t="s">
        <v>38</v>
      </c>
      <c r="P193" s="136">
        <f>O193*H193</f>
        <v>0</v>
      </c>
      <c r="Q193" s="136">
        <v>0</v>
      </c>
      <c r="R193" s="136">
        <f>Q193*H193</f>
        <v>0</v>
      </c>
      <c r="S193" s="136">
        <v>0</v>
      </c>
      <c r="T193" s="137">
        <f>S193*H193</f>
        <v>0</v>
      </c>
      <c r="AR193" s="138" t="s">
        <v>148</v>
      </c>
      <c r="AT193" s="138" t="s">
        <v>143</v>
      </c>
      <c r="AU193" s="138" t="s">
        <v>77</v>
      </c>
      <c r="AY193" s="17" t="s">
        <v>141</v>
      </c>
      <c r="BE193" s="139">
        <f>IF(N193="základní",J193,0)</f>
        <v>0</v>
      </c>
      <c r="BF193" s="139">
        <f>IF(N193="snížená",J193,0)</f>
        <v>0</v>
      </c>
      <c r="BG193" s="139">
        <f>IF(N193="zákl. přenesená",J193,0)</f>
        <v>0</v>
      </c>
      <c r="BH193" s="139">
        <f>IF(N193="sníž. přenesená",J193,0)</f>
        <v>0</v>
      </c>
      <c r="BI193" s="139">
        <f>IF(N193="nulová",J193,0)</f>
        <v>0</v>
      </c>
      <c r="BJ193" s="17" t="s">
        <v>75</v>
      </c>
      <c r="BK193" s="139">
        <f>ROUND(I193*H193,2)</f>
        <v>0</v>
      </c>
      <c r="BL193" s="17" t="s">
        <v>148</v>
      </c>
      <c r="BM193" s="138" t="s">
        <v>258</v>
      </c>
    </row>
    <row r="194" spans="2:65" s="1" customFormat="1">
      <c r="B194" s="32"/>
      <c r="D194" s="140" t="s">
        <v>149</v>
      </c>
      <c r="F194" s="141" t="s">
        <v>259</v>
      </c>
      <c r="I194" s="142"/>
      <c r="L194" s="32"/>
      <c r="M194" s="143"/>
      <c r="T194" s="53"/>
      <c r="AT194" s="17" t="s">
        <v>149</v>
      </c>
      <c r="AU194" s="17" t="s">
        <v>77</v>
      </c>
    </row>
    <row r="195" spans="2:65" s="12" customFormat="1" ht="12">
      <c r="B195" s="144"/>
      <c r="D195" s="145" t="s">
        <v>151</v>
      </c>
      <c r="E195" s="146" t="s">
        <v>17</v>
      </c>
      <c r="F195" s="147" t="s">
        <v>260</v>
      </c>
      <c r="H195" s="146" t="s">
        <v>17</v>
      </c>
      <c r="I195" s="148"/>
      <c r="L195" s="144"/>
      <c r="M195" s="149"/>
      <c r="T195" s="150"/>
      <c r="AT195" s="146" t="s">
        <v>151</v>
      </c>
      <c r="AU195" s="146" t="s">
        <v>77</v>
      </c>
      <c r="AV195" s="12" t="s">
        <v>75</v>
      </c>
      <c r="AW195" s="12" t="s">
        <v>30</v>
      </c>
      <c r="AX195" s="12" t="s">
        <v>67</v>
      </c>
      <c r="AY195" s="146" t="s">
        <v>141</v>
      </c>
    </row>
    <row r="196" spans="2:65" s="13" customFormat="1" ht="12">
      <c r="B196" s="151"/>
      <c r="D196" s="145" t="s">
        <v>151</v>
      </c>
      <c r="E196" s="152" t="s">
        <v>17</v>
      </c>
      <c r="F196" s="153" t="s">
        <v>187</v>
      </c>
      <c r="H196" s="154">
        <v>194</v>
      </c>
      <c r="I196" s="155"/>
      <c r="L196" s="151"/>
      <c r="M196" s="156"/>
      <c r="T196" s="157"/>
      <c r="AT196" s="152" t="s">
        <v>151</v>
      </c>
      <c r="AU196" s="152" t="s">
        <v>77</v>
      </c>
      <c r="AV196" s="13" t="s">
        <v>77</v>
      </c>
      <c r="AW196" s="13" t="s">
        <v>30</v>
      </c>
      <c r="AX196" s="13" t="s">
        <v>67</v>
      </c>
      <c r="AY196" s="152" t="s">
        <v>141</v>
      </c>
    </row>
    <row r="197" spans="2:65" s="14" customFormat="1" ht="12">
      <c r="B197" s="158"/>
      <c r="D197" s="145" t="s">
        <v>151</v>
      </c>
      <c r="E197" s="159" t="s">
        <v>17</v>
      </c>
      <c r="F197" s="160" t="s">
        <v>154</v>
      </c>
      <c r="H197" s="161">
        <v>194</v>
      </c>
      <c r="I197" s="162"/>
      <c r="L197" s="158"/>
      <c r="M197" s="163"/>
      <c r="T197" s="164"/>
      <c r="AT197" s="159" t="s">
        <v>151</v>
      </c>
      <c r="AU197" s="159" t="s">
        <v>77</v>
      </c>
      <c r="AV197" s="14" t="s">
        <v>148</v>
      </c>
      <c r="AW197" s="14" t="s">
        <v>30</v>
      </c>
      <c r="AX197" s="14" t="s">
        <v>75</v>
      </c>
      <c r="AY197" s="159" t="s">
        <v>141</v>
      </c>
    </row>
    <row r="198" spans="2:65" s="11" customFormat="1" ht="23" customHeight="1">
      <c r="B198" s="115"/>
      <c r="D198" s="116" t="s">
        <v>66</v>
      </c>
      <c r="E198" s="125" t="s">
        <v>77</v>
      </c>
      <c r="F198" s="125" t="s">
        <v>261</v>
      </c>
      <c r="I198" s="118"/>
      <c r="J198" s="126">
        <f>BK198</f>
        <v>0</v>
      </c>
      <c r="L198" s="115"/>
      <c r="M198" s="120"/>
      <c r="P198" s="121">
        <f>SUM(P199:P263)</f>
        <v>0</v>
      </c>
      <c r="R198" s="121">
        <f>SUM(R199:R263)</f>
        <v>0</v>
      </c>
      <c r="T198" s="122">
        <f>SUM(T199:T263)</f>
        <v>0</v>
      </c>
      <c r="AR198" s="116" t="s">
        <v>75</v>
      </c>
      <c r="AT198" s="123" t="s">
        <v>66</v>
      </c>
      <c r="AU198" s="123" t="s">
        <v>75</v>
      </c>
      <c r="AY198" s="116" t="s">
        <v>141</v>
      </c>
      <c r="BK198" s="124">
        <f>SUM(BK199:BK263)</f>
        <v>0</v>
      </c>
    </row>
    <row r="199" spans="2:65" s="1" customFormat="1" ht="21.75" customHeight="1">
      <c r="B199" s="32"/>
      <c r="C199" s="127" t="s">
        <v>262</v>
      </c>
      <c r="D199" s="127" t="s">
        <v>143</v>
      </c>
      <c r="E199" s="128" t="s">
        <v>263</v>
      </c>
      <c r="F199" s="129" t="s">
        <v>264</v>
      </c>
      <c r="G199" s="130" t="s">
        <v>190</v>
      </c>
      <c r="H199" s="131">
        <v>87.224000000000004</v>
      </c>
      <c r="I199" s="132"/>
      <c r="J199" s="133">
        <f>ROUND(I199*H199,2)</f>
        <v>0</v>
      </c>
      <c r="K199" s="129" t="s">
        <v>147</v>
      </c>
      <c r="L199" s="32"/>
      <c r="M199" s="134" t="s">
        <v>17</v>
      </c>
      <c r="N199" s="135" t="s">
        <v>38</v>
      </c>
      <c r="P199" s="136">
        <f>O199*H199</f>
        <v>0</v>
      </c>
      <c r="Q199" s="136">
        <v>0</v>
      </c>
      <c r="R199" s="136">
        <f>Q199*H199</f>
        <v>0</v>
      </c>
      <c r="S199" s="136">
        <v>0</v>
      </c>
      <c r="T199" s="137">
        <f>S199*H199</f>
        <v>0</v>
      </c>
      <c r="AR199" s="138" t="s">
        <v>148</v>
      </c>
      <c r="AT199" s="138" t="s">
        <v>143</v>
      </c>
      <c r="AU199" s="138" t="s">
        <v>77</v>
      </c>
      <c r="AY199" s="17" t="s">
        <v>141</v>
      </c>
      <c r="BE199" s="139">
        <f>IF(N199="základní",J199,0)</f>
        <v>0</v>
      </c>
      <c r="BF199" s="139">
        <f>IF(N199="snížená",J199,0)</f>
        <v>0</v>
      </c>
      <c r="BG199" s="139">
        <f>IF(N199="zákl. přenesená",J199,0)</f>
        <v>0</v>
      </c>
      <c r="BH199" s="139">
        <f>IF(N199="sníž. přenesená",J199,0)</f>
        <v>0</v>
      </c>
      <c r="BI199" s="139">
        <f>IF(N199="nulová",J199,0)</f>
        <v>0</v>
      </c>
      <c r="BJ199" s="17" t="s">
        <v>75</v>
      </c>
      <c r="BK199" s="139">
        <f>ROUND(I199*H199,2)</f>
        <v>0</v>
      </c>
      <c r="BL199" s="17" t="s">
        <v>148</v>
      </c>
      <c r="BM199" s="138" t="s">
        <v>265</v>
      </c>
    </row>
    <row r="200" spans="2:65" s="1" customFormat="1">
      <c r="B200" s="32"/>
      <c r="D200" s="140" t="s">
        <v>149</v>
      </c>
      <c r="F200" s="141" t="s">
        <v>266</v>
      </c>
      <c r="I200" s="142"/>
      <c r="L200" s="32"/>
      <c r="M200" s="143"/>
      <c r="T200" s="53"/>
      <c r="AT200" s="17" t="s">
        <v>149</v>
      </c>
      <c r="AU200" s="17" t="s">
        <v>77</v>
      </c>
    </row>
    <row r="201" spans="2:65" s="12" customFormat="1" ht="12">
      <c r="B201" s="144"/>
      <c r="D201" s="145" t="s">
        <v>151</v>
      </c>
      <c r="E201" s="146" t="s">
        <v>17</v>
      </c>
      <c r="F201" s="147" t="s">
        <v>267</v>
      </c>
      <c r="H201" s="146" t="s">
        <v>17</v>
      </c>
      <c r="I201" s="148"/>
      <c r="L201" s="144"/>
      <c r="M201" s="149"/>
      <c r="T201" s="150"/>
      <c r="AT201" s="146" t="s">
        <v>151</v>
      </c>
      <c r="AU201" s="146" t="s">
        <v>77</v>
      </c>
      <c r="AV201" s="12" t="s">
        <v>75</v>
      </c>
      <c r="AW201" s="12" t="s">
        <v>30</v>
      </c>
      <c r="AX201" s="12" t="s">
        <v>67</v>
      </c>
      <c r="AY201" s="146" t="s">
        <v>141</v>
      </c>
    </row>
    <row r="202" spans="2:65" s="13" customFormat="1" ht="12">
      <c r="B202" s="151"/>
      <c r="D202" s="145" t="s">
        <v>151</v>
      </c>
      <c r="E202" s="152" t="s">
        <v>17</v>
      </c>
      <c r="F202" s="153" t="s">
        <v>196</v>
      </c>
      <c r="H202" s="154">
        <v>38.799999999999997</v>
      </c>
      <c r="I202" s="155"/>
      <c r="L202" s="151"/>
      <c r="M202" s="156"/>
      <c r="T202" s="157"/>
      <c r="AT202" s="152" t="s">
        <v>151</v>
      </c>
      <c r="AU202" s="152" t="s">
        <v>77</v>
      </c>
      <c r="AV202" s="13" t="s">
        <v>77</v>
      </c>
      <c r="AW202" s="13" t="s">
        <v>30</v>
      </c>
      <c r="AX202" s="13" t="s">
        <v>67</v>
      </c>
      <c r="AY202" s="152" t="s">
        <v>141</v>
      </c>
    </row>
    <row r="203" spans="2:65" s="12" customFormat="1" ht="12">
      <c r="B203" s="144"/>
      <c r="D203" s="145" t="s">
        <v>151</v>
      </c>
      <c r="E203" s="146" t="s">
        <v>17</v>
      </c>
      <c r="F203" s="147" t="s">
        <v>268</v>
      </c>
      <c r="H203" s="146" t="s">
        <v>17</v>
      </c>
      <c r="I203" s="148"/>
      <c r="L203" s="144"/>
      <c r="M203" s="149"/>
      <c r="T203" s="150"/>
      <c r="AT203" s="146" t="s">
        <v>151</v>
      </c>
      <c r="AU203" s="146" t="s">
        <v>77</v>
      </c>
      <c r="AV203" s="12" t="s">
        <v>75</v>
      </c>
      <c r="AW203" s="12" t="s">
        <v>30</v>
      </c>
      <c r="AX203" s="12" t="s">
        <v>67</v>
      </c>
      <c r="AY203" s="146" t="s">
        <v>141</v>
      </c>
    </row>
    <row r="204" spans="2:65" s="13" customFormat="1" ht="12">
      <c r="B204" s="151"/>
      <c r="D204" s="145" t="s">
        <v>151</v>
      </c>
      <c r="E204" s="152" t="s">
        <v>17</v>
      </c>
      <c r="F204" s="153" t="s">
        <v>269</v>
      </c>
      <c r="H204" s="154">
        <v>9.6240000000000006</v>
      </c>
      <c r="I204" s="155"/>
      <c r="L204" s="151"/>
      <c r="M204" s="156"/>
      <c r="T204" s="157"/>
      <c r="AT204" s="152" t="s">
        <v>151</v>
      </c>
      <c r="AU204" s="152" t="s">
        <v>77</v>
      </c>
      <c r="AV204" s="13" t="s">
        <v>77</v>
      </c>
      <c r="AW204" s="13" t="s">
        <v>30</v>
      </c>
      <c r="AX204" s="13" t="s">
        <v>67</v>
      </c>
      <c r="AY204" s="152" t="s">
        <v>141</v>
      </c>
    </row>
    <row r="205" spans="2:65" s="12" customFormat="1" ht="12">
      <c r="B205" s="144"/>
      <c r="D205" s="145" t="s">
        <v>151</v>
      </c>
      <c r="E205" s="146" t="s">
        <v>17</v>
      </c>
      <c r="F205" s="147" t="s">
        <v>195</v>
      </c>
      <c r="H205" s="146" t="s">
        <v>17</v>
      </c>
      <c r="I205" s="148"/>
      <c r="L205" s="144"/>
      <c r="M205" s="149"/>
      <c r="T205" s="150"/>
      <c r="AT205" s="146" t="s">
        <v>151</v>
      </c>
      <c r="AU205" s="146" t="s">
        <v>77</v>
      </c>
      <c r="AV205" s="12" t="s">
        <v>75</v>
      </c>
      <c r="AW205" s="12" t="s">
        <v>30</v>
      </c>
      <c r="AX205" s="12" t="s">
        <v>67</v>
      </c>
      <c r="AY205" s="146" t="s">
        <v>141</v>
      </c>
    </row>
    <row r="206" spans="2:65" s="13" customFormat="1" ht="12">
      <c r="B206" s="151"/>
      <c r="D206" s="145" t="s">
        <v>151</v>
      </c>
      <c r="E206" s="152" t="s">
        <v>17</v>
      </c>
      <c r="F206" s="153" t="s">
        <v>196</v>
      </c>
      <c r="H206" s="154">
        <v>38.799999999999997</v>
      </c>
      <c r="I206" s="155"/>
      <c r="L206" s="151"/>
      <c r="M206" s="156"/>
      <c r="T206" s="157"/>
      <c r="AT206" s="152" t="s">
        <v>151</v>
      </c>
      <c r="AU206" s="152" t="s">
        <v>77</v>
      </c>
      <c r="AV206" s="13" t="s">
        <v>77</v>
      </c>
      <c r="AW206" s="13" t="s">
        <v>30</v>
      </c>
      <c r="AX206" s="13" t="s">
        <v>67</v>
      </c>
      <c r="AY206" s="152" t="s">
        <v>141</v>
      </c>
    </row>
    <row r="207" spans="2:65" s="14" customFormat="1" ht="12">
      <c r="B207" s="158"/>
      <c r="D207" s="145" t="s">
        <v>151</v>
      </c>
      <c r="E207" s="159" t="s">
        <v>17</v>
      </c>
      <c r="F207" s="160" t="s">
        <v>154</v>
      </c>
      <c r="H207" s="161">
        <v>87.22399999999999</v>
      </c>
      <c r="I207" s="162"/>
      <c r="L207" s="158"/>
      <c r="M207" s="163"/>
      <c r="T207" s="164"/>
      <c r="AT207" s="159" t="s">
        <v>151</v>
      </c>
      <c r="AU207" s="159" t="s">
        <v>77</v>
      </c>
      <c r="AV207" s="14" t="s">
        <v>148</v>
      </c>
      <c r="AW207" s="14" t="s">
        <v>30</v>
      </c>
      <c r="AX207" s="14" t="s">
        <v>75</v>
      </c>
      <c r="AY207" s="159" t="s">
        <v>141</v>
      </c>
    </row>
    <row r="208" spans="2:65" s="1" customFormat="1" ht="21.75" customHeight="1">
      <c r="B208" s="32"/>
      <c r="C208" s="127" t="s">
        <v>206</v>
      </c>
      <c r="D208" s="127" t="s">
        <v>143</v>
      </c>
      <c r="E208" s="128" t="s">
        <v>270</v>
      </c>
      <c r="F208" s="129" t="s">
        <v>271</v>
      </c>
      <c r="G208" s="130" t="s">
        <v>190</v>
      </c>
      <c r="H208" s="131">
        <v>29.1</v>
      </c>
      <c r="I208" s="132"/>
      <c r="J208" s="133">
        <f>ROUND(I208*H208,2)</f>
        <v>0</v>
      </c>
      <c r="K208" s="129" t="s">
        <v>147</v>
      </c>
      <c r="L208" s="32"/>
      <c r="M208" s="134" t="s">
        <v>17</v>
      </c>
      <c r="N208" s="135" t="s">
        <v>38</v>
      </c>
      <c r="P208" s="136">
        <f>O208*H208</f>
        <v>0</v>
      </c>
      <c r="Q208" s="136">
        <v>0</v>
      </c>
      <c r="R208" s="136">
        <f>Q208*H208</f>
        <v>0</v>
      </c>
      <c r="S208" s="136">
        <v>0</v>
      </c>
      <c r="T208" s="137">
        <f>S208*H208</f>
        <v>0</v>
      </c>
      <c r="AR208" s="138" t="s">
        <v>148</v>
      </c>
      <c r="AT208" s="138" t="s">
        <v>143</v>
      </c>
      <c r="AU208" s="138" t="s">
        <v>77</v>
      </c>
      <c r="AY208" s="17" t="s">
        <v>141</v>
      </c>
      <c r="BE208" s="139">
        <f>IF(N208="základní",J208,0)</f>
        <v>0</v>
      </c>
      <c r="BF208" s="139">
        <f>IF(N208="snížená",J208,0)</f>
        <v>0</v>
      </c>
      <c r="BG208" s="139">
        <f>IF(N208="zákl. přenesená",J208,0)</f>
        <v>0</v>
      </c>
      <c r="BH208" s="139">
        <f>IF(N208="sníž. přenesená",J208,0)</f>
        <v>0</v>
      </c>
      <c r="BI208" s="139">
        <f>IF(N208="nulová",J208,0)</f>
        <v>0</v>
      </c>
      <c r="BJ208" s="17" t="s">
        <v>75</v>
      </c>
      <c r="BK208" s="139">
        <f>ROUND(I208*H208,2)</f>
        <v>0</v>
      </c>
      <c r="BL208" s="17" t="s">
        <v>148</v>
      </c>
      <c r="BM208" s="138" t="s">
        <v>272</v>
      </c>
    </row>
    <row r="209" spans="2:65" s="1" customFormat="1">
      <c r="B209" s="32"/>
      <c r="D209" s="140" t="s">
        <v>149</v>
      </c>
      <c r="F209" s="141" t="s">
        <v>273</v>
      </c>
      <c r="I209" s="142"/>
      <c r="L209" s="32"/>
      <c r="M209" s="143"/>
      <c r="T209" s="53"/>
      <c r="AT209" s="17" t="s">
        <v>149</v>
      </c>
      <c r="AU209" s="17" t="s">
        <v>77</v>
      </c>
    </row>
    <row r="210" spans="2:65" s="12" customFormat="1" ht="12">
      <c r="B210" s="144"/>
      <c r="D210" s="145" t="s">
        <v>151</v>
      </c>
      <c r="E210" s="146" t="s">
        <v>17</v>
      </c>
      <c r="F210" s="147" t="s">
        <v>274</v>
      </c>
      <c r="H210" s="146" t="s">
        <v>17</v>
      </c>
      <c r="I210" s="148"/>
      <c r="L210" s="144"/>
      <c r="M210" s="149"/>
      <c r="T210" s="150"/>
      <c r="AT210" s="146" t="s">
        <v>151</v>
      </c>
      <c r="AU210" s="146" t="s">
        <v>77</v>
      </c>
      <c r="AV210" s="12" t="s">
        <v>75</v>
      </c>
      <c r="AW210" s="12" t="s">
        <v>30</v>
      </c>
      <c r="AX210" s="12" t="s">
        <v>67</v>
      </c>
      <c r="AY210" s="146" t="s">
        <v>141</v>
      </c>
    </row>
    <row r="211" spans="2:65" s="13" customFormat="1" ht="12">
      <c r="B211" s="151"/>
      <c r="D211" s="145" t="s">
        <v>151</v>
      </c>
      <c r="E211" s="152" t="s">
        <v>17</v>
      </c>
      <c r="F211" s="153" t="s">
        <v>275</v>
      </c>
      <c r="H211" s="154">
        <v>29.1</v>
      </c>
      <c r="I211" s="155"/>
      <c r="L211" s="151"/>
      <c r="M211" s="156"/>
      <c r="T211" s="157"/>
      <c r="AT211" s="152" t="s">
        <v>151</v>
      </c>
      <c r="AU211" s="152" t="s">
        <v>77</v>
      </c>
      <c r="AV211" s="13" t="s">
        <v>77</v>
      </c>
      <c r="AW211" s="13" t="s">
        <v>30</v>
      </c>
      <c r="AX211" s="13" t="s">
        <v>67</v>
      </c>
      <c r="AY211" s="152" t="s">
        <v>141</v>
      </c>
    </row>
    <row r="212" spans="2:65" s="14" customFormat="1" ht="12">
      <c r="B212" s="158"/>
      <c r="D212" s="145" t="s">
        <v>151</v>
      </c>
      <c r="E212" s="159" t="s">
        <v>17</v>
      </c>
      <c r="F212" s="160" t="s">
        <v>154</v>
      </c>
      <c r="H212" s="161">
        <v>29.1</v>
      </c>
      <c r="I212" s="162"/>
      <c r="L212" s="158"/>
      <c r="M212" s="163"/>
      <c r="T212" s="164"/>
      <c r="AT212" s="159" t="s">
        <v>151</v>
      </c>
      <c r="AU212" s="159" t="s">
        <v>77</v>
      </c>
      <c r="AV212" s="14" t="s">
        <v>148</v>
      </c>
      <c r="AW212" s="14" t="s">
        <v>30</v>
      </c>
      <c r="AX212" s="14" t="s">
        <v>75</v>
      </c>
      <c r="AY212" s="159" t="s">
        <v>141</v>
      </c>
    </row>
    <row r="213" spans="2:65" s="1" customFormat="1" ht="16.5" customHeight="1">
      <c r="B213" s="32"/>
      <c r="C213" s="127" t="s">
        <v>7</v>
      </c>
      <c r="D213" s="127" t="s">
        <v>143</v>
      </c>
      <c r="E213" s="128" t="s">
        <v>276</v>
      </c>
      <c r="F213" s="129" t="s">
        <v>277</v>
      </c>
      <c r="G213" s="130" t="s">
        <v>146</v>
      </c>
      <c r="H213" s="131">
        <v>8.4</v>
      </c>
      <c r="I213" s="132"/>
      <c r="J213" s="133">
        <f>ROUND(I213*H213,2)</f>
        <v>0</v>
      </c>
      <c r="K213" s="129" t="s">
        <v>147</v>
      </c>
      <c r="L213" s="32"/>
      <c r="M213" s="134" t="s">
        <v>17</v>
      </c>
      <c r="N213" s="135" t="s">
        <v>38</v>
      </c>
      <c r="P213" s="136">
        <f>O213*H213</f>
        <v>0</v>
      </c>
      <c r="Q213" s="136">
        <v>0</v>
      </c>
      <c r="R213" s="136">
        <f>Q213*H213</f>
        <v>0</v>
      </c>
      <c r="S213" s="136">
        <v>0</v>
      </c>
      <c r="T213" s="137">
        <f>S213*H213</f>
        <v>0</v>
      </c>
      <c r="AR213" s="138" t="s">
        <v>148</v>
      </c>
      <c r="AT213" s="138" t="s">
        <v>143</v>
      </c>
      <c r="AU213" s="138" t="s">
        <v>77</v>
      </c>
      <c r="AY213" s="17" t="s">
        <v>141</v>
      </c>
      <c r="BE213" s="139">
        <f>IF(N213="základní",J213,0)</f>
        <v>0</v>
      </c>
      <c r="BF213" s="139">
        <f>IF(N213="snížená",J213,0)</f>
        <v>0</v>
      </c>
      <c r="BG213" s="139">
        <f>IF(N213="zákl. přenesená",J213,0)</f>
        <v>0</v>
      </c>
      <c r="BH213" s="139">
        <f>IF(N213="sníž. přenesená",J213,0)</f>
        <v>0</v>
      </c>
      <c r="BI213" s="139">
        <f>IF(N213="nulová",J213,0)</f>
        <v>0</v>
      </c>
      <c r="BJ213" s="17" t="s">
        <v>75</v>
      </c>
      <c r="BK213" s="139">
        <f>ROUND(I213*H213,2)</f>
        <v>0</v>
      </c>
      <c r="BL213" s="17" t="s">
        <v>148</v>
      </c>
      <c r="BM213" s="138" t="s">
        <v>278</v>
      </c>
    </row>
    <row r="214" spans="2:65" s="1" customFormat="1">
      <c r="B214" s="32"/>
      <c r="D214" s="140" t="s">
        <v>149</v>
      </c>
      <c r="F214" s="141" t="s">
        <v>279</v>
      </c>
      <c r="I214" s="142"/>
      <c r="L214" s="32"/>
      <c r="M214" s="143"/>
      <c r="T214" s="53"/>
      <c r="AT214" s="17" t="s">
        <v>149</v>
      </c>
      <c r="AU214" s="17" t="s">
        <v>77</v>
      </c>
    </row>
    <row r="215" spans="2:65" s="12" customFormat="1" ht="12">
      <c r="B215" s="144"/>
      <c r="D215" s="145" t="s">
        <v>151</v>
      </c>
      <c r="E215" s="146" t="s">
        <v>17</v>
      </c>
      <c r="F215" s="147" t="s">
        <v>274</v>
      </c>
      <c r="H215" s="146" t="s">
        <v>17</v>
      </c>
      <c r="I215" s="148"/>
      <c r="L215" s="144"/>
      <c r="M215" s="149"/>
      <c r="T215" s="150"/>
      <c r="AT215" s="146" t="s">
        <v>151</v>
      </c>
      <c r="AU215" s="146" t="s">
        <v>77</v>
      </c>
      <c r="AV215" s="12" t="s">
        <v>75</v>
      </c>
      <c r="AW215" s="12" t="s">
        <v>30</v>
      </c>
      <c r="AX215" s="12" t="s">
        <v>67</v>
      </c>
      <c r="AY215" s="146" t="s">
        <v>141</v>
      </c>
    </row>
    <row r="216" spans="2:65" s="13" customFormat="1" ht="12">
      <c r="B216" s="151"/>
      <c r="D216" s="145" t="s">
        <v>151</v>
      </c>
      <c r="E216" s="152" t="s">
        <v>17</v>
      </c>
      <c r="F216" s="153" t="s">
        <v>280</v>
      </c>
      <c r="H216" s="154">
        <v>8.4</v>
      </c>
      <c r="I216" s="155"/>
      <c r="L216" s="151"/>
      <c r="M216" s="156"/>
      <c r="T216" s="157"/>
      <c r="AT216" s="152" t="s">
        <v>151</v>
      </c>
      <c r="AU216" s="152" t="s">
        <v>77</v>
      </c>
      <c r="AV216" s="13" t="s">
        <v>77</v>
      </c>
      <c r="AW216" s="13" t="s">
        <v>30</v>
      </c>
      <c r="AX216" s="13" t="s">
        <v>67</v>
      </c>
      <c r="AY216" s="152" t="s">
        <v>141</v>
      </c>
    </row>
    <row r="217" spans="2:65" s="14" customFormat="1" ht="12">
      <c r="B217" s="158"/>
      <c r="D217" s="145" t="s">
        <v>151</v>
      </c>
      <c r="E217" s="159" t="s">
        <v>17</v>
      </c>
      <c r="F217" s="160" t="s">
        <v>154</v>
      </c>
      <c r="H217" s="161">
        <v>8.4</v>
      </c>
      <c r="I217" s="162"/>
      <c r="L217" s="158"/>
      <c r="M217" s="163"/>
      <c r="T217" s="164"/>
      <c r="AT217" s="159" t="s">
        <v>151</v>
      </c>
      <c r="AU217" s="159" t="s">
        <v>77</v>
      </c>
      <c r="AV217" s="14" t="s">
        <v>148</v>
      </c>
      <c r="AW217" s="14" t="s">
        <v>30</v>
      </c>
      <c r="AX217" s="14" t="s">
        <v>75</v>
      </c>
      <c r="AY217" s="159" t="s">
        <v>141</v>
      </c>
    </row>
    <row r="218" spans="2:65" s="1" customFormat="1" ht="16.5" customHeight="1">
      <c r="B218" s="32"/>
      <c r="C218" s="127" t="s">
        <v>214</v>
      </c>
      <c r="D218" s="127" t="s">
        <v>143</v>
      </c>
      <c r="E218" s="128" t="s">
        <v>281</v>
      </c>
      <c r="F218" s="129" t="s">
        <v>282</v>
      </c>
      <c r="G218" s="130" t="s">
        <v>146</v>
      </c>
      <c r="H218" s="131">
        <v>8.4</v>
      </c>
      <c r="I218" s="132"/>
      <c r="J218" s="133">
        <f>ROUND(I218*H218,2)</f>
        <v>0</v>
      </c>
      <c r="K218" s="129" t="s">
        <v>147</v>
      </c>
      <c r="L218" s="32"/>
      <c r="M218" s="134" t="s">
        <v>17</v>
      </c>
      <c r="N218" s="135" t="s">
        <v>38</v>
      </c>
      <c r="P218" s="136">
        <f>O218*H218</f>
        <v>0</v>
      </c>
      <c r="Q218" s="136">
        <v>0</v>
      </c>
      <c r="R218" s="136">
        <f>Q218*H218</f>
        <v>0</v>
      </c>
      <c r="S218" s="136">
        <v>0</v>
      </c>
      <c r="T218" s="137">
        <f>S218*H218</f>
        <v>0</v>
      </c>
      <c r="AR218" s="138" t="s">
        <v>148</v>
      </c>
      <c r="AT218" s="138" t="s">
        <v>143</v>
      </c>
      <c r="AU218" s="138" t="s">
        <v>77</v>
      </c>
      <c r="AY218" s="17" t="s">
        <v>141</v>
      </c>
      <c r="BE218" s="139">
        <f>IF(N218="základní",J218,0)</f>
        <v>0</v>
      </c>
      <c r="BF218" s="139">
        <f>IF(N218="snížená",J218,0)</f>
        <v>0</v>
      </c>
      <c r="BG218" s="139">
        <f>IF(N218="zákl. přenesená",J218,0)</f>
        <v>0</v>
      </c>
      <c r="BH218" s="139">
        <f>IF(N218="sníž. přenesená",J218,0)</f>
        <v>0</v>
      </c>
      <c r="BI218" s="139">
        <f>IF(N218="nulová",J218,0)</f>
        <v>0</v>
      </c>
      <c r="BJ218" s="17" t="s">
        <v>75</v>
      </c>
      <c r="BK218" s="139">
        <f>ROUND(I218*H218,2)</f>
        <v>0</v>
      </c>
      <c r="BL218" s="17" t="s">
        <v>148</v>
      </c>
      <c r="BM218" s="138" t="s">
        <v>283</v>
      </c>
    </row>
    <row r="219" spans="2:65" s="1" customFormat="1">
      <c r="B219" s="32"/>
      <c r="D219" s="140" t="s">
        <v>149</v>
      </c>
      <c r="F219" s="141" t="s">
        <v>284</v>
      </c>
      <c r="I219" s="142"/>
      <c r="L219" s="32"/>
      <c r="M219" s="143"/>
      <c r="T219" s="53"/>
      <c r="AT219" s="17" t="s">
        <v>149</v>
      </c>
      <c r="AU219" s="17" t="s">
        <v>77</v>
      </c>
    </row>
    <row r="220" spans="2:65" s="1" customFormat="1" ht="16.5" customHeight="1">
      <c r="B220" s="32"/>
      <c r="C220" s="127" t="s">
        <v>285</v>
      </c>
      <c r="D220" s="127" t="s">
        <v>143</v>
      </c>
      <c r="E220" s="128" t="s">
        <v>286</v>
      </c>
      <c r="F220" s="129" t="s">
        <v>287</v>
      </c>
      <c r="G220" s="130" t="s">
        <v>234</v>
      </c>
      <c r="H220" s="131">
        <v>2.7240000000000002</v>
      </c>
      <c r="I220" s="132"/>
      <c r="J220" s="133">
        <f>ROUND(I220*H220,2)</f>
        <v>0</v>
      </c>
      <c r="K220" s="129" t="s">
        <v>147</v>
      </c>
      <c r="L220" s="32"/>
      <c r="M220" s="134" t="s">
        <v>17</v>
      </c>
      <c r="N220" s="135" t="s">
        <v>38</v>
      </c>
      <c r="P220" s="136">
        <f>O220*H220</f>
        <v>0</v>
      </c>
      <c r="Q220" s="136">
        <v>0</v>
      </c>
      <c r="R220" s="136">
        <f>Q220*H220</f>
        <v>0</v>
      </c>
      <c r="S220" s="136">
        <v>0</v>
      </c>
      <c r="T220" s="137">
        <f>S220*H220</f>
        <v>0</v>
      </c>
      <c r="AR220" s="138" t="s">
        <v>148</v>
      </c>
      <c r="AT220" s="138" t="s">
        <v>143</v>
      </c>
      <c r="AU220" s="138" t="s">
        <v>77</v>
      </c>
      <c r="AY220" s="17" t="s">
        <v>141</v>
      </c>
      <c r="BE220" s="139">
        <f>IF(N220="základní",J220,0)</f>
        <v>0</v>
      </c>
      <c r="BF220" s="139">
        <f>IF(N220="snížená",J220,0)</f>
        <v>0</v>
      </c>
      <c r="BG220" s="139">
        <f>IF(N220="zákl. přenesená",J220,0)</f>
        <v>0</v>
      </c>
      <c r="BH220" s="139">
        <f>IF(N220="sníž. přenesená",J220,0)</f>
        <v>0</v>
      </c>
      <c r="BI220" s="139">
        <f>IF(N220="nulová",J220,0)</f>
        <v>0</v>
      </c>
      <c r="BJ220" s="17" t="s">
        <v>75</v>
      </c>
      <c r="BK220" s="139">
        <f>ROUND(I220*H220,2)</f>
        <v>0</v>
      </c>
      <c r="BL220" s="17" t="s">
        <v>148</v>
      </c>
      <c r="BM220" s="138" t="s">
        <v>153</v>
      </c>
    </row>
    <row r="221" spans="2:65" s="1" customFormat="1">
      <c r="B221" s="32"/>
      <c r="D221" s="140" t="s">
        <v>149</v>
      </c>
      <c r="F221" s="141" t="s">
        <v>288</v>
      </c>
      <c r="I221" s="142"/>
      <c r="L221" s="32"/>
      <c r="M221" s="143"/>
      <c r="T221" s="53"/>
      <c r="AT221" s="17" t="s">
        <v>149</v>
      </c>
      <c r="AU221" s="17" t="s">
        <v>77</v>
      </c>
    </row>
    <row r="222" spans="2:65" s="12" customFormat="1" ht="12">
      <c r="B222" s="144"/>
      <c r="D222" s="145" t="s">
        <v>151</v>
      </c>
      <c r="E222" s="146" t="s">
        <v>17</v>
      </c>
      <c r="F222" s="147" t="s">
        <v>289</v>
      </c>
      <c r="H222" s="146" t="s">
        <v>17</v>
      </c>
      <c r="I222" s="148"/>
      <c r="L222" s="144"/>
      <c r="M222" s="149"/>
      <c r="T222" s="150"/>
      <c r="AT222" s="146" t="s">
        <v>151</v>
      </c>
      <c r="AU222" s="146" t="s">
        <v>77</v>
      </c>
      <c r="AV222" s="12" t="s">
        <v>75</v>
      </c>
      <c r="AW222" s="12" t="s">
        <v>30</v>
      </c>
      <c r="AX222" s="12" t="s">
        <v>67</v>
      </c>
      <c r="AY222" s="146" t="s">
        <v>141</v>
      </c>
    </row>
    <row r="223" spans="2:65" s="12" customFormat="1" ht="12">
      <c r="B223" s="144"/>
      <c r="D223" s="145" t="s">
        <v>151</v>
      </c>
      <c r="E223" s="146" t="s">
        <v>17</v>
      </c>
      <c r="F223" s="147" t="s">
        <v>290</v>
      </c>
      <c r="H223" s="146" t="s">
        <v>17</v>
      </c>
      <c r="I223" s="148"/>
      <c r="L223" s="144"/>
      <c r="M223" s="149"/>
      <c r="T223" s="150"/>
      <c r="AT223" s="146" t="s">
        <v>151</v>
      </c>
      <c r="AU223" s="146" t="s">
        <v>77</v>
      </c>
      <c r="AV223" s="12" t="s">
        <v>75</v>
      </c>
      <c r="AW223" s="12" t="s">
        <v>30</v>
      </c>
      <c r="AX223" s="12" t="s">
        <v>67</v>
      </c>
      <c r="AY223" s="146" t="s">
        <v>141</v>
      </c>
    </row>
    <row r="224" spans="2:65" s="13" customFormat="1" ht="12">
      <c r="B224" s="151"/>
      <c r="D224" s="145" t="s">
        <v>151</v>
      </c>
      <c r="E224" s="152" t="s">
        <v>17</v>
      </c>
      <c r="F224" s="153" t="s">
        <v>291</v>
      </c>
      <c r="H224" s="154">
        <v>2.7240000000000002</v>
      </c>
      <c r="I224" s="155"/>
      <c r="L224" s="151"/>
      <c r="M224" s="156"/>
      <c r="T224" s="157"/>
      <c r="AT224" s="152" t="s">
        <v>151</v>
      </c>
      <c r="AU224" s="152" t="s">
        <v>77</v>
      </c>
      <c r="AV224" s="13" t="s">
        <v>77</v>
      </c>
      <c r="AW224" s="13" t="s">
        <v>30</v>
      </c>
      <c r="AX224" s="13" t="s">
        <v>67</v>
      </c>
      <c r="AY224" s="152" t="s">
        <v>141</v>
      </c>
    </row>
    <row r="225" spans="2:65" s="14" customFormat="1" ht="12">
      <c r="B225" s="158"/>
      <c r="D225" s="145" t="s">
        <v>151</v>
      </c>
      <c r="E225" s="159" t="s">
        <v>17</v>
      </c>
      <c r="F225" s="160" t="s">
        <v>154</v>
      </c>
      <c r="H225" s="161">
        <v>2.7240000000000002</v>
      </c>
      <c r="I225" s="162"/>
      <c r="L225" s="158"/>
      <c r="M225" s="163"/>
      <c r="T225" s="164"/>
      <c r="AT225" s="159" t="s">
        <v>151</v>
      </c>
      <c r="AU225" s="159" t="s">
        <v>77</v>
      </c>
      <c r="AV225" s="14" t="s">
        <v>148</v>
      </c>
      <c r="AW225" s="14" t="s">
        <v>30</v>
      </c>
      <c r="AX225" s="14" t="s">
        <v>75</v>
      </c>
      <c r="AY225" s="159" t="s">
        <v>141</v>
      </c>
    </row>
    <row r="226" spans="2:65" s="1" customFormat="1" ht="21.75" customHeight="1">
      <c r="B226" s="32"/>
      <c r="C226" s="127" t="s">
        <v>222</v>
      </c>
      <c r="D226" s="127" t="s">
        <v>143</v>
      </c>
      <c r="E226" s="128" t="s">
        <v>292</v>
      </c>
      <c r="F226" s="129" t="s">
        <v>293</v>
      </c>
      <c r="G226" s="130" t="s">
        <v>190</v>
      </c>
      <c r="H226" s="131">
        <v>24.06</v>
      </c>
      <c r="I226" s="132"/>
      <c r="J226" s="133">
        <f>ROUND(I226*H226,2)</f>
        <v>0</v>
      </c>
      <c r="K226" s="129" t="s">
        <v>147</v>
      </c>
      <c r="L226" s="32"/>
      <c r="M226" s="134" t="s">
        <v>17</v>
      </c>
      <c r="N226" s="135" t="s">
        <v>38</v>
      </c>
      <c r="P226" s="136">
        <f>O226*H226</f>
        <v>0</v>
      </c>
      <c r="Q226" s="136">
        <v>0</v>
      </c>
      <c r="R226" s="136">
        <f>Q226*H226</f>
        <v>0</v>
      </c>
      <c r="S226" s="136">
        <v>0</v>
      </c>
      <c r="T226" s="137">
        <f>S226*H226</f>
        <v>0</v>
      </c>
      <c r="AR226" s="138" t="s">
        <v>148</v>
      </c>
      <c r="AT226" s="138" t="s">
        <v>143</v>
      </c>
      <c r="AU226" s="138" t="s">
        <v>77</v>
      </c>
      <c r="AY226" s="17" t="s">
        <v>141</v>
      </c>
      <c r="BE226" s="139">
        <f>IF(N226="základní",J226,0)</f>
        <v>0</v>
      </c>
      <c r="BF226" s="139">
        <f>IF(N226="snížená",J226,0)</f>
        <v>0</v>
      </c>
      <c r="BG226" s="139">
        <f>IF(N226="zákl. přenesená",J226,0)</f>
        <v>0</v>
      </c>
      <c r="BH226" s="139">
        <f>IF(N226="sníž. přenesená",J226,0)</f>
        <v>0</v>
      </c>
      <c r="BI226" s="139">
        <f>IF(N226="nulová",J226,0)</f>
        <v>0</v>
      </c>
      <c r="BJ226" s="17" t="s">
        <v>75</v>
      </c>
      <c r="BK226" s="139">
        <f>ROUND(I226*H226,2)</f>
        <v>0</v>
      </c>
      <c r="BL226" s="17" t="s">
        <v>148</v>
      </c>
      <c r="BM226" s="138" t="s">
        <v>294</v>
      </c>
    </row>
    <row r="227" spans="2:65" s="1" customFormat="1">
      <c r="B227" s="32"/>
      <c r="D227" s="140" t="s">
        <v>149</v>
      </c>
      <c r="F227" s="141" t="s">
        <v>295</v>
      </c>
      <c r="I227" s="142"/>
      <c r="L227" s="32"/>
      <c r="M227" s="143"/>
      <c r="T227" s="53"/>
      <c r="AT227" s="17" t="s">
        <v>149</v>
      </c>
      <c r="AU227" s="17" t="s">
        <v>77</v>
      </c>
    </row>
    <row r="228" spans="2:65" s="12" customFormat="1" ht="12">
      <c r="B228" s="144"/>
      <c r="D228" s="145" t="s">
        <v>151</v>
      </c>
      <c r="E228" s="146" t="s">
        <v>17</v>
      </c>
      <c r="F228" s="147" t="s">
        <v>296</v>
      </c>
      <c r="H228" s="146" t="s">
        <v>17</v>
      </c>
      <c r="I228" s="148"/>
      <c r="L228" s="144"/>
      <c r="M228" s="149"/>
      <c r="T228" s="150"/>
      <c r="AT228" s="146" t="s">
        <v>151</v>
      </c>
      <c r="AU228" s="146" t="s">
        <v>77</v>
      </c>
      <c r="AV228" s="12" t="s">
        <v>75</v>
      </c>
      <c r="AW228" s="12" t="s">
        <v>30</v>
      </c>
      <c r="AX228" s="12" t="s">
        <v>67</v>
      </c>
      <c r="AY228" s="146" t="s">
        <v>141</v>
      </c>
    </row>
    <row r="229" spans="2:65" s="13" customFormat="1" ht="12">
      <c r="B229" s="151"/>
      <c r="D229" s="145" t="s">
        <v>151</v>
      </c>
      <c r="E229" s="152" t="s">
        <v>17</v>
      </c>
      <c r="F229" s="153" t="s">
        <v>297</v>
      </c>
      <c r="H229" s="154">
        <v>24.06</v>
      </c>
      <c r="I229" s="155"/>
      <c r="L229" s="151"/>
      <c r="M229" s="156"/>
      <c r="T229" s="157"/>
      <c r="AT229" s="152" t="s">
        <v>151</v>
      </c>
      <c r="AU229" s="152" t="s">
        <v>77</v>
      </c>
      <c r="AV229" s="13" t="s">
        <v>77</v>
      </c>
      <c r="AW229" s="13" t="s">
        <v>30</v>
      </c>
      <c r="AX229" s="13" t="s">
        <v>67</v>
      </c>
      <c r="AY229" s="152" t="s">
        <v>141</v>
      </c>
    </row>
    <row r="230" spans="2:65" s="14" customFormat="1" ht="12">
      <c r="B230" s="158"/>
      <c r="D230" s="145" t="s">
        <v>151</v>
      </c>
      <c r="E230" s="159" t="s">
        <v>17</v>
      </c>
      <c r="F230" s="160" t="s">
        <v>154</v>
      </c>
      <c r="H230" s="161">
        <v>24.06</v>
      </c>
      <c r="I230" s="162"/>
      <c r="L230" s="158"/>
      <c r="M230" s="163"/>
      <c r="T230" s="164"/>
      <c r="AT230" s="159" t="s">
        <v>151</v>
      </c>
      <c r="AU230" s="159" t="s">
        <v>77</v>
      </c>
      <c r="AV230" s="14" t="s">
        <v>148</v>
      </c>
      <c r="AW230" s="14" t="s">
        <v>30</v>
      </c>
      <c r="AX230" s="14" t="s">
        <v>75</v>
      </c>
      <c r="AY230" s="159" t="s">
        <v>141</v>
      </c>
    </row>
    <row r="231" spans="2:65" s="1" customFormat="1" ht="16.5" customHeight="1">
      <c r="B231" s="32"/>
      <c r="C231" s="127" t="s">
        <v>298</v>
      </c>
      <c r="D231" s="127" t="s">
        <v>143</v>
      </c>
      <c r="E231" s="128" t="s">
        <v>299</v>
      </c>
      <c r="F231" s="129" t="s">
        <v>300</v>
      </c>
      <c r="G231" s="130" t="s">
        <v>146</v>
      </c>
      <c r="H231" s="131">
        <v>80.2</v>
      </c>
      <c r="I231" s="132"/>
      <c r="J231" s="133">
        <f>ROUND(I231*H231,2)</f>
        <v>0</v>
      </c>
      <c r="K231" s="129" t="s">
        <v>147</v>
      </c>
      <c r="L231" s="32"/>
      <c r="M231" s="134" t="s">
        <v>17</v>
      </c>
      <c r="N231" s="135" t="s">
        <v>38</v>
      </c>
      <c r="P231" s="136">
        <f>O231*H231</f>
        <v>0</v>
      </c>
      <c r="Q231" s="136">
        <v>0</v>
      </c>
      <c r="R231" s="136">
        <f>Q231*H231</f>
        <v>0</v>
      </c>
      <c r="S231" s="136">
        <v>0</v>
      </c>
      <c r="T231" s="137">
        <f>S231*H231</f>
        <v>0</v>
      </c>
      <c r="AR231" s="138" t="s">
        <v>148</v>
      </c>
      <c r="AT231" s="138" t="s">
        <v>143</v>
      </c>
      <c r="AU231" s="138" t="s">
        <v>77</v>
      </c>
      <c r="AY231" s="17" t="s">
        <v>141</v>
      </c>
      <c r="BE231" s="139">
        <f>IF(N231="základní",J231,0)</f>
        <v>0</v>
      </c>
      <c r="BF231" s="139">
        <f>IF(N231="snížená",J231,0)</f>
        <v>0</v>
      </c>
      <c r="BG231" s="139">
        <f>IF(N231="zákl. přenesená",J231,0)</f>
        <v>0</v>
      </c>
      <c r="BH231" s="139">
        <f>IF(N231="sníž. přenesená",J231,0)</f>
        <v>0</v>
      </c>
      <c r="BI231" s="139">
        <f>IF(N231="nulová",J231,0)</f>
        <v>0</v>
      </c>
      <c r="BJ231" s="17" t="s">
        <v>75</v>
      </c>
      <c r="BK231" s="139">
        <f>ROUND(I231*H231,2)</f>
        <v>0</v>
      </c>
      <c r="BL231" s="17" t="s">
        <v>148</v>
      </c>
      <c r="BM231" s="138" t="s">
        <v>301</v>
      </c>
    </row>
    <row r="232" spans="2:65" s="1" customFormat="1">
      <c r="B232" s="32"/>
      <c r="D232" s="140" t="s">
        <v>149</v>
      </c>
      <c r="F232" s="141" t="s">
        <v>302</v>
      </c>
      <c r="I232" s="142"/>
      <c r="L232" s="32"/>
      <c r="M232" s="143"/>
      <c r="T232" s="53"/>
      <c r="AT232" s="17" t="s">
        <v>149</v>
      </c>
      <c r="AU232" s="17" t="s">
        <v>77</v>
      </c>
    </row>
    <row r="233" spans="2:65" s="12" customFormat="1" ht="12">
      <c r="B233" s="144"/>
      <c r="D233" s="145" t="s">
        <v>151</v>
      </c>
      <c r="E233" s="146" t="s">
        <v>17</v>
      </c>
      <c r="F233" s="147" t="s">
        <v>303</v>
      </c>
      <c r="H233" s="146" t="s">
        <v>17</v>
      </c>
      <c r="I233" s="148"/>
      <c r="L233" s="144"/>
      <c r="M233" s="149"/>
      <c r="T233" s="150"/>
      <c r="AT233" s="146" t="s">
        <v>151</v>
      </c>
      <c r="AU233" s="146" t="s">
        <v>77</v>
      </c>
      <c r="AV233" s="12" t="s">
        <v>75</v>
      </c>
      <c r="AW233" s="12" t="s">
        <v>30</v>
      </c>
      <c r="AX233" s="12" t="s">
        <v>67</v>
      </c>
      <c r="AY233" s="146" t="s">
        <v>141</v>
      </c>
    </row>
    <row r="234" spans="2:65" s="13" customFormat="1" ht="12">
      <c r="B234" s="151"/>
      <c r="D234" s="145" t="s">
        <v>151</v>
      </c>
      <c r="E234" s="152" t="s">
        <v>17</v>
      </c>
      <c r="F234" s="153" t="s">
        <v>304</v>
      </c>
      <c r="H234" s="154">
        <v>80.2</v>
      </c>
      <c r="I234" s="155"/>
      <c r="L234" s="151"/>
      <c r="M234" s="156"/>
      <c r="T234" s="157"/>
      <c r="AT234" s="152" t="s">
        <v>151</v>
      </c>
      <c r="AU234" s="152" t="s">
        <v>77</v>
      </c>
      <c r="AV234" s="13" t="s">
        <v>77</v>
      </c>
      <c r="AW234" s="13" t="s">
        <v>30</v>
      </c>
      <c r="AX234" s="13" t="s">
        <v>67</v>
      </c>
      <c r="AY234" s="152" t="s">
        <v>141</v>
      </c>
    </row>
    <row r="235" spans="2:65" s="14" customFormat="1" ht="12">
      <c r="B235" s="158"/>
      <c r="D235" s="145" t="s">
        <v>151</v>
      </c>
      <c r="E235" s="159" t="s">
        <v>17</v>
      </c>
      <c r="F235" s="160" t="s">
        <v>154</v>
      </c>
      <c r="H235" s="161">
        <v>80.2</v>
      </c>
      <c r="I235" s="162"/>
      <c r="L235" s="158"/>
      <c r="M235" s="163"/>
      <c r="T235" s="164"/>
      <c r="AT235" s="159" t="s">
        <v>151</v>
      </c>
      <c r="AU235" s="159" t="s">
        <v>77</v>
      </c>
      <c r="AV235" s="14" t="s">
        <v>148</v>
      </c>
      <c r="AW235" s="14" t="s">
        <v>30</v>
      </c>
      <c r="AX235" s="14" t="s">
        <v>75</v>
      </c>
      <c r="AY235" s="159" t="s">
        <v>141</v>
      </c>
    </row>
    <row r="236" spans="2:65" s="1" customFormat="1" ht="16.5" customHeight="1">
      <c r="B236" s="32"/>
      <c r="C236" s="127" t="s">
        <v>228</v>
      </c>
      <c r="D236" s="127" t="s">
        <v>143</v>
      </c>
      <c r="E236" s="128" t="s">
        <v>305</v>
      </c>
      <c r="F236" s="129" t="s">
        <v>306</v>
      </c>
      <c r="G236" s="130" t="s">
        <v>146</v>
      </c>
      <c r="H236" s="131">
        <v>80.2</v>
      </c>
      <c r="I236" s="132"/>
      <c r="J236" s="133">
        <f>ROUND(I236*H236,2)</f>
        <v>0</v>
      </c>
      <c r="K236" s="129" t="s">
        <v>147</v>
      </c>
      <c r="L236" s="32"/>
      <c r="M236" s="134" t="s">
        <v>17</v>
      </c>
      <c r="N236" s="135" t="s">
        <v>38</v>
      </c>
      <c r="P236" s="136">
        <f>O236*H236</f>
        <v>0</v>
      </c>
      <c r="Q236" s="136">
        <v>0</v>
      </c>
      <c r="R236" s="136">
        <f>Q236*H236</f>
        <v>0</v>
      </c>
      <c r="S236" s="136">
        <v>0</v>
      </c>
      <c r="T236" s="137">
        <f>S236*H236</f>
        <v>0</v>
      </c>
      <c r="AR236" s="138" t="s">
        <v>148</v>
      </c>
      <c r="AT236" s="138" t="s">
        <v>143</v>
      </c>
      <c r="AU236" s="138" t="s">
        <v>77</v>
      </c>
      <c r="AY236" s="17" t="s">
        <v>141</v>
      </c>
      <c r="BE236" s="139">
        <f>IF(N236="základní",J236,0)</f>
        <v>0</v>
      </c>
      <c r="BF236" s="139">
        <f>IF(N236="snížená",J236,0)</f>
        <v>0</v>
      </c>
      <c r="BG236" s="139">
        <f>IF(N236="zákl. přenesená",J236,0)</f>
        <v>0</v>
      </c>
      <c r="BH236" s="139">
        <f>IF(N236="sníž. přenesená",J236,0)</f>
        <v>0</v>
      </c>
      <c r="BI236" s="139">
        <f>IF(N236="nulová",J236,0)</f>
        <v>0</v>
      </c>
      <c r="BJ236" s="17" t="s">
        <v>75</v>
      </c>
      <c r="BK236" s="139">
        <f>ROUND(I236*H236,2)</f>
        <v>0</v>
      </c>
      <c r="BL236" s="17" t="s">
        <v>148</v>
      </c>
      <c r="BM236" s="138" t="s">
        <v>307</v>
      </c>
    </row>
    <row r="237" spans="2:65" s="1" customFormat="1">
      <c r="B237" s="32"/>
      <c r="D237" s="140" t="s">
        <v>149</v>
      </c>
      <c r="F237" s="141" t="s">
        <v>308</v>
      </c>
      <c r="I237" s="142"/>
      <c r="L237" s="32"/>
      <c r="M237" s="143"/>
      <c r="T237" s="53"/>
      <c r="AT237" s="17" t="s">
        <v>149</v>
      </c>
      <c r="AU237" s="17" t="s">
        <v>77</v>
      </c>
    </row>
    <row r="238" spans="2:65" s="1" customFormat="1" ht="16.5" customHeight="1">
      <c r="B238" s="32"/>
      <c r="C238" s="127" t="s">
        <v>309</v>
      </c>
      <c r="D238" s="127" t="s">
        <v>143</v>
      </c>
      <c r="E238" s="128" t="s">
        <v>310</v>
      </c>
      <c r="F238" s="129" t="s">
        <v>311</v>
      </c>
      <c r="G238" s="130" t="s">
        <v>234</v>
      </c>
      <c r="H238" s="131">
        <v>1.925</v>
      </c>
      <c r="I238" s="132"/>
      <c r="J238" s="133">
        <f>ROUND(I238*H238,2)</f>
        <v>0</v>
      </c>
      <c r="K238" s="129" t="s">
        <v>147</v>
      </c>
      <c r="L238" s="32"/>
      <c r="M238" s="134" t="s">
        <v>17</v>
      </c>
      <c r="N238" s="135" t="s">
        <v>38</v>
      </c>
      <c r="P238" s="136">
        <f>O238*H238</f>
        <v>0</v>
      </c>
      <c r="Q238" s="136">
        <v>0</v>
      </c>
      <c r="R238" s="136">
        <f>Q238*H238</f>
        <v>0</v>
      </c>
      <c r="S238" s="136">
        <v>0</v>
      </c>
      <c r="T238" s="137">
        <f>S238*H238</f>
        <v>0</v>
      </c>
      <c r="AR238" s="138" t="s">
        <v>148</v>
      </c>
      <c r="AT238" s="138" t="s">
        <v>143</v>
      </c>
      <c r="AU238" s="138" t="s">
        <v>77</v>
      </c>
      <c r="AY238" s="17" t="s">
        <v>141</v>
      </c>
      <c r="BE238" s="139">
        <f>IF(N238="základní",J238,0)</f>
        <v>0</v>
      </c>
      <c r="BF238" s="139">
        <f>IF(N238="snížená",J238,0)</f>
        <v>0</v>
      </c>
      <c r="BG238" s="139">
        <f>IF(N238="zákl. přenesená",J238,0)</f>
        <v>0</v>
      </c>
      <c r="BH238" s="139">
        <f>IF(N238="sníž. přenesená",J238,0)</f>
        <v>0</v>
      </c>
      <c r="BI238" s="139">
        <f>IF(N238="nulová",J238,0)</f>
        <v>0</v>
      </c>
      <c r="BJ238" s="17" t="s">
        <v>75</v>
      </c>
      <c r="BK238" s="139">
        <f>ROUND(I238*H238,2)</f>
        <v>0</v>
      </c>
      <c r="BL238" s="17" t="s">
        <v>148</v>
      </c>
      <c r="BM238" s="138" t="s">
        <v>312</v>
      </c>
    </row>
    <row r="239" spans="2:65" s="1" customFormat="1">
      <c r="B239" s="32"/>
      <c r="D239" s="140" t="s">
        <v>149</v>
      </c>
      <c r="F239" s="141" t="s">
        <v>313</v>
      </c>
      <c r="I239" s="142"/>
      <c r="L239" s="32"/>
      <c r="M239" s="143"/>
      <c r="T239" s="53"/>
      <c r="AT239" s="17" t="s">
        <v>149</v>
      </c>
      <c r="AU239" s="17" t="s">
        <v>77</v>
      </c>
    </row>
    <row r="240" spans="2:65" s="12" customFormat="1" ht="12">
      <c r="B240" s="144"/>
      <c r="D240" s="145" t="s">
        <v>151</v>
      </c>
      <c r="E240" s="146" t="s">
        <v>17</v>
      </c>
      <c r="F240" s="147" t="s">
        <v>314</v>
      </c>
      <c r="H240" s="146" t="s">
        <v>17</v>
      </c>
      <c r="I240" s="148"/>
      <c r="L240" s="144"/>
      <c r="M240" s="149"/>
      <c r="T240" s="150"/>
      <c r="AT240" s="146" t="s">
        <v>151</v>
      </c>
      <c r="AU240" s="146" t="s">
        <v>77</v>
      </c>
      <c r="AV240" s="12" t="s">
        <v>75</v>
      </c>
      <c r="AW240" s="12" t="s">
        <v>30</v>
      </c>
      <c r="AX240" s="12" t="s">
        <v>67</v>
      </c>
      <c r="AY240" s="146" t="s">
        <v>141</v>
      </c>
    </row>
    <row r="241" spans="2:65" s="13" customFormat="1" ht="12">
      <c r="B241" s="151"/>
      <c r="D241" s="145" t="s">
        <v>151</v>
      </c>
      <c r="E241" s="152" t="s">
        <v>17</v>
      </c>
      <c r="F241" s="153" t="s">
        <v>315</v>
      </c>
      <c r="H241" s="154">
        <v>1.925</v>
      </c>
      <c r="I241" s="155"/>
      <c r="L241" s="151"/>
      <c r="M241" s="156"/>
      <c r="T241" s="157"/>
      <c r="AT241" s="152" t="s">
        <v>151</v>
      </c>
      <c r="AU241" s="152" t="s">
        <v>77</v>
      </c>
      <c r="AV241" s="13" t="s">
        <v>77</v>
      </c>
      <c r="AW241" s="13" t="s">
        <v>30</v>
      </c>
      <c r="AX241" s="13" t="s">
        <v>67</v>
      </c>
      <c r="AY241" s="152" t="s">
        <v>141</v>
      </c>
    </row>
    <row r="242" spans="2:65" s="14" customFormat="1" ht="12">
      <c r="B242" s="158"/>
      <c r="D242" s="145" t="s">
        <v>151</v>
      </c>
      <c r="E242" s="159" t="s">
        <v>17</v>
      </c>
      <c r="F242" s="160" t="s">
        <v>154</v>
      </c>
      <c r="H242" s="161">
        <v>1.925</v>
      </c>
      <c r="I242" s="162"/>
      <c r="L242" s="158"/>
      <c r="M242" s="163"/>
      <c r="T242" s="164"/>
      <c r="AT242" s="159" t="s">
        <v>151</v>
      </c>
      <c r="AU242" s="159" t="s">
        <v>77</v>
      </c>
      <c r="AV242" s="14" t="s">
        <v>148</v>
      </c>
      <c r="AW242" s="14" t="s">
        <v>30</v>
      </c>
      <c r="AX242" s="14" t="s">
        <v>75</v>
      </c>
      <c r="AY242" s="159" t="s">
        <v>141</v>
      </c>
    </row>
    <row r="243" spans="2:65" s="1" customFormat="1" ht="21.75" customHeight="1">
      <c r="B243" s="32"/>
      <c r="C243" s="127" t="s">
        <v>235</v>
      </c>
      <c r="D243" s="127" t="s">
        <v>143</v>
      </c>
      <c r="E243" s="128" t="s">
        <v>316</v>
      </c>
      <c r="F243" s="129" t="s">
        <v>317</v>
      </c>
      <c r="G243" s="130" t="s">
        <v>190</v>
      </c>
      <c r="H243" s="131">
        <v>4</v>
      </c>
      <c r="I243" s="132"/>
      <c r="J243" s="133">
        <f>ROUND(I243*H243,2)</f>
        <v>0</v>
      </c>
      <c r="K243" s="129" t="s">
        <v>147</v>
      </c>
      <c r="L243" s="32"/>
      <c r="M243" s="134" t="s">
        <v>17</v>
      </c>
      <c r="N243" s="135" t="s">
        <v>38</v>
      </c>
      <c r="P243" s="136">
        <f>O243*H243</f>
        <v>0</v>
      </c>
      <c r="Q243" s="136">
        <v>0</v>
      </c>
      <c r="R243" s="136">
        <f>Q243*H243</f>
        <v>0</v>
      </c>
      <c r="S243" s="136">
        <v>0</v>
      </c>
      <c r="T243" s="137">
        <f>S243*H243</f>
        <v>0</v>
      </c>
      <c r="AR243" s="138" t="s">
        <v>148</v>
      </c>
      <c r="AT243" s="138" t="s">
        <v>143</v>
      </c>
      <c r="AU243" s="138" t="s">
        <v>77</v>
      </c>
      <c r="AY243" s="17" t="s">
        <v>141</v>
      </c>
      <c r="BE243" s="139">
        <f>IF(N243="základní",J243,0)</f>
        <v>0</v>
      </c>
      <c r="BF243" s="139">
        <f>IF(N243="snížená",J243,0)</f>
        <v>0</v>
      </c>
      <c r="BG243" s="139">
        <f>IF(N243="zákl. přenesená",J243,0)</f>
        <v>0</v>
      </c>
      <c r="BH243" s="139">
        <f>IF(N243="sníž. přenesená",J243,0)</f>
        <v>0</v>
      </c>
      <c r="BI243" s="139">
        <f>IF(N243="nulová",J243,0)</f>
        <v>0</v>
      </c>
      <c r="BJ243" s="17" t="s">
        <v>75</v>
      </c>
      <c r="BK243" s="139">
        <f>ROUND(I243*H243,2)</f>
        <v>0</v>
      </c>
      <c r="BL243" s="17" t="s">
        <v>148</v>
      </c>
      <c r="BM243" s="138" t="s">
        <v>318</v>
      </c>
    </row>
    <row r="244" spans="2:65" s="1" customFormat="1">
      <c r="B244" s="32"/>
      <c r="D244" s="140" t="s">
        <v>149</v>
      </c>
      <c r="F244" s="141" t="s">
        <v>319</v>
      </c>
      <c r="I244" s="142"/>
      <c r="L244" s="32"/>
      <c r="M244" s="143"/>
      <c r="T244" s="53"/>
      <c r="AT244" s="17" t="s">
        <v>149</v>
      </c>
      <c r="AU244" s="17" t="s">
        <v>77</v>
      </c>
    </row>
    <row r="245" spans="2:65" s="12" customFormat="1" ht="12">
      <c r="B245" s="144"/>
      <c r="D245" s="145" t="s">
        <v>151</v>
      </c>
      <c r="E245" s="146" t="s">
        <v>17</v>
      </c>
      <c r="F245" s="147" t="s">
        <v>320</v>
      </c>
      <c r="H245" s="146" t="s">
        <v>17</v>
      </c>
      <c r="I245" s="148"/>
      <c r="L245" s="144"/>
      <c r="M245" s="149"/>
      <c r="T245" s="150"/>
      <c r="AT245" s="146" t="s">
        <v>151</v>
      </c>
      <c r="AU245" s="146" t="s">
        <v>77</v>
      </c>
      <c r="AV245" s="12" t="s">
        <v>75</v>
      </c>
      <c r="AW245" s="12" t="s">
        <v>30</v>
      </c>
      <c r="AX245" s="12" t="s">
        <v>67</v>
      </c>
      <c r="AY245" s="146" t="s">
        <v>141</v>
      </c>
    </row>
    <row r="246" spans="2:65" s="13" customFormat="1" ht="12">
      <c r="B246" s="151"/>
      <c r="D246" s="145" t="s">
        <v>151</v>
      </c>
      <c r="E246" s="152" t="s">
        <v>17</v>
      </c>
      <c r="F246" s="153" t="s">
        <v>321</v>
      </c>
      <c r="H246" s="154">
        <v>4</v>
      </c>
      <c r="I246" s="155"/>
      <c r="L246" s="151"/>
      <c r="M246" s="156"/>
      <c r="T246" s="157"/>
      <c r="AT246" s="152" t="s">
        <v>151</v>
      </c>
      <c r="AU246" s="152" t="s">
        <v>77</v>
      </c>
      <c r="AV246" s="13" t="s">
        <v>77</v>
      </c>
      <c r="AW246" s="13" t="s">
        <v>30</v>
      </c>
      <c r="AX246" s="13" t="s">
        <v>67</v>
      </c>
      <c r="AY246" s="152" t="s">
        <v>141</v>
      </c>
    </row>
    <row r="247" spans="2:65" s="14" customFormat="1" ht="12">
      <c r="B247" s="158"/>
      <c r="D247" s="145" t="s">
        <v>151</v>
      </c>
      <c r="E247" s="159" t="s">
        <v>17</v>
      </c>
      <c r="F247" s="160" t="s">
        <v>154</v>
      </c>
      <c r="H247" s="161">
        <v>4</v>
      </c>
      <c r="I247" s="162"/>
      <c r="L247" s="158"/>
      <c r="M247" s="163"/>
      <c r="T247" s="164"/>
      <c r="AT247" s="159" t="s">
        <v>151</v>
      </c>
      <c r="AU247" s="159" t="s">
        <v>77</v>
      </c>
      <c r="AV247" s="14" t="s">
        <v>148</v>
      </c>
      <c r="AW247" s="14" t="s">
        <v>30</v>
      </c>
      <c r="AX247" s="14" t="s">
        <v>75</v>
      </c>
      <c r="AY247" s="159" t="s">
        <v>141</v>
      </c>
    </row>
    <row r="248" spans="2:65" s="1" customFormat="1" ht="16.5" customHeight="1">
      <c r="B248" s="32"/>
      <c r="C248" s="127" t="s">
        <v>322</v>
      </c>
      <c r="D248" s="127" t="s">
        <v>143</v>
      </c>
      <c r="E248" s="128" t="s">
        <v>323</v>
      </c>
      <c r="F248" s="129" t="s">
        <v>324</v>
      </c>
      <c r="G248" s="130" t="s">
        <v>146</v>
      </c>
      <c r="H248" s="131">
        <v>16</v>
      </c>
      <c r="I248" s="132"/>
      <c r="J248" s="133">
        <f>ROUND(I248*H248,2)</f>
        <v>0</v>
      </c>
      <c r="K248" s="129" t="s">
        <v>147</v>
      </c>
      <c r="L248" s="32"/>
      <c r="M248" s="134" t="s">
        <v>17</v>
      </c>
      <c r="N248" s="135" t="s">
        <v>38</v>
      </c>
      <c r="P248" s="136">
        <f>O248*H248</f>
        <v>0</v>
      </c>
      <c r="Q248" s="136">
        <v>0</v>
      </c>
      <c r="R248" s="136">
        <f>Q248*H248</f>
        <v>0</v>
      </c>
      <c r="S248" s="136">
        <v>0</v>
      </c>
      <c r="T248" s="137">
        <f>S248*H248</f>
        <v>0</v>
      </c>
      <c r="AR248" s="138" t="s">
        <v>148</v>
      </c>
      <c r="AT248" s="138" t="s">
        <v>143</v>
      </c>
      <c r="AU248" s="138" t="s">
        <v>77</v>
      </c>
      <c r="AY248" s="17" t="s">
        <v>141</v>
      </c>
      <c r="BE248" s="139">
        <f>IF(N248="základní",J248,0)</f>
        <v>0</v>
      </c>
      <c r="BF248" s="139">
        <f>IF(N248="snížená",J248,0)</f>
        <v>0</v>
      </c>
      <c r="BG248" s="139">
        <f>IF(N248="zákl. přenesená",J248,0)</f>
        <v>0</v>
      </c>
      <c r="BH248" s="139">
        <f>IF(N248="sníž. přenesená",J248,0)</f>
        <v>0</v>
      </c>
      <c r="BI248" s="139">
        <f>IF(N248="nulová",J248,0)</f>
        <v>0</v>
      </c>
      <c r="BJ248" s="17" t="s">
        <v>75</v>
      </c>
      <c r="BK248" s="139">
        <f>ROUND(I248*H248,2)</f>
        <v>0</v>
      </c>
      <c r="BL248" s="17" t="s">
        <v>148</v>
      </c>
      <c r="BM248" s="138" t="s">
        <v>325</v>
      </c>
    </row>
    <row r="249" spans="2:65" s="1" customFormat="1">
      <c r="B249" s="32"/>
      <c r="D249" s="140" t="s">
        <v>149</v>
      </c>
      <c r="F249" s="141" t="s">
        <v>326</v>
      </c>
      <c r="I249" s="142"/>
      <c r="L249" s="32"/>
      <c r="M249" s="143"/>
      <c r="T249" s="53"/>
      <c r="AT249" s="17" t="s">
        <v>149</v>
      </c>
      <c r="AU249" s="17" t="s">
        <v>77</v>
      </c>
    </row>
    <row r="250" spans="2:65" s="12" customFormat="1" ht="12">
      <c r="B250" s="144"/>
      <c r="D250" s="145" t="s">
        <v>151</v>
      </c>
      <c r="E250" s="146" t="s">
        <v>17</v>
      </c>
      <c r="F250" s="147" t="s">
        <v>320</v>
      </c>
      <c r="H250" s="146" t="s">
        <v>17</v>
      </c>
      <c r="I250" s="148"/>
      <c r="L250" s="144"/>
      <c r="M250" s="149"/>
      <c r="T250" s="150"/>
      <c r="AT250" s="146" t="s">
        <v>151</v>
      </c>
      <c r="AU250" s="146" t="s">
        <v>77</v>
      </c>
      <c r="AV250" s="12" t="s">
        <v>75</v>
      </c>
      <c r="AW250" s="12" t="s">
        <v>30</v>
      </c>
      <c r="AX250" s="12" t="s">
        <v>67</v>
      </c>
      <c r="AY250" s="146" t="s">
        <v>141</v>
      </c>
    </row>
    <row r="251" spans="2:65" s="13" customFormat="1" ht="12">
      <c r="B251" s="151"/>
      <c r="D251" s="145" t="s">
        <v>151</v>
      </c>
      <c r="E251" s="152" t="s">
        <v>17</v>
      </c>
      <c r="F251" s="153" t="s">
        <v>327</v>
      </c>
      <c r="H251" s="154">
        <v>16</v>
      </c>
      <c r="I251" s="155"/>
      <c r="L251" s="151"/>
      <c r="M251" s="156"/>
      <c r="T251" s="157"/>
      <c r="AT251" s="152" t="s">
        <v>151</v>
      </c>
      <c r="AU251" s="152" t="s">
        <v>77</v>
      </c>
      <c r="AV251" s="13" t="s">
        <v>77</v>
      </c>
      <c r="AW251" s="13" t="s">
        <v>30</v>
      </c>
      <c r="AX251" s="13" t="s">
        <v>67</v>
      </c>
      <c r="AY251" s="152" t="s">
        <v>141</v>
      </c>
    </row>
    <row r="252" spans="2:65" s="14" customFormat="1" ht="12">
      <c r="B252" s="158"/>
      <c r="D252" s="145" t="s">
        <v>151</v>
      </c>
      <c r="E252" s="159" t="s">
        <v>17</v>
      </c>
      <c r="F252" s="160" t="s">
        <v>154</v>
      </c>
      <c r="H252" s="161">
        <v>16</v>
      </c>
      <c r="I252" s="162"/>
      <c r="L252" s="158"/>
      <c r="M252" s="163"/>
      <c r="T252" s="164"/>
      <c r="AT252" s="159" t="s">
        <v>151</v>
      </c>
      <c r="AU252" s="159" t="s">
        <v>77</v>
      </c>
      <c r="AV252" s="14" t="s">
        <v>148</v>
      </c>
      <c r="AW252" s="14" t="s">
        <v>30</v>
      </c>
      <c r="AX252" s="14" t="s">
        <v>75</v>
      </c>
      <c r="AY252" s="159" t="s">
        <v>141</v>
      </c>
    </row>
    <row r="253" spans="2:65" s="1" customFormat="1" ht="16.5" customHeight="1">
      <c r="B253" s="32"/>
      <c r="C253" s="127" t="s">
        <v>241</v>
      </c>
      <c r="D253" s="127" t="s">
        <v>143</v>
      </c>
      <c r="E253" s="128" t="s">
        <v>328</v>
      </c>
      <c r="F253" s="129" t="s">
        <v>329</v>
      </c>
      <c r="G253" s="130" t="s">
        <v>146</v>
      </c>
      <c r="H253" s="131">
        <v>16</v>
      </c>
      <c r="I253" s="132"/>
      <c r="J253" s="133">
        <f>ROUND(I253*H253,2)</f>
        <v>0</v>
      </c>
      <c r="K253" s="129" t="s">
        <v>147</v>
      </c>
      <c r="L253" s="32"/>
      <c r="M253" s="134" t="s">
        <v>17</v>
      </c>
      <c r="N253" s="135" t="s">
        <v>38</v>
      </c>
      <c r="P253" s="136">
        <f>O253*H253</f>
        <v>0</v>
      </c>
      <c r="Q253" s="136">
        <v>0</v>
      </c>
      <c r="R253" s="136">
        <f>Q253*H253</f>
        <v>0</v>
      </c>
      <c r="S253" s="136">
        <v>0</v>
      </c>
      <c r="T253" s="137">
        <f>S253*H253</f>
        <v>0</v>
      </c>
      <c r="AR253" s="138" t="s">
        <v>148</v>
      </c>
      <c r="AT253" s="138" t="s">
        <v>143</v>
      </c>
      <c r="AU253" s="138" t="s">
        <v>77</v>
      </c>
      <c r="AY253" s="17" t="s">
        <v>141</v>
      </c>
      <c r="BE253" s="139">
        <f>IF(N253="základní",J253,0)</f>
        <v>0</v>
      </c>
      <c r="BF253" s="139">
        <f>IF(N253="snížená",J253,0)</f>
        <v>0</v>
      </c>
      <c r="BG253" s="139">
        <f>IF(N253="zákl. přenesená",J253,0)</f>
        <v>0</v>
      </c>
      <c r="BH253" s="139">
        <f>IF(N253="sníž. přenesená",J253,0)</f>
        <v>0</v>
      </c>
      <c r="BI253" s="139">
        <f>IF(N253="nulová",J253,0)</f>
        <v>0</v>
      </c>
      <c r="BJ253" s="17" t="s">
        <v>75</v>
      </c>
      <c r="BK253" s="139">
        <f>ROUND(I253*H253,2)</f>
        <v>0</v>
      </c>
      <c r="BL253" s="17" t="s">
        <v>148</v>
      </c>
      <c r="BM253" s="138" t="s">
        <v>330</v>
      </c>
    </row>
    <row r="254" spans="2:65" s="1" customFormat="1">
      <c r="B254" s="32"/>
      <c r="D254" s="140" t="s">
        <v>149</v>
      </c>
      <c r="F254" s="141" t="s">
        <v>331</v>
      </c>
      <c r="I254" s="142"/>
      <c r="L254" s="32"/>
      <c r="M254" s="143"/>
      <c r="T254" s="53"/>
      <c r="AT254" s="17" t="s">
        <v>149</v>
      </c>
      <c r="AU254" s="17" t="s">
        <v>77</v>
      </c>
    </row>
    <row r="255" spans="2:65" s="1" customFormat="1" ht="16.5" customHeight="1">
      <c r="B255" s="32"/>
      <c r="C255" s="127" t="s">
        <v>332</v>
      </c>
      <c r="D255" s="127" t="s">
        <v>143</v>
      </c>
      <c r="E255" s="128" t="s">
        <v>333</v>
      </c>
      <c r="F255" s="129" t="s">
        <v>334</v>
      </c>
      <c r="G255" s="130" t="s">
        <v>234</v>
      </c>
      <c r="H255" s="131">
        <v>0.32</v>
      </c>
      <c r="I255" s="132"/>
      <c r="J255" s="133">
        <f>ROUND(I255*H255,2)</f>
        <v>0</v>
      </c>
      <c r="K255" s="129" t="s">
        <v>147</v>
      </c>
      <c r="L255" s="32"/>
      <c r="M255" s="134" t="s">
        <v>17</v>
      </c>
      <c r="N255" s="135" t="s">
        <v>38</v>
      </c>
      <c r="P255" s="136">
        <f>O255*H255</f>
        <v>0</v>
      </c>
      <c r="Q255" s="136">
        <v>0</v>
      </c>
      <c r="R255" s="136">
        <f>Q255*H255</f>
        <v>0</v>
      </c>
      <c r="S255" s="136">
        <v>0</v>
      </c>
      <c r="T255" s="137">
        <f>S255*H255</f>
        <v>0</v>
      </c>
      <c r="AR255" s="138" t="s">
        <v>148</v>
      </c>
      <c r="AT255" s="138" t="s">
        <v>143</v>
      </c>
      <c r="AU255" s="138" t="s">
        <v>77</v>
      </c>
      <c r="AY255" s="17" t="s">
        <v>141</v>
      </c>
      <c r="BE255" s="139">
        <f>IF(N255="základní",J255,0)</f>
        <v>0</v>
      </c>
      <c r="BF255" s="139">
        <f>IF(N255="snížená",J255,0)</f>
        <v>0</v>
      </c>
      <c r="BG255" s="139">
        <f>IF(N255="zákl. přenesená",J255,0)</f>
        <v>0</v>
      </c>
      <c r="BH255" s="139">
        <f>IF(N255="sníž. přenesená",J255,0)</f>
        <v>0</v>
      </c>
      <c r="BI255" s="139">
        <f>IF(N255="nulová",J255,0)</f>
        <v>0</v>
      </c>
      <c r="BJ255" s="17" t="s">
        <v>75</v>
      </c>
      <c r="BK255" s="139">
        <f>ROUND(I255*H255,2)</f>
        <v>0</v>
      </c>
      <c r="BL255" s="17" t="s">
        <v>148</v>
      </c>
      <c r="BM255" s="138" t="s">
        <v>335</v>
      </c>
    </row>
    <row r="256" spans="2:65" s="1" customFormat="1">
      <c r="B256" s="32"/>
      <c r="D256" s="140" t="s">
        <v>149</v>
      </c>
      <c r="F256" s="141" t="s">
        <v>336</v>
      </c>
      <c r="I256" s="142"/>
      <c r="L256" s="32"/>
      <c r="M256" s="143"/>
      <c r="T256" s="53"/>
      <c r="AT256" s="17" t="s">
        <v>149</v>
      </c>
      <c r="AU256" s="17" t="s">
        <v>77</v>
      </c>
    </row>
    <row r="257" spans="2:65" s="12" customFormat="1" ht="12">
      <c r="B257" s="144"/>
      <c r="D257" s="145" t="s">
        <v>151</v>
      </c>
      <c r="E257" s="146" t="s">
        <v>17</v>
      </c>
      <c r="F257" s="147" t="s">
        <v>314</v>
      </c>
      <c r="H257" s="146" t="s">
        <v>17</v>
      </c>
      <c r="I257" s="148"/>
      <c r="L257" s="144"/>
      <c r="M257" s="149"/>
      <c r="T257" s="150"/>
      <c r="AT257" s="146" t="s">
        <v>151</v>
      </c>
      <c r="AU257" s="146" t="s">
        <v>77</v>
      </c>
      <c r="AV257" s="12" t="s">
        <v>75</v>
      </c>
      <c r="AW257" s="12" t="s">
        <v>30</v>
      </c>
      <c r="AX257" s="12" t="s">
        <v>67</v>
      </c>
      <c r="AY257" s="146" t="s">
        <v>141</v>
      </c>
    </row>
    <row r="258" spans="2:65" s="13" customFormat="1" ht="12">
      <c r="B258" s="151"/>
      <c r="D258" s="145" t="s">
        <v>151</v>
      </c>
      <c r="E258" s="152" t="s">
        <v>17</v>
      </c>
      <c r="F258" s="153" t="s">
        <v>337</v>
      </c>
      <c r="H258" s="154">
        <v>0.32</v>
      </c>
      <c r="I258" s="155"/>
      <c r="L258" s="151"/>
      <c r="M258" s="156"/>
      <c r="T258" s="157"/>
      <c r="AT258" s="152" t="s">
        <v>151</v>
      </c>
      <c r="AU258" s="152" t="s">
        <v>77</v>
      </c>
      <c r="AV258" s="13" t="s">
        <v>77</v>
      </c>
      <c r="AW258" s="13" t="s">
        <v>30</v>
      </c>
      <c r="AX258" s="13" t="s">
        <v>67</v>
      </c>
      <c r="AY258" s="152" t="s">
        <v>141</v>
      </c>
    </row>
    <row r="259" spans="2:65" s="14" customFormat="1" ht="12">
      <c r="B259" s="158"/>
      <c r="D259" s="145" t="s">
        <v>151</v>
      </c>
      <c r="E259" s="159" t="s">
        <v>17</v>
      </c>
      <c r="F259" s="160" t="s">
        <v>154</v>
      </c>
      <c r="H259" s="161">
        <v>0.32</v>
      </c>
      <c r="I259" s="162"/>
      <c r="L259" s="158"/>
      <c r="M259" s="163"/>
      <c r="T259" s="164"/>
      <c r="AT259" s="159" t="s">
        <v>151</v>
      </c>
      <c r="AU259" s="159" t="s">
        <v>77</v>
      </c>
      <c r="AV259" s="14" t="s">
        <v>148</v>
      </c>
      <c r="AW259" s="14" t="s">
        <v>30</v>
      </c>
      <c r="AX259" s="14" t="s">
        <v>75</v>
      </c>
      <c r="AY259" s="159" t="s">
        <v>141</v>
      </c>
    </row>
    <row r="260" spans="2:65" s="1" customFormat="1" ht="16.5" customHeight="1">
      <c r="B260" s="32"/>
      <c r="C260" s="127" t="s">
        <v>246</v>
      </c>
      <c r="D260" s="127" t="s">
        <v>143</v>
      </c>
      <c r="E260" s="128" t="s">
        <v>338</v>
      </c>
      <c r="F260" s="129" t="s">
        <v>339</v>
      </c>
      <c r="G260" s="130" t="s">
        <v>190</v>
      </c>
      <c r="H260" s="131">
        <v>7.1999999999999995E-2</v>
      </c>
      <c r="I260" s="132"/>
      <c r="J260" s="133">
        <f>ROUND(I260*H260,2)</f>
        <v>0</v>
      </c>
      <c r="K260" s="129" t="s">
        <v>147</v>
      </c>
      <c r="L260" s="32"/>
      <c r="M260" s="134" t="s">
        <v>17</v>
      </c>
      <c r="N260" s="135" t="s">
        <v>38</v>
      </c>
      <c r="P260" s="136">
        <f>O260*H260</f>
        <v>0</v>
      </c>
      <c r="Q260" s="136">
        <v>0</v>
      </c>
      <c r="R260" s="136">
        <f>Q260*H260</f>
        <v>0</v>
      </c>
      <c r="S260" s="136">
        <v>0</v>
      </c>
      <c r="T260" s="137">
        <f>S260*H260</f>
        <v>0</v>
      </c>
      <c r="AR260" s="138" t="s">
        <v>148</v>
      </c>
      <c r="AT260" s="138" t="s">
        <v>143</v>
      </c>
      <c r="AU260" s="138" t="s">
        <v>77</v>
      </c>
      <c r="AY260" s="17" t="s">
        <v>141</v>
      </c>
      <c r="BE260" s="139">
        <f>IF(N260="základní",J260,0)</f>
        <v>0</v>
      </c>
      <c r="BF260" s="139">
        <f>IF(N260="snížená",J260,0)</f>
        <v>0</v>
      </c>
      <c r="BG260" s="139">
        <f>IF(N260="zákl. přenesená",J260,0)</f>
        <v>0</v>
      </c>
      <c r="BH260" s="139">
        <f>IF(N260="sníž. přenesená",J260,0)</f>
        <v>0</v>
      </c>
      <c r="BI260" s="139">
        <f>IF(N260="nulová",J260,0)</f>
        <v>0</v>
      </c>
      <c r="BJ260" s="17" t="s">
        <v>75</v>
      </c>
      <c r="BK260" s="139">
        <f>ROUND(I260*H260,2)</f>
        <v>0</v>
      </c>
      <c r="BL260" s="17" t="s">
        <v>148</v>
      </c>
      <c r="BM260" s="138" t="s">
        <v>340</v>
      </c>
    </row>
    <row r="261" spans="2:65" s="1" customFormat="1">
      <c r="B261" s="32"/>
      <c r="D261" s="140" t="s">
        <v>149</v>
      </c>
      <c r="F261" s="141" t="s">
        <v>341</v>
      </c>
      <c r="I261" s="142"/>
      <c r="L261" s="32"/>
      <c r="M261" s="143"/>
      <c r="T261" s="53"/>
      <c r="AT261" s="17" t="s">
        <v>149</v>
      </c>
      <c r="AU261" s="17" t="s">
        <v>77</v>
      </c>
    </row>
    <row r="262" spans="2:65" s="13" customFormat="1" ht="12">
      <c r="B262" s="151"/>
      <c r="D262" s="145" t="s">
        <v>151</v>
      </c>
      <c r="E262" s="152" t="s">
        <v>17</v>
      </c>
      <c r="F262" s="153" t="s">
        <v>342</v>
      </c>
      <c r="H262" s="154">
        <v>7.1999999999999995E-2</v>
      </c>
      <c r="I262" s="155"/>
      <c r="L262" s="151"/>
      <c r="M262" s="156"/>
      <c r="T262" s="157"/>
      <c r="AT262" s="152" t="s">
        <v>151</v>
      </c>
      <c r="AU262" s="152" t="s">
        <v>77</v>
      </c>
      <c r="AV262" s="13" t="s">
        <v>77</v>
      </c>
      <c r="AW262" s="13" t="s">
        <v>30</v>
      </c>
      <c r="AX262" s="13" t="s">
        <v>67</v>
      </c>
      <c r="AY262" s="152" t="s">
        <v>141</v>
      </c>
    </row>
    <row r="263" spans="2:65" s="14" customFormat="1" ht="12">
      <c r="B263" s="158"/>
      <c r="D263" s="145" t="s">
        <v>151</v>
      </c>
      <c r="E263" s="159" t="s">
        <v>17</v>
      </c>
      <c r="F263" s="160" t="s">
        <v>154</v>
      </c>
      <c r="H263" s="161">
        <v>7.1999999999999995E-2</v>
      </c>
      <c r="I263" s="162"/>
      <c r="L263" s="158"/>
      <c r="M263" s="163"/>
      <c r="T263" s="164"/>
      <c r="AT263" s="159" t="s">
        <v>151</v>
      </c>
      <c r="AU263" s="159" t="s">
        <v>77</v>
      </c>
      <c r="AV263" s="14" t="s">
        <v>148</v>
      </c>
      <c r="AW263" s="14" t="s">
        <v>30</v>
      </c>
      <c r="AX263" s="14" t="s">
        <v>75</v>
      </c>
      <c r="AY263" s="159" t="s">
        <v>141</v>
      </c>
    </row>
    <row r="264" spans="2:65" s="11" customFormat="1" ht="23" customHeight="1">
      <c r="B264" s="115"/>
      <c r="D264" s="116" t="s">
        <v>66</v>
      </c>
      <c r="E264" s="125" t="s">
        <v>160</v>
      </c>
      <c r="F264" s="125" t="s">
        <v>343</v>
      </c>
      <c r="I264" s="118"/>
      <c r="J264" s="126">
        <f>BK264</f>
        <v>0</v>
      </c>
      <c r="L264" s="115"/>
      <c r="M264" s="120"/>
      <c r="P264" s="121">
        <f>SUM(P265:P293)</f>
        <v>0</v>
      </c>
      <c r="R264" s="121">
        <f>SUM(R265:R293)</f>
        <v>0</v>
      </c>
      <c r="T264" s="122">
        <f>SUM(T265:T293)</f>
        <v>0</v>
      </c>
      <c r="AR264" s="116" t="s">
        <v>75</v>
      </c>
      <c r="AT264" s="123" t="s">
        <v>66</v>
      </c>
      <c r="AU264" s="123" t="s">
        <v>75</v>
      </c>
      <c r="AY264" s="116" t="s">
        <v>141</v>
      </c>
      <c r="BK264" s="124">
        <f>SUM(BK265:BK293)</f>
        <v>0</v>
      </c>
    </row>
    <row r="265" spans="2:65" s="1" customFormat="1" ht="21.75" customHeight="1">
      <c r="B265" s="32"/>
      <c r="C265" s="127" t="s">
        <v>344</v>
      </c>
      <c r="D265" s="127" t="s">
        <v>143</v>
      </c>
      <c r="E265" s="128" t="s">
        <v>345</v>
      </c>
      <c r="F265" s="129" t="s">
        <v>346</v>
      </c>
      <c r="G265" s="130" t="s">
        <v>190</v>
      </c>
      <c r="H265" s="131">
        <v>1.44</v>
      </c>
      <c r="I265" s="132"/>
      <c r="J265" s="133">
        <f>ROUND(I265*H265,2)</f>
        <v>0</v>
      </c>
      <c r="K265" s="129" t="s">
        <v>147</v>
      </c>
      <c r="L265" s="32"/>
      <c r="M265" s="134" t="s">
        <v>17</v>
      </c>
      <c r="N265" s="135" t="s">
        <v>38</v>
      </c>
      <c r="P265" s="136">
        <f>O265*H265</f>
        <v>0</v>
      </c>
      <c r="Q265" s="136">
        <v>0</v>
      </c>
      <c r="R265" s="136">
        <f>Q265*H265</f>
        <v>0</v>
      </c>
      <c r="S265" s="136">
        <v>0</v>
      </c>
      <c r="T265" s="137">
        <f>S265*H265</f>
        <v>0</v>
      </c>
      <c r="AR265" s="138" t="s">
        <v>148</v>
      </c>
      <c r="AT265" s="138" t="s">
        <v>143</v>
      </c>
      <c r="AU265" s="138" t="s">
        <v>77</v>
      </c>
      <c r="AY265" s="17" t="s">
        <v>141</v>
      </c>
      <c r="BE265" s="139">
        <f>IF(N265="základní",J265,0)</f>
        <v>0</v>
      </c>
      <c r="BF265" s="139">
        <f>IF(N265="snížená",J265,0)</f>
        <v>0</v>
      </c>
      <c r="BG265" s="139">
        <f>IF(N265="zákl. přenesená",J265,0)</f>
        <v>0</v>
      </c>
      <c r="BH265" s="139">
        <f>IF(N265="sníž. přenesená",J265,0)</f>
        <v>0</v>
      </c>
      <c r="BI265" s="139">
        <f>IF(N265="nulová",J265,0)</f>
        <v>0</v>
      </c>
      <c r="BJ265" s="17" t="s">
        <v>75</v>
      </c>
      <c r="BK265" s="139">
        <f>ROUND(I265*H265,2)</f>
        <v>0</v>
      </c>
      <c r="BL265" s="17" t="s">
        <v>148</v>
      </c>
      <c r="BM265" s="138" t="s">
        <v>347</v>
      </c>
    </row>
    <row r="266" spans="2:65" s="1" customFormat="1">
      <c r="B266" s="32"/>
      <c r="D266" s="140" t="s">
        <v>149</v>
      </c>
      <c r="F266" s="141" t="s">
        <v>348</v>
      </c>
      <c r="I266" s="142"/>
      <c r="L266" s="32"/>
      <c r="M266" s="143"/>
      <c r="T266" s="53"/>
      <c r="AT266" s="17" t="s">
        <v>149</v>
      </c>
      <c r="AU266" s="17" t="s">
        <v>77</v>
      </c>
    </row>
    <row r="267" spans="2:65" s="12" customFormat="1" ht="12">
      <c r="B267" s="144"/>
      <c r="D267" s="145" t="s">
        <v>151</v>
      </c>
      <c r="E267" s="146" t="s">
        <v>17</v>
      </c>
      <c r="F267" s="147" t="s">
        <v>349</v>
      </c>
      <c r="H267" s="146" t="s">
        <v>17</v>
      </c>
      <c r="I267" s="148"/>
      <c r="L267" s="144"/>
      <c r="M267" s="149"/>
      <c r="T267" s="150"/>
      <c r="AT267" s="146" t="s">
        <v>151</v>
      </c>
      <c r="AU267" s="146" t="s">
        <v>77</v>
      </c>
      <c r="AV267" s="12" t="s">
        <v>75</v>
      </c>
      <c r="AW267" s="12" t="s">
        <v>30</v>
      </c>
      <c r="AX267" s="12" t="s">
        <v>67</v>
      </c>
      <c r="AY267" s="146" t="s">
        <v>141</v>
      </c>
    </row>
    <row r="268" spans="2:65" s="13" customFormat="1" ht="12">
      <c r="B268" s="151"/>
      <c r="D268" s="145" t="s">
        <v>151</v>
      </c>
      <c r="E268" s="152" t="s">
        <v>17</v>
      </c>
      <c r="F268" s="153" t="s">
        <v>350</v>
      </c>
      <c r="H268" s="154">
        <v>1.44</v>
      </c>
      <c r="I268" s="155"/>
      <c r="L268" s="151"/>
      <c r="M268" s="156"/>
      <c r="T268" s="157"/>
      <c r="AT268" s="152" t="s">
        <v>151</v>
      </c>
      <c r="AU268" s="152" t="s">
        <v>77</v>
      </c>
      <c r="AV268" s="13" t="s">
        <v>77</v>
      </c>
      <c r="AW268" s="13" t="s">
        <v>30</v>
      </c>
      <c r="AX268" s="13" t="s">
        <v>67</v>
      </c>
      <c r="AY268" s="152" t="s">
        <v>141</v>
      </c>
    </row>
    <row r="269" spans="2:65" s="14" customFormat="1" ht="12">
      <c r="B269" s="158"/>
      <c r="D269" s="145" t="s">
        <v>151</v>
      </c>
      <c r="E269" s="159" t="s">
        <v>17</v>
      </c>
      <c r="F269" s="160" t="s">
        <v>154</v>
      </c>
      <c r="H269" s="161">
        <v>1.44</v>
      </c>
      <c r="I269" s="162"/>
      <c r="L269" s="158"/>
      <c r="M269" s="163"/>
      <c r="T269" s="164"/>
      <c r="AT269" s="159" t="s">
        <v>151</v>
      </c>
      <c r="AU269" s="159" t="s">
        <v>77</v>
      </c>
      <c r="AV269" s="14" t="s">
        <v>148</v>
      </c>
      <c r="AW269" s="14" t="s">
        <v>30</v>
      </c>
      <c r="AX269" s="14" t="s">
        <v>75</v>
      </c>
      <c r="AY269" s="159" t="s">
        <v>141</v>
      </c>
    </row>
    <row r="270" spans="2:65" s="1" customFormat="1" ht="21.75" customHeight="1">
      <c r="B270" s="32"/>
      <c r="C270" s="127" t="s">
        <v>254</v>
      </c>
      <c r="D270" s="127" t="s">
        <v>143</v>
      </c>
      <c r="E270" s="128" t="s">
        <v>351</v>
      </c>
      <c r="F270" s="129" t="s">
        <v>352</v>
      </c>
      <c r="G270" s="130" t="s">
        <v>146</v>
      </c>
      <c r="H270" s="131">
        <v>149.27500000000001</v>
      </c>
      <c r="I270" s="132"/>
      <c r="J270" s="133">
        <f>ROUND(I270*H270,2)</f>
        <v>0</v>
      </c>
      <c r="K270" s="129" t="s">
        <v>147</v>
      </c>
      <c r="L270" s="32"/>
      <c r="M270" s="134" t="s">
        <v>17</v>
      </c>
      <c r="N270" s="135" t="s">
        <v>38</v>
      </c>
      <c r="P270" s="136">
        <f>O270*H270</f>
        <v>0</v>
      </c>
      <c r="Q270" s="136">
        <v>0</v>
      </c>
      <c r="R270" s="136">
        <f>Q270*H270</f>
        <v>0</v>
      </c>
      <c r="S270" s="136">
        <v>0</v>
      </c>
      <c r="T270" s="137">
        <f>S270*H270</f>
        <v>0</v>
      </c>
      <c r="AR270" s="138" t="s">
        <v>148</v>
      </c>
      <c r="AT270" s="138" t="s">
        <v>143</v>
      </c>
      <c r="AU270" s="138" t="s">
        <v>77</v>
      </c>
      <c r="AY270" s="17" t="s">
        <v>141</v>
      </c>
      <c r="BE270" s="139">
        <f>IF(N270="základní",J270,0)</f>
        <v>0</v>
      </c>
      <c r="BF270" s="139">
        <f>IF(N270="snížená",J270,0)</f>
        <v>0</v>
      </c>
      <c r="BG270" s="139">
        <f>IF(N270="zákl. přenesená",J270,0)</f>
        <v>0</v>
      </c>
      <c r="BH270" s="139">
        <f>IF(N270="sníž. přenesená",J270,0)</f>
        <v>0</v>
      </c>
      <c r="BI270" s="139">
        <f>IF(N270="nulová",J270,0)</f>
        <v>0</v>
      </c>
      <c r="BJ270" s="17" t="s">
        <v>75</v>
      </c>
      <c r="BK270" s="139">
        <f>ROUND(I270*H270,2)</f>
        <v>0</v>
      </c>
      <c r="BL270" s="17" t="s">
        <v>148</v>
      </c>
      <c r="BM270" s="138" t="s">
        <v>353</v>
      </c>
    </row>
    <row r="271" spans="2:65" s="1" customFormat="1">
      <c r="B271" s="32"/>
      <c r="D271" s="140" t="s">
        <v>149</v>
      </c>
      <c r="F271" s="141" t="s">
        <v>354</v>
      </c>
      <c r="I271" s="142"/>
      <c r="L271" s="32"/>
      <c r="M271" s="143"/>
      <c r="T271" s="53"/>
      <c r="AT271" s="17" t="s">
        <v>149</v>
      </c>
      <c r="AU271" s="17" t="s">
        <v>77</v>
      </c>
    </row>
    <row r="272" spans="2:65" s="1" customFormat="1" ht="16.5" customHeight="1">
      <c r="B272" s="32"/>
      <c r="C272" s="127" t="s">
        <v>355</v>
      </c>
      <c r="D272" s="127" t="s">
        <v>143</v>
      </c>
      <c r="E272" s="128" t="s">
        <v>356</v>
      </c>
      <c r="F272" s="129" t="s">
        <v>357</v>
      </c>
      <c r="G272" s="130" t="s">
        <v>179</v>
      </c>
      <c r="H272" s="131">
        <v>91.5</v>
      </c>
      <c r="I272" s="132"/>
      <c r="J272" s="133">
        <f>ROUND(I272*H272,2)</f>
        <v>0</v>
      </c>
      <c r="K272" s="129" t="s">
        <v>147</v>
      </c>
      <c r="L272" s="32"/>
      <c r="M272" s="134" t="s">
        <v>17</v>
      </c>
      <c r="N272" s="135" t="s">
        <v>38</v>
      </c>
      <c r="P272" s="136">
        <f>O272*H272</f>
        <v>0</v>
      </c>
      <c r="Q272" s="136">
        <v>0</v>
      </c>
      <c r="R272" s="136">
        <f>Q272*H272</f>
        <v>0</v>
      </c>
      <c r="S272" s="136">
        <v>0</v>
      </c>
      <c r="T272" s="137">
        <f>S272*H272</f>
        <v>0</v>
      </c>
      <c r="AR272" s="138" t="s">
        <v>148</v>
      </c>
      <c r="AT272" s="138" t="s">
        <v>143</v>
      </c>
      <c r="AU272" s="138" t="s">
        <v>77</v>
      </c>
      <c r="AY272" s="17" t="s">
        <v>141</v>
      </c>
      <c r="BE272" s="139">
        <f>IF(N272="základní",J272,0)</f>
        <v>0</v>
      </c>
      <c r="BF272" s="139">
        <f>IF(N272="snížená",J272,0)</f>
        <v>0</v>
      </c>
      <c r="BG272" s="139">
        <f>IF(N272="zákl. přenesená",J272,0)</f>
        <v>0</v>
      </c>
      <c r="BH272" s="139">
        <f>IF(N272="sníž. přenesená",J272,0)</f>
        <v>0</v>
      </c>
      <c r="BI272" s="139">
        <f>IF(N272="nulová",J272,0)</f>
        <v>0</v>
      </c>
      <c r="BJ272" s="17" t="s">
        <v>75</v>
      </c>
      <c r="BK272" s="139">
        <f>ROUND(I272*H272,2)</f>
        <v>0</v>
      </c>
      <c r="BL272" s="17" t="s">
        <v>148</v>
      </c>
      <c r="BM272" s="138" t="s">
        <v>358</v>
      </c>
    </row>
    <row r="273" spans="2:65" s="1" customFormat="1">
      <c r="B273" s="32"/>
      <c r="D273" s="140" t="s">
        <v>149</v>
      </c>
      <c r="F273" s="141" t="s">
        <v>359</v>
      </c>
      <c r="I273" s="142"/>
      <c r="L273" s="32"/>
      <c r="M273" s="143"/>
      <c r="T273" s="53"/>
      <c r="AT273" s="17" t="s">
        <v>149</v>
      </c>
      <c r="AU273" s="17" t="s">
        <v>77</v>
      </c>
    </row>
    <row r="274" spans="2:65" s="12" customFormat="1" ht="12">
      <c r="B274" s="144"/>
      <c r="D274" s="145" t="s">
        <v>151</v>
      </c>
      <c r="E274" s="146" t="s">
        <v>17</v>
      </c>
      <c r="F274" s="147" t="s">
        <v>360</v>
      </c>
      <c r="H274" s="146" t="s">
        <v>17</v>
      </c>
      <c r="I274" s="148"/>
      <c r="L274" s="144"/>
      <c r="M274" s="149"/>
      <c r="T274" s="150"/>
      <c r="AT274" s="146" t="s">
        <v>151</v>
      </c>
      <c r="AU274" s="146" t="s">
        <v>77</v>
      </c>
      <c r="AV274" s="12" t="s">
        <v>75</v>
      </c>
      <c r="AW274" s="12" t="s">
        <v>30</v>
      </c>
      <c r="AX274" s="12" t="s">
        <v>67</v>
      </c>
      <c r="AY274" s="146" t="s">
        <v>141</v>
      </c>
    </row>
    <row r="275" spans="2:65" s="13" customFormat="1" ht="12">
      <c r="B275" s="151"/>
      <c r="D275" s="145" t="s">
        <v>151</v>
      </c>
      <c r="E275" s="152" t="s">
        <v>17</v>
      </c>
      <c r="F275" s="153" t="s">
        <v>361</v>
      </c>
      <c r="H275" s="154">
        <v>54.9</v>
      </c>
      <c r="I275" s="155"/>
      <c r="L275" s="151"/>
      <c r="M275" s="156"/>
      <c r="T275" s="157"/>
      <c r="AT275" s="152" t="s">
        <v>151</v>
      </c>
      <c r="AU275" s="152" t="s">
        <v>77</v>
      </c>
      <c r="AV275" s="13" t="s">
        <v>77</v>
      </c>
      <c r="AW275" s="13" t="s">
        <v>30</v>
      </c>
      <c r="AX275" s="13" t="s">
        <v>67</v>
      </c>
      <c r="AY275" s="152" t="s">
        <v>141</v>
      </c>
    </row>
    <row r="276" spans="2:65" s="12" customFormat="1" ht="12">
      <c r="B276" s="144"/>
      <c r="D276" s="145" t="s">
        <v>151</v>
      </c>
      <c r="E276" s="146" t="s">
        <v>17</v>
      </c>
      <c r="F276" s="147" t="s">
        <v>362</v>
      </c>
      <c r="H276" s="146" t="s">
        <v>17</v>
      </c>
      <c r="I276" s="148"/>
      <c r="L276" s="144"/>
      <c r="M276" s="149"/>
      <c r="T276" s="150"/>
      <c r="AT276" s="146" t="s">
        <v>151</v>
      </c>
      <c r="AU276" s="146" t="s">
        <v>77</v>
      </c>
      <c r="AV276" s="12" t="s">
        <v>75</v>
      </c>
      <c r="AW276" s="12" t="s">
        <v>30</v>
      </c>
      <c r="AX276" s="12" t="s">
        <v>67</v>
      </c>
      <c r="AY276" s="146" t="s">
        <v>141</v>
      </c>
    </row>
    <row r="277" spans="2:65" s="13" customFormat="1" ht="12">
      <c r="B277" s="151"/>
      <c r="D277" s="145" t="s">
        <v>151</v>
      </c>
      <c r="E277" s="152" t="s">
        <v>17</v>
      </c>
      <c r="F277" s="153" t="s">
        <v>363</v>
      </c>
      <c r="H277" s="154">
        <v>36.6</v>
      </c>
      <c r="I277" s="155"/>
      <c r="L277" s="151"/>
      <c r="M277" s="156"/>
      <c r="T277" s="157"/>
      <c r="AT277" s="152" t="s">
        <v>151</v>
      </c>
      <c r="AU277" s="152" t="s">
        <v>77</v>
      </c>
      <c r="AV277" s="13" t="s">
        <v>77</v>
      </c>
      <c r="AW277" s="13" t="s">
        <v>30</v>
      </c>
      <c r="AX277" s="13" t="s">
        <v>67</v>
      </c>
      <c r="AY277" s="152" t="s">
        <v>141</v>
      </c>
    </row>
    <row r="278" spans="2:65" s="14" customFormat="1" ht="12">
      <c r="B278" s="158"/>
      <c r="D278" s="145" t="s">
        <v>151</v>
      </c>
      <c r="E278" s="159" t="s">
        <v>17</v>
      </c>
      <c r="F278" s="160" t="s">
        <v>154</v>
      </c>
      <c r="H278" s="161">
        <v>91.5</v>
      </c>
      <c r="I278" s="162"/>
      <c r="L278" s="158"/>
      <c r="M278" s="163"/>
      <c r="T278" s="164"/>
      <c r="AT278" s="159" t="s">
        <v>151</v>
      </c>
      <c r="AU278" s="159" t="s">
        <v>77</v>
      </c>
      <c r="AV278" s="14" t="s">
        <v>148</v>
      </c>
      <c r="AW278" s="14" t="s">
        <v>30</v>
      </c>
      <c r="AX278" s="14" t="s">
        <v>75</v>
      </c>
      <c r="AY278" s="159" t="s">
        <v>141</v>
      </c>
    </row>
    <row r="279" spans="2:65" s="1" customFormat="1" ht="21.75" customHeight="1">
      <c r="B279" s="32"/>
      <c r="C279" s="127" t="s">
        <v>258</v>
      </c>
      <c r="D279" s="127" t="s">
        <v>143</v>
      </c>
      <c r="E279" s="128" t="s">
        <v>364</v>
      </c>
      <c r="F279" s="129" t="s">
        <v>365</v>
      </c>
      <c r="G279" s="130" t="s">
        <v>366</v>
      </c>
      <c r="H279" s="131">
        <v>4</v>
      </c>
      <c r="I279" s="132"/>
      <c r="J279" s="133">
        <f>ROUND(I279*H279,2)</f>
        <v>0</v>
      </c>
      <c r="K279" s="129" t="s">
        <v>147</v>
      </c>
      <c r="L279" s="32"/>
      <c r="M279" s="134" t="s">
        <v>17</v>
      </c>
      <c r="N279" s="135" t="s">
        <v>38</v>
      </c>
      <c r="P279" s="136">
        <f>O279*H279</f>
        <v>0</v>
      </c>
      <c r="Q279" s="136">
        <v>0</v>
      </c>
      <c r="R279" s="136">
        <f>Q279*H279</f>
        <v>0</v>
      </c>
      <c r="S279" s="136">
        <v>0</v>
      </c>
      <c r="T279" s="137">
        <f>S279*H279</f>
        <v>0</v>
      </c>
      <c r="AR279" s="138" t="s">
        <v>148</v>
      </c>
      <c r="AT279" s="138" t="s">
        <v>143</v>
      </c>
      <c r="AU279" s="138" t="s">
        <v>77</v>
      </c>
      <c r="AY279" s="17" t="s">
        <v>141</v>
      </c>
      <c r="BE279" s="139">
        <f>IF(N279="základní",J279,0)</f>
        <v>0</v>
      </c>
      <c r="BF279" s="139">
        <f>IF(N279="snížená",J279,0)</f>
        <v>0</v>
      </c>
      <c r="BG279" s="139">
        <f>IF(N279="zákl. přenesená",J279,0)</f>
        <v>0</v>
      </c>
      <c r="BH279" s="139">
        <f>IF(N279="sníž. přenesená",J279,0)</f>
        <v>0</v>
      </c>
      <c r="BI279" s="139">
        <f>IF(N279="nulová",J279,0)</f>
        <v>0</v>
      </c>
      <c r="BJ279" s="17" t="s">
        <v>75</v>
      </c>
      <c r="BK279" s="139">
        <f>ROUND(I279*H279,2)</f>
        <v>0</v>
      </c>
      <c r="BL279" s="17" t="s">
        <v>148</v>
      </c>
      <c r="BM279" s="138" t="s">
        <v>367</v>
      </c>
    </row>
    <row r="280" spans="2:65" s="1" customFormat="1">
      <c r="B280" s="32"/>
      <c r="D280" s="140" t="s">
        <v>149</v>
      </c>
      <c r="F280" s="141" t="s">
        <v>368</v>
      </c>
      <c r="I280" s="142"/>
      <c r="L280" s="32"/>
      <c r="M280" s="143"/>
      <c r="T280" s="53"/>
      <c r="AT280" s="17" t="s">
        <v>149</v>
      </c>
      <c r="AU280" s="17" t="s">
        <v>77</v>
      </c>
    </row>
    <row r="281" spans="2:65" s="12" customFormat="1" ht="12">
      <c r="B281" s="144"/>
      <c r="D281" s="145" t="s">
        <v>151</v>
      </c>
      <c r="E281" s="146" t="s">
        <v>17</v>
      </c>
      <c r="F281" s="147" t="s">
        <v>369</v>
      </c>
      <c r="H281" s="146" t="s">
        <v>17</v>
      </c>
      <c r="I281" s="148"/>
      <c r="L281" s="144"/>
      <c r="M281" s="149"/>
      <c r="T281" s="150"/>
      <c r="AT281" s="146" t="s">
        <v>151</v>
      </c>
      <c r="AU281" s="146" t="s">
        <v>77</v>
      </c>
      <c r="AV281" s="12" t="s">
        <v>75</v>
      </c>
      <c r="AW281" s="12" t="s">
        <v>30</v>
      </c>
      <c r="AX281" s="12" t="s">
        <v>67</v>
      </c>
      <c r="AY281" s="146" t="s">
        <v>141</v>
      </c>
    </row>
    <row r="282" spans="2:65" s="13" customFormat="1" ht="12">
      <c r="B282" s="151"/>
      <c r="D282" s="145" t="s">
        <v>151</v>
      </c>
      <c r="E282" s="152" t="s">
        <v>17</v>
      </c>
      <c r="F282" s="153" t="s">
        <v>148</v>
      </c>
      <c r="H282" s="154">
        <v>4</v>
      </c>
      <c r="I282" s="155"/>
      <c r="L282" s="151"/>
      <c r="M282" s="156"/>
      <c r="T282" s="157"/>
      <c r="AT282" s="152" t="s">
        <v>151</v>
      </c>
      <c r="AU282" s="152" t="s">
        <v>77</v>
      </c>
      <c r="AV282" s="13" t="s">
        <v>77</v>
      </c>
      <c r="AW282" s="13" t="s">
        <v>30</v>
      </c>
      <c r="AX282" s="13" t="s">
        <v>67</v>
      </c>
      <c r="AY282" s="152" t="s">
        <v>141</v>
      </c>
    </row>
    <row r="283" spans="2:65" s="14" customFormat="1" ht="12">
      <c r="B283" s="158"/>
      <c r="D283" s="145" t="s">
        <v>151</v>
      </c>
      <c r="E283" s="159" t="s">
        <v>17</v>
      </c>
      <c r="F283" s="160" t="s">
        <v>154</v>
      </c>
      <c r="H283" s="161">
        <v>4</v>
      </c>
      <c r="I283" s="162"/>
      <c r="L283" s="158"/>
      <c r="M283" s="163"/>
      <c r="T283" s="164"/>
      <c r="AT283" s="159" t="s">
        <v>151</v>
      </c>
      <c r="AU283" s="159" t="s">
        <v>77</v>
      </c>
      <c r="AV283" s="14" t="s">
        <v>148</v>
      </c>
      <c r="AW283" s="14" t="s">
        <v>30</v>
      </c>
      <c r="AX283" s="14" t="s">
        <v>75</v>
      </c>
      <c r="AY283" s="159" t="s">
        <v>141</v>
      </c>
    </row>
    <row r="284" spans="2:65" s="1" customFormat="1" ht="21.75" customHeight="1">
      <c r="B284" s="32"/>
      <c r="C284" s="127" t="s">
        <v>370</v>
      </c>
      <c r="D284" s="127" t="s">
        <v>143</v>
      </c>
      <c r="E284" s="128" t="s">
        <v>371</v>
      </c>
      <c r="F284" s="129" t="s">
        <v>372</v>
      </c>
      <c r="G284" s="130" t="s">
        <v>366</v>
      </c>
      <c r="H284" s="131">
        <v>10</v>
      </c>
      <c r="I284" s="132"/>
      <c r="J284" s="133">
        <f>ROUND(I284*H284,2)</f>
        <v>0</v>
      </c>
      <c r="K284" s="129" t="s">
        <v>147</v>
      </c>
      <c r="L284" s="32"/>
      <c r="M284" s="134" t="s">
        <v>17</v>
      </c>
      <c r="N284" s="135" t="s">
        <v>38</v>
      </c>
      <c r="P284" s="136">
        <f>O284*H284</f>
        <v>0</v>
      </c>
      <c r="Q284" s="136">
        <v>0</v>
      </c>
      <c r="R284" s="136">
        <f>Q284*H284</f>
        <v>0</v>
      </c>
      <c r="S284" s="136">
        <v>0</v>
      </c>
      <c r="T284" s="137">
        <f>S284*H284</f>
        <v>0</v>
      </c>
      <c r="AR284" s="138" t="s">
        <v>148</v>
      </c>
      <c r="AT284" s="138" t="s">
        <v>143</v>
      </c>
      <c r="AU284" s="138" t="s">
        <v>77</v>
      </c>
      <c r="AY284" s="17" t="s">
        <v>141</v>
      </c>
      <c r="BE284" s="139">
        <f>IF(N284="základní",J284,0)</f>
        <v>0</v>
      </c>
      <c r="BF284" s="139">
        <f>IF(N284="snížená",J284,0)</f>
        <v>0</v>
      </c>
      <c r="BG284" s="139">
        <f>IF(N284="zákl. přenesená",J284,0)</f>
        <v>0</v>
      </c>
      <c r="BH284" s="139">
        <f>IF(N284="sníž. přenesená",J284,0)</f>
        <v>0</v>
      </c>
      <c r="BI284" s="139">
        <f>IF(N284="nulová",J284,0)</f>
        <v>0</v>
      </c>
      <c r="BJ284" s="17" t="s">
        <v>75</v>
      </c>
      <c r="BK284" s="139">
        <f>ROUND(I284*H284,2)</f>
        <v>0</v>
      </c>
      <c r="BL284" s="17" t="s">
        <v>148</v>
      </c>
      <c r="BM284" s="138" t="s">
        <v>373</v>
      </c>
    </row>
    <row r="285" spans="2:65" s="1" customFormat="1">
      <c r="B285" s="32"/>
      <c r="D285" s="140" t="s">
        <v>149</v>
      </c>
      <c r="F285" s="141" t="s">
        <v>374</v>
      </c>
      <c r="I285" s="142"/>
      <c r="L285" s="32"/>
      <c r="M285" s="143"/>
      <c r="T285" s="53"/>
      <c r="AT285" s="17" t="s">
        <v>149</v>
      </c>
      <c r="AU285" s="17" t="s">
        <v>77</v>
      </c>
    </row>
    <row r="286" spans="2:65" s="12" customFormat="1" ht="12">
      <c r="B286" s="144"/>
      <c r="D286" s="145" t="s">
        <v>151</v>
      </c>
      <c r="E286" s="146" t="s">
        <v>17</v>
      </c>
      <c r="F286" s="147" t="s">
        <v>375</v>
      </c>
      <c r="H286" s="146" t="s">
        <v>17</v>
      </c>
      <c r="I286" s="148"/>
      <c r="L286" s="144"/>
      <c r="M286" s="149"/>
      <c r="T286" s="150"/>
      <c r="AT286" s="146" t="s">
        <v>151</v>
      </c>
      <c r="AU286" s="146" t="s">
        <v>77</v>
      </c>
      <c r="AV286" s="12" t="s">
        <v>75</v>
      </c>
      <c r="AW286" s="12" t="s">
        <v>30</v>
      </c>
      <c r="AX286" s="12" t="s">
        <v>67</v>
      </c>
      <c r="AY286" s="146" t="s">
        <v>141</v>
      </c>
    </row>
    <row r="287" spans="2:65" s="13" customFormat="1" ht="12">
      <c r="B287" s="151"/>
      <c r="D287" s="145" t="s">
        <v>151</v>
      </c>
      <c r="E287" s="152" t="s">
        <v>17</v>
      </c>
      <c r="F287" s="153" t="s">
        <v>175</v>
      </c>
      <c r="H287" s="154">
        <v>10</v>
      </c>
      <c r="I287" s="155"/>
      <c r="L287" s="151"/>
      <c r="M287" s="156"/>
      <c r="T287" s="157"/>
      <c r="AT287" s="152" t="s">
        <v>151</v>
      </c>
      <c r="AU287" s="152" t="s">
        <v>77</v>
      </c>
      <c r="AV287" s="13" t="s">
        <v>77</v>
      </c>
      <c r="AW287" s="13" t="s">
        <v>30</v>
      </c>
      <c r="AX287" s="13" t="s">
        <v>67</v>
      </c>
      <c r="AY287" s="152" t="s">
        <v>141</v>
      </c>
    </row>
    <row r="288" spans="2:65" s="14" customFormat="1" ht="12">
      <c r="B288" s="158"/>
      <c r="D288" s="145" t="s">
        <v>151</v>
      </c>
      <c r="E288" s="159" t="s">
        <v>17</v>
      </c>
      <c r="F288" s="160" t="s">
        <v>154</v>
      </c>
      <c r="H288" s="161">
        <v>10</v>
      </c>
      <c r="I288" s="162"/>
      <c r="L288" s="158"/>
      <c r="M288" s="163"/>
      <c r="T288" s="164"/>
      <c r="AT288" s="159" t="s">
        <v>151</v>
      </c>
      <c r="AU288" s="159" t="s">
        <v>77</v>
      </c>
      <c r="AV288" s="14" t="s">
        <v>148</v>
      </c>
      <c r="AW288" s="14" t="s">
        <v>30</v>
      </c>
      <c r="AX288" s="14" t="s">
        <v>75</v>
      </c>
      <c r="AY288" s="159" t="s">
        <v>141</v>
      </c>
    </row>
    <row r="289" spans="2:65" s="1" customFormat="1" ht="21.75" customHeight="1">
      <c r="B289" s="32"/>
      <c r="C289" s="127" t="s">
        <v>265</v>
      </c>
      <c r="D289" s="127" t="s">
        <v>143</v>
      </c>
      <c r="E289" s="128" t="s">
        <v>376</v>
      </c>
      <c r="F289" s="129" t="s">
        <v>377</v>
      </c>
      <c r="G289" s="130" t="s">
        <v>366</v>
      </c>
      <c r="H289" s="131">
        <v>10</v>
      </c>
      <c r="I289" s="132"/>
      <c r="J289" s="133">
        <f>ROUND(I289*H289,2)</f>
        <v>0</v>
      </c>
      <c r="K289" s="129" t="s">
        <v>147</v>
      </c>
      <c r="L289" s="32"/>
      <c r="M289" s="134" t="s">
        <v>17</v>
      </c>
      <c r="N289" s="135" t="s">
        <v>38</v>
      </c>
      <c r="P289" s="136">
        <f>O289*H289</f>
        <v>0</v>
      </c>
      <c r="Q289" s="136">
        <v>0</v>
      </c>
      <c r="R289" s="136">
        <f>Q289*H289</f>
        <v>0</v>
      </c>
      <c r="S289" s="136">
        <v>0</v>
      </c>
      <c r="T289" s="137">
        <f>S289*H289</f>
        <v>0</v>
      </c>
      <c r="AR289" s="138" t="s">
        <v>148</v>
      </c>
      <c r="AT289" s="138" t="s">
        <v>143</v>
      </c>
      <c r="AU289" s="138" t="s">
        <v>77</v>
      </c>
      <c r="AY289" s="17" t="s">
        <v>141</v>
      </c>
      <c r="BE289" s="139">
        <f>IF(N289="základní",J289,0)</f>
        <v>0</v>
      </c>
      <c r="BF289" s="139">
        <f>IF(N289="snížená",J289,0)</f>
        <v>0</v>
      </c>
      <c r="BG289" s="139">
        <f>IF(N289="zákl. přenesená",J289,0)</f>
        <v>0</v>
      </c>
      <c r="BH289" s="139">
        <f>IF(N289="sníž. přenesená",J289,0)</f>
        <v>0</v>
      </c>
      <c r="BI289" s="139">
        <f>IF(N289="nulová",J289,0)</f>
        <v>0</v>
      </c>
      <c r="BJ289" s="17" t="s">
        <v>75</v>
      </c>
      <c r="BK289" s="139">
        <f>ROUND(I289*H289,2)</f>
        <v>0</v>
      </c>
      <c r="BL289" s="17" t="s">
        <v>148</v>
      </c>
      <c r="BM289" s="138" t="s">
        <v>378</v>
      </c>
    </row>
    <row r="290" spans="2:65" s="1" customFormat="1">
      <c r="B290" s="32"/>
      <c r="D290" s="140" t="s">
        <v>149</v>
      </c>
      <c r="F290" s="141" t="s">
        <v>379</v>
      </c>
      <c r="I290" s="142"/>
      <c r="L290" s="32"/>
      <c r="M290" s="143"/>
      <c r="T290" s="53"/>
      <c r="AT290" s="17" t="s">
        <v>149</v>
      </c>
      <c r="AU290" s="17" t="s">
        <v>77</v>
      </c>
    </row>
    <row r="291" spans="2:65" s="12" customFormat="1" ht="12">
      <c r="B291" s="144"/>
      <c r="D291" s="145" t="s">
        <v>151</v>
      </c>
      <c r="E291" s="146" t="s">
        <v>17</v>
      </c>
      <c r="F291" s="147" t="s">
        <v>380</v>
      </c>
      <c r="H291" s="146" t="s">
        <v>17</v>
      </c>
      <c r="I291" s="148"/>
      <c r="L291" s="144"/>
      <c r="M291" s="149"/>
      <c r="T291" s="150"/>
      <c r="AT291" s="146" t="s">
        <v>151</v>
      </c>
      <c r="AU291" s="146" t="s">
        <v>77</v>
      </c>
      <c r="AV291" s="12" t="s">
        <v>75</v>
      </c>
      <c r="AW291" s="12" t="s">
        <v>30</v>
      </c>
      <c r="AX291" s="12" t="s">
        <v>67</v>
      </c>
      <c r="AY291" s="146" t="s">
        <v>141</v>
      </c>
    </row>
    <row r="292" spans="2:65" s="13" customFormat="1" ht="12">
      <c r="B292" s="151"/>
      <c r="D292" s="145" t="s">
        <v>151</v>
      </c>
      <c r="E292" s="152" t="s">
        <v>17</v>
      </c>
      <c r="F292" s="153" t="s">
        <v>175</v>
      </c>
      <c r="H292" s="154">
        <v>10</v>
      </c>
      <c r="I292" s="155"/>
      <c r="L292" s="151"/>
      <c r="M292" s="156"/>
      <c r="T292" s="157"/>
      <c r="AT292" s="152" t="s">
        <v>151</v>
      </c>
      <c r="AU292" s="152" t="s">
        <v>77</v>
      </c>
      <c r="AV292" s="13" t="s">
        <v>77</v>
      </c>
      <c r="AW292" s="13" t="s">
        <v>30</v>
      </c>
      <c r="AX292" s="13" t="s">
        <v>67</v>
      </c>
      <c r="AY292" s="152" t="s">
        <v>141</v>
      </c>
    </row>
    <row r="293" spans="2:65" s="14" customFormat="1" ht="12">
      <c r="B293" s="158"/>
      <c r="D293" s="145" t="s">
        <v>151</v>
      </c>
      <c r="E293" s="159" t="s">
        <v>17</v>
      </c>
      <c r="F293" s="160" t="s">
        <v>154</v>
      </c>
      <c r="H293" s="161">
        <v>10</v>
      </c>
      <c r="I293" s="162"/>
      <c r="L293" s="158"/>
      <c r="M293" s="163"/>
      <c r="T293" s="164"/>
      <c r="AT293" s="159" t="s">
        <v>151</v>
      </c>
      <c r="AU293" s="159" t="s">
        <v>77</v>
      </c>
      <c r="AV293" s="14" t="s">
        <v>148</v>
      </c>
      <c r="AW293" s="14" t="s">
        <v>30</v>
      </c>
      <c r="AX293" s="14" t="s">
        <v>75</v>
      </c>
      <c r="AY293" s="159" t="s">
        <v>141</v>
      </c>
    </row>
    <row r="294" spans="2:65" s="11" customFormat="1" ht="23" customHeight="1">
      <c r="B294" s="115"/>
      <c r="D294" s="116" t="s">
        <v>66</v>
      </c>
      <c r="E294" s="125" t="s">
        <v>148</v>
      </c>
      <c r="F294" s="125" t="s">
        <v>381</v>
      </c>
      <c r="I294" s="118"/>
      <c r="J294" s="126">
        <f>BK294</f>
        <v>0</v>
      </c>
      <c r="L294" s="115"/>
      <c r="M294" s="120"/>
      <c r="P294" s="121">
        <f>SUM(P295:P335)</f>
        <v>0</v>
      </c>
      <c r="R294" s="121">
        <f>SUM(R295:R335)</f>
        <v>0</v>
      </c>
      <c r="T294" s="122">
        <f>SUM(T295:T335)</f>
        <v>0</v>
      </c>
      <c r="AR294" s="116" t="s">
        <v>75</v>
      </c>
      <c r="AT294" s="123" t="s">
        <v>66</v>
      </c>
      <c r="AU294" s="123" t="s">
        <v>75</v>
      </c>
      <c r="AY294" s="116" t="s">
        <v>141</v>
      </c>
      <c r="BK294" s="124">
        <f>SUM(BK295:BK335)</f>
        <v>0</v>
      </c>
    </row>
    <row r="295" spans="2:65" s="1" customFormat="1" ht="24.25" customHeight="1">
      <c r="B295" s="32"/>
      <c r="C295" s="127" t="s">
        <v>382</v>
      </c>
      <c r="D295" s="127" t="s">
        <v>143</v>
      </c>
      <c r="E295" s="128" t="s">
        <v>383</v>
      </c>
      <c r="F295" s="129" t="s">
        <v>384</v>
      </c>
      <c r="G295" s="130" t="s">
        <v>190</v>
      </c>
      <c r="H295" s="131">
        <v>12.6</v>
      </c>
      <c r="I295" s="132"/>
      <c r="J295" s="133">
        <f>ROUND(I295*H295,2)</f>
        <v>0</v>
      </c>
      <c r="K295" s="129" t="s">
        <v>147</v>
      </c>
      <c r="L295" s="32"/>
      <c r="M295" s="134" t="s">
        <v>17</v>
      </c>
      <c r="N295" s="135" t="s">
        <v>38</v>
      </c>
      <c r="P295" s="136">
        <f>O295*H295</f>
        <v>0</v>
      </c>
      <c r="Q295" s="136">
        <v>0</v>
      </c>
      <c r="R295" s="136">
        <f>Q295*H295</f>
        <v>0</v>
      </c>
      <c r="S295" s="136">
        <v>0</v>
      </c>
      <c r="T295" s="137">
        <f>S295*H295</f>
        <v>0</v>
      </c>
      <c r="AR295" s="138" t="s">
        <v>148</v>
      </c>
      <c r="AT295" s="138" t="s">
        <v>143</v>
      </c>
      <c r="AU295" s="138" t="s">
        <v>77</v>
      </c>
      <c r="AY295" s="17" t="s">
        <v>141</v>
      </c>
      <c r="BE295" s="139">
        <f>IF(N295="základní",J295,0)</f>
        <v>0</v>
      </c>
      <c r="BF295" s="139">
        <f>IF(N295="snížená",J295,0)</f>
        <v>0</v>
      </c>
      <c r="BG295" s="139">
        <f>IF(N295="zákl. přenesená",J295,0)</f>
        <v>0</v>
      </c>
      <c r="BH295" s="139">
        <f>IF(N295="sníž. přenesená",J295,0)</f>
        <v>0</v>
      </c>
      <c r="BI295" s="139">
        <f>IF(N295="nulová",J295,0)</f>
        <v>0</v>
      </c>
      <c r="BJ295" s="17" t="s">
        <v>75</v>
      </c>
      <c r="BK295" s="139">
        <f>ROUND(I295*H295,2)</f>
        <v>0</v>
      </c>
      <c r="BL295" s="17" t="s">
        <v>148</v>
      </c>
      <c r="BM295" s="138" t="s">
        <v>385</v>
      </c>
    </row>
    <row r="296" spans="2:65" s="1" customFormat="1">
      <c r="B296" s="32"/>
      <c r="D296" s="140" t="s">
        <v>149</v>
      </c>
      <c r="F296" s="141" t="s">
        <v>386</v>
      </c>
      <c r="I296" s="142"/>
      <c r="L296" s="32"/>
      <c r="M296" s="143"/>
      <c r="T296" s="53"/>
      <c r="AT296" s="17" t="s">
        <v>149</v>
      </c>
      <c r="AU296" s="17" t="s">
        <v>77</v>
      </c>
    </row>
    <row r="297" spans="2:65" s="12" customFormat="1" ht="12">
      <c r="B297" s="144"/>
      <c r="D297" s="145" t="s">
        <v>151</v>
      </c>
      <c r="E297" s="146" t="s">
        <v>17</v>
      </c>
      <c r="F297" s="147" t="s">
        <v>387</v>
      </c>
      <c r="H297" s="146" t="s">
        <v>17</v>
      </c>
      <c r="I297" s="148"/>
      <c r="L297" s="144"/>
      <c r="M297" s="149"/>
      <c r="T297" s="150"/>
      <c r="AT297" s="146" t="s">
        <v>151</v>
      </c>
      <c r="AU297" s="146" t="s">
        <v>77</v>
      </c>
      <c r="AV297" s="12" t="s">
        <v>75</v>
      </c>
      <c r="AW297" s="12" t="s">
        <v>30</v>
      </c>
      <c r="AX297" s="12" t="s">
        <v>67</v>
      </c>
      <c r="AY297" s="146" t="s">
        <v>141</v>
      </c>
    </row>
    <row r="298" spans="2:65" s="13" customFormat="1" ht="12">
      <c r="B298" s="151"/>
      <c r="D298" s="145" t="s">
        <v>151</v>
      </c>
      <c r="E298" s="152" t="s">
        <v>17</v>
      </c>
      <c r="F298" s="153" t="s">
        <v>388</v>
      </c>
      <c r="H298" s="154">
        <v>12.6</v>
      </c>
      <c r="I298" s="155"/>
      <c r="L298" s="151"/>
      <c r="M298" s="156"/>
      <c r="T298" s="157"/>
      <c r="AT298" s="152" t="s">
        <v>151</v>
      </c>
      <c r="AU298" s="152" t="s">
        <v>77</v>
      </c>
      <c r="AV298" s="13" t="s">
        <v>77</v>
      </c>
      <c r="AW298" s="13" t="s">
        <v>30</v>
      </c>
      <c r="AX298" s="13" t="s">
        <v>67</v>
      </c>
      <c r="AY298" s="152" t="s">
        <v>141</v>
      </c>
    </row>
    <row r="299" spans="2:65" s="14" customFormat="1" ht="12">
      <c r="B299" s="158"/>
      <c r="D299" s="145" t="s">
        <v>151</v>
      </c>
      <c r="E299" s="159" t="s">
        <v>17</v>
      </c>
      <c r="F299" s="160" t="s">
        <v>154</v>
      </c>
      <c r="H299" s="161">
        <v>12.6</v>
      </c>
      <c r="I299" s="162"/>
      <c r="L299" s="158"/>
      <c r="M299" s="163"/>
      <c r="T299" s="164"/>
      <c r="AT299" s="159" t="s">
        <v>151</v>
      </c>
      <c r="AU299" s="159" t="s">
        <v>77</v>
      </c>
      <c r="AV299" s="14" t="s">
        <v>148</v>
      </c>
      <c r="AW299" s="14" t="s">
        <v>30</v>
      </c>
      <c r="AX299" s="14" t="s">
        <v>75</v>
      </c>
      <c r="AY299" s="159" t="s">
        <v>141</v>
      </c>
    </row>
    <row r="300" spans="2:65" s="1" customFormat="1" ht="49.25" customHeight="1">
      <c r="B300" s="32"/>
      <c r="C300" s="127" t="s">
        <v>272</v>
      </c>
      <c r="D300" s="127" t="s">
        <v>143</v>
      </c>
      <c r="E300" s="128" t="s">
        <v>389</v>
      </c>
      <c r="F300" s="129" t="s">
        <v>390</v>
      </c>
      <c r="G300" s="130" t="s">
        <v>146</v>
      </c>
      <c r="H300" s="131">
        <v>157.5</v>
      </c>
      <c r="I300" s="132"/>
      <c r="J300" s="133">
        <f>ROUND(I300*H300,2)</f>
        <v>0</v>
      </c>
      <c r="K300" s="129" t="s">
        <v>147</v>
      </c>
      <c r="L300" s="32"/>
      <c r="M300" s="134" t="s">
        <v>17</v>
      </c>
      <c r="N300" s="135" t="s">
        <v>38</v>
      </c>
      <c r="P300" s="136">
        <f>O300*H300</f>
        <v>0</v>
      </c>
      <c r="Q300" s="136">
        <v>0</v>
      </c>
      <c r="R300" s="136">
        <f>Q300*H300</f>
        <v>0</v>
      </c>
      <c r="S300" s="136">
        <v>0</v>
      </c>
      <c r="T300" s="137">
        <f>S300*H300</f>
        <v>0</v>
      </c>
      <c r="AR300" s="138" t="s">
        <v>148</v>
      </c>
      <c r="AT300" s="138" t="s">
        <v>143</v>
      </c>
      <c r="AU300" s="138" t="s">
        <v>77</v>
      </c>
      <c r="AY300" s="17" t="s">
        <v>141</v>
      </c>
      <c r="BE300" s="139">
        <f>IF(N300="základní",J300,0)</f>
        <v>0</v>
      </c>
      <c r="BF300" s="139">
        <f>IF(N300="snížená",J300,0)</f>
        <v>0</v>
      </c>
      <c r="BG300" s="139">
        <f>IF(N300="zákl. přenesená",J300,0)</f>
        <v>0</v>
      </c>
      <c r="BH300" s="139">
        <f>IF(N300="sníž. přenesená",J300,0)</f>
        <v>0</v>
      </c>
      <c r="BI300" s="139">
        <f>IF(N300="nulová",J300,0)</f>
        <v>0</v>
      </c>
      <c r="BJ300" s="17" t="s">
        <v>75</v>
      </c>
      <c r="BK300" s="139">
        <f>ROUND(I300*H300,2)</f>
        <v>0</v>
      </c>
      <c r="BL300" s="17" t="s">
        <v>148</v>
      </c>
      <c r="BM300" s="138" t="s">
        <v>391</v>
      </c>
    </row>
    <row r="301" spans="2:65" s="1" customFormat="1">
      <c r="B301" s="32"/>
      <c r="D301" s="140" t="s">
        <v>149</v>
      </c>
      <c r="F301" s="141" t="s">
        <v>392</v>
      </c>
      <c r="I301" s="142"/>
      <c r="L301" s="32"/>
      <c r="M301" s="143"/>
      <c r="T301" s="53"/>
      <c r="AT301" s="17" t="s">
        <v>149</v>
      </c>
      <c r="AU301" s="17" t="s">
        <v>77</v>
      </c>
    </row>
    <row r="302" spans="2:65" s="12" customFormat="1" ht="12">
      <c r="B302" s="144"/>
      <c r="D302" s="145" t="s">
        <v>151</v>
      </c>
      <c r="E302" s="146" t="s">
        <v>17</v>
      </c>
      <c r="F302" s="147" t="s">
        <v>387</v>
      </c>
      <c r="H302" s="146" t="s">
        <v>17</v>
      </c>
      <c r="I302" s="148"/>
      <c r="L302" s="144"/>
      <c r="M302" s="149"/>
      <c r="T302" s="150"/>
      <c r="AT302" s="146" t="s">
        <v>151</v>
      </c>
      <c r="AU302" s="146" t="s">
        <v>77</v>
      </c>
      <c r="AV302" s="12" t="s">
        <v>75</v>
      </c>
      <c r="AW302" s="12" t="s">
        <v>30</v>
      </c>
      <c r="AX302" s="12" t="s">
        <v>67</v>
      </c>
      <c r="AY302" s="146" t="s">
        <v>141</v>
      </c>
    </row>
    <row r="303" spans="2:65" s="13" customFormat="1" ht="12">
      <c r="B303" s="151"/>
      <c r="D303" s="145" t="s">
        <v>151</v>
      </c>
      <c r="E303" s="152" t="s">
        <v>17</v>
      </c>
      <c r="F303" s="153" t="s">
        <v>393</v>
      </c>
      <c r="H303" s="154">
        <v>157.5</v>
      </c>
      <c r="I303" s="155"/>
      <c r="L303" s="151"/>
      <c r="M303" s="156"/>
      <c r="T303" s="157"/>
      <c r="AT303" s="152" t="s">
        <v>151</v>
      </c>
      <c r="AU303" s="152" t="s">
        <v>77</v>
      </c>
      <c r="AV303" s="13" t="s">
        <v>77</v>
      </c>
      <c r="AW303" s="13" t="s">
        <v>30</v>
      </c>
      <c r="AX303" s="13" t="s">
        <v>67</v>
      </c>
      <c r="AY303" s="152" t="s">
        <v>141</v>
      </c>
    </row>
    <row r="304" spans="2:65" s="14" customFormat="1" ht="12">
      <c r="B304" s="158"/>
      <c r="D304" s="145" t="s">
        <v>151</v>
      </c>
      <c r="E304" s="159" t="s">
        <v>17</v>
      </c>
      <c r="F304" s="160" t="s">
        <v>154</v>
      </c>
      <c r="H304" s="161">
        <v>157.5</v>
      </c>
      <c r="I304" s="162"/>
      <c r="L304" s="158"/>
      <c r="M304" s="163"/>
      <c r="T304" s="164"/>
      <c r="AT304" s="159" t="s">
        <v>151</v>
      </c>
      <c r="AU304" s="159" t="s">
        <v>77</v>
      </c>
      <c r="AV304" s="14" t="s">
        <v>148</v>
      </c>
      <c r="AW304" s="14" t="s">
        <v>30</v>
      </c>
      <c r="AX304" s="14" t="s">
        <v>75</v>
      </c>
      <c r="AY304" s="159" t="s">
        <v>141</v>
      </c>
    </row>
    <row r="305" spans="2:65" s="1" customFormat="1" ht="44.25" customHeight="1">
      <c r="B305" s="32"/>
      <c r="C305" s="127" t="s">
        <v>394</v>
      </c>
      <c r="D305" s="127" t="s">
        <v>143</v>
      </c>
      <c r="E305" s="128" t="s">
        <v>395</v>
      </c>
      <c r="F305" s="129" t="s">
        <v>396</v>
      </c>
      <c r="G305" s="130" t="s">
        <v>234</v>
      </c>
      <c r="H305" s="131">
        <v>1.1060000000000001</v>
      </c>
      <c r="I305" s="132"/>
      <c r="J305" s="133">
        <f>ROUND(I305*H305,2)</f>
        <v>0</v>
      </c>
      <c r="K305" s="129" t="s">
        <v>147</v>
      </c>
      <c r="L305" s="32"/>
      <c r="M305" s="134" t="s">
        <v>17</v>
      </c>
      <c r="N305" s="135" t="s">
        <v>38</v>
      </c>
      <c r="P305" s="136">
        <f>O305*H305</f>
        <v>0</v>
      </c>
      <c r="Q305" s="136">
        <v>0</v>
      </c>
      <c r="R305" s="136">
        <f>Q305*H305</f>
        <v>0</v>
      </c>
      <c r="S305" s="136">
        <v>0</v>
      </c>
      <c r="T305" s="137">
        <f>S305*H305</f>
        <v>0</v>
      </c>
      <c r="AR305" s="138" t="s">
        <v>148</v>
      </c>
      <c r="AT305" s="138" t="s">
        <v>143</v>
      </c>
      <c r="AU305" s="138" t="s">
        <v>77</v>
      </c>
      <c r="AY305" s="17" t="s">
        <v>141</v>
      </c>
      <c r="BE305" s="139">
        <f>IF(N305="základní",J305,0)</f>
        <v>0</v>
      </c>
      <c r="BF305" s="139">
        <f>IF(N305="snížená",J305,0)</f>
        <v>0</v>
      </c>
      <c r="BG305" s="139">
        <f>IF(N305="zákl. přenesená",J305,0)</f>
        <v>0</v>
      </c>
      <c r="BH305" s="139">
        <f>IF(N305="sníž. přenesená",J305,0)</f>
        <v>0</v>
      </c>
      <c r="BI305" s="139">
        <f>IF(N305="nulová",J305,0)</f>
        <v>0</v>
      </c>
      <c r="BJ305" s="17" t="s">
        <v>75</v>
      </c>
      <c r="BK305" s="139">
        <f>ROUND(I305*H305,2)</f>
        <v>0</v>
      </c>
      <c r="BL305" s="17" t="s">
        <v>148</v>
      </c>
      <c r="BM305" s="138" t="s">
        <v>397</v>
      </c>
    </row>
    <row r="306" spans="2:65" s="1" customFormat="1">
      <c r="B306" s="32"/>
      <c r="D306" s="140" t="s">
        <v>149</v>
      </c>
      <c r="F306" s="141" t="s">
        <v>398</v>
      </c>
      <c r="I306" s="142"/>
      <c r="L306" s="32"/>
      <c r="M306" s="143"/>
      <c r="T306" s="53"/>
      <c r="AT306" s="17" t="s">
        <v>149</v>
      </c>
      <c r="AU306" s="17" t="s">
        <v>77</v>
      </c>
    </row>
    <row r="307" spans="2:65" s="12" customFormat="1" ht="12">
      <c r="B307" s="144"/>
      <c r="D307" s="145" t="s">
        <v>151</v>
      </c>
      <c r="E307" s="146" t="s">
        <v>17</v>
      </c>
      <c r="F307" s="147" t="s">
        <v>399</v>
      </c>
      <c r="H307" s="146" t="s">
        <v>17</v>
      </c>
      <c r="I307" s="148"/>
      <c r="L307" s="144"/>
      <c r="M307" s="149"/>
      <c r="T307" s="150"/>
      <c r="AT307" s="146" t="s">
        <v>151</v>
      </c>
      <c r="AU307" s="146" t="s">
        <v>77</v>
      </c>
      <c r="AV307" s="12" t="s">
        <v>75</v>
      </c>
      <c r="AW307" s="12" t="s">
        <v>30</v>
      </c>
      <c r="AX307" s="12" t="s">
        <v>67</v>
      </c>
      <c r="AY307" s="146" t="s">
        <v>141</v>
      </c>
    </row>
    <row r="308" spans="2:65" s="12" customFormat="1" ht="12">
      <c r="B308" s="144"/>
      <c r="D308" s="145" t="s">
        <v>151</v>
      </c>
      <c r="E308" s="146" t="s">
        <v>17</v>
      </c>
      <c r="F308" s="147" t="s">
        <v>290</v>
      </c>
      <c r="H308" s="146" t="s">
        <v>17</v>
      </c>
      <c r="I308" s="148"/>
      <c r="L308" s="144"/>
      <c r="M308" s="149"/>
      <c r="T308" s="150"/>
      <c r="AT308" s="146" t="s">
        <v>151</v>
      </c>
      <c r="AU308" s="146" t="s">
        <v>77</v>
      </c>
      <c r="AV308" s="12" t="s">
        <v>75</v>
      </c>
      <c r="AW308" s="12" t="s">
        <v>30</v>
      </c>
      <c r="AX308" s="12" t="s">
        <v>67</v>
      </c>
      <c r="AY308" s="146" t="s">
        <v>141</v>
      </c>
    </row>
    <row r="309" spans="2:65" s="13" customFormat="1" ht="12">
      <c r="B309" s="151"/>
      <c r="D309" s="145" t="s">
        <v>151</v>
      </c>
      <c r="E309" s="152" t="s">
        <v>17</v>
      </c>
      <c r="F309" s="153" t="s">
        <v>400</v>
      </c>
      <c r="H309" s="154">
        <v>1.1060000000000001</v>
      </c>
      <c r="I309" s="155"/>
      <c r="L309" s="151"/>
      <c r="M309" s="156"/>
      <c r="T309" s="157"/>
      <c r="AT309" s="152" t="s">
        <v>151</v>
      </c>
      <c r="AU309" s="152" t="s">
        <v>77</v>
      </c>
      <c r="AV309" s="13" t="s">
        <v>77</v>
      </c>
      <c r="AW309" s="13" t="s">
        <v>30</v>
      </c>
      <c r="AX309" s="13" t="s">
        <v>67</v>
      </c>
      <c r="AY309" s="152" t="s">
        <v>141</v>
      </c>
    </row>
    <row r="310" spans="2:65" s="14" customFormat="1" ht="12">
      <c r="B310" s="158"/>
      <c r="D310" s="145" t="s">
        <v>151</v>
      </c>
      <c r="E310" s="159" t="s">
        <v>17</v>
      </c>
      <c r="F310" s="160" t="s">
        <v>154</v>
      </c>
      <c r="H310" s="161">
        <v>1.1060000000000001</v>
      </c>
      <c r="I310" s="162"/>
      <c r="L310" s="158"/>
      <c r="M310" s="163"/>
      <c r="T310" s="164"/>
      <c r="AT310" s="159" t="s">
        <v>151</v>
      </c>
      <c r="AU310" s="159" t="s">
        <v>77</v>
      </c>
      <c r="AV310" s="14" t="s">
        <v>148</v>
      </c>
      <c r="AW310" s="14" t="s">
        <v>30</v>
      </c>
      <c r="AX310" s="14" t="s">
        <v>75</v>
      </c>
      <c r="AY310" s="159" t="s">
        <v>141</v>
      </c>
    </row>
    <row r="311" spans="2:65" s="1" customFormat="1" ht="16.5" customHeight="1">
      <c r="B311" s="32"/>
      <c r="C311" s="127" t="s">
        <v>278</v>
      </c>
      <c r="D311" s="127" t="s">
        <v>143</v>
      </c>
      <c r="E311" s="128" t="s">
        <v>401</v>
      </c>
      <c r="F311" s="129" t="s">
        <v>402</v>
      </c>
      <c r="G311" s="130" t="s">
        <v>190</v>
      </c>
      <c r="H311" s="131">
        <v>8.1440000000000001</v>
      </c>
      <c r="I311" s="132"/>
      <c r="J311" s="133">
        <f>ROUND(I311*H311,2)</f>
        <v>0</v>
      </c>
      <c r="K311" s="129" t="s">
        <v>147</v>
      </c>
      <c r="L311" s="32"/>
      <c r="M311" s="134" t="s">
        <v>17</v>
      </c>
      <c r="N311" s="135" t="s">
        <v>38</v>
      </c>
      <c r="P311" s="136">
        <f>O311*H311</f>
        <v>0</v>
      </c>
      <c r="Q311" s="136">
        <v>0</v>
      </c>
      <c r="R311" s="136">
        <f>Q311*H311</f>
        <v>0</v>
      </c>
      <c r="S311" s="136">
        <v>0</v>
      </c>
      <c r="T311" s="137">
        <f>S311*H311</f>
        <v>0</v>
      </c>
      <c r="AR311" s="138" t="s">
        <v>148</v>
      </c>
      <c r="AT311" s="138" t="s">
        <v>143</v>
      </c>
      <c r="AU311" s="138" t="s">
        <v>77</v>
      </c>
      <c r="AY311" s="17" t="s">
        <v>141</v>
      </c>
      <c r="BE311" s="139">
        <f>IF(N311="základní",J311,0)</f>
        <v>0</v>
      </c>
      <c r="BF311" s="139">
        <f>IF(N311="snížená",J311,0)</f>
        <v>0</v>
      </c>
      <c r="BG311" s="139">
        <f>IF(N311="zákl. přenesená",J311,0)</f>
        <v>0</v>
      </c>
      <c r="BH311" s="139">
        <f>IF(N311="sníž. přenesená",J311,0)</f>
        <v>0</v>
      </c>
      <c r="BI311" s="139">
        <f>IF(N311="nulová",J311,0)</f>
        <v>0</v>
      </c>
      <c r="BJ311" s="17" t="s">
        <v>75</v>
      </c>
      <c r="BK311" s="139">
        <f>ROUND(I311*H311,2)</f>
        <v>0</v>
      </c>
      <c r="BL311" s="17" t="s">
        <v>148</v>
      </c>
      <c r="BM311" s="138" t="s">
        <v>403</v>
      </c>
    </row>
    <row r="312" spans="2:65" s="1" customFormat="1">
      <c r="B312" s="32"/>
      <c r="D312" s="140" t="s">
        <v>149</v>
      </c>
      <c r="F312" s="141" t="s">
        <v>404</v>
      </c>
      <c r="I312" s="142"/>
      <c r="L312" s="32"/>
      <c r="M312" s="143"/>
      <c r="T312" s="53"/>
      <c r="AT312" s="17" t="s">
        <v>149</v>
      </c>
      <c r="AU312" s="17" t="s">
        <v>77</v>
      </c>
    </row>
    <row r="313" spans="2:65" s="12" customFormat="1" ht="12">
      <c r="B313" s="144"/>
      <c r="D313" s="145" t="s">
        <v>151</v>
      </c>
      <c r="E313" s="146" t="s">
        <v>17</v>
      </c>
      <c r="F313" s="147" t="s">
        <v>405</v>
      </c>
      <c r="H313" s="146" t="s">
        <v>17</v>
      </c>
      <c r="I313" s="148"/>
      <c r="L313" s="144"/>
      <c r="M313" s="149"/>
      <c r="T313" s="150"/>
      <c r="AT313" s="146" t="s">
        <v>151</v>
      </c>
      <c r="AU313" s="146" t="s">
        <v>77</v>
      </c>
      <c r="AV313" s="12" t="s">
        <v>75</v>
      </c>
      <c r="AW313" s="12" t="s">
        <v>30</v>
      </c>
      <c r="AX313" s="12" t="s">
        <v>67</v>
      </c>
      <c r="AY313" s="146" t="s">
        <v>141</v>
      </c>
    </row>
    <row r="314" spans="2:65" s="13" customFormat="1" ht="12">
      <c r="B314" s="151"/>
      <c r="D314" s="145" t="s">
        <v>151</v>
      </c>
      <c r="E314" s="152" t="s">
        <v>17</v>
      </c>
      <c r="F314" s="153" t="s">
        <v>406</v>
      </c>
      <c r="H314" s="154">
        <v>4.0259999999999998</v>
      </c>
      <c r="I314" s="155"/>
      <c r="L314" s="151"/>
      <c r="M314" s="156"/>
      <c r="T314" s="157"/>
      <c r="AT314" s="152" t="s">
        <v>151</v>
      </c>
      <c r="AU314" s="152" t="s">
        <v>77</v>
      </c>
      <c r="AV314" s="13" t="s">
        <v>77</v>
      </c>
      <c r="AW314" s="13" t="s">
        <v>30</v>
      </c>
      <c r="AX314" s="13" t="s">
        <v>67</v>
      </c>
      <c r="AY314" s="152" t="s">
        <v>141</v>
      </c>
    </row>
    <row r="315" spans="2:65" s="12" customFormat="1" ht="12">
      <c r="B315" s="144"/>
      <c r="D315" s="145" t="s">
        <v>151</v>
      </c>
      <c r="E315" s="146" t="s">
        <v>17</v>
      </c>
      <c r="F315" s="147" t="s">
        <v>407</v>
      </c>
      <c r="H315" s="146" t="s">
        <v>17</v>
      </c>
      <c r="I315" s="148"/>
      <c r="L315" s="144"/>
      <c r="M315" s="149"/>
      <c r="T315" s="150"/>
      <c r="AT315" s="146" t="s">
        <v>151</v>
      </c>
      <c r="AU315" s="146" t="s">
        <v>77</v>
      </c>
      <c r="AV315" s="12" t="s">
        <v>75</v>
      </c>
      <c r="AW315" s="12" t="s">
        <v>30</v>
      </c>
      <c r="AX315" s="12" t="s">
        <v>67</v>
      </c>
      <c r="AY315" s="146" t="s">
        <v>141</v>
      </c>
    </row>
    <row r="316" spans="2:65" s="13" customFormat="1" ht="12">
      <c r="B316" s="151"/>
      <c r="D316" s="145" t="s">
        <v>151</v>
      </c>
      <c r="E316" s="152" t="s">
        <v>17</v>
      </c>
      <c r="F316" s="153" t="s">
        <v>408</v>
      </c>
      <c r="H316" s="154">
        <v>3.02</v>
      </c>
      <c r="I316" s="155"/>
      <c r="L316" s="151"/>
      <c r="M316" s="156"/>
      <c r="T316" s="157"/>
      <c r="AT316" s="152" t="s">
        <v>151</v>
      </c>
      <c r="AU316" s="152" t="s">
        <v>77</v>
      </c>
      <c r="AV316" s="13" t="s">
        <v>77</v>
      </c>
      <c r="AW316" s="13" t="s">
        <v>30</v>
      </c>
      <c r="AX316" s="13" t="s">
        <v>67</v>
      </c>
      <c r="AY316" s="152" t="s">
        <v>141</v>
      </c>
    </row>
    <row r="317" spans="2:65" s="12" customFormat="1" ht="12">
      <c r="B317" s="144"/>
      <c r="D317" s="145" t="s">
        <v>151</v>
      </c>
      <c r="E317" s="146" t="s">
        <v>17</v>
      </c>
      <c r="F317" s="147" t="s">
        <v>409</v>
      </c>
      <c r="H317" s="146" t="s">
        <v>17</v>
      </c>
      <c r="I317" s="148"/>
      <c r="L317" s="144"/>
      <c r="M317" s="149"/>
      <c r="T317" s="150"/>
      <c r="AT317" s="146" t="s">
        <v>151</v>
      </c>
      <c r="AU317" s="146" t="s">
        <v>77</v>
      </c>
      <c r="AV317" s="12" t="s">
        <v>75</v>
      </c>
      <c r="AW317" s="12" t="s">
        <v>30</v>
      </c>
      <c r="AX317" s="12" t="s">
        <v>67</v>
      </c>
      <c r="AY317" s="146" t="s">
        <v>141</v>
      </c>
    </row>
    <row r="318" spans="2:65" s="13" customFormat="1" ht="12">
      <c r="B318" s="151"/>
      <c r="D318" s="145" t="s">
        <v>151</v>
      </c>
      <c r="E318" s="152" t="s">
        <v>17</v>
      </c>
      <c r="F318" s="153" t="s">
        <v>410</v>
      </c>
      <c r="H318" s="154">
        <v>1.0980000000000001</v>
      </c>
      <c r="I318" s="155"/>
      <c r="L318" s="151"/>
      <c r="M318" s="156"/>
      <c r="T318" s="157"/>
      <c r="AT318" s="152" t="s">
        <v>151</v>
      </c>
      <c r="AU318" s="152" t="s">
        <v>77</v>
      </c>
      <c r="AV318" s="13" t="s">
        <v>77</v>
      </c>
      <c r="AW318" s="13" t="s">
        <v>30</v>
      </c>
      <c r="AX318" s="13" t="s">
        <v>67</v>
      </c>
      <c r="AY318" s="152" t="s">
        <v>141</v>
      </c>
    </row>
    <row r="319" spans="2:65" s="14" customFormat="1" ht="12">
      <c r="B319" s="158"/>
      <c r="D319" s="145" t="s">
        <v>151</v>
      </c>
      <c r="E319" s="159" t="s">
        <v>17</v>
      </c>
      <c r="F319" s="160" t="s">
        <v>154</v>
      </c>
      <c r="H319" s="161">
        <v>8.1440000000000001</v>
      </c>
      <c r="I319" s="162"/>
      <c r="L319" s="158"/>
      <c r="M319" s="163"/>
      <c r="T319" s="164"/>
      <c r="AT319" s="159" t="s">
        <v>151</v>
      </c>
      <c r="AU319" s="159" t="s">
        <v>77</v>
      </c>
      <c r="AV319" s="14" t="s">
        <v>148</v>
      </c>
      <c r="AW319" s="14" t="s">
        <v>30</v>
      </c>
      <c r="AX319" s="14" t="s">
        <v>75</v>
      </c>
      <c r="AY319" s="159" t="s">
        <v>141</v>
      </c>
    </row>
    <row r="320" spans="2:65" s="1" customFormat="1" ht="16.5" customHeight="1">
      <c r="B320" s="32"/>
      <c r="C320" s="127" t="s">
        <v>411</v>
      </c>
      <c r="D320" s="127" t="s">
        <v>143</v>
      </c>
      <c r="E320" s="128" t="s">
        <v>412</v>
      </c>
      <c r="F320" s="129" t="s">
        <v>413</v>
      </c>
      <c r="G320" s="130" t="s">
        <v>146</v>
      </c>
      <c r="H320" s="131">
        <v>56.73</v>
      </c>
      <c r="I320" s="132"/>
      <c r="J320" s="133">
        <f>ROUND(I320*H320,2)</f>
        <v>0</v>
      </c>
      <c r="K320" s="129" t="s">
        <v>147</v>
      </c>
      <c r="L320" s="32"/>
      <c r="M320" s="134" t="s">
        <v>17</v>
      </c>
      <c r="N320" s="135" t="s">
        <v>38</v>
      </c>
      <c r="P320" s="136">
        <f>O320*H320</f>
        <v>0</v>
      </c>
      <c r="Q320" s="136">
        <v>0</v>
      </c>
      <c r="R320" s="136">
        <f>Q320*H320</f>
        <v>0</v>
      </c>
      <c r="S320" s="136">
        <v>0</v>
      </c>
      <c r="T320" s="137">
        <f>S320*H320</f>
        <v>0</v>
      </c>
      <c r="AR320" s="138" t="s">
        <v>148</v>
      </c>
      <c r="AT320" s="138" t="s">
        <v>143</v>
      </c>
      <c r="AU320" s="138" t="s">
        <v>77</v>
      </c>
      <c r="AY320" s="17" t="s">
        <v>141</v>
      </c>
      <c r="BE320" s="139">
        <f>IF(N320="základní",J320,0)</f>
        <v>0</v>
      </c>
      <c r="BF320" s="139">
        <f>IF(N320="snížená",J320,0)</f>
        <v>0</v>
      </c>
      <c r="BG320" s="139">
        <f>IF(N320="zákl. přenesená",J320,0)</f>
        <v>0</v>
      </c>
      <c r="BH320" s="139">
        <f>IF(N320="sníž. přenesená",J320,0)</f>
        <v>0</v>
      </c>
      <c r="BI320" s="139">
        <f>IF(N320="nulová",J320,0)</f>
        <v>0</v>
      </c>
      <c r="BJ320" s="17" t="s">
        <v>75</v>
      </c>
      <c r="BK320" s="139">
        <f>ROUND(I320*H320,2)</f>
        <v>0</v>
      </c>
      <c r="BL320" s="17" t="s">
        <v>148</v>
      </c>
      <c r="BM320" s="138" t="s">
        <v>414</v>
      </c>
    </row>
    <row r="321" spans="2:65" s="1" customFormat="1">
      <c r="B321" s="32"/>
      <c r="D321" s="140" t="s">
        <v>149</v>
      </c>
      <c r="F321" s="141" t="s">
        <v>415</v>
      </c>
      <c r="I321" s="142"/>
      <c r="L321" s="32"/>
      <c r="M321" s="143"/>
      <c r="T321" s="53"/>
      <c r="AT321" s="17" t="s">
        <v>149</v>
      </c>
      <c r="AU321" s="17" t="s">
        <v>77</v>
      </c>
    </row>
    <row r="322" spans="2:65" s="12" customFormat="1" ht="12">
      <c r="B322" s="144"/>
      <c r="D322" s="145" t="s">
        <v>151</v>
      </c>
      <c r="E322" s="146" t="s">
        <v>17</v>
      </c>
      <c r="F322" s="147" t="s">
        <v>405</v>
      </c>
      <c r="H322" s="146" t="s">
        <v>17</v>
      </c>
      <c r="I322" s="148"/>
      <c r="L322" s="144"/>
      <c r="M322" s="149"/>
      <c r="T322" s="150"/>
      <c r="AT322" s="146" t="s">
        <v>151</v>
      </c>
      <c r="AU322" s="146" t="s">
        <v>77</v>
      </c>
      <c r="AV322" s="12" t="s">
        <v>75</v>
      </c>
      <c r="AW322" s="12" t="s">
        <v>30</v>
      </c>
      <c r="AX322" s="12" t="s">
        <v>67</v>
      </c>
      <c r="AY322" s="146" t="s">
        <v>141</v>
      </c>
    </row>
    <row r="323" spans="2:65" s="13" customFormat="1" ht="12">
      <c r="B323" s="151"/>
      <c r="D323" s="145" t="s">
        <v>151</v>
      </c>
      <c r="E323" s="152" t="s">
        <v>17</v>
      </c>
      <c r="F323" s="153" t="s">
        <v>416</v>
      </c>
      <c r="H323" s="154">
        <v>29.28</v>
      </c>
      <c r="I323" s="155"/>
      <c r="L323" s="151"/>
      <c r="M323" s="156"/>
      <c r="T323" s="157"/>
      <c r="AT323" s="152" t="s">
        <v>151</v>
      </c>
      <c r="AU323" s="152" t="s">
        <v>77</v>
      </c>
      <c r="AV323" s="13" t="s">
        <v>77</v>
      </c>
      <c r="AW323" s="13" t="s">
        <v>30</v>
      </c>
      <c r="AX323" s="13" t="s">
        <v>67</v>
      </c>
      <c r="AY323" s="152" t="s">
        <v>141</v>
      </c>
    </row>
    <row r="324" spans="2:65" s="12" customFormat="1" ht="12">
      <c r="B324" s="144"/>
      <c r="D324" s="145" t="s">
        <v>151</v>
      </c>
      <c r="E324" s="146" t="s">
        <v>17</v>
      </c>
      <c r="F324" s="147" t="s">
        <v>407</v>
      </c>
      <c r="H324" s="146" t="s">
        <v>17</v>
      </c>
      <c r="I324" s="148"/>
      <c r="L324" s="144"/>
      <c r="M324" s="149"/>
      <c r="T324" s="150"/>
      <c r="AT324" s="146" t="s">
        <v>151</v>
      </c>
      <c r="AU324" s="146" t="s">
        <v>77</v>
      </c>
      <c r="AV324" s="12" t="s">
        <v>75</v>
      </c>
      <c r="AW324" s="12" t="s">
        <v>30</v>
      </c>
      <c r="AX324" s="12" t="s">
        <v>67</v>
      </c>
      <c r="AY324" s="146" t="s">
        <v>141</v>
      </c>
    </row>
    <row r="325" spans="2:65" s="13" customFormat="1" ht="12">
      <c r="B325" s="151"/>
      <c r="D325" s="145" t="s">
        <v>151</v>
      </c>
      <c r="E325" s="152" t="s">
        <v>17</v>
      </c>
      <c r="F325" s="153" t="s">
        <v>417</v>
      </c>
      <c r="H325" s="154">
        <v>20.13</v>
      </c>
      <c r="I325" s="155"/>
      <c r="L325" s="151"/>
      <c r="M325" s="156"/>
      <c r="T325" s="157"/>
      <c r="AT325" s="152" t="s">
        <v>151</v>
      </c>
      <c r="AU325" s="152" t="s">
        <v>77</v>
      </c>
      <c r="AV325" s="13" t="s">
        <v>77</v>
      </c>
      <c r="AW325" s="13" t="s">
        <v>30</v>
      </c>
      <c r="AX325" s="13" t="s">
        <v>67</v>
      </c>
      <c r="AY325" s="152" t="s">
        <v>141</v>
      </c>
    </row>
    <row r="326" spans="2:65" s="12" customFormat="1" ht="12">
      <c r="B326" s="144"/>
      <c r="D326" s="145" t="s">
        <v>151</v>
      </c>
      <c r="E326" s="146" t="s">
        <v>17</v>
      </c>
      <c r="F326" s="147" t="s">
        <v>409</v>
      </c>
      <c r="H326" s="146" t="s">
        <v>17</v>
      </c>
      <c r="I326" s="148"/>
      <c r="L326" s="144"/>
      <c r="M326" s="149"/>
      <c r="T326" s="150"/>
      <c r="AT326" s="146" t="s">
        <v>151</v>
      </c>
      <c r="AU326" s="146" t="s">
        <v>77</v>
      </c>
      <c r="AV326" s="12" t="s">
        <v>75</v>
      </c>
      <c r="AW326" s="12" t="s">
        <v>30</v>
      </c>
      <c r="AX326" s="12" t="s">
        <v>67</v>
      </c>
      <c r="AY326" s="146" t="s">
        <v>141</v>
      </c>
    </row>
    <row r="327" spans="2:65" s="13" customFormat="1" ht="12">
      <c r="B327" s="151"/>
      <c r="D327" s="145" t="s">
        <v>151</v>
      </c>
      <c r="E327" s="152" t="s">
        <v>17</v>
      </c>
      <c r="F327" s="153" t="s">
        <v>418</v>
      </c>
      <c r="H327" s="154">
        <v>7.32</v>
      </c>
      <c r="I327" s="155"/>
      <c r="L327" s="151"/>
      <c r="M327" s="156"/>
      <c r="T327" s="157"/>
      <c r="AT327" s="152" t="s">
        <v>151</v>
      </c>
      <c r="AU327" s="152" t="s">
        <v>77</v>
      </c>
      <c r="AV327" s="13" t="s">
        <v>77</v>
      </c>
      <c r="AW327" s="13" t="s">
        <v>30</v>
      </c>
      <c r="AX327" s="13" t="s">
        <v>67</v>
      </c>
      <c r="AY327" s="152" t="s">
        <v>141</v>
      </c>
    </row>
    <row r="328" spans="2:65" s="14" customFormat="1" ht="12">
      <c r="B328" s="158"/>
      <c r="D328" s="145" t="s">
        <v>151</v>
      </c>
      <c r="E328" s="159" t="s">
        <v>17</v>
      </c>
      <c r="F328" s="160" t="s">
        <v>154</v>
      </c>
      <c r="H328" s="161">
        <v>56.73</v>
      </c>
      <c r="I328" s="162"/>
      <c r="L328" s="158"/>
      <c r="M328" s="163"/>
      <c r="T328" s="164"/>
      <c r="AT328" s="159" t="s">
        <v>151</v>
      </c>
      <c r="AU328" s="159" t="s">
        <v>77</v>
      </c>
      <c r="AV328" s="14" t="s">
        <v>148</v>
      </c>
      <c r="AW328" s="14" t="s">
        <v>30</v>
      </c>
      <c r="AX328" s="14" t="s">
        <v>75</v>
      </c>
      <c r="AY328" s="159" t="s">
        <v>141</v>
      </c>
    </row>
    <row r="329" spans="2:65" s="1" customFormat="1" ht="16.5" customHeight="1">
      <c r="B329" s="32"/>
      <c r="C329" s="127" t="s">
        <v>283</v>
      </c>
      <c r="D329" s="127" t="s">
        <v>143</v>
      </c>
      <c r="E329" s="128" t="s">
        <v>419</v>
      </c>
      <c r="F329" s="129" t="s">
        <v>420</v>
      </c>
      <c r="G329" s="130" t="s">
        <v>146</v>
      </c>
      <c r="H329" s="131">
        <v>56.73</v>
      </c>
      <c r="I329" s="132"/>
      <c r="J329" s="133">
        <f>ROUND(I329*H329,2)</f>
        <v>0</v>
      </c>
      <c r="K329" s="129" t="s">
        <v>147</v>
      </c>
      <c r="L329" s="32"/>
      <c r="M329" s="134" t="s">
        <v>17</v>
      </c>
      <c r="N329" s="135" t="s">
        <v>38</v>
      </c>
      <c r="P329" s="136">
        <f>O329*H329</f>
        <v>0</v>
      </c>
      <c r="Q329" s="136">
        <v>0</v>
      </c>
      <c r="R329" s="136">
        <f>Q329*H329</f>
        <v>0</v>
      </c>
      <c r="S329" s="136">
        <v>0</v>
      </c>
      <c r="T329" s="137">
        <f>S329*H329</f>
        <v>0</v>
      </c>
      <c r="AR329" s="138" t="s">
        <v>148</v>
      </c>
      <c r="AT329" s="138" t="s">
        <v>143</v>
      </c>
      <c r="AU329" s="138" t="s">
        <v>77</v>
      </c>
      <c r="AY329" s="17" t="s">
        <v>141</v>
      </c>
      <c r="BE329" s="139">
        <f>IF(N329="základní",J329,0)</f>
        <v>0</v>
      </c>
      <c r="BF329" s="139">
        <f>IF(N329="snížená",J329,0)</f>
        <v>0</v>
      </c>
      <c r="BG329" s="139">
        <f>IF(N329="zákl. přenesená",J329,0)</f>
        <v>0</v>
      </c>
      <c r="BH329" s="139">
        <f>IF(N329="sníž. přenesená",J329,0)</f>
        <v>0</v>
      </c>
      <c r="BI329" s="139">
        <f>IF(N329="nulová",J329,0)</f>
        <v>0</v>
      </c>
      <c r="BJ329" s="17" t="s">
        <v>75</v>
      </c>
      <c r="BK329" s="139">
        <f>ROUND(I329*H329,2)</f>
        <v>0</v>
      </c>
      <c r="BL329" s="17" t="s">
        <v>148</v>
      </c>
      <c r="BM329" s="138" t="s">
        <v>421</v>
      </c>
    </row>
    <row r="330" spans="2:65" s="1" customFormat="1">
      <c r="B330" s="32"/>
      <c r="D330" s="140" t="s">
        <v>149</v>
      </c>
      <c r="F330" s="141" t="s">
        <v>422</v>
      </c>
      <c r="I330" s="142"/>
      <c r="L330" s="32"/>
      <c r="M330" s="143"/>
      <c r="T330" s="53"/>
      <c r="AT330" s="17" t="s">
        <v>149</v>
      </c>
      <c r="AU330" s="17" t="s">
        <v>77</v>
      </c>
    </row>
    <row r="331" spans="2:65" s="1" customFormat="1" ht="16.5" customHeight="1">
      <c r="B331" s="32"/>
      <c r="C331" s="127" t="s">
        <v>423</v>
      </c>
      <c r="D331" s="127" t="s">
        <v>143</v>
      </c>
      <c r="E331" s="128" t="s">
        <v>424</v>
      </c>
      <c r="F331" s="129" t="s">
        <v>425</v>
      </c>
      <c r="G331" s="130" t="s">
        <v>234</v>
      </c>
      <c r="H331" s="131">
        <v>0.73299999999999998</v>
      </c>
      <c r="I331" s="132"/>
      <c r="J331" s="133">
        <f>ROUND(I331*H331,2)</f>
        <v>0</v>
      </c>
      <c r="K331" s="129" t="s">
        <v>147</v>
      </c>
      <c r="L331" s="32"/>
      <c r="M331" s="134" t="s">
        <v>17</v>
      </c>
      <c r="N331" s="135" t="s">
        <v>38</v>
      </c>
      <c r="P331" s="136">
        <f>O331*H331</f>
        <v>0</v>
      </c>
      <c r="Q331" s="136">
        <v>0</v>
      </c>
      <c r="R331" s="136">
        <f>Q331*H331</f>
        <v>0</v>
      </c>
      <c r="S331" s="136">
        <v>0</v>
      </c>
      <c r="T331" s="137">
        <f>S331*H331</f>
        <v>0</v>
      </c>
      <c r="AR331" s="138" t="s">
        <v>148</v>
      </c>
      <c r="AT331" s="138" t="s">
        <v>143</v>
      </c>
      <c r="AU331" s="138" t="s">
        <v>77</v>
      </c>
      <c r="AY331" s="17" t="s">
        <v>141</v>
      </c>
      <c r="BE331" s="139">
        <f>IF(N331="základní",J331,0)</f>
        <v>0</v>
      </c>
      <c r="BF331" s="139">
        <f>IF(N331="snížená",J331,0)</f>
        <v>0</v>
      </c>
      <c r="BG331" s="139">
        <f>IF(N331="zákl. přenesená",J331,0)</f>
        <v>0</v>
      </c>
      <c r="BH331" s="139">
        <f>IF(N331="sníž. přenesená",J331,0)</f>
        <v>0</v>
      </c>
      <c r="BI331" s="139">
        <f>IF(N331="nulová",J331,0)</f>
        <v>0</v>
      </c>
      <c r="BJ331" s="17" t="s">
        <v>75</v>
      </c>
      <c r="BK331" s="139">
        <f>ROUND(I331*H331,2)</f>
        <v>0</v>
      </c>
      <c r="BL331" s="17" t="s">
        <v>148</v>
      </c>
      <c r="BM331" s="138" t="s">
        <v>426</v>
      </c>
    </row>
    <row r="332" spans="2:65" s="1" customFormat="1">
      <c r="B332" s="32"/>
      <c r="D332" s="140" t="s">
        <v>149</v>
      </c>
      <c r="F332" s="141" t="s">
        <v>427</v>
      </c>
      <c r="I332" s="142"/>
      <c r="L332" s="32"/>
      <c r="M332" s="143"/>
      <c r="T332" s="53"/>
      <c r="AT332" s="17" t="s">
        <v>149</v>
      </c>
      <c r="AU332" s="17" t="s">
        <v>77</v>
      </c>
    </row>
    <row r="333" spans="2:65" s="12" customFormat="1" ht="12">
      <c r="B333" s="144"/>
      <c r="D333" s="145" t="s">
        <v>151</v>
      </c>
      <c r="E333" s="146" t="s">
        <v>17</v>
      </c>
      <c r="F333" s="147" t="s">
        <v>428</v>
      </c>
      <c r="H333" s="146" t="s">
        <v>17</v>
      </c>
      <c r="I333" s="148"/>
      <c r="L333" s="144"/>
      <c r="M333" s="149"/>
      <c r="T333" s="150"/>
      <c r="AT333" s="146" t="s">
        <v>151</v>
      </c>
      <c r="AU333" s="146" t="s">
        <v>77</v>
      </c>
      <c r="AV333" s="12" t="s">
        <v>75</v>
      </c>
      <c r="AW333" s="12" t="s">
        <v>30</v>
      </c>
      <c r="AX333" s="12" t="s">
        <v>67</v>
      </c>
      <c r="AY333" s="146" t="s">
        <v>141</v>
      </c>
    </row>
    <row r="334" spans="2:65" s="13" customFormat="1" ht="12">
      <c r="B334" s="151"/>
      <c r="D334" s="145" t="s">
        <v>151</v>
      </c>
      <c r="E334" s="152" t="s">
        <v>17</v>
      </c>
      <c r="F334" s="153" t="s">
        <v>429</v>
      </c>
      <c r="H334" s="154">
        <v>0.73299999999999998</v>
      </c>
      <c r="I334" s="155"/>
      <c r="L334" s="151"/>
      <c r="M334" s="156"/>
      <c r="T334" s="157"/>
      <c r="AT334" s="152" t="s">
        <v>151</v>
      </c>
      <c r="AU334" s="152" t="s">
        <v>77</v>
      </c>
      <c r="AV334" s="13" t="s">
        <v>77</v>
      </c>
      <c r="AW334" s="13" t="s">
        <v>30</v>
      </c>
      <c r="AX334" s="13" t="s">
        <v>67</v>
      </c>
      <c r="AY334" s="152" t="s">
        <v>141</v>
      </c>
    </row>
    <row r="335" spans="2:65" s="14" customFormat="1" ht="12">
      <c r="B335" s="158"/>
      <c r="D335" s="145" t="s">
        <v>151</v>
      </c>
      <c r="E335" s="159" t="s">
        <v>17</v>
      </c>
      <c r="F335" s="160" t="s">
        <v>154</v>
      </c>
      <c r="H335" s="161">
        <v>0.73299999999999998</v>
      </c>
      <c r="I335" s="162"/>
      <c r="L335" s="158"/>
      <c r="M335" s="163"/>
      <c r="T335" s="164"/>
      <c r="AT335" s="159" t="s">
        <v>151</v>
      </c>
      <c r="AU335" s="159" t="s">
        <v>77</v>
      </c>
      <c r="AV335" s="14" t="s">
        <v>148</v>
      </c>
      <c r="AW335" s="14" t="s">
        <v>30</v>
      </c>
      <c r="AX335" s="14" t="s">
        <v>75</v>
      </c>
      <c r="AY335" s="159" t="s">
        <v>141</v>
      </c>
    </row>
    <row r="336" spans="2:65" s="11" customFormat="1" ht="23" customHeight="1">
      <c r="B336" s="115"/>
      <c r="D336" s="116" t="s">
        <v>66</v>
      </c>
      <c r="E336" s="125" t="s">
        <v>163</v>
      </c>
      <c r="F336" s="125" t="s">
        <v>430</v>
      </c>
      <c r="I336" s="118"/>
      <c r="J336" s="126">
        <f>BK336</f>
        <v>0</v>
      </c>
      <c r="L336" s="115"/>
      <c r="M336" s="120"/>
      <c r="P336" s="121">
        <f>SUM(P337:P408)</f>
        <v>0</v>
      </c>
      <c r="R336" s="121">
        <f>SUM(R337:R408)</f>
        <v>0</v>
      </c>
      <c r="T336" s="122">
        <f>SUM(T337:T408)</f>
        <v>0</v>
      </c>
      <c r="AR336" s="116" t="s">
        <v>75</v>
      </c>
      <c r="AT336" s="123" t="s">
        <v>66</v>
      </c>
      <c r="AU336" s="123" t="s">
        <v>75</v>
      </c>
      <c r="AY336" s="116" t="s">
        <v>141</v>
      </c>
      <c r="BK336" s="124">
        <f>SUM(BK337:BK408)</f>
        <v>0</v>
      </c>
    </row>
    <row r="337" spans="2:65" s="1" customFormat="1" ht="24.25" customHeight="1">
      <c r="B337" s="32"/>
      <c r="C337" s="127" t="s">
        <v>153</v>
      </c>
      <c r="D337" s="127" t="s">
        <v>143</v>
      </c>
      <c r="E337" s="128" t="s">
        <v>431</v>
      </c>
      <c r="F337" s="129" t="s">
        <v>432</v>
      </c>
      <c r="G337" s="130" t="s">
        <v>146</v>
      </c>
      <c r="H337" s="131">
        <v>140.30799999999999</v>
      </c>
      <c r="I337" s="132"/>
      <c r="J337" s="133">
        <f>ROUND(I337*H337,2)</f>
        <v>0</v>
      </c>
      <c r="K337" s="129" t="s">
        <v>147</v>
      </c>
      <c r="L337" s="32"/>
      <c r="M337" s="134" t="s">
        <v>17</v>
      </c>
      <c r="N337" s="135" t="s">
        <v>38</v>
      </c>
      <c r="P337" s="136">
        <f>O337*H337</f>
        <v>0</v>
      </c>
      <c r="Q337" s="136">
        <v>0</v>
      </c>
      <c r="R337" s="136">
        <f>Q337*H337</f>
        <v>0</v>
      </c>
      <c r="S337" s="136">
        <v>0</v>
      </c>
      <c r="T337" s="137">
        <f>S337*H337</f>
        <v>0</v>
      </c>
      <c r="AR337" s="138" t="s">
        <v>148</v>
      </c>
      <c r="AT337" s="138" t="s">
        <v>143</v>
      </c>
      <c r="AU337" s="138" t="s">
        <v>77</v>
      </c>
      <c r="AY337" s="17" t="s">
        <v>141</v>
      </c>
      <c r="BE337" s="139">
        <f>IF(N337="základní",J337,0)</f>
        <v>0</v>
      </c>
      <c r="BF337" s="139">
        <f>IF(N337="snížená",J337,0)</f>
        <v>0</v>
      </c>
      <c r="BG337" s="139">
        <f>IF(N337="zákl. přenesená",J337,0)</f>
        <v>0</v>
      </c>
      <c r="BH337" s="139">
        <f>IF(N337="sníž. přenesená",J337,0)</f>
        <v>0</v>
      </c>
      <c r="BI337" s="139">
        <f>IF(N337="nulová",J337,0)</f>
        <v>0</v>
      </c>
      <c r="BJ337" s="17" t="s">
        <v>75</v>
      </c>
      <c r="BK337" s="139">
        <f>ROUND(I337*H337,2)</f>
        <v>0</v>
      </c>
      <c r="BL337" s="17" t="s">
        <v>148</v>
      </c>
      <c r="BM337" s="138" t="s">
        <v>433</v>
      </c>
    </row>
    <row r="338" spans="2:65" s="1" customFormat="1">
      <c r="B338" s="32"/>
      <c r="D338" s="140" t="s">
        <v>149</v>
      </c>
      <c r="F338" s="141" t="s">
        <v>434</v>
      </c>
      <c r="I338" s="142"/>
      <c r="L338" s="32"/>
      <c r="M338" s="143"/>
      <c r="T338" s="53"/>
      <c r="AT338" s="17" t="s">
        <v>149</v>
      </c>
      <c r="AU338" s="17" t="s">
        <v>77</v>
      </c>
    </row>
    <row r="339" spans="2:65" s="1" customFormat="1" ht="24.25" customHeight="1">
      <c r="B339" s="32"/>
      <c r="C339" s="127" t="s">
        <v>435</v>
      </c>
      <c r="D339" s="127" t="s">
        <v>143</v>
      </c>
      <c r="E339" s="128" t="s">
        <v>436</v>
      </c>
      <c r="F339" s="129" t="s">
        <v>437</v>
      </c>
      <c r="G339" s="130" t="s">
        <v>146</v>
      </c>
      <c r="H339" s="131">
        <v>140.30799999999999</v>
      </c>
      <c r="I339" s="132"/>
      <c r="J339" s="133">
        <f>ROUND(I339*H339,2)</f>
        <v>0</v>
      </c>
      <c r="K339" s="129" t="s">
        <v>147</v>
      </c>
      <c r="L339" s="32"/>
      <c r="M339" s="134" t="s">
        <v>17</v>
      </c>
      <c r="N339" s="135" t="s">
        <v>38</v>
      </c>
      <c r="P339" s="136">
        <f>O339*H339</f>
        <v>0</v>
      </c>
      <c r="Q339" s="136">
        <v>0</v>
      </c>
      <c r="R339" s="136">
        <f>Q339*H339</f>
        <v>0</v>
      </c>
      <c r="S339" s="136">
        <v>0</v>
      </c>
      <c r="T339" s="137">
        <f>S339*H339</f>
        <v>0</v>
      </c>
      <c r="AR339" s="138" t="s">
        <v>148</v>
      </c>
      <c r="AT339" s="138" t="s">
        <v>143</v>
      </c>
      <c r="AU339" s="138" t="s">
        <v>77</v>
      </c>
      <c r="AY339" s="17" t="s">
        <v>141</v>
      </c>
      <c r="BE339" s="139">
        <f>IF(N339="základní",J339,0)</f>
        <v>0</v>
      </c>
      <c r="BF339" s="139">
        <f>IF(N339="snížená",J339,0)</f>
        <v>0</v>
      </c>
      <c r="BG339" s="139">
        <f>IF(N339="zákl. přenesená",J339,0)</f>
        <v>0</v>
      </c>
      <c r="BH339" s="139">
        <f>IF(N339="sníž. přenesená",J339,0)</f>
        <v>0</v>
      </c>
      <c r="BI339" s="139">
        <f>IF(N339="nulová",J339,0)</f>
        <v>0</v>
      </c>
      <c r="BJ339" s="17" t="s">
        <v>75</v>
      </c>
      <c r="BK339" s="139">
        <f>ROUND(I339*H339,2)</f>
        <v>0</v>
      </c>
      <c r="BL339" s="17" t="s">
        <v>148</v>
      </c>
      <c r="BM339" s="138" t="s">
        <v>438</v>
      </c>
    </row>
    <row r="340" spans="2:65" s="1" customFormat="1">
      <c r="B340" s="32"/>
      <c r="D340" s="140" t="s">
        <v>149</v>
      </c>
      <c r="F340" s="141" t="s">
        <v>439</v>
      </c>
      <c r="I340" s="142"/>
      <c r="L340" s="32"/>
      <c r="M340" s="143"/>
      <c r="T340" s="53"/>
      <c r="AT340" s="17" t="s">
        <v>149</v>
      </c>
      <c r="AU340" s="17" t="s">
        <v>77</v>
      </c>
    </row>
    <row r="341" spans="2:65" s="1" customFormat="1" ht="24.25" customHeight="1">
      <c r="B341" s="32"/>
      <c r="C341" s="127" t="s">
        <v>294</v>
      </c>
      <c r="D341" s="127" t="s">
        <v>143</v>
      </c>
      <c r="E341" s="128" t="s">
        <v>440</v>
      </c>
      <c r="F341" s="129" t="s">
        <v>441</v>
      </c>
      <c r="G341" s="130" t="s">
        <v>146</v>
      </c>
      <c r="H341" s="131">
        <v>140.30799999999999</v>
      </c>
      <c r="I341" s="132"/>
      <c r="J341" s="133">
        <f>ROUND(I341*H341,2)</f>
        <v>0</v>
      </c>
      <c r="K341" s="129" t="s">
        <v>147</v>
      </c>
      <c r="L341" s="32"/>
      <c r="M341" s="134" t="s">
        <v>17</v>
      </c>
      <c r="N341" s="135" t="s">
        <v>38</v>
      </c>
      <c r="P341" s="136">
        <f>O341*H341</f>
        <v>0</v>
      </c>
      <c r="Q341" s="136">
        <v>0</v>
      </c>
      <c r="R341" s="136">
        <f>Q341*H341</f>
        <v>0</v>
      </c>
      <c r="S341" s="136">
        <v>0</v>
      </c>
      <c r="T341" s="137">
        <f>S341*H341</f>
        <v>0</v>
      </c>
      <c r="AR341" s="138" t="s">
        <v>148</v>
      </c>
      <c r="AT341" s="138" t="s">
        <v>143</v>
      </c>
      <c r="AU341" s="138" t="s">
        <v>77</v>
      </c>
      <c r="AY341" s="17" t="s">
        <v>141</v>
      </c>
      <c r="BE341" s="139">
        <f>IF(N341="základní",J341,0)</f>
        <v>0</v>
      </c>
      <c r="BF341" s="139">
        <f>IF(N341="snížená",J341,0)</f>
        <v>0</v>
      </c>
      <c r="BG341" s="139">
        <f>IF(N341="zákl. přenesená",J341,0)</f>
        <v>0</v>
      </c>
      <c r="BH341" s="139">
        <f>IF(N341="sníž. přenesená",J341,0)</f>
        <v>0</v>
      </c>
      <c r="BI341" s="139">
        <f>IF(N341="nulová",J341,0)</f>
        <v>0</v>
      </c>
      <c r="BJ341" s="17" t="s">
        <v>75</v>
      </c>
      <c r="BK341" s="139">
        <f>ROUND(I341*H341,2)</f>
        <v>0</v>
      </c>
      <c r="BL341" s="17" t="s">
        <v>148</v>
      </c>
      <c r="BM341" s="138" t="s">
        <v>442</v>
      </c>
    </row>
    <row r="342" spans="2:65" s="1" customFormat="1">
      <c r="B342" s="32"/>
      <c r="D342" s="140" t="s">
        <v>149</v>
      </c>
      <c r="F342" s="141" t="s">
        <v>443</v>
      </c>
      <c r="I342" s="142"/>
      <c r="L342" s="32"/>
      <c r="M342" s="143"/>
      <c r="T342" s="53"/>
      <c r="AT342" s="17" t="s">
        <v>149</v>
      </c>
      <c r="AU342" s="17" t="s">
        <v>77</v>
      </c>
    </row>
    <row r="343" spans="2:65" s="1" customFormat="1" ht="24.25" customHeight="1">
      <c r="B343" s="32"/>
      <c r="C343" s="127" t="s">
        <v>444</v>
      </c>
      <c r="D343" s="127" t="s">
        <v>143</v>
      </c>
      <c r="E343" s="128" t="s">
        <v>445</v>
      </c>
      <c r="F343" s="129" t="s">
        <v>446</v>
      </c>
      <c r="G343" s="130" t="s">
        <v>146</v>
      </c>
      <c r="H343" s="131">
        <v>280.61599999999999</v>
      </c>
      <c r="I343" s="132"/>
      <c r="J343" s="133">
        <f>ROUND(I343*H343,2)</f>
        <v>0</v>
      </c>
      <c r="K343" s="129" t="s">
        <v>147</v>
      </c>
      <c r="L343" s="32"/>
      <c r="M343" s="134" t="s">
        <v>17</v>
      </c>
      <c r="N343" s="135" t="s">
        <v>38</v>
      </c>
      <c r="P343" s="136">
        <f>O343*H343</f>
        <v>0</v>
      </c>
      <c r="Q343" s="136">
        <v>0</v>
      </c>
      <c r="R343" s="136">
        <f>Q343*H343</f>
        <v>0</v>
      </c>
      <c r="S343" s="136">
        <v>0</v>
      </c>
      <c r="T343" s="137">
        <f>S343*H343</f>
        <v>0</v>
      </c>
      <c r="AR343" s="138" t="s">
        <v>148</v>
      </c>
      <c r="AT343" s="138" t="s">
        <v>143</v>
      </c>
      <c r="AU343" s="138" t="s">
        <v>77</v>
      </c>
      <c r="AY343" s="17" t="s">
        <v>141</v>
      </c>
      <c r="BE343" s="139">
        <f>IF(N343="základní",J343,0)</f>
        <v>0</v>
      </c>
      <c r="BF343" s="139">
        <f>IF(N343="snížená",J343,0)</f>
        <v>0</v>
      </c>
      <c r="BG343" s="139">
        <f>IF(N343="zákl. přenesená",J343,0)</f>
        <v>0</v>
      </c>
      <c r="BH343" s="139">
        <f>IF(N343="sníž. přenesená",J343,0)</f>
        <v>0</v>
      </c>
      <c r="BI343" s="139">
        <f>IF(N343="nulová",J343,0)</f>
        <v>0</v>
      </c>
      <c r="BJ343" s="17" t="s">
        <v>75</v>
      </c>
      <c r="BK343" s="139">
        <f>ROUND(I343*H343,2)</f>
        <v>0</v>
      </c>
      <c r="BL343" s="17" t="s">
        <v>148</v>
      </c>
      <c r="BM343" s="138" t="s">
        <v>447</v>
      </c>
    </row>
    <row r="344" spans="2:65" s="1" customFormat="1">
      <c r="B344" s="32"/>
      <c r="D344" s="140" t="s">
        <v>149</v>
      </c>
      <c r="F344" s="141" t="s">
        <v>448</v>
      </c>
      <c r="I344" s="142"/>
      <c r="L344" s="32"/>
      <c r="M344" s="143"/>
      <c r="T344" s="53"/>
      <c r="AT344" s="17" t="s">
        <v>149</v>
      </c>
      <c r="AU344" s="17" t="s">
        <v>77</v>
      </c>
    </row>
    <row r="345" spans="2:65" s="1" customFormat="1" ht="16.5" customHeight="1">
      <c r="B345" s="32"/>
      <c r="C345" s="127" t="s">
        <v>301</v>
      </c>
      <c r="D345" s="127" t="s">
        <v>143</v>
      </c>
      <c r="E345" s="128" t="s">
        <v>449</v>
      </c>
      <c r="F345" s="129" t="s">
        <v>450</v>
      </c>
      <c r="G345" s="130" t="s">
        <v>146</v>
      </c>
      <c r="H345" s="131">
        <v>73.805000000000007</v>
      </c>
      <c r="I345" s="132"/>
      <c r="J345" s="133">
        <f>ROUND(I345*H345,2)</f>
        <v>0</v>
      </c>
      <c r="K345" s="129" t="s">
        <v>147</v>
      </c>
      <c r="L345" s="32"/>
      <c r="M345" s="134" t="s">
        <v>17</v>
      </c>
      <c r="N345" s="135" t="s">
        <v>38</v>
      </c>
      <c r="P345" s="136">
        <f>O345*H345</f>
        <v>0</v>
      </c>
      <c r="Q345" s="136">
        <v>0</v>
      </c>
      <c r="R345" s="136">
        <f>Q345*H345</f>
        <v>0</v>
      </c>
      <c r="S345" s="136">
        <v>0</v>
      </c>
      <c r="T345" s="137">
        <f>S345*H345</f>
        <v>0</v>
      </c>
      <c r="AR345" s="138" t="s">
        <v>148</v>
      </c>
      <c r="AT345" s="138" t="s">
        <v>143</v>
      </c>
      <c r="AU345" s="138" t="s">
        <v>77</v>
      </c>
      <c r="AY345" s="17" t="s">
        <v>141</v>
      </c>
      <c r="BE345" s="139">
        <f>IF(N345="základní",J345,0)</f>
        <v>0</v>
      </c>
      <c r="BF345" s="139">
        <f>IF(N345="snížená",J345,0)</f>
        <v>0</v>
      </c>
      <c r="BG345" s="139">
        <f>IF(N345="zákl. přenesená",J345,0)</f>
        <v>0</v>
      </c>
      <c r="BH345" s="139">
        <f>IF(N345="sníž. přenesená",J345,0)</f>
        <v>0</v>
      </c>
      <c r="BI345" s="139">
        <f>IF(N345="nulová",J345,0)</f>
        <v>0</v>
      </c>
      <c r="BJ345" s="17" t="s">
        <v>75</v>
      </c>
      <c r="BK345" s="139">
        <f>ROUND(I345*H345,2)</f>
        <v>0</v>
      </c>
      <c r="BL345" s="17" t="s">
        <v>148</v>
      </c>
      <c r="BM345" s="138" t="s">
        <v>451</v>
      </c>
    </row>
    <row r="346" spans="2:65" s="1" customFormat="1">
      <c r="B346" s="32"/>
      <c r="D346" s="140" t="s">
        <v>149</v>
      </c>
      <c r="F346" s="141" t="s">
        <v>452</v>
      </c>
      <c r="I346" s="142"/>
      <c r="L346" s="32"/>
      <c r="M346" s="143"/>
      <c r="T346" s="53"/>
      <c r="AT346" s="17" t="s">
        <v>149</v>
      </c>
      <c r="AU346" s="17" t="s">
        <v>77</v>
      </c>
    </row>
    <row r="347" spans="2:65" s="1" customFormat="1" ht="16.5" customHeight="1">
      <c r="B347" s="32"/>
      <c r="C347" s="127" t="s">
        <v>453</v>
      </c>
      <c r="D347" s="127" t="s">
        <v>143</v>
      </c>
      <c r="E347" s="128" t="s">
        <v>454</v>
      </c>
      <c r="F347" s="129" t="s">
        <v>455</v>
      </c>
      <c r="G347" s="130" t="s">
        <v>146</v>
      </c>
      <c r="H347" s="131">
        <v>7.86</v>
      </c>
      <c r="I347" s="132"/>
      <c r="J347" s="133">
        <f>ROUND(I347*H347,2)</f>
        <v>0</v>
      </c>
      <c r="K347" s="129" t="s">
        <v>147</v>
      </c>
      <c r="L347" s="32"/>
      <c r="M347" s="134" t="s">
        <v>17</v>
      </c>
      <c r="N347" s="135" t="s">
        <v>38</v>
      </c>
      <c r="P347" s="136">
        <f>O347*H347</f>
        <v>0</v>
      </c>
      <c r="Q347" s="136">
        <v>0</v>
      </c>
      <c r="R347" s="136">
        <f>Q347*H347</f>
        <v>0</v>
      </c>
      <c r="S347" s="136">
        <v>0</v>
      </c>
      <c r="T347" s="137">
        <f>S347*H347</f>
        <v>0</v>
      </c>
      <c r="AR347" s="138" t="s">
        <v>148</v>
      </c>
      <c r="AT347" s="138" t="s">
        <v>143</v>
      </c>
      <c r="AU347" s="138" t="s">
        <v>77</v>
      </c>
      <c r="AY347" s="17" t="s">
        <v>141</v>
      </c>
      <c r="BE347" s="139">
        <f>IF(N347="základní",J347,0)</f>
        <v>0</v>
      </c>
      <c r="BF347" s="139">
        <f>IF(N347="snížená",J347,0)</f>
        <v>0</v>
      </c>
      <c r="BG347" s="139">
        <f>IF(N347="zákl. přenesená",J347,0)</f>
        <v>0</v>
      </c>
      <c r="BH347" s="139">
        <f>IF(N347="sníž. přenesená",J347,0)</f>
        <v>0</v>
      </c>
      <c r="BI347" s="139">
        <f>IF(N347="nulová",J347,0)</f>
        <v>0</v>
      </c>
      <c r="BJ347" s="17" t="s">
        <v>75</v>
      </c>
      <c r="BK347" s="139">
        <f>ROUND(I347*H347,2)</f>
        <v>0</v>
      </c>
      <c r="BL347" s="17" t="s">
        <v>148</v>
      </c>
      <c r="BM347" s="138" t="s">
        <v>456</v>
      </c>
    </row>
    <row r="348" spans="2:65" s="1" customFormat="1">
      <c r="B348" s="32"/>
      <c r="D348" s="140" t="s">
        <v>149</v>
      </c>
      <c r="F348" s="141" t="s">
        <v>457</v>
      </c>
      <c r="I348" s="142"/>
      <c r="L348" s="32"/>
      <c r="M348" s="143"/>
      <c r="T348" s="53"/>
      <c r="AT348" s="17" t="s">
        <v>149</v>
      </c>
      <c r="AU348" s="17" t="s">
        <v>77</v>
      </c>
    </row>
    <row r="349" spans="2:65" s="1" customFormat="1" ht="16.5" customHeight="1">
      <c r="B349" s="32"/>
      <c r="C349" s="127" t="s">
        <v>307</v>
      </c>
      <c r="D349" s="127" t="s">
        <v>143</v>
      </c>
      <c r="E349" s="128" t="s">
        <v>458</v>
      </c>
      <c r="F349" s="129" t="s">
        <v>459</v>
      </c>
      <c r="G349" s="130" t="s">
        <v>146</v>
      </c>
      <c r="H349" s="131">
        <v>60.494999999999997</v>
      </c>
      <c r="I349" s="132"/>
      <c r="J349" s="133">
        <f>ROUND(I349*H349,2)</f>
        <v>0</v>
      </c>
      <c r="K349" s="129" t="s">
        <v>147</v>
      </c>
      <c r="L349" s="32"/>
      <c r="M349" s="134" t="s">
        <v>17</v>
      </c>
      <c r="N349" s="135" t="s">
        <v>38</v>
      </c>
      <c r="P349" s="136">
        <f>O349*H349</f>
        <v>0</v>
      </c>
      <c r="Q349" s="136">
        <v>0</v>
      </c>
      <c r="R349" s="136">
        <f>Q349*H349</f>
        <v>0</v>
      </c>
      <c r="S349" s="136">
        <v>0</v>
      </c>
      <c r="T349" s="137">
        <f>S349*H349</f>
        <v>0</v>
      </c>
      <c r="AR349" s="138" t="s">
        <v>148</v>
      </c>
      <c r="AT349" s="138" t="s">
        <v>143</v>
      </c>
      <c r="AU349" s="138" t="s">
        <v>77</v>
      </c>
      <c r="AY349" s="17" t="s">
        <v>141</v>
      </c>
      <c r="BE349" s="139">
        <f>IF(N349="základní",J349,0)</f>
        <v>0</v>
      </c>
      <c r="BF349" s="139">
        <f>IF(N349="snížená",J349,0)</f>
        <v>0</v>
      </c>
      <c r="BG349" s="139">
        <f>IF(N349="zákl. přenesená",J349,0)</f>
        <v>0</v>
      </c>
      <c r="BH349" s="139">
        <f>IF(N349="sníž. přenesená",J349,0)</f>
        <v>0</v>
      </c>
      <c r="BI349" s="139">
        <f>IF(N349="nulová",J349,0)</f>
        <v>0</v>
      </c>
      <c r="BJ349" s="17" t="s">
        <v>75</v>
      </c>
      <c r="BK349" s="139">
        <f>ROUND(I349*H349,2)</f>
        <v>0</v>
      </c>
      <c r="BL349" s="17" t="s">
        <v>148</v>
      </c>
      <c r="BM349" s="138" t="s">
        <v>460</v>
      </c>
    </row>
    <row r="350" spans="2:65" s="1" customFormat="1">
      <c r="B350" s="32"/>
      <c r="D350" s="140" t="s">
        <v>149</v>
      </c>
      <c r="F350" s="141" t="s">
        <v>461</v>
      </c>
      <c r="I350" s="142"/>
      <c r="L350" s="32"/>
      <c r="M350" s="143"/>
      <c r="T350" s="53"/>
      <c r="AT350" s="17" t="s">
        <v>149</v>
      </c>
      <c r="AU350" s="17" t="s">
        <v>77</v>
      </c>
    </row>
    <row r="351" spans="2:65" s="1" customFormat="1" ht="38" customHeight="1">
      <c r="B351" s="32"/>
      <c r="C351" s="127" t="s">
        <v>462</v>
      </c>
      <c r="D351" s="127" t="s">
        <v>143</v>
      </c>
      <c r="E351" s="128" t="s">
        <v>463</v>
      </c>
      <c r="F351" s="129" t="s">
        <v>464</v>
      </c>
      <c r="G351" s="130" t="s">
        <v>146</v>
      </c>
      <c r="H351" s="131">
        <v>5.45</v>
      </c>
      <c r="I351" s="132"/>
      <c r="J351" s="133">
        <f>ROUND(I351*H351,2)</f>
        <v>0</v>
      </c>
      <c r="K351" s="129" t="s">
        <v>147</v>
      </c>
      <c r="L351" s="32"/>
      <c r="M351" s="134" t="s">
        <v>17</v>
      </c>
      <c r="N351" s="135" t="s">
        <v>38</v>
      </c>
      <c r="P351" s="136">
        <f>O351*H351</f>
        <v>0</v>
      </c>
      <c r="Q351" s="136">
        <v>0</v>
      </c>
      <c r="R351" s="136">
        <f>Q351*H351</f>
        <v>0</v>
      </c>
      <c r="S351" s="136">
        <v>0</v>
      </c>
      <c r="T351" s="137">
        <f>S351*H351</f>
        <v>0</v>
      </c>
      <c r="AR351" s="138" t="s">
        <v>148</v>
      </c>
      <c r="AT351" s="138" t="s">
        <v>143</v>
      </c>
      <c r="AU351" s="138" t="s">
        <v>77</v>
      </c>
      <c r="AY351" s="17" t="s">
        <v>141</v>
      </c>
      <c r="BE351" s="139">
        <f>IF(N351="základní",J351,0)</f>
        <v>0</v>
      </c>
      <c r="BF351" s="139">
        <f>IF(N351="snížená",J351,0)</f>
        <v>0</v>
      </c>
      <c r="BG351" s="139">
        <f>IF(N351="zákl. přenesená",J351,0)</f>
        <v>0</v>
      </c>
      <c r="BH351" s="139">
        <f>IF(N351="sníž. přenesená",J351,0)</f>
        <v>0</v>
      </c>
      <c r="BI351" s="139">
        <f>IF(N351="nulová",J351,0)</f>
        <v>0</v>
      </c>
      <c r="BJ351" s="17" t="s">
        <v>75</v>
      </c>
      <c r="BK351" s="139">
        <f>ROUND(I351*H351,2)</f>
        <v>0</v>
      </c>
      <c r="BL351" s="17" t="s">
        <v>148</v>
      </c>
      <c r="BM351" s="138" t="s">
        <v>465</v>
      </c>
    </row>
    <row r="352" spans="2:65" s="1" customFormat="1">
      <c r="B352" s="32"/>
      <c r="D352" s="140" t="s">
        <v>149</v>
      </c>
      <c r="F352" s="141" t="s">
        <v>466</v>
      </c>
      <c r="I352" s="142"/>
      <c r="L352" s="32"/>
      <c r="M352" s="143"/>
      <c r="T352" s="53"/>
      <c r="AT352" s="17" t="s">
        <v>149</v>
      </c>
      <c r="AU352" s="17" t="s">
        <v>77</v>
      </c>
    </row>
    <row r="353" spans="2:65" s="1" customFormat="1" ht="16.5" customHeight="1">
      <c r="B353" s="32"/>
      <c r="C353" s="165" t="s">
        <v>312</v>
      </c>
      <c r="D353" s="165" t="s">
        <v>467</v>
      </c>
      <c r="E353" s="166" t="s">
        <v>468</v>
      </c>
      <c r="F353" s="167" t="s">
        <v>469</v>
      </c>
      <c r="G353" s="168" t="s">
        <v>146</v>
      </c>
      <c r="H353" s="169">
        <v>5.7229999999999999</v>
      </c>
      <c r="I353" s="170"/>
      <c r="J353" s="171">
        <f>ROUND(I353*H353,2)</f>
        <v>0</v>
      </c>
      <c r="K353" s="167" t="s">
        <v>147</v>
      </c>
      <c r="L353" s="172"/>
      <c r="M353" s="173" t="s">
        <v>17</v>
      </c>
      <c r="N353" s="174" t="s">
        <v>38</v>
      </c>
      <c r="P353" s="136">
        <f>O353*H353</f>
        <v>0</v>
      </c>
      <c r="Q353" s="136">
        <v>0</v>
      </c>
      <c r="R353" s="136">
        <f>Q353*H353</f>
        <v>0</v>
      </c>
      <c r="S353" s="136">
        <v>0</v>
      </c>
      <c r="T353" s="137">
        <f>S353*H353</f>
        <v>0</v>
      </c>
      <c r="AR353" s="138" t="s">
        <v>168</v>
      </c>
      <c r="AT353" s="138" t="s">
        <v>467</v>
      </c>
      <c r="AU353" s="138" t="s">
        <v>77</v>
      </c>
      <c r="AY353" s="17" t="s">
        <v>141</v>
      </c>
      <c r="BE353" s="139">
        <f>IF(N353="základní",J353,0)</f>
        <v>0</v>
      </c>
      <c r="BF353" s="139">
        <f>IF(N353="snížená",J353,0)</f>
        <v>0</v>
      </c>
      <c r="BG353" s="139">
        <f>IF(N353="zákl. přenesená",J353,0)</f>
        <v>0</v>
      </c>
      <c r="BH353" s="139">
        <f>IF(N353="sníž. přenesená",J353,0)</f>
        <v>0</v>
      </c>
      <c r="BI353" s="139">
        <f>IF(N353="nulová",J353,0)</f>
        <v>0</v>
      </c>
      <c r="BJ353" s="17" t="s">
        <v>75</v>
      </c>
      <c r="BK353" s="139">
        <f>ROUND(I353*H353,2)</f>
        <v>0</v>
      </c>
      <c r="BL353" s="17" t="s">
        <v>148</v>
      </c>
      <c r="BM353" s="138" t="s">
        <v>470</v>
      </c>
    </row>
    <row r="354" spans="2:65" s="13" customFormat="1" ht="12">
      <c r="B354" s="151"/>
      <c r="D354" s="145" t="s">
        <v>151</v>
      </c>
      <c r="E354" s="152" t="s">
        <v>17</v>
      </c>
      <c r="F354" s="153" t="s">
        <v>471</v>
      </c>
      <c r="H354" s="154">
        <v>5.7229999999999999</v>
      </c>
      <c r="I354" s="155"/>
      <c r="L354" s="151"/>
      <c r="M354" s="156"/>
      <c r="T354" s="157"/>
      <c r="AT354" s="152" t="s">
        <v>151</v>
      </c>
      <c r="AU354" s="152" t="s">
        <v>77</v>
      </c>
      <c r="AV354" s="13" t="s">
        <v>77</v>
      </c>
      <c r="AW354" s="13" t="s">
        <v>30</v>
      </c>
      <c r="AX354" s="13" t="s">
        <v>67</v>
      </c>
      <c r="AY354" s="152" t="s">
        <v>141</v>
      </c>
    </row>
    <row r="355" spans="2:65" s="14" customFormat="1" ht="12">
      <c r="B355" s="158"/>
      <c r="D355" s="145" t="s">
        <v>151</v>
      </c>
      <c r="E355" s="159" t="s">
        <v>17</v>
      </c>
      <c r="F355" s="160" t="s">
        <v>154</v>
      </c>
      <c r="H355" s="161">
        <v>5.7229999999999999</v>
      </c>
      <c r="I355" s="162"/>
      <c r="L355" s="158"/>
      <c r="M355" s="163"/>
      <c r="T355" s="164"/>
      <c r="AT355" s="159" t="s">
        <v>151</v>
      </c>
      <c r="AU355" s="159" t="s">
        <v>77</v>
      </c>
      <c r="AV355" s="14" t="s">
        <v>148</v>
      </c>
      <c r="AW355" s="14" t="s">
        <v>30</v>
      </c>
      <c r="AX355" s="14" t="s">
        <v>75</v>
      </c>
      <c r="AY355" s="159" t="s">
        <v>141</v>
      </c>
    </row>
    <row r="356" spans="2:65" s="1" customFormat="1" ht="38" customHeight="1">
      <c r="B356" s="32"/>
      <c r="C356" s="127" t="s">
        <v>472</v>
      </c>
      <c r="D356" s="127" t="s">
        <v>143</v>
      </c>
      <c r="E356" s="128" t="s">
        <v>473</v>
      </c>
      <c r="F356" s="129" t="s">
        <v>474</v>
      </c>
      <c r="G356" s="130" t="s">
        <v>146</v>
      </c>
      <c r="H356" s="131">
        <v>22.925000000000001</v>
      </c>
      <c r="I356" s="132"/>
      <c r="J356" s="133">
        <f>ROUND(I356*H356,2)</f>
        <v>0</v>
      </c>
      <c r="K356" s="129" t="s">
        <v>147</v>
      </c>
      <c r="L356" s="32"/>
      <c r="M356" s="134" t="s">
        <v>17</v>
      </c>
      <c r="N356" s="135" t="s">
        <v>38</v>
      </c>
      <c r="P356" s="136">
        <f>O356*H356</f>
        <v>0</v>
      </c>
      <c r="Q356" s="136">
        <v>0</v>
      </c>
      <c r="R356" s="136">
        <f>Q356*H356</f>
        <v>0</v>
      </c>
      <c r="S356" s="136">
        <v>0</v>
      </c>
      <c r="T356" s="137">
        <f>S356*H356</f>
        <v>0</v>
      </c>
      <c r="AR356" s="138" t="s">
        <v>148</v>
      </c>
      <c r="AT356" s="138" t="s">
        <v>143</v>
      </c>
      <c r="AU356" s="138" t="s">
        <v>77</v>
      </c>
      <c r="AY356" s="17" t="s">
        <v>141</v>
      </c>
      <c r="BE356" s="139">
        <f>IF(N356="základní",J356,0)</f>
        <v>0</v>
      </c>
      <c r="BF356" s="139">
        <f>IF(N356="snížená",J356,0)</f>
        <v>0</v>
      </c>
      <c r="BG356" s="139">
        <f>IF(N356="zákl. přenesená",J356,0)</f>
        <v>0</v>
      </c>
      <c r="BH356" s="139">
        <f>IF(N356="sníž. přenesená",J356,0)</f>
        <v>0</v>
      </c>
      <c r="BI356" s="139">
        <f>IF(N356="nulová",J356,0)</f>
        <v>0</v>
      </c>
      <c r="BJ356" s="17" t="s">
        <v>75</v>
      </c>
      <c r="BK356" s="139">
        <f>ROUND(I356*H356,2)</f>
        <v>0</v>
      </c>
      <c r="BL356" s="17" t="s">
        <v>148</v>
      </c>
      <c r="BM356" s="138" t="s">
        <v>475</v>
      </c>
    </row>
    <row r="357" spans="2:65" s="1" customFormat="1">
      <c r="B357" s="32"/>
      <c r="D357" s="140" t="s">
        <v>149</v>
      </c>
      <c r="F357" s="141" t="s">
        <v>476</v>
      </c>
      <c r="I357" s="142"/>
      <c r="L357" s="32"/>
      <c r="M357" s="143"/>
      <c r="T357" s="53"/>
      <c r="AT357" s="17" t="s">
        <v>149</v>
      </c>
      <c r="AU357" s="17" t="s">
        <v>77</v>
      </c>
    </row>
    <row r="358" spans="2:65" s="1" customFormat="1" ht="16.5" customHeight="1">
      <c r="B358" s="32"/>
      <c r="C358" s="165" t="s">
        <v>318</v>
      </c>
      <c r="D358" s="165" t="s">
        <v>467</v>
      </c>
      <c r="E358" s="166" t="s">
        <v>477</v>
      </c>
      <c r="F358" s="167" t="s">
        <v>478</v>
      </c>
      <c r="G358" s="168" t="s">
        <v>146</v>
      </c>
      <c r="H358" s="169">
        <v>24.071000000000002</v>
      </c>
      <c r="I358" s="170"/>
      <c r="J358" s="171">
        <f>ROUND(I358*H358,2)</f>
        <v>0</v>
      </c>
      <c r="K358" s="167" t="s">
        <v>147</v>
      </c>
      <c r="L358" s="172"/>
      <c r="M358" s="173" t="s">
        <v>17</v>
      </c>
      <c r="N358" s="174" t="s">
        <v>38</v>
      </c>
      <c r="P358" s="136">
        <f>O358*H358</f>
        <v>0</v>
      </c>
      <c r="Q358" s="136">
        <v>0</v>
      </c>
      <c r="R358" s="136">
        <f>Q358*H358</f>
        <v>0</v>
      </c>
      <c r="S358" s="136">
        <v>0</v>
      </c>
      <c r="T358" s="137">
        <f>S358*H358</f>
        <v>0</v>
      </c>
      <c r="AR358" s="138" t="s">
        <v>168</v>
      </c>
      <c r="AT358" s="138" t="s">
        <v>467</v>
      </c>
      <c r="AU358" s="138" t="s">
        <v>77</v>
      </c>
      <c r="AY358" s="17" t="s">
        <v>141</v>
      </c>
      <c r="BE358" s="139">
        <f>IF(N358="základní",J358,0)</f>
        <v>0</v>
      </c>
      <c r="BF358" s="139">
        <f>IF(N358="snížená",J358,0)</f>
        <v>0</v>
      </c>
      <c r="BG358" s="139">
        <f>IF(N358="zákl. přenesená",J358,0)</f>
        <v>0</v>
      </c>
      <c r="BH358" s="139">
        <f>IF(N358="sníž. přenesená",J358,0)</f>
        <v>0</v>
      </c>
      <c r="BI358" s="139">
        <f>IF(N358="nulová",J358,0)</f>
        <v>0</v>
      </c>
      <c r="BJ358" s="17" t="s">
        <v>75</v>
      </c>
      <c r="BK358" s="139">
        <f>ROUND(I358*H358,2)</f>
        <v>0</v>
      </c>
      <c r="BL358" s="17" t="s">
        <v>148</v>
      </c>
      <c r="BM358" s="138" t="s">
        <v>479</v>
      </c>
    </row>
    <row r="359" spans="2:65" s="13" customFormat="1" ht="12">
      <c r="B359" s="151"/>
      <c r="D359" s="145" t="s">
        <v>151</v>
      </c>
      <c r="E359" s="152" t="s">
        <v>17</v>
      </c>
      <c r="F359" s="153" t="s">
        <v>480</v>
      </c>
      <c r="H359" s="154">
        <v>24.071000000000002</v>
      </c>
      <c r="I359" s="155"/>
      <c r="L359" s="151"/>
      <c r="M359" s="156"/>
      <c r="T359" s="157"/>
      <c r="AT359" s="152" t="s">
        <v>151</v>
      </c>
      <c r="AU359" s="152" t="s">
        <v>77</v>
      </c>
      <c r="AV359" s="13" t="s">
        <v>77</v>
      </c>
      <c r="AW359" s="13" t="s">
        <v>30</v>
      </c>
      <c r="AX359" s="13" t="s">
        <v>67</v>
      </c>
      <c r="AY359" s="152" t="s">
        <v>141</v>
      </c>
    </row>
    <row r="360" spans="2:65" s="14" customFormat="1" ht="12">
      <c r="B360" s="158"/>
      <c r="D360" s="145" t="s">
        <v>151</v>
      </c>
      <c r="E360" s="159" t="s">
        <v>17</v>
      </c>
      <c r="F360" s="160" t="s">
        <v>154</v>
      </c>
      <c r="H360" s="161">
        <v>24.071000000000002</v>
      </c>
      <c r="I360" s="162"/>
      <c r="L360" s="158"/>
      <c r="M360" s="163"/>
      <c r="T360" s="164"/>
      <c r="AT360" s="159" t="s">
        <v>151</v>
      </c>
      <c r="AU360" s="159" t="s">
        <v>77</v>
      </c>
      <c r="AV360" s="14" t="s">
        <v>148</v>
      </c>
      <c r="AW360" s="14" t="s">
        <v>30</v>
      </c>
      <c r="AX360" s="14" t="s">
        <v>75</v>
      </c>
      <c r="AY360" s="159" t="s">
        <v>141</v>
      </c>
    </row>
    <row r="361" spans="2:65" s="1" customFormat="1" ht="44.25" customHeight="1">
      <c r="B361" s="32"/>
      <c r="C361" s="127" t="s">
        <v>481</v>
      </c>
      <c r="D361" s="127" t="s">
        <v>143</v>
      </c>
      <c r="E361" s="128" t="s">
        <v>482</v>
      </c>
      <c r="F361" s="129" t="s">
        <v>483</v>
      </c>
      <c r="G361" s="130" t="s">
        <v>146</v>
      </c>
      <c r="H361" s="131">
        <v>65.944999999999993</v>
      </c>
      <c r="I361" s="132"/>
      <c r="J361" s="133">
        <f>ROUND(I361*H361,2)</f>
        <v>0</v>
      </c>
      <c r="K361" s="129" t="s">
        <v>147</v>
      </c>
      <c r="L361" s="32"/>
      <c r="M361" s="134" t="s">
        <v>17</v>
      </c>
      <c r="N361" s="135" t="s">
        <v>38</v>
      </c>
      <c r="P361" s="136">
        <f>O361*H361</f>
        <v>0</v>
      </c>
      <c r="Q361" s="136">
        <v>0</v>
      </c>
      <c r="R361" s="136">
        <f>Q361*H361</f>
        <v>0</v>
      </c>
      <c r="S361" s="136">
        <v>0</v>
      </c>
      <c r="T361" s="137">
        <f>S361*H361</f>
        <v>0</v>
      </c>
      <c r="AR361" s="138" t="s">
        <v>148</v>
      </c>
      <c r="AT361" s="138" t="s">
        <v>143</v>
      </c>
      <c r="AU361" s="138" t="s">
        <v>77</v>
      </c>
      <c r="AY361" s="17" t="s">
        <v>141</v>
      </c>
      <c r="BE361" s="139">
        <f>IF(N361="základní",J361,0)</f>
        <v>0</v>
      </c>
      <c r="BF361" s="139">
        <f>IF(N361="snížená",J361,0)</f>
        <v>0</v>
      </c>
      <c r="BG361" s="139">
        <f>IF(N361="zákl. přenesená",J361,0)</f>
        <v>0</v>
      </c>
      <c r="BH361" s="139">
        <f>IF(N361="sníž. přenesená",J361,0)</f>
        <v>0</v>
      </c>
      <c r="BI361" s="139">
        <f>IF(N361="nulová",J361,0)</f>
        <v>0</v>
      </c>
      <c r="BJ361" s="17" t="s">
        <v>75</v>
      </c>
      <c r="BK361" s="139">
        <f>ROUND(I361*H361,2)</f>
        <v>0</v>
      </c>
      <c r="BL361" s="17" t="s">
        <v>148</v>
      </c>
      <c r="BM361" s="138" t="s">
        <v>484</v>
      </c>
    </row>
    <row r="362" spans="2:65" s="1" customFormat="1">
      <c r="B362" s="32"/>
      <c r="D362" s="140" t="s">
        <v>149</v>
      </c>
      <c r="F362" s="141" t="s">
        <v>485</v>
      </c>
      <c r="I362" s="142"/>
      <c r="L362" s="32"/>
      <c r="M362" s="143"/>
      <c r="T362" s="53"/>
      <c r="AT362" s="17" t="s">
        <v>149</v>
      </c>
      <c r="AU362" s="17" t="s">
        <v>77</v>
      </c>
    </row>
    <row r="363" spans="2:65" s="1" customFormat="1" ht="16.5" customHeight="1">
      <c r="B363" s="32"/>
      <c r="C363" s="165" t="s">
        <v>325</v>
      </c>
      <c r="D363" s="165" t="s">
        <v>467</v>
      </c>
      <c r="E363" s="166" t="s">
        <v>486</v>
      </c>
      <c r="F363" s="167" t="s">
        <v>487</v>
      </c>
      <c r="G363" s="168" t="s">
        <v>146</v>
      </c>
      <c r="H363" s="169">
        <v>63.52</v>
      </c>
      <c r="I363" s="170"/>
      <c r="J363" s="171">
        <f>ROUND(I363*H363,2)</f>
        <v>0</v>
      </c>
      <c r="K363" s="167" t="s">
        <v>147</v>
      </c>
      <c r="L363" s="172"/>
      <c r="M363" s="173" t="s">
        <v>17</v>
      </c>
      <c r="N363" s="174" t="s">
        <v>38</v>
      </c>
      <c r="P363" s="136">
        <f>O363*H363</f>
        <v>0</v>
      </c>
      <c r="Q363" s="136">
        <v>0</v>
      </c>
      <c r="R363" s="136">
        <f>Q363*H363</f>
        <v>0</v>
      </c>
      <c r="S363" s="136">
        <v>0</v>
      </c>
      <c r="T363" s="137">
        <f>S363*H363</f>
        <v>0</v>
      </c>
      <c r="AR363" s="138" t="s">
        <v>168</v>
      </c>
      <c r="AT363" s="138" t="s">
        <v>467</v>
      </c>
      <c r="AU363" s="138" t="s">
        <v>77</v>
      </c>
      <c r="AY363" s="17" t="s">
        <v>141</v>
      </c>
      <c r="BE363" s="139">
        <f>IF(N363="základní",J363,0)</f>
        <v>0</v>
      </c>
      <c r="BF363" s="139">
        <f>IF(N363="snížená",J363,0)</f>
        <v>0</v>
      </c>
      <c r="BG363" s="139">
        <f>IF(N363="zákl. přenesená",J363,0)</f>
        <v>0</v>
      </c>
      <c r="BH363" s="139">
        <f>IF(N363="sníž. přenesená",J363,0)</f>
        <v>0</v>
      </c>
      <c r="BI363" s="139">
        <f>IF(N363="nulová",J363,0)</f>
        <v>0</v>
      </c>
      <c r="BJ363" s="17" t="s">
        <v>75</v>
      </c>
      <c r="BK363" s="139">
        <f>ROUND(I363*H363,2)</f>
        <v>0</v>
      </c>
      <c r="BL363" s="17" t="s">
        <v>148</v>
      </c>
      <c r="BM363" s="138" t="s">
        <v>488</v>
      </c>
    </row>
    <row r="364" spans="2:65" s="12" customFormat="1" ht="12">
      <c r="B364" s="144"/>
      <c r="D364" s="145" t="s">
        <v>151</v>
      </c>
      <c r="E364" s="146" t="s">
        <v>17</v>
      </c>
      <c r="F364" s="147" t="s">
        <v>489</v>
      </c>
      <c r="H364" s="146" t="s">
        <v>17</v>
      </c>
      <c r="I364" s="148"/>
      <c r="L364" s="144"/>
      <c r="M364" s="149"/>
      <c r="T364" s="150"/>
      <c r="AT364" s="146" t="s">
        <v>151</v>
      </c>
      <c r="AU364" s="146" t="s">
        <v>77</v>
      </c>
      <c r="AV364" s="12" t="s">
        <v>75</v>
      </c>
      <c r="AW364" s="12" t="s">
        <v>30</v>
      </c>
      <c r="AX364" s="12" t="s">
        <v>67</v>
      </c>
      <c r="AY364" s="146" t="s">
        <v>141</v>
      </c>
    </row>
    <row r="365" spans="2:65" s="13" customFormat="1" ht="12">
      <c r="B365" s="151"/>
      <c r="D365" s="145" t="s">
        <v>151</v>
      </c>
      <c r="E365" s="152" t="s">
        <v>17</v>
      </c>
      <c r="F365" s="153" t="s">
        <v>490</v>
      </c>
      <c r="H365" s="154">
        <v>4.3600000000000003</v>
      </c>
      <c r="I365" s="155"/>
      <c r="L365" s="151"/>
      <c r="M365" s="156"/>
      <c r="T365" s="157"/>
      <c r="AT365" s="152" t="s">
        <v>151</v>
      </c>
      <c r="AU365" s="152" t="s">
        <v>77</v>
      </c>
      <c r="AV365" s="13" t="s">
        <v>77</v>
      </c>
      <c r="AW365" s="13" t="s">
        <v>30</v>
      </c>
      <c r="AX365" s="13" t="s">
        <v>67</v>
      </c>
      <c r="AY365" s="152" t="s">
        <v>141</v>
      </c>
    </row>
    <row r="366" spans="2:65" s="13" customFormat="1" ht="12">
      <c r="B366" s="151"/>
      <c r="D366" s="145" t="s">
        <v>151</v>
      </c>
      <c r="E366" s="152" t="s">
        <v>17</v>
      </c>
      <c r="F366" s="153" t="s">
        <v>491</v>
      </c>
      <c r="H366" s="154">
        <v>-81.822999999999993</v>
      </c>
      <c r="I366" s="155"/>
      <c r="L366" s="151"/>
      <c r="M366" s="156"/>
      <c r="T366" s="157"/>
      <c r="AT366" s="152" t="s">
        <v>151</v>
      </c>
      <c r="AU366" s="152" t="s">
        <v>77</v>
      </c>
      <c r="AV366" s="13" t="s">
        <v>77</v>
      </c>
      <c r="AW366" s="13" t="s">
        <v>30</v>
      </c>
      <c r="AX366" s="13" t="s">
        <v>67</v>
      </c>
      <c r="AY366" s="152" t="s">
        <v>141</v>
      </c>
    </row>
    <row r="367" spans="2:65" s="13" customFormat="1" ht="12">
      <c r="B367" s="151"/>
      <c r="D367" s="145" t="s">
        <v>151</v>
      </c>
      <c r="E367" s="152" t="s">
        <v>17</v>
      </c>
      <c r="F367" s="153" t="s">
        <v>492</v>
      </c>
      <c r="H367" s="154">
        <v>-7.8</v>
      </c>
      <c r="I367" s="155"/>
      <c r="L367" s="151"/>
      <c r="M367" s="156"/>
      <c r="T367" s="157"/>
      <c r="AT367" s="152" t="s">
        <v>151</v>
      </c>
      <c r="AU367" s="152" t="s">
        <v>77</v>
      </c>
      <c r="AV367" s="13" t="s">
        <v>77</v>
      </c>
      <c r="AW367" s="13" t="s">
        <v>30</v>
      </c>
      <c r="AX367" s="13" t="s">
        <v>67</v>
      </c>
      <c r="AY367" s="152" t="s">
        <v>141</v>
      </c>
    </row>
    <row r="368" spans="2:65" s="12" customFormat="1" ht="12">
      <c r="B368" s="144"/>
      <c r="D368" s="145" t="s">
        <v>151</v>
      </c>
      <c r="E368" s="146" t="s">
        <v>17</v>
      </c>
      <c r="F368" s="147" t="s">
        <v>493</v>
      </c>
      <c r="H368" s="146" t="s">
        <v>17</v>
      </c>
      <c r="I368" s="148"/>
      <c r="L368" s="144"/>
      <c r="M368" s="149"/>
      <c r="T368" s="150"/>
      <c r="AT368" s="146" t="s">
        <v>151</v>
      </c>
      <c r="AU368" s="146" t="s">
        <v>77</v>
      </c>
      <c r="AV368" s="12" t="s">
        <v>75</v>
      </c>
      <c r="AW368" s="12" t="s">
        <v>30</v>
      </c>
      <c r="AX368" s="12" t="s">
        <v>67</v>
      </c>
      <c r="AY368" s="146" t="s">
        <v>141</v>
      </c>
    </row>
    <row r="369" spans="2:65" s="14" customFormat="1" ht="12">
      <c r="B369" s="158"/>
      <c r="D369" s="145" t="s">
        <v>151</v>
      </c>
      <c r="E369" s="159" t="s">
        <v>17</v>
      </c>
      <c r="F369" s="160" t="s">
        <v>154</v>
      </c>
      <c r="H369" s="161">
        <v>-85.262999999999991</v>
      </c>
      <c r="I369" s="162"/>
      <c r="L369" s="158"/>
      <c r="M369" s="163"/>
      <c r="T369" s="164"/>
      <c r="AT369" s="159" t="s">
        <v>151</v>
      </c>
      <c r="AU369" s="159" t="s">
        <v>77</v>
      </c>
      <c r="AV369" s="14" t="s">
        <v>148</v>
      </c>
      <c r="AW369" s="14" t="s">
        <v>30</v>
      </c>
      <c r="AX369" s="14" t="s">
        <v>67</v>
      </c>
      <c r="AY369" s="159" t="s">
        <v>141</v>
      </c>
    </row>
    <row r="370" spans="2:65" s="13" customFormat="1" ht="12">
      <c r="B370" s="151"/>
      <c r="D370" s="145" t="s">
        <v>151</v>
      </c>
      <c r="E370" s="152" t="s">
        <v>17</v>
      </c>
      <c r="F370" s="153" t="s">
        <v>494</v>
      </c>
      <c r="H370" s="154">
        <v>63.52</v>
      </c>
      <c r="I370" s="155"/>
      <c r="L370" s="151"/>
      <c r="M370" s="156"/>
      <c r="T370" s="157"/>
      <c r="AT370" s="152" t="s">
        <v>151</v>
      </c>
      <c r="AU370" s="152" t="s">
        <v>77</v>
      </c>
      <c r="AV370" s="13" t="s">
        <v>77</v>
      </c>
      <c r="AW370" s="13" t="s">
        <v>30</v>
      </c>
      <c r="AX370" s="13" t="s">
        <v>67</v>
      </c>
      <c r="AY370" s="152" t="s">
        <v>141</v>
      </c>
    </row>
    <row r="371" spans="2:65" s="14" customFormat="1" ht="12">
      <c r="B371" s="158"/>
      <c r="D371" s="145" t="s">
        <v>151</v>
      </c>
      <c r="E371" s="159" t="s">
        <v>17</v>
      </c>
      <c r="F371" s="160" t="s">
        <v>154</v>
      </c>
      <c r="H371" s="161">
        <v>63.52</v>
      </c>
      <c r="I371" s="162"/>
      <c r="L371" s="158"/>
      <c r="M371" s="163"/>
      <c r="T371" s="164"/>
      <c r="AT371" s="159" t="s">
        <v>151</v>
      </c>
      <c r="AU371" s="159" t="s">
        <v>77</v>
      </c>
      <c r="AV371" s="14" t="s">
        <v>148</v>
      </c>
      <c r="AW371" s="14" t="s">
        <v>30</v>
      </c>
      <c r="AX371" s="14" t="s">
        <v>75</v>
      </c>
      <c r="AY371" s="159" t="s">
        <v>141</v>
      </c>
    </row>
    <row r="372" spans="2:65" s="1" customFormat="1" ht="16.5" customHeight="1">
      <c r="B372" s="32"/>
      <c r="C372" s="165" t="s">
        <v>495</v>
      </c>
      <c r="D372" s="165" t="s">
        <v>467</v>
      </c>
      <c r="E372" s="166" t="s">
        <v>496</v>
      </c>
      <c r="F372" s="167" t="s">
        <v>497</v>
      </c>
      <c r="G372" s="168" t="s">
        <v>146</v>
      </c>
      <c r="H372" s="169">
        <v>5.45</v>
      </c>
      <c r="I372" s="170"/>
      <c r="J372" s="171">
        <f>ROUND(I372*H372,2)</f>
        <v>0</v>
      </c>
      <c r="K372" s="167" t="s">
        <v>147</v>
      </c>
      <c r="L372" s="172"/>
      <c r="M372" s="173" t="s">
        <v>17</v>
      </c>
      <c r="N372" s="174" t="s">
        <v>38</v>
      </c>
      <c r="P372" s="136">
        <f>O372*H372</f>
        <v>0</v>
      </c>
      <c r="Q372" s="136">
        <v>0</v>
      </c>
      <c r="R372" s="136">
        <f>Q372*H372</f>
        <v>0</v>
      </c>
      <c r="S372" s="136">
        <v>0</v>
      </c>
      <c r="T372" s="137">
        <f>S372*H372</f>
        <v>0</v>
      </c>
      <c r="AR372" s="138" t="s">
        <v>168</v>
      </c>
      <c r="AT372" s="138" t="s">
        <v>467</v>
      </c>
      <c r="AU372" s="138" t="s">
        <v>77</v>
      </c>
      <c r="AY372" s="17" t="s">
        <v>141</v>
      </c>
      <c r="BE372" s="139">
        <f>IF(N372="základní",J372,0)</f>
        <v>0</v>
      </c>
      <c r="BF372" s="139">
        <f>IF(N372="snížená",J372,0)</f>
        <v>0</v>
      </c>
      <c r="BG372" s="139">
        <f>IF(N372="zákl. přenesená",J372,0)</f>
        <v>0</v>
      </c>
      <c r="BH372" s="139">
        <f>IF(N372="sníž. přenesená",J372,0)</f>
        <v>0</v>
      </c>
      <c r="BI372" s="139">
        <f>IF(N372="nulová",J372,0)</f>
        <v>0</v>
      </c>
      <c r="BJ372" s="17" t="s">
        <v>75</v>
      </c>
      <c r="BK372" s="139">
        <f>ROUND(I372*H372,2)</f>
        <v>0</v>
      </c>
      <c r="BL372" s="17" t="s">
        <v>148</v>
      </c>
      <c r="BM372" s="138" t="s">
        <v>498</v>
      </c>
    </row>
    <row r="373" spans="2:65" s="1" customFormat="1" ht="24.25" customHeight="1">
      <c r="B373" s="32"/>
      <c r="C373" s="127" t="s">
        <v>330</v>
      </c>
      <c r="D373" s="127" t="s">
        <v>143</v>
      </c>
      <c r="E373" s="128" t="s">
        <v>499</v>
      </c>
      <c r="F373" s="129" t="s">
        <v>500</v>
      </c>
      <c r="G373" s="130" t="s">
        <v>146</v>
      </c>
      <c r="H373" s="131">
        <v>22.925000000000001</v>
      </c>
      <c r="I373" s="132"/>
      <c r="J373" s="133">
        <f>ROUND(I373*H373,2)</f>
        <v>0</v>
      </c>
      <c r="K373" s="129" t="s">
        <v>147</v>
      </c>
      <c r="L373" s="32"/>
      <c r="M373" s="134" t="s">
        <v>17</v>
      </c>
      <c r="N373" s="135" t="s">
        <v>38</v>
      </c>
      <c r="P373" s="136">
        <f>O373*H373</f>
        <v>0</v>
      </c>
      <c r="Q373" s="136">
        <v>0</v>
      </c>
      <c r="R373" s="136">
        <f>Q373*H373</f>
        <v>0</v>
      </c>
      <c r="S373" s="136">
        <v>0</v>
      </c>
      <c r="T373" s="137">
        <f>S373*H373</f>
        <v>0</v>
      </c>
      <c r="AR373" s="138" t="s">
        <v>148</v>
      </c>
      <c r="AT373" s="138" t="s">
        <v>143</v>
      </c>
      <c r="AU373" s="138" t="s">
        <v>77</v>
      </c>
      <c r="AY373" s="17" t="s">
        <v>141</v>
      </c>
      <c r="BE373" s="139">
        <f>IF(N373="základní",J373,0)</f>
        <v>0</v>
      </c>
      <c r="BF373" s="139">
        <f>IF(N373="snížená",J373,0)</f>
        <v>0</v>
      </c>
      <c r="BG373" s="139">
        <f>IF(N373="zákl. přenesená",J373,0)</f>
        <v>0</v>
      </c>
      <c r="BH373" s="139">
        <f>IF(N373="sníž. přenesená",J373,0)</f>
        <v>0</v>
      </c>
      <c r="BI373" s="139">
        <f>IF(N373="nulová",J373,0)</f>
        <v>0</v>
      </c>
      <c r="BJ373" s="17" t="s">
        <v>75</v>
      </c>
      <c r="BK373" s="139">
        <f>ROUND(I373*H373,2)</f>
        <v>0</v>
      </c>
      <c r="BL373" s="17" t="s">
        <v>148</v>
      </c>
      <c r="BM373" s="138" t="s">
        <v>501</v>
      </c>
    </row>
    <row r="374" spans="2:65" s="1" customFormat="1">
      <c r="B374" s="32"/>
      <c r="D374" s="140" t="s">
        <v>149</v>
      </c>
      <c r="F374" s="141" t="s">
        <v>502</v>
      </c>
      <c r="I374" s="142"/>
      <c r="L374" s="32"/>
      <c r="M374" s="143"/>
      <c r="T374" s="53"/>
      <c r="AT374" s="17" t="s">
        <v>149</v>
      </c>
      <c r="AU374" s="17" t="s">
        <v>77</v>
      </c>
    </row>
    <row r="375" spans="2:65" s="1" customFormat="1" ht="24.25" customHeight="1">
      <c r="B375" s="32"/>
      <c r="C375" s="127" t="s">
        <v>503</v>
      </c>
      <c r="D375" s="127" t="s">
        <v>143</v>
      </c>
      <c r="E375" s="128" t="s">
        <v>504</v>
      </c>
      <c r="F375" s="129" t="s">
        <v>505</v>
      </c>
      <c r="G375" s="130" t="s">
        <v>146</v>
      </c>
      <c r="H375" s="131">
        <v>60.494999999999997</v>
      </c>
      <c r="I375" s="132"/>
      <c r="J375" s="133">
        <f>ROUND(I375*H375,2)</f>
        <v>0</v>
      </c>
      <c r="K375" s="129" t="s">
        <v>147</v>
      </c>
      <c r="L375" s="32"/>
      <c r="M375" s="134" t="s">
        <v>17</v>
      </c>
      <c r="N375" s="135" t="s">
        <v>38</v>
      </c>
      <c r="P375" s="136">
        <f>O375*H375</f>
        <v>0</v>
      </c>
      <c r="Q375" s="136">
        <v>0</v>
      </c>
      <c r="R375" s="136">
        <f>Q375*H375</f>
        <v>0</v>
      </c>
      <c r="S375" s="136">
        <v>0</v>
      </c>
      <c r="T375" s="137">
        <f>S375*H375</f>
        <v>0</v>
      </c>
      <c r="AR375" s="138" t="s">
        <v>148</v>
      </c>
      <c r="AT375" s="138" t="s">
        <v>143</v>
      </c>
      <c r="AU375" s="138" t="s">
        <v>77</v>
      </c>
      <c r="AY375" s="17" t="s">
        <v>141</v>
      </c>
      <c r="BE375" s="139">
        <f>IF(N375="základní",J375,0)</f>
        <v>0</v>
      </c>
      <c r="BF375" s="139">
        <f>IF(N375="snížená",J375,0)</f>
        <v>0</v>
      </c>
      <c r="BG375" s="139">
        <f>IF(N375="zákl. přenesená",J375,0)</f>
        <v>0</v>
      </c>
      <c r="BH375" s="139">
        <f>IF(N375="sníž. přenesená",J375,0)</f>
        <v>0</v>
      </c>
      <c r="BI375" s="139">
        <f>IF(N375="nulová",J375,0)</f>
        <v>0</v>
      </c>
      <c r="BJ375" s="17" t="s">
        <v>75</v>
      </c>
      <c r="BK375" s="139">
        <f>ROUND(I375*H375,2)</f>
        <v>0</v>
      </c>
      <c r="BL375" s="17" t="s">
        <v>148</v>
      </c>
      <c r="BM375" s="138" t="s">
        <v>506</v>
      </c>
    </row>
    <row r="376" spans="2:65" s="1" customFormat="1">
      <c r="B376" s="32"/>
      <c r="D376" s="140" t="s">
        <v>149</v>
      </c>
      <c r="F376" s="141" t="s">
        <v>507</v>
      </c>
      <c r="I376" s="142"/>
      <c r="L376" s="32"/>
      <c r="M376" s="143"/>
      <c r="T376" s="53"/>
      <c r="AT376" s="17" t="s">
        <v>149</v>
      </c>
      <c r="AU376" s="17" t="s">
        <v>77</v>
      </c>
    </row>
    <row r="377" spans="2:65" s="1" customFormat="1" ht="16.5" customHeight="1">
      <c r="B377" s="32"/>
      <c r="C377" s="127" t="s">
        <v>335</v>
      </c>
      <c r="D377" s="127" t="s">
        <v>143</v>
      </c>
      <c r="E377" s="128" t="s">
        <v>508</v>
      </c>
      <c r="F377" s="129" t="s">
        <v>509</v>
      </c>
      <c r="G377" s="130" t="s">
        <v>179</v>
      </c>
      <c r="H377" s="131">
        <v>13.1</v>
      </c>
      <c r="I377" s="132"/>
      <c r="J377" s="133">
        <f>ROUND(I377*H377,2)</f>
        <v>0</v>
      </c>
      <c r="K377" s="129" t="s">
        <v>147</v>
      </c>
      <c r="L377" s="32"/>
      <c r="M377" s="134" t="s">
        <v>17</v>
      </c>
      <c r="N377" s="135" t="s">
        <v>38</v>
      </c>
      <c r="P377" s="136">
        <f>O377*H377</f>
        <v>0</v>
      </c>
      <c r="Q377" s="136">
        <v>0</v>
      </c>
      <c r="R377" s="136">
        <f>Q377*H377</f>
        <v>0</v>
      </c>
      <c r="S377" s="136">
        <v>0</v>
      </c>
      <c r="T377" s="137">
        <f>S377*H377</f>
        <v>0</v>
      </c>
      <c r="AR377" s="138" t="s">
        <v>148</v>
      </c>
      <c r="AT377" s="138" t="s">
        <v>143</v>
      </c>
      <c r="AU377" s="138" t="s">
        <v>77</v>
      </c>
      <c r="AY377" s="17" t="s">
        <v>141</v>
      </c>
      <c r="BE377" s="139">
        <f>IF(N377="základní",J377,0)</f>
        <v>0</v>
      </c>
      <c r="BF377" s="139">
        <f>IF(N377="snížená",J377,0)</f>
        <v>0</v>
      </c>
      <c r="BG377" s="139">
        <f>IF(N377="zákl. přenesená",J377,0)</f>
        <v>0</v>
      </c>
      <c r="BH377" s="139">
        <f>IF(N377="sníž. přenesená",J377,0)</f>
        <v>0</v>
      </c>
      <c r="BI377" s="139">
        <f>IF(N377="nulová",J377,0)</f>
        <v>0</v>
      </c>
      <c r="BJ377" s="17" t="s">
        <v>75</v>
      </c>
      <c r="BK377" s="139">
        <f>ROUND(I377*H377,2)</f>
        <v>0</v>
      </c>
      <c r="BL377" s="17" t="s">
        <v>148</v>
      </c>
      <c r="BM377" s="138" t="s">
        <v>510</v>
      </c>
    </row>
    <row r="378" spans="2:65" s="1" customFormat="1">
      <c r="B378" s="32"/>
      <c r="D378" s="140" t="s">
        <v>149</v>
      </c>
      <c r="F378" s="141" t="s">
        <v>511</v>
      </c>
      <c r="I378" s="142"/>
      <c r="L378" s="32"/>
      <c r="M378" s="143"/>
      <c r="T378" s="53"/>
      <c r="AT378" s="17" t="s">
        <v>149</v>
      </c>
      <c r="AU378" s="17" t="s">
        <v>77</v>
      </c>
    </row>
    <row r="379" spans="2:65" s="1" customFormat="1" ht="16.5" customHeight="1">
      <c r="B379" s="32"/>
      <c r="C379" s="165" t="s">
        <v>512</v>
      </c>
      <c r="D379" s="165" t="s">
        <v>467</v>
      </c>
      <c r="E379" s="166" t="s">
        <v>513</v>
      </c>
      <c r="F379" s="167" t="s">
        <v>514</v>
      </c>
      <c r="G379" s="168" t="s">
        <v>179</v>
      </c>
      <c r="H379" s="169">
        <v>13.755000000000001</v>
      </c>
      <c r="I379" s="170"/>
      <c r="J379" s="171">
        <f>ROUND(I379*H379,2)</f>
        <v>0</v>
      </c>
      <c r="K379" s="167" t="s">
        <v>147</v>
      </c>
      <c r="L379" s="172"/>
      <c r="M379" s="173" t="s">
        <v>17</v>
      </c>
      <c r="N379" s="174" t="s">
        <v>38</v>
      </c>
      <c r="P379" s="136">
        <f>O379*H379</f>
        <v>0</v>
      </c>
      <c r="Q379" s="136">
        <v>0</v>
      </c>
      <c r="R379" s="136">
        <f>Q379*H379</f>
        <v>0</v>
      </c>
      <c r="S379" s="136">
        <v>0</v>
      </c>
      <c r="T379" s="137">
        <f>S379*H379</f>
        <v>0</v>
      </c>
      <c r="AR379" s="138" t="s">
        <v>168</v>
      </c>
      <c r="AT379" s="138" t="s">
        <v>467</v>
      </c>
      <c r="AU379" s="138" t="s">
        <v>77</v>
      </c>
      <c r="AY379" s="17" t="s">
        <v>141</v>
      </c>
      <c r="BE379" s="139">
        <f>IF(N379="základní",J379,0)</f>
        <v>0</v>
      </c>
      <c r="BF379" s="139">
        <f>IF(N379="snížená",J379,0)</f>
        <v>0</v>
      </c>
      <c r="BG379" s="139">
        <f>IF(N379="zákl. přenesená",J379,0)</f>
        <v>0</v>
      </c>
      <c r="BH379" s="139">
        <f>IF(N379="sníž. přenesená",J379,0)</f>
        <v>0</v>
      </c>
      <c r="BI379" s="139">
        <f>IF(N379="nulová",J379,0)</f>
        <v>0</v>
      </c>
      <c r="BJ379" s="17" t="s">
        <v>75</v>
      </c>
      <c r="BK379" s="139">
        <f>ROUND(I379*H379,2)</f>
        <v>0</v>
      </c>
      <c r="BL379" s="17" t="s">
        <v>148</v>
      </c>
      <c r="BM379" s="138" t="s">
        <v>515</v>
      </c>
    </row>
    <row r="380" spans="2:65" s="13" customFormat="1" ht="12">
      <c r="B380" s="151"/>
      <c r="D380" s="145" t="s">
        <v>151</v>
      </c>
      <c r="E380" s="152" t="s">
        <v>17</v>
      </c>
      <c r="F380" s="153" t="s">
        <v>516</v>
      </c>
      <c r="H380" s="154">
        <v>13.755000000000001</v>
      </c>
      <c r="I380" s="155"/>
      <c r="L380" s="151"/>
      <c r="M380" s="156"/>
      <c r="T380" s="157"/>
      <c r="AT380" s="152" t="s">
        <v>151</v>
      </c>
      <c r="AU380" s="152" t="s">
        <v>77</v>
      </c>
      <c r="AV380" s="13" t="s">
        <v>77</v>
      </c>
      <c r="AW380" s="13" t="s">
        <v>30</v>
      </c>
      <c r="AX380" s="13" t="s">
        <v>67</v>
      </c>
      <c r="AY380" s="152" t="s">
        <v>141</v>
      </c>
    </row>
    <row r="381" spans="2:65" s="14" customFormat="1" ht="12">
      <c r="B381" s="158"/>
      <c r="D381" s="145" t="s">
        <v>151</v>
      </c>
      <c r="E381" s="159" t="s">
        <v>17</v>
      </c>
      <c r="F381" s="160" t="s">
        <v>154</v>
      </c>
      <c r="H381" s="161">
        <v>13.755000000000001</v>
      </c>
      <c r="I381" s="162"/>
      <c r="L381" s="158"/>
      <c r="M381" s="163"/>
      <c r="T381" s="164"/>
      <c r="AT381" s="159" t="s">
        <v>151</v>
      </c>
      <c r="AU381" s="159" t="s">
        <v>77</v>
      </c>
      <c r="AV381" s="14" t="s">
        <v>148</v>
      </c>
      <c r="AW381" s="14" t="s">
        <v>30</v>
      </c>
      <c r="AX381" s="14" t="s">
        <v>75</v>
      </c>
      <c r="AY381" s="159" t="s">
        <v>141</v>
      </c>
    </row>
    <row r="382" spans="2:65" s="1" customFormat="1" ht="16.5" customHeight="1">
      <c r="B382" s="32"/>
      <c r="C382" s="127" t="s">
        <v>340</v>
      </c>
      <c r="D382" s="127" t="s">
        <v>143</v>
      </c>
      <c r="E382" s="128" t="s">
        <v>517</v>
      </c>
      <c r="F382" s="129" t="s">
        <v>518</v>
      </c>
      <c r="G382" s="130" t="s">
        <v>179</v>
      </c>
      <c r="H382" s="131">
        <v>57.11</v>
      </c>
      <c r="I382" s="132"/>
      <c r="J382" s="133">
        <f>ROUND(I382*H382,2)</f>
        <v>0</v>
      </c>
      <c r="K382" s="129" t="s">
        <v>147</v>
      </c>
      <c r="L382" s="32"/>
      <c r="M382" s="134" t="s">
        <v>17</v>
      </c>
      <c r="N382" s="135" t="s">
        <v>38</v>
      </c>
      <c r="P382" s="136">
        <f>O382*H382</f>
        <v>0</v>
      </c>
      <c r="Q382" s="136">
        <v>0</v>
      </c>
      <c r="R382" s="136">
        <f>Q382*H382</f>
        <v>0</v>
      </c>
      <c r="S382" s="136">
        <v>0</v>
      </c>
      <c r="T382" s="137">
        <f>S382*H382</f>
        <v>0</v>
      </c>
      <c r="AR382" s="138" t="s">
        <v>148</v>
      </c>
      <c r="AT382" s="138" t="s">
        <v>143</v>
      </c>
      <c r="AU382" s="138" t="s">
        <v>77</v>
      </c>
      <c r="AY382" s="17" t="s">
        <v>141</v>
      </c>
      <c r="BE382" s="139">
        <f>IF(N382="základní",J382,0)</f>
        <v>0</v>
      </c>
      <c r="BF382" s="139">
        <f>IF(N382="snížená",J382,0)</f>
        <v>0</v>
      </c>
      <c r="BG382" s="139">
        <f>IF(N382="zákl. přenesená",J382,0)</f>
        <v>0</v>
      </c>
      <c r="BH382" s="139">
        <f>IF(N382="sníž. přenesená",J382,0)</f>
        <v>0</v>
      </c>
      <c r="BI382" s="139">
        <f>IF(N382="nulová",J382,0)</f>
        <v>0</v>
      </c>
      <c r="BJ382" s="17" t="s">
        <v>75</v>
      </c>
      <c r="BK382" s="139">
        <f>ROUND(I382*H382,2)</f>
        <v>0</v>
      </c>
      <c r="BL382" s="17" t="s">
        <v>148</v>
      </c>
      <c r="BM382" s="138" t="s">
        <v>519</v>
      </c>
    </row>
    <row r="383" spans="2:65" s="1" customFormat="1">
      <c r="B383" s="32"/>
      <c r="D383" s="140" t="s">
        <v>149</v>
      </c>
      <c r="F383" s="141" t="s">
        <v>520</v>
      </c>
      <c r="I383" s="142"/>
      <c r="L383" s="32"/>
      <c r="M383" s="143"/>
      <c r="T383" s="53"/>
      <c r="AT383" s="17" t="s">
        <v>149</v>
      </c>
      <c r="AU383" s="17" t="s">
        <v>77</v>
      </c>
    </row>
    <row r="384" spans="2:65" s="13" customFormat="1" ht="12">
      <c r="B384" s="151"/>
      <c r="D384" s="145" t="s">
        <v>151</v>
      </c>
      <c r="E384" s="152" t="s">
        <v>17</v>
      </c>
      <c r="F384" s="153" t="s">
        <v>521</v>
      </c>
      <c r="H384" s="154">
        <v>57.11</v>
      </c>
      <c r="I384" s="155"/>
      <c r="L384" s="151"/>
      <c r="M384" s="156"/>
      <c r="T384" s="157"/>
      <c r="AT384" s="152" t="s">
        <v>151</v>
      </c>
      <c r="AU384" s="152" t="s">
        <v>77</v>
      </c>
      <c r="AV384" s="13" t="s">
        <v>77</v>
      </c>
      <c r="AW384" s="13" t="s">
        <v>30</v>
      </c>
      <c r="AX384" s="13" t="s">
        <v>67</v>
      </c>
      <c r="AY384" s="152" t="s">
        <v>141</v>
      </c>
    </row>
    <row r="385" spans="2:65" s="14" customFormat="1" ht="12">
      <c r="B385" s="158"/>
      <c r="D385" s="145" t="s">
        <v>151</v>
      </c>
      <c r="E385" s="159" t="s">
        <v>17</v>
      </c>
      <c r="F385" s="160" t="s">
        <v>154</v>
      </c>
      <c r="H385" s="161">
        <v>57.11</v>
      </c>
      <c r="I385" s="162"/>
      <c r="L385" s="158"/>
      <c r="M385" s="163"/>
      <c r="T385" s="164"/>
      <c r="AT385" s="159" t="s">
        <v>151</v>
      </c>
      <c r="AU385" s="159" t="s">
        <v>77</v>
      </c>
      <c r="AV385" s="14" t="s">
        <v>148</v>
      </c>
      <c r="AW385" s="14" t="s">
        <v>30</v>
      </c>
      <c r="AX385" s="14" t="s">
        <v>75</v>
      </c>
      <c r="AY385" s="159" t="s">
        <v>141</v>
      </c>
    </row>
    <row r="386" spans="2:65" s="1" customFormat="1" ht="16.5" customHeight="1">
      <c r="B386" s="32"/>
      <c r="C386" s="165" t="s">
        <v>522</v>
      </c>
      <c r="D386" s="165" t="s">
        <v>467</v>
      </c>
      <c r="E386" s="166" t="s">
        <v>523</v>
      </c>
      <c r="F386" s="167" t="s">
        <v>524</v>
      </c>
      <c r="G386" s="168" t="s">
        <v>179</v>
      </c>
      <c r="H386" s="169">
        <v>2.6</v>
      </c>
      <c r="I386" s="170"/>
      <c r="J386" s="171">
        <f>ROUND(I386*H386,2)</f>
        <v>0</v>
      </c>
      <c r="K386" s="167" t="s">
        <v>147</v>
      </c>
      <c r="L386" s="172"/>
      <c r="M386" s="173" t="s">
        <v>17</v>
      </c>
      <c r="N386" s="174" t="s">
        <v>38</v>
      </c>
      <c r="P386" s="136">
        <f>O386*H386</f>
        <v>0</v>
      </c>
      <c r="Q386" s="136">
        <v>0</v>
      </c>
      <c r="R386" s="136">
        <f>Q386*H386</f>
        <v>0</v>
      </c>
      <c r="S386" s="136">
        <v>0</v>
      </c>
      <c r="T386" s="137">
        <f>S386*H386</f>
        <v>0</v>
      </c>
      <c r="AR386" s="138" t="s">
        <v>168</v>
      </c>
      <c r="AT386" s="138" t="s">
        <v>467</v>
      </c>
      <c r="AU386" s="138" t="s">
        <v>77</v>
      </c>
      <c r="AY386" s="17" t="s">
        <v>141</v>
      </c>
      <c r="BE386" s="139">
        <f>IF(N386="základní",J386,0)</f>
        <v>0</v>
      </c>
      <c r="BF386" s="139">
        <f>IF(N386="snížená",J386,0)</f>
        <v>0</v>
      </c>
      <c r="BG386" s="139">
        <f>IF(N386="zákl. přenesená",J386,0)</f>
        <v>0</v>
      </c>
      <c r="BH386" s="139">
        <f>IF(N386="sníž. přenesená",J386,0)</f>
        <v>0</v>
      </c>
      <c r="BI386" s="139">
        <f>IF(N386="nulová",J386,0)</f>
        <v>0</v>
      </c>
      <c r="BJ386" s="17" t="s">
        <v>75</v>
      </c>
      <c r="BK386" s="139">
        <f>ROUND(I386*H386,2)</f>
        <v>0</v>
      </c>
      <c r="BL386" s="17" t="s">
        <v>148</v>
      </c>
      <c r="BM386" s="138" t="s">
        <v>525</v>
      </c>
    </row>
    <row r="387" spans="2:65" s="1" customFormat="1" ht="16.5" customHeight="1">
      <c r="B387" s="32"/>
      <c r="C387" s="165" t="s">
        <v>347</v>
      </c>
      <c r="D387" s="165" t="s">
        <v>467</v>
      </c>
      <c r="E387" s="166" t="s">
        <v>526</v>
      </c>
      <c r="F387" s="167" t="s">
        <v>527</v>
      </c>
      <c r="G387" s="168" t="s">
        <v>179</v>
      </c>
      <c r="H387" s="169">
        <v>5.22</v>
      </c>
      <c r="I387" s="170"/>
      <c r="J387" s="171">
        <f>ROUND(I387*H387,2)</f>
        <v>0</v>
      </c>
      <c r="K387" s="167" t="s">
        <v>147</v>
      </c>
      <c r="L387" s="172"/>
      <c r="M387" s="173" t="s">
        <v>17</v>
      </c>
      <c r="N387" s="174" t="s">
        <v>38</v>
      </c>
      <c r="P387" s="136">
        <f>O387*H387</f>
        <v>0</v>
      </c>
      <c r="Q387" s="136">
        <v>0</v>
      </c>
      <c r="R387" s="136">
        <f>Q387*H387</f>
        <v>0</v>
      </c>
      <c r="S387" s="136">
        <v>0</v>
      </c>
      <c r="T387" s="137">
        <f>S387*H387</f>
        <v>0</v>
      </c>
      <c r="AR387" s="138" t="s">
        <v>168</v>
      </c>
      <c r="AT387" s="138" t="s">
        <v>467</v>
      </c>
      <c r="AU387" s="138" t="s">
        <v>77</v>
      </c>
      <c r="AY387" s="17" t="s">
        <v>141</v>
      </c>
      <c r="BE387" s="139">
        <f>IF(N387="základní",J387,0)</f>
        <v>0</v>
      </c>
      <c r="BF387" s="139">
        <f>IF(N387="snížená",J387,0)</f>
        <v>0</v>
      </c>
      <c r="BG387" s="139">
        <f>IF(N387="zákl. přenesená",J387,0)</f>
        <v>0</v>
      </c>
      <c r="BH387" s="139">
        <f>IF(N387="sníž. přenesená",J387,0)</f>
        <v>0</v>
      </c>
      <c r="BI387" s="139">
        <f>IF(N387="nulová",J387,0)</f>
        <v>0</v>
      </c>
      <c r="BJ387" s="17" t="s">
        <v>75</v>
      </c>
      <c r="BK387" s="139">
        <f>ROUND(I387*H387,2)</f>
        <v>0</v>
      </c>
      <c r="BL387" s="17" t="s">
        <v>148</v>
      </c>
      <c r="BM387" s="138" t="s">
        <v>528</v>
      </c>
    </row>
    <row r="388" spans="2:65" s="13" customFormat="1" ht="12">
      <c r="B388" s="151"/>
      <c r="D388" s="145" t="s">
        <v>151</v>
      </c>
      <c r="E388" s="152" t="s">
        <v>17</v>
      </c>
      <c r="F388" s="153" t="s">
        <v>529</v>
      </c>
      <c r="H388" s="154">
        <v>5.22</v>
      </c>
      <c r="I388" s="155"/>
      <c r="L388" s="151"/>
      <c r="M388" s="156"/>
      <c r="T388" s="157"/>
      <c r="AT388" s="152" t="s">
        <v>151</v>
      </c>
      <c r="AU388" s="152" t="s">
        <v>77</v>
      </c>
      <c r="AV388" s="13" t="s">
        <v>77</v>
      </c>
      <c r="AW388" s="13" t="s">
        <v>30</v>
      </c>
      <c r="AX388" s="13" t="s">
        <v>67</v>
      </c>
      <c r="AY388" s="152" t="s">
        <v>141</v>
      </c>
    </row>
    <row r="389" spans="2:65" s="14" customFormat="1" ht="12">
      <c r="B389" s="158"/>
      <c r="D389" s="145" t="s">
        <v>151</v>
      </c>
      <c r="E389" s="159" t="s">
        <v>17</v>
      </c>
      <c r="F389" s="160" t="s">
        <v>154</v>
      </c>
      <c r="H389" s="161">
        <v>5.22</v>
      </c>
      <c r="I389" s="162"/>
      <c r="L389" s="158"/>
      <c r="M389" s="163"/>
      <c r="T389" s="164"/>
      <c r="AT389" s="159" t="s">
        <v>151</v>
      </c>
      <c r="AU389" s="159" t="s">
        <v>77</v>
      </c>
      <c r="AV389" s="14" t="s">
        <v>148</v>
      </c>
      <c r="AW389" s="14" t="s">
        <v>30</v>
      </c>
      <c r="AX389" s="14" t="s">
        <v>75</v>
      </c>
      <c r="AY389" s="159" t="s">
        <v>141</v>
      </c>
    </row>
    <row r="390" spans="2:65" s="1" customFormat="1" ht="16.5" customHeight="1">
      <c r="B390" s="32"/>
      <c r="C390" s="165" t="s">
        <v>530</v>
      </c>
      <c r="D390" s="165" t="s">
        <v>467</v>
      </c>
      <c r="E390" s="166" t="s">
        <v>531</v>
      </c>
      <c r="F390" s="167" t="s">
        <v>532</v>
      </c>
      <c r="G390" s="168" t="s">
        <v>179</v>
      </c>
      <c r="H390" s="169">
        <v>15.69</v>
      </c>
      <c r="I390" s="170"/>
      <c r="J390" s="171">
        <f>ROUND(I390*H390,2)</f>
        <v>0</v>
      </c>
      <c r="K390" s="167" t="s">
        <v>147</v>
      </c>
      <c r="L390" s="172"/>
      <c r="M390" s="173" t="s">
        <v>17</v>
      </c>
      <c r="N390" s="174" t="s">
        <v>38</v>
      </c>
      <c r="P390" s="136">
        <f>O390*H390</f>
        <v>0</v>
      </c>
      <c r="Q390" s="136">
        <v>0</v>
      </c>
      <c r="R390" s="136">
        <f>Q390*H390</f>
        <v>0</v>
      </c>
      <c r="S390" s="136">
        <v>0</v>
      </c>
      <c r="T390" s="137">
        <f>S390*H390</f>
        <v>0</v>
      </c>
      <c r="AR390" s="138" t="s">
        <v>168</v>
      </c>
      <c r="AT390" s="138" t="s">
        <v>467</v>
      </c>
      <c r="AU390" s="138" t="s">
        <v>77</v>
      </c>
      <c r="AY390" s="17" t="s">
        <v>141</v>
      </c>
      <c r="BE390" s="139">
        <f>IF(N390="základní",J390,0)</f>
        <v>0</v>
      </c>
      <c r="BF390" s="139">
        <f>IF(N390="snížená",J390,0)</f>
        <v>0</v>
      </c>
      <c r="BG390" s="139">
        <f>IF(N390="zákl. přenesená",J390,0)</f>
        <v>0</v>
      </c>
      <c r="BH390" s="139">
        <f>IF(N390="sníž. přenesená",J390,0)</f>
        <v>0</v>
      </c>
      <c r="BI390" s="139">
        <f>IF(N390="nulová",J390,0)</f>
        <v>0</v>
      </c>
      <c r="BJ390" s="17" t="s">
        <v>75</v>
      </c>
      <c r="BK390" s="139">
        <f>ROUND(I390*H390,2)</f>
        <v>0</v>
      </c>
      <c r="BL390" s="17" t="s">
        <v>148</v>
      </c>
      <c r="BM390" s="138" t="s">
        <v>533</v>
      </c>
    </row>
    <row r="391" spans="2:65" s="13" customFormat="1" ht="12">
      <c r="B391" s="151"/>
      <c r="D391" s="145" t="s">
        <v>151</v>
      </c>
      <c r="E391" s="152" t="s">
        <v>17</v>
      </c>
      <c r="F391" s="153" t="s">
        <v>534</v>
      </c>
      <c r="H391" s="154">
        <v>15.69</v>
      </c>
      <c r="I391" s="155"/>
      <c r="L391" s="151"/>
      <c r="M391" s="156"/>
      <c r="T391" s="157"/>
      <c r="AT391" s="152" t="s">
        <v>151</v>
      </c>
      <c r="AU391" s="152" t="s">
        <v>77</v>
      </c>
      <c r="AV391" s="13" t="s">
        <v>77</v>
      </c>
      <c r="AW391" s="13" t="s">
        <v>30</v>
      </c>
      <c r="AX391" s="13" t="s">
        <v>67</v>
      </c>
      <c r="AY391" s="152" t="s">
        <v>141</v>
      </c>
    </row>
    <row r="392" spans="2:65" s="14" customFormat="1" ht="12">
      <c r="B392" s="158"/>
      <c r="D392" s="145" t="s">
        <v>151</v>
      </c>
      <c r="E392" s="159" t="s">
        <v>17</v>
      </c>
      <c r="F392" s="160" t="s">
        <v>154</v>
      </c>
      <c r="H392" s="161">
        <v>15.69</v>
      </c>
      <c r="I392" s="162"/>
      <c r="L392" s="158"/>
      <c r="M392" s="163"/>
      <c r="T392" s="164"/>
      <c r="AT392" s="159" t="s">
        <v>151</v>
      </c>
      <c r="AU392" s="159" t="s">
        <v>77</v>
      </c>
      <c r="AV392" s="14" t="s">
        <v>148</v>
      </c>
      <c r="AW392" s="14" t="s">
        <v>30</v>
      </c>
      <c r="AX392" s="14" t="s">
        <v>75</v>
      </c>
      <c r="AY392" s="159" t="s">
        <v>141</v>
      </c>
    </row>
    <row r="393" spans="2:65" s="1" customFormat="1" ht="16.5" customHeight="1">
      <c r="B393" s="32"/>
      <c r="C393" s="165" t="s">
        <v>353</v>
      </c>
      <c r="D393" s="165" t="s">
        <v>467</v>
      </c>
      <c r="E393" s="166" t="s">
        <v>535</v>
      </c>
      <c r="F393" s="167" t="s">
        <v>536</v>
      </c>
      <c r="G393" s="168" t="s">
        <v>179</v>
      </c>
      <c r="H393" s="169">
        <v>33.6</v>
      </c>
      <c r="I393" s="170"/>
      <c r="J393" s="171">
        <f>ROUND(I393*H393,2)</f>
        <v>0</v>
      </c>
      <c r="K393" s="167" t="s">
        <v>147</v>
      </c>
      <c r="L393" s="172"/>
      <c r="M393" s="173" t="s">
        <v>17</v>
      </c>
      <c r="N393" s="174" t="s">
        <v>38</v>
      </c>
      <c r="P393" s="136">
        <f>O393*H393</f>
        <v>0</v>
      </c>
      <c r="Q393" s="136">
        <v>0</v>
      </c>
      <c r="R393" s="136">
        <f>Q393*H393</f>
        <v>0</v>
      </c>
      <c r="S393" s="136">
        <v>0</v>
      </c>
      <c r="T393" s="137">
        <f>S393*H393</f>
        <v>0</v>
      </c>
      <c r="AR393" s="138" t="s">
        <v>168</v>
      </c>
      <c r="AT393" s="138" t="s">
        <v>467</v>
      </c>
      <c r="AU393" s="138" t="s">
        <v>77</v>
      </c>
      <c r="AY393" s="17" t="s">
        <v>141</v>
      </c>
      <c r="BE393" s="139">
        <f>IF(N393="základní",J393,0)</f>
        <v>0</v>
      </c>
      <c r="BF393" s="139">
        <f>IF(N393="snížená",J393,0)</f>
        <v>0</v>
      </c>
      <c r="BG393" s="139">
        <f>IF(N393="zákl. přenesená",J393,0)</f>
        <v>0</v>
      </c>
      <c r="BH393" s="139">
        <f>IF(N393="sníž. přenesená",J393,0)</f>
        <v>0</v>
      </c>
      <c r="BI393" s="139">
        <f>IF(N393="nulová",J393,0)</f>
        <v>0</v>
      </c>
      <c r="BJ393" s="17" t="s">
        <v>75</v>
      </c>
      <c r="BK393" s="139">
        <f>ROUND(I393*H393,2)</f>
        <v>0</v>
      </c>
      <c r="BL393" s="17" t="s">
        <v>148</v>
      </c>
      <c r="BM393" s="138" t="s">
        <v>537</v>
      </c>
    </row>
    <row r="394" spans="2:65" s="13" customFormat="1" ht="12">
      <c r="B394" s="151"/>
      <c r="D394" s="145" t="s">
        <v>151</v>
      </c>
      <c r="E394" s="152" t="s">
        <v>17</v>
      </c>
      <c r="F394" s="153" t="s">
        <v>538</v>
      </c>
      <c r="H394" s="154">
        <v>33.6</v>
      </c>
      <c r="I394" s="155"/>
      <c r="L394" s="151"/>
      <c r="M394" s="156"/>
      <c r="T394" s="157"/>
      <c r="AT394" s="152" t="s">
        <v>151</v>
      </c>
      <c r="AU394" s="152" t="s">
        <v>77</v>
      </c>
      <c r="AV394" s="13" t="s">
        <v>77</v>
      </c>
      <c r="AW394" s="13" t="s">
        <v>30</v>
      </c>
      <c r="AX394" s="13" t="s">
        <v>67</v>
      </c>
      <c r="AY394" s="152" t="s">
        <v>141</v>
      </c>
    </row>
    <row r="395" spans="2:65" s="14" customFormat="1" ht="12">
      <c r="B395" s="158"/>
      <c r="D395" s="145" t="s">
        <v>151</v>
      </c>
      <c r="E395" s="159" t="s">
        <v>17</v>
      </c>
      <c r="F395" s="160" t="s">
        <v>154</v>
      </c>
      <c r="H395" s="161">
        <v>33.6</v>
      </c>
      <c r="I395" s="162"/>
      <c r="L395" s="158"/>
      <c r="M395" s="163"/>
      <c r="T395" s="164"/>
      <c r="AT395" s="159" t="s">
        <v>151</v>
      </c>
      <c r="AU395" s="159" t="s">
        <v>77</v>
      </c>
      <c r="AV395" s="14" t="s">
        <v>148</v>
      </c>
      <c r="AW395" s="14" t="s">
        <v>30</v>
      </c>
      <c r="AX395" s="14" t="s">
        <v>75</v>
      </c>
      <c r="AY395" s="159" t="s">
        <v>141</v>
      </c>
    </row>
    <row r="396" spans="2:65" s="1" customFormat="1" ht="16.5" customHeight="1">
      <c r="B396" s="32"/>
      <c r="C396" s="127" t="s">
        <v>539</v>
      </c>
      <c r="D396" s="127" t="s">
        <v>143</v>
      </c>
      <c r="E396" s="128" t="s">
        <v>540</v>
      </c>
      <c r="F396" s="129" t="s">
        <v>541</v>
      </c>
      <c r="G396" s="130" t="s">
        <v>146</v>
      </c>
      <c r="H396" s="131">
        <v>7.86</v>
      </c>
      <c r="I396" s="132"/>
      <c r="J396" s="133">
        <f>ROUND(I396*H396,2)</f>
        <v>0</v>
      </c>
      <c r="K396" s="129" t="s">
        <v>147</v>
      </c>
      <c r="L396" s="32"/>
      <c r="M396" s="134" t="s">
        <v>17</v>
      </c>
      <c r="N396" s="135" t="s">
        <v>38</v>
      </c>
      <c r="P396" s="136">
        <f>O396*H396</f>
        <v>0</v>
      </c>
      <c r="Q396" s="136">
        <v>0</v>
      </c>
      <c r="R396" s="136">
        <f>Q396*H396</f>
        <v>0</v>
      </c>
      <c r="S396" s="136">
        <v>0</v>
      </c>
      <c r="T396" s="137">
        <f>S396*H396</f>
        <v>0</v>
      </c>
      <c r="AR396" s="138" t="s">
        <v>148</v>
      </c>
      <c r="AT396" s="138" t="s">
        <v>143</v>
      </c>
      <c r="AU396" s="138" t="s">
        <v>77</v>
      </c>
      <c r="AY396" s="17" t="s">
        <v>141</v>
      </c>
      <c r="BE396" s="139">
        <f>IF(N396="základní",J396,0)</f>
        <v>0</v>
      </c>
      <c r="BF396" s="139">
        <f>IF(N396="snížená",J396,0)</f>
        <v>0</v>
      </c>
      <c r="BG396" s="139">
        <f>IF(N396="zákl. přenesená",J396,0)</f>
        <v>0</v>
      </c>
      <c r="BH396" s="139">
        <f>IF(N396="sníž. přenesená",J396,0)</f>
        <v>0</v>
      </c>
      <c r="BI396" s="139">
        <f>IF(N396="nulová",J396,0)</f>
        <v>0</v>
      </c>
      <c r="BJ396" s="17" t="s">
        <v>75</v>
      </c>
      <c r="BK396" s="139">
        <f>ROUND(I396*H396,2)</f>
        <v>0</v>
      </c>
      <c r="BL396" s="17" t="s">
        <v>148</v>
      </c>
      <c r="BM396" s="138" t="s">
        <v>542</v>
      </c>
    </row>
    <row r="397" spans="2:65" s="1" customFormat="1">
      <c r="B397" s="32"/>
      <c r="D397" s="140" t="s">
        <v>149</v>
      </c>
      <c r="F397" s="141" t="s">
        <v>543</v>
      </c>
      <c r="I397" s="142"/>
      <c r="L397" s="32"/>
      <c r="M397" s="143"/>
      <c r="T397" s="53"/>
      <c r="AT397" s="17" t="s">
        <v>149</v>
      </c>
      <c r="AU397" s="17" t="s">
        <v>77</v>
      </c>
    </row>
    <row r="398" spans="2:65" s="1" customFormat="1" ht="24.25" customHeight="1">
      <c r="B398" s="32"/>
      <c r="C398" s="127" t="s">
        <v>358</v>
      </c>
      <c r="D398" s="127" t="s">
        <v>143</v>
      </c>
      <c r="E398" s="128" t="s">
        <v>544</v>
      </c>
      <c r="F398" s="129" t="s">
        <v>545</v>
      </c>
      <c r="G398" s="130" t="s">
        <v>146</v>
      </c>
      <c r="H398" s="131">
        <v>60.494999999999997</v>
      </c>
      <c r="I398" s="132"/>
      <c r="J398" s="133">
        <f>ROUND(I398*H398,2)</f>
        <v>0</v>
      </c>
      <c r="K398" s="129" t="s">
        <v>147</v>
      </c>
      <c r="L398" s="32"/>
      <c r="M398" s="134" t="s">
        <v>17</v>
      </c>
      <c r="N398" s="135" t="s">
        <v>38</v>
      </c>
      <c r="P398" s="136">
        <f>O398*H398</f>
        <v>0</v>
      </c>
      <c r="Q398" s="136">
        <v>0</v>
      </c>
      <c r="R398" s="136">
        <f>Q398*H398</f>
        <v>0</v>
      </c>
      <c r="S398" s="136">
        <v>0</v>
      </c>
      <c r="T398" s="137">
        <f>S398*H398</f>
        <v>0</v>
      </c>
      <c r="AR398" s="138" t="s">
        <v>148</v>
      </c>
      <c r="AT398" s="138" t="s">
        <v>143</v>
      </c>
      <c r="AU398" s="138" t="s">
        <v>77</v>
      </c>
      <c r="AY398" s="17" t="s">
        <v>141</v>
      </c>
      <c r="BE398" s="139">
        <f>IF(N398="základní",J398,0)</f>
        <v>0</v>
      </c>
      <c r="BF398" s="139">
        <f>IF(N398="snížená",J398,0)</f>
        <v>0</v>
      </c>
      <c r="BG398" s="139">
        <f>IF(N398="zákl. přenesená",J398,0)</f>
        <v>0</v>
      </c>
      <c r="BH398" s="139">
        <f>IF(N398="sníž. přenesená",J398,0)</f>
        <v>0</v>
      </c>
      <c r="BI398" s="139">
        <f>IF(N398="nulová",J398,0)</f>
        <v>0</v>
      </c>
      <c r="BJ398" s="17" t="s">
        <v>75</v>
      </c>
      <c r="BK398" s="139">
        <f>ROUND(I398*H398,2)</f>
        <v>0</v>
      </c>
      <c r="BL398" s="17" t="s">
        <v>148</v>
      </c>
      <c r="BM398" s="138" t="s">
        <v>546</v>
      </c>
    </row>
    <row r="399" spans="2:65" s="1" customFormat="1">
      <c r="B399" s="32"/>
      <c r="D399" s="140" t="s">
        <v>149</v>
      </c>
      <c r="F399" s="141" t="s">
        <v>547</v>
      </c>
      <c r="I399" s="142"/>
      <c r="L399" s="32"/>
      <c r="M399" s="143"/>
      <c r="T399" s="53"/>
      <c r="AT399" s="17" t="s">
        <v>149</v>
      </c>
      <c r="AU399" s="17" t="s">
        <v>77</v>
      </c>
    </row>
    <row r="400" spans="2:65" s="1" customFormat="1" ht="21.75" customHeight="1">
      <c r="B400" s="32"/>
      <c r="C400" s="127" t="s">
        <v>548</v>
      </c>
      <c r="D400" s="127" t="s">
        <v>143</v>
      </c>
      <c r="E400" s="128" t="s">
        <v>549</v>
      </c>
      <c r="F400" s="129" t="s">
        <v>550</v>
      </c>
      <c r="G400" s="130" t="s">
        <v>190</v>
      </c>
      <c r="H400" s="131">
        <v>22.114999999999998</v>
      </c>
      <c r="I400" s="132"/>
      <c r="J400" s="133">
        <f>ROUND(I400*H400,2)</f>
        <v>0</v>
      </c>
      <c r="K400" s="129" t="s">
        <v>147</v>
      </c>
      <c r="L400" s="32"/>
      <c r="M400" s="134" t="s">
        <v>17</v>
      </c>
      <c r="N400" s="135" t="s">
        <v>38</v>
      </c>
      <c r="P400" s="136">
        <f>O400*H400</f>
        <v>0</v>
      </c>
      <c r="Q400" s="136">
        <v>0</v>
      </c>
      <c r="R400" s="136">
        <f>Q400*H400</f>
        <v>0</v>
      </c>
      <c r="S400" s="136">
        <v>0</v>
      </c>
      <c r="T400" s="137">
        <f>S400*H400</f>
        <v>0</v>
      </c>
      <c r="AR400" s="138" t="s">
        <v>148</v>
      </c>
      <c r="AT400" s="138" t="s">
        <v>143</v>
      </c>
      <c r="AU400" s="138" t="s">
        <v>77</v>
      </c>
      <c r="AY400" s="17" t="s">
        <v>141</v>
      </c>
      <c r="BE400" s="139">
        <f>IF(N400="základní",J400,0)</f>
        <v>0</v>
      </c>
      <c r="BF400" s="139">
        <f>IF(N400="snížená",J400,0)</f>
        <v>0</v>
      </c>
      <c r="BG400" s="139">
        <f>IF(N400="zákl. přenesená",J400,0)</f>
        <v>0</v>
      </c>
      <c r="BH400" s="139">
        <f>IF(N400="sníž. přenesená",J400,0)</f>
        <v>0</v>
      </c>
      <c r="BI400" s="139">
        <f>IF(N400="nulová",J400,0)</f>
        <v>0</v>
      </c>
      <c r="BJ400" s="17" t="s">
        <v>75</v>
      </c>
      <c r="BK400" s="139">
        <f>ROUND(I400*H400,2)</f>
        <v>0</v>
      </c>
      <c r="BL400" s="17" t="s">
        <v>148</v>
      </c>
      <c r="BM400" s="138" t="s">
        <v>551</v>
      </c>
    </row>
    <row r="401" spans="2:65" s="1" customFormat="1">
      <c r="B401" s="32"/>
      <c r="D401" s="140" t="s">
        <v>149</v>
      </c>
      <c r="F401" s="141" t="s">
        <v>552</v>
      </c>
      <c r="I401" s="142"/>
      <c r="L401" s="32"/>
      <c r="M401" s="143"/>
      <c r="T401" s="53"/>
      <c r="AT401" s="17" t="s">
        <v>149</v>
      </c>
      <c r="AU401" s="17" t="s">
        <v>77</v>
      </c>
    </row>
    <row r="402" spans="2:65" s="1" customFormat="1" ht="16.5" customHeight="1">
      <c r="B402" s="32"/>
      <c r="C402" s="127" t="s">
        <v>367</v>
      </c>
      <c r="D402" s="127" t="s">
        <v>143</v>
      </c>
      <c r="E402" s="128" t="s">
        <v>553</v>
      </c>
      <c r="F402" s="129" t="s">
        <v>554</v>
      </c>
      <c r="G402" s="130" t="s">
        <v>234</v>
      </c>
      <c r="H402" s="131">
        <v>1.25</v>
      </c>
      <c r="I402" s="132"/>
      <c r="J402" s="133">
        <f>ROUND(I402*H402,2)</f>
        <v>0</v>
      </c>
      <c r="K402" s="129" t="s">
        <v>147</v>
      </c>
      <c r="L402" s="32"/>
      <c r="M402" s="134" t="s">
        <v>17</v>
      </c>
      <c r="N402" s="135" t="s">
        <v>38</v>
      </c>
      <c r="P402" s="136">
        <f>O402*H402</f>
        <v>0</v>
      </c>
      <c r="Q402" s="136">
        <v>0</v>
      </c>
      <c r="R402" s="136">
        <f>Q402*H402</f>
        <v>0</v>
      </c>
      <c r="S402" s="136">
        <v>0</v>
      </c>
      <c r="T402" s="137">
        <f>S402*H402</f>
        <v>0</v>
      </c>
      <c r="AR402" s="138" t="s">
        <v>148</v>
      </c>
      <c r="AT402" s="138" t="s">
        <v>143</v>
      </c>
      <c r="AU402" s="138" t="s">
        <v>77</v>
      </c>
      <c r="AY402" s="17" t="s">
        <v>141</v>
      </c>
      <c r="BE402" s="139">
        <f>IF(N402="základní",J402,0)</f>
        <v>0</v>
      </c>
      <c r="BF402" s="139">
        <f>IF(N402="snížená",J402,0)</f>
        <v>0</v>
      </c>
      <c r="BG402" s="139">
        <f>IF(N402="zákl. přenesená",J402,0)</f>
        <v>0</v>
      </c>
      <c r="BH402" s="139">
        <f>IF(N402="sníž. přenesená",J402,0)</f>
        <v>0</v>
      </c>
      <c r="BI402" s="139">
        <f>IF(N402="nulová",J402,0)</f>
        <v>0</v>
      </c>
      <c r="BJ402" s="17" t="s">
        <v>75</v>
      </c>
      <c r="BK402" s="139">
        <f>ROUND(I402*H402,2)</f>
        <v>0</v>
      </c>
      <c r="BL402" s="17" t="s">
        <v>148</v>
      </c>
      <c r="BM402" s="138" t="s">
        <v>555</v>
      </c>
    </row>
    <row r="403" spans="2:65" s="1" customFormat="1">
      <c r="B403" s="32"/>
      <c r="D403" s="140" t="s">
        <v>149</v>
      </c>
      <c r="F403" s="141" t="s">
        <v>556</v>
      </c>
      <c r="I403" s="142"/>
      <c r="L403" s="32"/>
      <c r="M403" s="143"/>
      <c r="T403" s="53"/>
      <c r="AT403" s="17" t="s">
        <v>149</v>
      </c>
      <c r="AU403" s="17" t="s">
        <v>77</v>
      </c>
    </row>
    <row r="404" spans="2:65" s="1" customFormat="1" ht="16.5" customHeight="1">
      <c r="B404" s="32"/>
      <c r="C404" s="127" t="s">
        <v>557</v>
      </c>
      <c r="D404" s="127" t="s">
        <v>143</v>
      </c>
      <c r="E404" s="128" t="s">
        <v>558</v>
      </c>
      <c r="F404" s="129" t="s">
        <v>559</v>
      </c>
      <c r="G404" s="130" t="s">
        <v>146</v>
      </c>
      <c r="H404" s="131">
        <v>143.5</v>
      </c>
      <c r="I404" s="132"/>
      <c r="J404" s="133">
        <f>ROUND(I404*H404,2)</f>
        <v>0</v>
      </c>
      <c r="K404" s="129" t="s">
        <v>147</v>
      </c>
      <c r="L404" s="32"/>
      <c r="M404" s="134" t="s">
        <v>17</v>
      </c>
      <c r="N404" s="135" t="s">
        <v>38</v>
      </c>
      <c r="P404" s="136">
        <f>O404*H404</f>
        <v>0</v>
      </c>
      <c r="Q404" s="136">
        <v>0</v>
      </c>
      <c r="R404" s="136">
        <f>Q404*H404</f>
        <v>0</v>
      </c>
      <c r="S404" s="136">
        <v>0</v>
      </c>
      <c r="T404" s="137">
        <f>S404*H404</f>
        <v>0</v>
      </c>
      <c r="AR404" s="138" t="s">
        <v>148</v>
      </c>
      <c r="AT404" s="138" t="s">
        <v>143</v>
      </c>
      <c r="AU404" s="138" t="s">
        <v>77</v>
      </c>
      <c r="AY404" s="17" t="s">
        <v>141</v>
      </c>
      <c r="BE404" s="139">
        <f>IF(N404="základní",J404,0)</f>
        <v>0</v>
      </c>
      <c r="BF404" s="139">
        <f>IF(N404="snížená",J404,0)</f>
        <v>0</v>
      </c>
      <c r="BG404" s="139">
        <f>IF(N404="zákl. přenesená",J404,0)</f>
        <v>0</v>
      </c>
      <c r="BH404" s="139">
        <f>IF(N404="sníž. přenesená",J404,0)</f>
        <v>0</v>
      </c>
      <c r="BI404" s="139">
        <f>IF(N404="nulová",J404,0)</f>
        <v>0</v>
      </c>
      <c r="BJ404" s="17" t="s">
        <v>75</v>
      </c>
      <c r="BK404" s="139">
        <f>ROUND(I404*H404,2)</f>
        <v>0</v>
      </c>
      <c r="BL404" s="17" t="s">
        <v>148</v>
      </c>
      <c r="BM404" s="138" t="s">
        <v>560</v>
      </c>
    </row>
    <row r="405" spans="2:65" s="1" customFormat="1">
      <c r="B405" s="32"/>
      <c r="D405" s="140" t="s">
        <v>149</v>
      </c>
      <c r="F405" s="141" t="s">
        <v>561</v>
      </c>
      <c r="I405" s="142"/>
      <c r="L405" s="32"/>
      <c r="M405" s="143"/>
      <c r="T405" s="53"/>
      <c r="AT405" s="17" t="s">
        <v>149</v>
      </c>
      <c r="AU405" s="17" t="s">
        <v>77</v>
      </c>
    </row>
    <row r="406" spans="2:65" s="12" customFormat="1" ht="12">
      <c r="B406" s="144"/>
      <c r="D406" s="145" t="s">
        <v>151</v>
      </c>
      <c r="E406" s="146" t="s">
        <v>17</v>
      </c>
      <c r="F406" s="147" t="s">
        <v>387</v>
      </c>
      <c r="H406" s="146" t="s">
        <v>17</v>
      </c>
      <c r="I406" s="148"/>
      <c r="L406" s="144"/>
      <c r="M406" s="149"/>
      <c r="T406" s="150"/>
      <c r="AT406" s="146" t="s">
        <v>151</v>
      </c>
      <c r="AU406" s="146" t="s">
        <v>77</v>
      </c>
      <c r="AV406" s="12" t="s">
        <v>75</v>
      </c>
      <c r="AW406" s="12" t="s">
        <v>30</v>
      </c>
      <c r="AX406" s="12" t="s">
        <v>67</v>
      </c>
      <c r="AY406" s="146" t="s">
        <v>141</v>
      </c>
    </row>
    <row r="407" spans="2:65" s="13" customFormat="1" ht="12">
      <c r="B407" s="151"/>
      <c r="D407" s="145" t="s">
        <v>151</v>
      </c>
      <c r="E407" s="152" t="s">
        <v>17</v>
      </c>
      <c r="F407" s="153" t="s">
        <v>562</v>
      </c>
      <c r="H407" s="154">
        <v>143.5</v>
      </c>
      <c r="I407" s="155"/>
      <c r="L407" s="151"/>
      <c r="M407" s="156"/>
      <c r="T407" s="157"/>
      <c r="AT407" s="152" t="s">
        <v>151</v>
      </c>
      <c r="AU407" s="152" t="s">
        <v>77</v>
      </c>
      <c r="AV407" s="13" t="s">
        <v>77</v>
      </c>
      <c r="AW407" s="13" t="s">
        <v>30</v>
      </c>
      <c r="AX407" s="13" t="s">
        <v>67</v>
      </c>
      <c r="AY407" s="152" t="s">
        <v>141</v>
      </c>
    </row>
    <row r="408" spans="2:65" s="14" customFormat="1" ht="12">
      <c r="B408" s="158"/>
      <c r="D408" s="145" t="s">
        <v>151</v>
      </c>
      <c r="E408" s="159" t="s">
        <v>17</v>
      </c>
      <c r="F408" s="160" t="s">
        <v>154</v>
      </c>
      <c r="H408" s="161">
        <v>143.5</v>
      </c>
      <c r="I408" s="162"/>
      <c r="L408" s="158"/>
      <c r="M408" s="163"/>
      <c r="T408" s="164"/>
      <c r="AT408" s="159" t="s">
        <v>151</v>
      </c>
      <c r="AU408" s="159" t="s">
        <v>77</v>
      </c>
      <c r="AV408" s="14" t="s">
        <v>148</v>
      </c>
      <c r="AW408" s="14" t="s">
        <v>30</v>
      </c>
      <c r="AX408" s="14" t="s">
        <v>75</v>
      </c>
      <c r="AY408" s="159" t="s">
        <v>141</v>
      </c>
    </row>
    <row r="409" spans="2:65" s="11" customFormat="1" ht="23" customHeight="1">
      <c r="B409" s="115"/>
      <c r="D409" s="116" t="s">
        <v>66</v>
      </c>
      <c r="E409" s="125" t="s">
        <v>197</v>
      </c>
      <c r="F409" s="125" t="s">
        <v>563</v>
      </c>
      <c r="I409" s="118"/>
      <c r="J409" s="126">
        <f>BK409</f>
        <v>0</v>
      </c>
      <c r="L409" s="115"/>
      <c r="M409" s="120"/>
      <c r="P409" s="121">
        <f>SUM(P410:P467)</f>
        <v>0</v>
      </c>
      <c r="R409" s="121">
        <f>SUM(R410:R467)</f>
        <v>0</v>
      </c>
      <c r="T409" s="122">
        <f>SUM(T410:T467)</f>
        <v>0</v>
      </c>
      <c r="AR409" s="116" t="s">
        <v>75</v>
      </c>
      <c r="AT409" s="123" t="s">
        <v>66</v>
      </c>
      <c r="AU409" s="123" t="s">
        <v>75</v>
      </c>
      <c r="AY409" s="116" t="s">
        <v>141</v>
      </c>
      <c r="BK409" s="124">
        <f>SUM(BK410:BK467)</f>
        <v>0</v>
      </c>
    </row>
    <row r="410" spans="2:65" s="1" customFormat="1" ht="24.25" customHeight="1">
      <c r="B410" s="32"/>
      <c r="C410" s="127" t="s">
        <v>373</v>
      </c>
      <c r="D410" s="127" t="s">
        <v>143</v>
      </c>
      <c r="E410" s="128" t="s">
        <v>564</v>
      </c>
      <c r="F410" s="129" t="s">
        <v>565</v>
      </c>
      <c r="G410" s="130" t="s">
        <v>146</v>
      </c>
      <c r="H410" s="131">
        <v>101.38</v>
      </c>
      <c r="I410" s="132"/>
      <c r="J410" s="133">
        <f>ROUND(I410*H410,2)</f>
        <v>0</v>
      </c>
      <c r="K410" s="129" t="s">
        <v>147</v>
      </c>
      <c r="L410" s="32"/>
      <c r="M410" s="134" t="s">
        <v>17</v>
      </c>
      <c r="N410" s="135" t="s">
        <v>38</v>
      </c>
      <c r="P410" s="136">
        <f>O410*H410</f>
        <v>0</v>
      </c>
      <c r="Q410" s="136">
        <v>0</v>
      </c>
      <c r="R410" s="136">
        <f>Q410*H410</f>
        <v>0</v>
      </c>
      <c r="S410" s="136">
        <v>0</v>
      </c>
      <c r="T410" s="137">
        <f>S410*H410</f>
        <v>0</v>
      </c>
      <c r="AR410" s="138" t="s">
        <v>148</v>
      </c>
      <c r="AT410" s="138" t="s">
        <v>143</v>
      </c>
      <c r="AU410" s="138" t="s">
        <v>77</v>
      </c>
      <c r="AY410" s="17" t="s">
        <v>141</v>
      </c>
      <c r="BE410" s="139">
        <f>IF(N410="základní",J410,0)</f>
        <v>0</v>
      </c>
      <c r="BF410" s="139">
        <f>IF(N410="snížená",J410,0)</f>
        <v>0</v>
      </c>
      <c r="BG410" s="139">
        <f>IF(N410="zákl. přenesená",J410,0)</f>
        <v>0</v>
      </c>
      <c r="BH410" s="139">
        <f>IF(N410="sníž. přenesená",J410,0)</f>
        <v>0</v>
      </c>
      <c r="BI410" s="139">
        <f>IF(N410="nulová",J410,0)</f>
        <v>0</v>
      </c>
      <c r="BJ410" s="17" t="s">
        <v>75</v>
      </c>
      <c r="BK410" s="139">
        <f>ROUND(I410*H410,2)</f>
        <v>0</v>
      </c>
      <c r="BL410" s="17" t="s">
        <v>148</v>
      </c>
      <c r="BM410" s="138" t="s">
        <v>566</v>
      </c>
    </row>
    <row r="411" spans="2:65" s="1" customFormat="1">
      <c r="B411" s="32"/>
      <c r="D411" s="140" t="s">
        <v>149</v>
      </c>
      <c r="F411" s="141" t="s">
        <v>567</v>
      </c>
      <c r="I411" s="142"/>
      <c r="L411" s="32"/>
      <c r="M411" s="143"/>
      <c r="T411" s="53"/>
      <c r="AT411" s="17" t="s">
        <v>149</v>
      </c>
      <c r="AU411" s="17" t="s">
        <v>77</v>
      </c>
    </row>
    <row r="412" spans="2:65" s="13" customFormat="1" ht="12">
      <c r="B412" s="151"/>
      <c r="D412" s="145" t="s">
        <v>151</v>
      </c>
      <c r="E412" s="152" t="s">
        <v>17</v>
      </c>
      <c r="F412" s="153" t="s">
        <v>568</v>
      </c>
      <c r="H412" s="154">
        <v>101.38</v>
      </c>
      <c r="I412" s="155"/>
      <c r="L412" s="151"/>
      <c r="M412" s="156"/>
      <c r="T412" s="157"/>
      <c r="AT412" s="152" t="s">
        <v>151</v>
      </c>
      <c r="AU412" s="152" t="s">
        <v>77</v>
      </c>
      <c r="AV412" s="13" t="s">
        <v>77</v>
      </c>
      <c r="AW412" s="13" t="s">
        <v>30</v>
      </c>
      <c r="AX412" s="13" t="s">
        <v>67</v>
      </c>
      <c r="AY412" s="152" t="s">
        <v>141</v>
      </c>
    </row>
    <row r="413" spans="2:65" s="14" customFormat="1" ht="12">
      <c r="B413" s="158"/>
      <c r="D413" s="145" t="s">
        <v>151</v>
      </c>
      <c r="E413" s="159" t="s">
        <v>17</v>
      </c>
      <c r="F413" s="160" t="s">
        <v>154</v>
      </c>
      <c r="H413" s="161">
        <v>101.38</v>
      </c>
      <c r="I413" s="162"/>
      <c r="L413" s="158"/>
      <c r="M413" s="163"/>
      <c r="T413" s="164"/>
      <c r="AT413" s="159" t="s">
        <v>151</v>
      </c>
      <c r="AU413" s="159" t="s">
        <v>77</v>
      </c>
      <c r="AV413" s="14" t="s">
        <v>148</v>
      </c>
      <c r="AW413" s="14" t="s">
        <v>30</v>
      </c>
      <c r="AX413" s="14" t="s">
        <v>75</v>
      </c>
      <c r="AY413" s="159" t="s">
        <v>141</v>
      </c>
    </row>
    <row r="414" spans="2:65" s="1" customFormat="1" ht="24.25" customHeight="1">
      <c r="B414" s="32"/>
      <c r="C414" s="127" t="s">
        <v>569</v>
      </c>
      <c r="D414" s="127" t="s">
        <v>143</v>
      </c>
      <c r="E414" s="128" t="s">
        <v>570</v>
      </c>
      <c r="F414" s="129" t="s">
        <v>571</v>
      </c>
      <c r="G414" s="130" t="s">
        <v>146</v>
      </c>
      <c r="H414" s="131">
        <v>9124.2000000000007</v>
      </c>
      <c r="I414" s="132"/>
      <c r="J414" s="133">
        <f>ROUND(I414*H414,2)</f>
        <v>0</v>
      </c>
      <c r="K414" s="129" t="s">
        <v>147</v>
      </c>
      <c r="L414" s="32"/>
      <c r="M414" s="134" t="s">
        <v>17</v>
      </c>
      <c r="N414" s="135" t="s">
        <v>38</v>
      </c>
      <c r="P414" s="136">
        <f>O414*H414</f>
        <v>0</v>
      </c>
      <c r="Q414" s="136">
        <v>0</v>
      </c>
      <c r="R414" s="136">
        <f>Q414*H414</f>
        <v>0</v>
      </c>
      <c r="S414" s="136">
        <v>0</v>
      </c>
      <c r="T414" s="137">
        <f>S414*H414</f>
        <v>0</v>
      </c>
      <c r="AR414" s="138" t="s">
        <v>148</v>
      </c>
      <c r="AT414" s="138" t="s">
        <v>143</v>
      </c>
      <c r="AU414" s="138" t="s">
        <v>77</v>
      </c>
      <c r="AY414" s="17" t="s">
        <v>141</v>
      </c>
      <c r="BE414" s="139">
        <f>IF(N414="základní",J414,0)</f>
        <v>0</v>
      </c>
      <c r="BF414" s="139">
        <f>IF(N414="snížená",J414,0)</f>
        <v>0</v>
      </c>
      <c r="BG414" s="139">
        <f>IF(N414="zákl. přenesená",J414,0)</f>
        <v>0</v>
      </c>
      <c r="BH414" s="139">
        <f>IF(N414="sníž. přenesená",J414,0)</f>
        <v>0</v>
      </c>
      <c r="BI414" s="139">
        <f>IF(N414="nulová",J414,0)</f>
        <v>0</v>
      </c>
      <c r="BJ414" s="17" t="s">
        <v>75</v>
      </c>
      <c r="BK414" s="139">
        <f>ROUND(I414*H414,2)</f>
        <v>0</v>
      </c>
      <c r="BL414" s="17" t="s">
        <v>148</v>
      </c>
      <c r="BM414" s="138" t="s">
        <v>572</v>
      </c>
    </row>
    <row r="415" spans="2:65" s="1" customFormat="1">
      <c r="B415" s="32"/>
      <c r="D415" s="140" t="s">
        <v>149</v>
      </c>
      <c r="F415" s="141" t="s">
        <v>573</v>
      </c>
      <c r="I415" s="142"/>
      <c r="L415" s="32"/>
      <c r="M415" s="143"/>
      <c r="T415" s="53"/>
      <c r="AT415" s="17" t="s">
        <v>149</v>
      </c>
      <c r="AU415" s="17" t="s">
        <v>77</v>
      </c>
    </row>
    <row r="416" spans="2:65" s="13" customFormat="1" ht="12">
      <c r="B416" s="151"/>
      <c r="D416" s="145" t="s">
        <v>151</v>
      </c>
      <c r="E416" s="152" t="s">
        <v>17</v>
      </c>
      <c r="F416" s="153" t="s">
        <v>574</v>
      </c>
      <c r="H416" s="154">
        <v>9124.2000000000007</v>
      </c>
      <c r="I416" s="155"/>
      <c r="L416" s="151"/>
      <c r="M416" s="156"/>
      <c r="T416" s="157"/>
      <c r="AT416" s="152" t="s">
        <v>151</v>
      </c>
      <c r="AU416" s="152" t="s">
        <v>77</v>
      </c>
      <c r="AV416" s="13" t="s">
        <v>77</v>
      </c>
      <c r="AW416" s="13" t="s">
        <v>30</v>
      </c>
      <c r="AX416" s="13" t="s">
        <v>67</v>
      </c>
      <c r="AY416" s="152" t="s">
        <v>141</v>
      </c>
    </row>
    <row r="417" spans="2:65" s="14" customFormat="1" ht="12">
      <c r="B417" s="158"/>
      <c r="D417" s="145" t="s">
        <v>151</v>
      </c>
      <c r="E417" s="159" t="s">
        <v>17</v>
      </c>
      <c r="F417" s="160" t="s">
        <v>154</v>
      </c>
      <c r="H417" s="161">
        <v>9124.2000000000007</v>
      </c>
      <c r="I417" s="162"/>
      <c r="L417" s="158"/>
      <c r="M417" s="163"/>
      <c r="T417" s="164"/>
      <c r="AT417" s="159" t="s">
        <v>151</v>
      </c>
      <c r="AU417" s="159" t="s">
        <v>77</v>
      </c>
      <c r="AV417" s="14" t="s">
        <v>148</v>
      </c>
      <c r="AW417" s="14" t="s">
        <v>30</v>
      </c>
      <c r="AX417" s="14" t="s">
        <v>75</v>
      </c>
      <c r="AY417" s="159" t="s">
        <v>141</v>
      </c>
    </row>
    <row r="418" spans="2:65" s="1" customFormat="1" ht="24.25" customHeight="1">
      <c r="B418" s="32"/>
      <c r="C418" s="127" t="s">
        <v>378</v>
      </c>
      <c r="D418" s="127" t="s">
        <v>143</v>
      </c>
      <c r="E418" s="128" t="s">
        <v>575</v>
      </c>
      <c r="F418" s="129" t="s">
        <v>576</v>
      </c>
      <c r="G418" s="130" t="s">
        <v>146</v>
      </c>
      <c r="H418" s="131">
        <v>101.38</v>
      </c>
      <c r="I418" s="132"/>
      <c r="J418" s="133">
        <f>ROUND(I418*H418,2)</f>
        <v>0</v>
      </c>
      <c r="K418" s="129" t="s">
        <v>147</v>
      </c>
      <c r="L418" s="32"/>
      <c r="M418" s="134" t="s">
        <v>17</v>
      </c>
      <c r="N418" s="135" t="s">
        <v>38</v>
      </c>
      <c r="P418" s="136">
        <f>O418*H418</f>
        <v>0</v>
      </c>
      <c r="Q418" s="136">
        <v>0</v>
      </c>
      <c r="R418" s="136">
        <f>Q418*H418</f>
        <v>0</v>
      </c>
      <c r="S418" s="136">
        <v>0</v>
      </c>
      <c r="T418" s="137">
        <f>S418*H418</f>
        <v>0</v>
      </c>
      <c r="AR418" s="138" t="s">
        <v>148</v>
      </c>
      <c r="AT418" s="138" t="s">
        <v>143</v>
      </c>
      <c r="AU418" s="138" t="s">
        <v>77</v>
      </c>
      <c r="AY418" s="17" t="s">
        <v>141</v>
      </c>
      <c r="BE418" s="139">
        <f>IF(N418="základní",J418,0)</f>
        <v>0</v>
      </c>
      <c r="BF418" s="139">
        <f>IF(N418="snížená",J418,0)</f>
        <v>0</v>
      </c>
      <c r="BG418" s="139">
        <f>IF(N418="zákl. přenesená",J418,0)</f>
        <v>0</v>
      </c>
      <c r="BH418" s="139">
        <f>IF(N418="sníž. přenesená",J418,0)</f>
        <v>0</v>
      </c>
      <c r="BI418" s="139">
        <f>IF(N418="nulová",J418,0)</f>
        <v>0</v>
      </c>
      <c r="BJ418" s="17" t="s">
        <v>75</v>
      </c>
      <c r="BK418" s="139">
        <f>ROUND(I418*H418,2)</f>
        <v>0</v>
      </c>
      <c r="BL418" s="17" t="s">
        <v>148</v>
      </c>
      <c r="BM418" s="138" t="s">
        <v>577</v>
      </c>
    </row>
    <row r="419" spans="2:65" s="1" customFormat="1">
      <c r="B419" s="32"/>
      <c r="D419" s="140" t="s">
        <v>149</v>
      </c>
      <c r="F419" s="141" t="s">
        <v>578</v>
      </c>
      <c r="I419" s="142"/>
      <c r="L419" s="32"/>
      <c r="M419" s="143"/>
      <c r="T419" s="53"/>
      <c r="AT419" s="17" t="s">
        <v>149</v>
      </c>
      <c r="AU419" s="17" t="s">
        <v>77</v>
      </c>
    </row>
    <row r="420" spans="2:65" s="13" customFormat="1" ht="12">
      <c r="B420" s="151"/>
      <c r="D420" s="145" t="s">
        <v>151</v>
      </c>
      <c r="E420" s="152" t="s">
        <v>17</v>
      </c>
      <c r="F420" s="153" t="s">
        <v>579</v>
      </c>
      <c r="H420" s="154">
        <v>101.38</v>
      </c>
      <c r="I420" s="155"/>
      <c r="L420" s="151"/>
      <c r="M420" s="156"/>
      <c r="T420" s="157"/>
      <c r="AT420" s="152" t="s">
        <v>151</v>
      </c>
      <c r="AU420" s="152" t="s">
        <v>77</v>
      </c>
      <c r="AV420" s="13" t="s">
        <v>77</v>
      </c>
      <c r="AW420" s="13" t="s">
        <v>30</v>
      </c>
      <c r="AX420" s="13" t="s">
        <v>67</v>
      </c>
      <c r="AY420" s="152" t="s">
        <v>141</v>
      </c>
    </row>
    <row r="421" spans="2:65" s="14" customFormat="1" ht="12">
      <c r="B421" s="158"/>
      <c r="D421" s="145" t="s">
        <v>151</v>
      </c>
      <c r="E421" s="159" t="s">
        <v>17</v>
      </c>
      <c r="F421" s="160" t="s">
        <v>154</v>
      </c>
      <c r="H421" s="161">
        <v>101.38</v>
      </c>
      <c r="I421" s="162"/>
      <c r="L421" s="158"/>
      <c r="M421" s="163"/>
      <c r="T421" s="164"/>
      <c r="AT421" s="159" t="s">
        <v>151</v>
      </c>
      <c r="AU421" s="159" t="s">
        <v>77</v>
      </c>
      <c r="AV421" s="14" t="s">
        <v>148</v>
      </c>
      <c r="AW421" s="14" t="s">
        <v>30</v>
      </c>
      <c r="AX421" s="14" t="s">
        <v>75</v>
      </c>
      <c r="AY421" s="159" t="s">
        <v>141</v>
      </c>
    </row>
    <row r="422" spans="2:65" s="1" customFormat="1" ht="16.5" customHeight="1">
      <c r="B422" s="32"/>
      <c r="C422" s="127" t="s">
        <v>580</v>
      </c>
      <c r="D422" s="127" t="s">
        <v>143</v>
      </c>
      <c r="E422" s="128" t="s">
        <v>581</v>
      </c>
      <c r="F422" s="129" t="s">
        <v>582</v>
      </c>
      <c r="G422" s="130" t="s">
        <v>146</v>
      </c>
      <c r="H422" s="131">
        <v>101.38</v>
      </c>
      <c r="I422" s="132"/>
      <c r="J422" s="133">
        <f>ROUND(I422*H422,2)</f>
        <v>0</v>
      </c>
      <c r="K422" s="129" t="s">
        <v>147</v>
      </c>
      <c r="L422" s="32"/>
      <c r="M422" s="134" t="s">
        <v>17</v>
      </c>
      <c r="N422" s="135" t="s">
        <v>38</v>
      </c>
      <c r="P422" s="136">
        <f>O422*H422</f>
        <v>0</v>
      </c>
      <c r="Q422" s="136">
        <v>0</v>
      </c>
      <c r="R422" s="136">
        <f>Q422*H422</f>
        <v>0</v>
      </c>
      <c r="S422" s="136">
        <v>0</v>
      </c>
      <c r="T422" s="137">
        <f>S422*H422</f>
        <v>0</v>
      </c>
      <c r="AR422" s="138" t="s">
        <v>148</v>
      </c>
      <c r="AT422" s="138" t="s">
        <v>143</v>
      </c>
      <c r="AU422" s="138" t="s">
        <v>77</v>
      </c>
      <c r="AY422" s="17" t="s">
        <v>141</v>
      </c>
      <c r="BE422" s="139">
        <f>IF(N422="základní",J422,0)</f>
        <v>0</v>
      </c>
      <c r="BF422" s="139">
        <f>IF(N422="snížená",J422,0)</f>
        <v>0</v>
      </c>
      <c r="BG422" s="139">
        <f>IF(N422="zákl. přenesená",J422,0)</f>
        <v>0</v>
      </c>
      <c r="BH422" s="139">
        <f>IF(N422="sníž. přenesená",J422,0)</f>
        <v>0</v>
      </c>
      <c r="BI422" s="139">
        <f>IF(N422="nulová",J422,0)</f>
        <v>0</v>
      </c>
      <c r="BJ422" s="17" t="s">
        <v>75</v>
      </c>
      <c r="BK422" s="139">
        <f>ROUND(I422*H422,2)</f>
        <v>0</v>
      </c>
      <c r="BL422" s="17" t="s">
        <v>148</v>
      </c>
      <c r="BM422" s="138" t="s">
        <v>583</v>
      </c>
    </row>
    <row r="423" spans="2:65" s="1" customFormat="1">
      <c r="B423" s="32"/>
      <c r="D423" s="140" t="s">
        <v>149</v>
      </c>
      <c r="F423" s="141" t="s">
        <v>584</v>
      </c>
      <c r="I423" s="142"/>
      <c r="L423" s="32"/>
      <c r="M423" s="143"/>
      <c r="T423" s="53"/>
      <c r="AT423" s="17" t="s">
        <v>149</v>
      </c>
      <c r="AU423" s="17" t="s">
        <v>77</v>
      </c>
    </row>
    <row r="424" spans="2:65" s="1" customFormat="1" ht="21.75" customHeight="1">
      <c r="B424" s="32"/>
      <c r="C424" s="127" t="s">
        <v>385</v>
      </c>
      <c r="D424" s="127" t="s">
        <v>143</v>
      </c>
      <c r="E424" s="128" t="s">
        <v>585</v>
      </c>
      <c r="F424" s="129" t="s">
        <v>586</v>
      </c>
      <c r="G424" s="130" t="s">
        <v>146</v>
      </c>
      <c r="H424" s="131">
        <v>9124.2000000000007</v>
      </c>
      <c r="I424" s="132"/>
      <c r="J424" s="133">
        <f>ROUND(I424*H424,2)</f>
        <v>0</v>
      </c>
      <c r="K424" s="129" t="s">
        <v>147</v>
      </c>
      <c r="L424" s="32"/>
      <c r="M424" s="134" t="s">
        <v>17</v>
      </c>
      <c r="N424" s="135" t="s">
        <v>38</v>
      </c>
      <c r="P424" s="136">
        <f>O424*H424</f>
        <v>0</v>
      </c>
      <c r="Q424" s="136">
        <v>0</v>
      </c>
      <c r="R424" s="136">
        <f>Q424*H424</f>
        <v>0</v>
      </c>
      <c r="S424" s="136">
        <v>0</v>
      </c>
      <c r="T424" s="137">
        <f>S424*H424</f>
        <v>0</v>
      </c>
      <c r="AR424" s="138" t="s">
        <v>148</v>
      </c>
      <c r="AT424" s="138" t="s">
        <v>143</v>
      </c>
      <c r="AU424" s="138" t="s">
        <v>77</v>
      </c>
      <c r="AY424" s="17" t="s">
        <v>141</v>
      </c>
      <c r="BE424" s="139">
        <f>IF(N424="základní",J424,0)</f>
        <v>0</v>
      </c>
      <c r="BF424" s="139">
        <f>IF(N424="snížená",J424,0)</f>
        <v>0</v>
      </c>
      <c r="BG424" s="139">
        <f>IF(N424="zákl. přenesená",J424,0)</f>
        <v>0</v>
      </c>
      <c r="BH424" s="139">
        <f>IF(N424="sníž. přenesená",J424,0)</f>
        <v>0</v>
      </c>
      <c r="BI424" s="139">
        <f>IF(N424="nulová",J424,0)</f>
        <v>0</v>
      </c>
      <c r="BJ424" s="17" t="s">
        <v>75</v>
      </c>
      <c r="BK424" s="139">
        <f>ROUND(I424*H424,2)</f>
        <v>0</v>
      </c>
      <c r="BL424" s="17" t="s">
        <v>148</v>
      </c>
      <c r="BM424" s="138" t="s">
        <v>587</v>
      </c>
    </row>
    <row r="425" spans="2:65" s="1" customFormat="1">
      <c r="B425" s="32"/>
      <c r="D425" s="140" t="s">
        <v>149</v>
      </c>
      <c r="F425" s="141" t="s">
        <v>588</v>
      </c>
      <c r="I425" s="142"/>
      <c r="L425" s="32"/>
      <c r="M425" s="143"/>
      <c r="T425" s="53"/>
      <c r="AT425" s="17" t="s">
        <v>149</v>
      </c>
      <c r="AU425" s="17" t="s">
        <v>77</v>
      </c>
    </row>
    <row r="426" spans="2:65" s="1" customFormat="1" ht="16.5" customHeight="1">
      <c r="B426" s="32"/>
      <c r="C426" s="127" t="s">
        <v>589</v>
      </c>
      <c r="D426" s="127" t="s">
        <v>143</v>
      </c>
      <c r="E426" s="128" t="s">
        <v>590</v>
      </c>
      <c r="F426" s="129" t="s">
        <v>591</v>
      </c>
      <c r="G426" s="130" t="s">
        <v>146</v>
      </c>
      <c r="H426" s="131">
        <v>101.38</v>
      </c>
      <c r="I426" s="132"/>
      <c r="J426" s="133">
        <f>ROUND(I426*H426,2)</f>
        <v>0</v>
      </c>
      <c r="K426" s="129" t="s">
        <v>147</v>
      </c>
      <c r="L426" s="32"/>
      <c r="M426" s="134" t="s">
        <v>17</v>
      </c>
      <c r="N426" s="135" t="s">
        <v>38</v>
      </c>
      <c r="P426" s="136">
        <f>O426*H426</f>
        <v>0</v>
      </c>
      <c r="Q426" s="136">
        <v>0</v>
      </c>
      <c r="R426" s="136">
        <f>Q426*H426</f>
        <v>0</v>
      </c>
      <c r="S426" s="136">
        <v>0</v>
      </c>
      <c r="T426" s="137">
        <f>S426*H426</f>
        <v>0</v>
      </c>
      <c r="AR426" s="138" t="s">
        <v>148</v>
      </c>
      <c r="AT426" s="138" t="s">
        <v>143</v>
      </c>
      <c r="AU426" s="138" t="s">
        <v>77</v>
      </c>
      <c r="AY426" s="17" t="s">
        <v>141</v>
      </c>
      <c r="BE426" s="139">
        <f>IF(N426="základní",J426,0)</f>
        <v>0</v>
      </c>
      <c r="BF426" s="139">
        <f>IF(N426="snížená",J426,0)</f>
        <v>0</v>
      </c>
      <c r="BG426" s="139">
        <f>IF(N426="zákl. přenesená",J426,0)</f>
        <v>0</v>
      </c>
      <c r="BH426" s="139">
        <f>IF(N426="sníž. přenesená",J426,0)</f>
        <v>0</v>
      </c>
      <c r="BI426" s="139">
        <f>IF(N426="nulová",J426,0)</f>
        <v>0</v>
      </c>
      <c r="BJ426" s="17" t="s">
        <v>75</v>
      </c>
      <c r="BK426" s="139">
        <f>ROUND(I426*H426,2)</f>
        <v>0</v>
      </c>
      <c r="BL426" s="17" t="s">
        <v>148</v>
      </c>
      <c r="BM426" s="138" t="s">
        <v>592</v>
      </c>
    </row>
    <row r="427" spans="2:65" s="1" customFormat="1">
      <c r="B427" s="32"/>
      <c r="D427" s="140" t="s">
        <v>149</v>
      </c>
      <c r="F427" s="141" t="s">
        <v>593</v>
      </c>
      <c r="I427" s="142"/>
      <c r="L427" s="32"/>
      <c r="M427" s="143"/>
      <c r="T427" s="53"/>
      <c r="AT427" s="17" t="s">
        <v>149</v>
      </c>
      <c r="AU427" s="17" t="s">
        <v>77</v>
      </c>
    </row>
    <row r="428" spans="2:65" s="1" customFormat="1" ht="21.75" customHeight="1">
      <c r="B428" s="32"/>
      <c r="C428" s="127" t="s">
        <v>391</v>
      </c>
      <c r="D428" s="127" t="s">
        <v>143</v>
      </c>
      <c r="E428" s="128" t="s">
        <v>594</v>
      </c>
      <c r="F428" s="129" t="s">
        <v>595</v>
      </c>
      <c r="G428" s="130" t="s">
        <v>596</v>
      </c>
      <c r="H428" s="131">
        <v>14</v>
      </c>
      <c r="I428" s="132"/>
      <c r="J428" s="133">
        <f>ROUND(I428*H428,2)</f>
        <v>0</v>
      </c>
      <c r="K428" s="129" t="s">
        <v>147</v>
      </c>
      <c r="L428" s="32"/>
      <c r="M428" s="134" t="s">
        <v>17</v>
      </c>
      <c r="N428" s="135" t="s">
        <v>38</v>
      </c>
      <c r="P428" s="136">
        <f>O428*H428</f>
        <v>0</v>
      </c>
      <c r="Q428" s="136">
        <v>0</v>
      </c>
      <c r="R428" s="136">
        <f>Q428*H428</f>
        <v>0</v>
      </c>
      <c r="S428" s="136">
        <v>0</v>
      </c>
      <c r="T428" s="137">
        <f>S428*H428</f>
        <v>0</v>
      </c>
      <c r="AR428" s="138" t="s">
        <v>148</v>
      </c>
      <c r="AT428" s="138" t="s">
        <v>143</v>
      </c>
      <c r="AU428" s="138" t="s">
        <v>77</v>
      </c>
      <c r="AY428" s="17" t="s">
        <v>141</v>
      </c>
      <c r="BE428" s="139">
        <f>IF(N428="základní",J428,0)</f>
        <v>0</v>
      </c>
      <c r="BF428" s="139">
        <f>IF(N428="snížená",J428,0)</f>
        <v>0</v>
      </c>
      <c r="BG428" s="139">
        <f>IF(N428="zákl. přenesená",J428,0)</f>
        <v>0</v>
      </c>
      <c r="BH428" s="139">
        <f>IF(N428="sníž. přenesená",J428,0)</f>
        <v>0</v>
      </c>
      <c r="BI428" s="139">
        <f>IF(N428="nulová",J428,0)</f>
        <v>0</v>
      </c>
      <c r="BJ428" s="17" t="s">
        <v>75</v>
      </c>
      <c r="BK428" s="139">
        <f>ROUND(I428*H428,2)</f>
        <v>0</v>
      </c>
      <c r="BL428" s="17" t="s">
        <v>148</v>
      </c>
      <c r="BM428" s="138" t="s">
        <v>597</v>
      </c>
    </row>
    <row r="429" spans="2:65" s="1" customFormat="1">
      <c r="B429" s="32"/>
      <c r="D429" s="140" t="s">
        <v>149</v>
      </c>
      <c r="F429" s="141" t="s">
        <v>598</v>
      </c>
      <c r="I429" s="142"/>
      <c r="L429" s="32"/>
      <c r="M429" s="143"/>
      <c r="T429" s="53"/>
      <c r="AT429" s="17" t="s">
        <v>149</v>
      </c>
      <c r="AU429" s="17" t="s">
        <v>77</v>
      </c>
    </row>
    <row r="430" spans="2:65" s="1" customFormat="1" ht="24.25" customHeight="1">
      <c r="B430" s="32"/>
      <c r="C430" s="127" t="s">
        <v>599</v>
      </c>
      <c r="D430" s="127" t="s">
        <v>143</v>
      </c>
      <c r="E430" s="128" t="s">
        <v>600</v>
      </c>
      <c r="F430" s="129" t="s">
        <v>601</v>
      </c>
      <c r="G430" s="130" t="s">
        <v>146</v>
      </c>
      <c r="H430" s="131">
        <v>158.30000000000001</v>
      </c>
      <c r="I430" s="132"/>
      <c r="J430" s="133">
        <f>ROUND(I430*H430,2)</f>
        <v>0</v>
      </c>
      <c r="K430" s="129" t="s">
        <v>147</v>
      </c>
      <c r="L430" s="32"/>
      <c r="M430" s="134" t="s">
        <v>17</v>
      </c>
      <c r="N430" s="135" t="s">
        <v>38</v>
      </c>
      <c r="P430" s="136">
        <f>O430*H430</f>
        <v>0</v>
      </c>
      <c r="Q430" s="136">
        <v>0</v>
      </c>
      <c r="R430" s="136">
        <f>Q430*H430</f>
        <v>0</v>
      </c>
      <c r="S430" s="136">
        <v>0</v>
      </c>
      <c r="T430" s="137">
        <f>S430*H430</f>
        <v>0</v>
      </c>
      <c r="AR430" s="138" t="s">
        <v>148</v>
      </c>
      <c r="AT430" s="138" t="s">
        <v>143</v>
      </c>
      <c r="AU430" s="138" t="s">
        <v>77</v>
      </c>
      <c r="AY430" s="17" t="s">
        <v>141</v>
      </c>
      <c r="BE430" s="139">
        <f>IF(N430="základní",J430,0)</f>
        <v>0</v>
      </c>
      <c r="BF430" s="139">
        <f>IF(N430="snížená",J430,0)</f>
        <v>0</v>
      </c>
      <c r="BG430" s="139">
        <f>IF(N430="zákl. přenesená",J430,0)</f>
        <v>0</v>
      </c>
      <c r="BH430" s="139">
        <f>IF(N430="sníž. přenesená",J430,0)</f>
        <v>0</v>
      </c>
      <c r="BI430" s="139">
        <f>IF(N430="nulová",J430,0)</f>
        <v>0</v>
      </c>
      <c r="BJ430" s="17" t="s">
        <v>75</v>
      </c>
      <c r="BK430" s="139">
        <f>ROUND(I430*H430,2)</f>
        <v>0</v>
      </c>
      <c r="BL430" s="17" t="s">
        <v>148</v>
      </c>
      <c r="BM430" s="138" t="s">
        <v>602</v>
      </c>
    </row>
    <row r="431" spans="2:65" s="1" customFormat="1">
      <c r="B431" s="32"/>
      <c r="D431" s="140" t="s">
        <v>149</v>
      </c>
      <c r="F431" s="141" t="s">
        <v>603</v>
      </c>
      <c r="I431" s="142"/>
      <c r="L431" s="32"/>
      <c r="M431" s="143"/>
      <c r="T431" s="53"/>
      <c r="AT431" s="17" t="s">
        <v>149</v>
      </c>
      <c r="AU431" s="17" t="s">
        <v>77</v>
      </c>
    </row>
    <row r="432" spans="2:65" s="13" customFormat="1" ht="12">
      <c r="B432" s="151"/>
      <c r="D432" s="145" t="s">
        <v>151</v>
      </c>
      <c r="E432" s="152" t="s">
        <v>17</v>
      </c>
      <c r="F432" s="153" t="s">
        <v>604</v>
      </c>
      <c r="H432" s="154">
        <v>158.30000000000001</v>
      </c>
      <c r="I432" s="155"/>
      <c r="L432" s="151"/>
      <c r="M432" s="156"/>
      <c r="T432" s="157"/>
      <c r="AT432" s="152" t="s">
        <v>151</v>
      </c>
      <c r="AU432" s="152" t="s">
        <v>77</v>
      </c>
      <c r="AV432" s="13" t="s">
        <v>77</v>
      </c>
      <c r="AW432" s="13" t="s">
        <v>30</v>
      </c>
      <c r="AX432" s="13" t="s">
        <v>67</v>
      </c>
      <c r="AY432" s="152" t="s">
        <v>141</v>
      </c>
    </row>
    <row r="433" spans="2:65" s="14" customFormat="1" ht="12">
      <c r="B433" s="158"/>
      <c r="D433" s="145" t="s">
        <v>151</v>
      </c>
      <c r="E433" s="159" t="s">
        <v>17</v>
      </c>
      <c r="F433" s="160" t="s">
        <v>154</v>
      </c>
      <c r="H433" s="161">
        <v>158.30000000000001</v>
      </c>
      <c r="I433" s="162"/>
      <c r="L433" s="158"/>
      <c r="M433" s="163"/>
      <c r="T433" s="164"/>
      <c r="AT433" s="159" t="s">
        <v>151</v>
      </c>
      <c r="AU433" s="159" t="s">
        <v>77</v>
      </c>
      <c r="AV433" s="14" t="s">
        <v>148</v>
      </c>
      <c r="AW433" s="14" t="s">
        <v>30</v>
      </c>
      <c r="AX433" s="14" t="s">
        <v>75</v>
      </c>
      <c r="AY433" s="159" t="s">
        <v>141</v>
      </c>
    </row>
    <row r="434" spans="2:65" s="1" customFormat="1" ht="24.25" customHeight="1">
      <c r="B434" s="32"/>
      <c r="C434" s="127" t="s">
        <v>397</v>
      </c>
      <c r="D434" s="127" t="s">
        <v>143</v>
      </c>
      <c r="E434" s="128" t="s">
        <v>605</v>
      </c>
      <c r="F434" s="129" t="s">
        <v>606</v>
      </c>
      <c r="G434" s="130" t="s">
        <v>146</v>
      </c>
      <c r="H434" s="131">
        <v>158.30000000000001</v>
      </c>
      <c r="I434" s="132"/>
      <c r="J434" s="133">
        <f>ROUND(I434*H434,2)</f>
        <v>0</v>
      </c>
      <c r="K434" s="129" t="s">
        <v>147</v>
      </c>
      <c r="L434" s="32"/>
      <c r="M434" s="134" t="s">
        <v>17</v>
      </c>
      <c r="N434" s="135" t="s">
        <v>38</v>
      </c>
      <c r="P434" s="136">
        <f>O434*H434</f>
        <v>0</v>
      </c>
      <c r="Q434" s="136">
        <v>0</v>
      </c>
      <c r="R434" s="136">
        <f>Q434*H434</f>
        <v>0</v>
      </c>
      <c r="S434" s="136">
        <v>0</v>
      </c>
      <c r="T434" s="137">
        <f>S434*H434</f>
        <v>0</v>
      </c>
      <c r="AR434" s="138" t="s">
        <v>148</v>
      </c>
      <c r="AT434" s="138" t="s">
        <v>143</v>
      </c>
      <c r="AU434" s="138" t="s">
        <v>77</v>
      </c>
      <c r="AY434" s="17" t="s">
        <v>141</v>
      </c>
      <c r="BE434" s="139">
        <f>IF(N434="základní",J434,0)</f>
        <v>0</v>
      </c>
      <c r="BF434" s="139">
        <f>IF(N434="snížená",J434,0)</f>
        <v>0</v>
      </c>
      <c r="BG434" s="139">
        <f>IF(N434="zákl. přenesená",J434,0)</f>
        <v>0</v>
      </c>
      <c r="BH434" s="139">
        <f>IF(N434="sníž. přenesená",J434,0)</f>
        <v>0</v>
      </c>
      <c r="BI434" s="139">
        <f>IF(N434="nulová",J434,0)</f>
        <v>0</v>
      </c>
      <c r="BJ434" s="17" t="s">
        <v>75</v>
      </c>
      <c r="BK434" s="139">
        <f>ROUND(I434*H434,2)</f>
        <v>0</v>
      </c>
      <c r="BL434" s="17" t="s">
        <v>148</v>
      </c>
      <c r="BM434" s="138" t="s">
        <v>607</v>
      </c>
    </row>
    <row r="435" spans="2:65" s="1" customFormat="1">
      <c r="B435" s="32"/>
      <c r="D435" s="140" t="s">
        <v>149</v>
      </c>
      <c r="F435" s="141" t="s">
        <v>608</v>
      </c>
      <c r="I435" s="142"/>
      <c r="L435" s="32"/>
      <c r="M435" s="143"/>
      <c r="T435" s="53"/>
      <c r="AT435" s="17" t="s">
        <v>149</v>
      </c>
      <c r="AU435" s="17" t="s">
        <v>77</v>
      </c>
    </row>
    <row r="436" spans="2:65" s="13" customFormat="1" ht="12">
      <c r="B436" s="151"/>
      <c r="D436" s="145" t="s">
        <v>151</v>
      </c>
      <c r="E436" s="152" t="s">
        <v>17</v>
      </c>
      <c r="F436" s="153" t="s">
        <v>604</v>
      </c>
      <c r="H436" s="154">
        <v>158.30000000000001</v>
      </c>
      <c r="I436" s="155"/>
      <c r="L436" s="151"/>
      <c r="M436" s="156"/>
      <c r="T436" s="157"/>
      <c r="AT436" s="152" t="s">
        <v>151</v>
      </c>
      <c r="AU436" s="152" t="s">
        <v>77</v>
      </c>
      <c r="AV436" s="13" t="s">
        <v>77</v>
      </c>
      <c r="AW436" s="13" t="s">
        <v>30</v>
      </c>
      <c r="AX436" s="13" t="s">
        <v>67</v>
      </c>
      <c r="AY436" s="152" t="s">
        <v>141</v>
      </c>
    </row>
    <row r="437" spans="2:65" s="14" customFormat="1" ht="12">
      <c r="B437" s="158"/>
      <c r="D437" s="145" t="s">
        <v>151</v>
      </c>
      <c r="E437" s="159" t="s">
        <v>17</v>
      </c>
      <c r="F437" s="160" t="s">
        <v>154</v>
      </c>
      <c r="H437" s="161">
        <v>158.30000000000001</v>
      </c>
      <c r="I437" s="162"/>
      <c r="L437" s="158"/>
      <c r="M437" s="163"/>
      <c r="T437" s="164"/>
      <c r="AT437" s="159" t="s">
        <v>151</v>
      </c>
      <c r="AU437" s="159" t="s">
        <v>77</v>
      </c>
      <c r="AV437" s="14" t="s">
        <v>148</v>
      </c>
      <c r="AW437" s="14" t="s">
        <v>30</v>
      </c>
      <c r="AX437" s="14" t="s">
        <v>75</v>
      </c>
      <c r="AY437" s="159" t="s">
        <v>141</v>
      </c>
    </row>
    <row r="438" spans="2:65" s="1" customFormat="1" ht="24.25" customHeight="1">
      <c r="B438" s="32"/>
      <c r="C438" s="127" t="s">
        <v>609</v>
      </c>
      <c r="D438" s="127" t="s">
        <v>143</v>
      </c>
      <c r="E438" s="128" t="s">
        <v>610</v>
      </c>
      <c r="F438" s="129" t="s">
        <v>611</v>
      </c>
      <c r="G438" s="130" t="s">
        <v>190</v>
      </c>
      <c r="H438" s="131">
        <v>1.2050000000000001</v>
      </c>
      <c r="I438" s="132"/>
      <c r="J438" s="133">
        <f>ROUND(I438*H438,2)</f>
        <v>0</v>
      </c>
      <c r="K438" s="129" t="s">
        <v>147</v>
      </c>
      <c r="L438" s="32"/>
      <c r="M438" s="134" t="s">
        <v>17</v>
      </c>
      <c r="N438" s="135" t="s">
        <v>38</v>
      </c>
      <c r="P438" s="136">
        <f>O438*H438</f>
        <v>0</v>
      </c>
      <c r="Q438" s="136">
        <v>0</v>
      </c>
      <c r="R438" s="136">
        <f>Q438*H438</f>
        <v>0</v>
      </c>
      <c r="S438" s="136">
        <v>0</v>
      </c>
      <c r="T438" s="137">
        <f>S438*H438</f>
        <v>0</v>
      </c>
      <c r="AR438" s="138" t="s">
        <v>148</v>
      </c>
      <c r="AT438" s="138" t="s">
        <v>143</v>
      </c>
      <c r="AU438" s="138" t="s">
        <v>77</v>
      </c>
      <c r="AY438" s="17" t="s">
        <v>141</v>
      </c>
      <c r="BE438" s="139">
        <f>IF(N438="základní",J438,0)</f>
        <v>0</v>
      </c>
      <c r="BF438" s="139">
        <f>IF(N438="snížená",J438,0)</f>
        <v>0</v>
      </c>
      <c r="BG438" s="139">
        <f>IF(N438="zákl. přenesená",J438,0)</f>
        <v>0</v>
      </c>
      <c r="BH438" s="139">
        <f>IF(N438="sníž. přenesená",J438,0)</f>
        <v>0</v>
      </c>
      <c r="BI438" s="139">
        <f>IF(N438="nulová",J438,0)</f>
        <v>0</v>
      </c>
      <c r="BJ438" s="17" t="s">
        <v>75</v>
      </c>
      <c r="BK438" s="139">
        <f>ROUND(I438*H438,2)</f>
        <v>0</v>
      </c>
      <c r="BL438" s="17" t="s">
        <v>148</v>
      </c>
      <c r="BM438" s="138" t="s">
        <v>612</v>
      </c>
    </row>
    <row r="439" spans="2:65" s="1" customFormat="1">
      <c r="B439" s="32"/>
      <c r="D439" s="140" t="s">
        <v>149</v>
      </c>
      <c r="F439" s="141" t="s">
        <v>613</v>
      </c>
      <c r="I439" s="142"/>
      <c r="L439" s="32"/>
      <c r="M439" s="143"/>
      <c r="T439" s="53"/>
      <c r="AT439" s="17" t="s">
        <v>149</v>
      </c>
      <c r="AU439" s="17" t="s">
        <v>77</v>
      </c>
    </row>
    <row r="440" spans="2:65" s="13" customFormat="1" ht="12">
      <c r="B440" s="151"/>
      <c r="D440" s="145" t="s">
        <v>151</v>
      </c>
      <c r="E440" s="152" t="s">
        <v>17</v>
      </c>
      <c r="F440" s="153" t="s">
        <v>614</v>
      </c>
      <c r="H440" s="154">
        <v>1.2050000000000001</v>
      </c>
      <c r="I440" s="155"/>
      <c r="L440" s="151"/>
      <c r="M440" s="156"/>
      <c r="T440" s="157"/>
      <c r="AT440" s="152" t="s">
        <v>151</v>
      </c>
      <c r="AU440" s="152" t="s">
        <v>77</v>
      </c>
      <c r="AV440" s="13" t="s">
        <v>77</v>
      </c>
      <c r="AW440" s="13" t="s">
        <v>30</v>
      </c>
      <c r="AX440" s="13" t="s">
        <v>67</v>
      </c>
      <c r="AY440" s="152" t="s">
        <v>141</v>
      </c>
    </row>
    <row r="441" spans="2:65" s="14" customFormat="1" ht="12">
      <c r="B441" s="158"/>
      <c r="D441" s="145" t="s">
        <v>151</v>
      </c>
      <c r="E441" s="159" t="s">
        <v>17</v>
      </c>
      <c r="F441" s="160" t="s">
        <v>154</v>
      </c>
      <c r="H441" s="161">
        <v>1.2050000000000001</v>
      </c>
      <c r="I441" s="162"/>
      <c r="L441" s="158"/>
      <c r="M441" s="163"/>
      <c r="T441" s="164"/>
      <c r="AT441" s="159" t="s">
        <v>151</v>
      </c>
      <c r="AU441" s="159" t="s">
        <v>77</v>
      </c>
      <c r="AV441" s="14" t="s">
        <v>148</v>
      </c>
      <c r="AW441" s="14" t="s">
        <v>30</v>
      </c>
      <c r="AX441" s="14" t="s">
        <v>75</v>
      </c>
      <c r="AY441" s="159" t="s">
        <v>141</v>
      </c>
    </row>
    <row r="442" spans="2:65" s="1" customFormat="1" ht="24.25" customHeight="1">
      <c r="B442" s="32"/>
      <c r="C442" s="127" t="s">
        <v>403</v>
      </c>
      <c r="D442" s="127" t="s">
        <v>143</v>
      </c>
      <c r="E442" s="128" t="s">
        <v>615</v>
      </c>
      <c r="F442" s="129" t="s">
        <v>616</v>
      </c>
      <c r="G442" s="130" t="s">
        <v>146</v>
      </c>
      <c r="H442" s="131">
        <v>3.1520000000000001</v>
      </c>
      <c r="I442" s="132"/>
      <c r="J442" s="133">
        <f>ROUND(I442*H442,2)</f>
        <v>0</v>
      </c>
      <c r="K442" s="129" t="s">
        <v>17</v>
      </c>
      <c r="L442" s="32"/>
      <c r="M442" s="134" t="s">
        <v>17</v>
      </c>
      <c r="N442" s="135" t="s">
        <v>38</v>
      </c>
      <c r="P442" s="136">
        <f>O442*H442</f>
        <v>0</v>
      </c>
      <c r="Q442" s="136">
        <v>0</v>
      </c>
      <c r="R442" s="136">
        <f>Q442*H442</f>
        <v>0</v>
      </c>
      <c r="S442" s="136">
        <v>0</v>
      </c>
      <c r="T442" s="137">
        <f>S442*H442</f>
        <v>0</v>
      </c>
      <c r="AR442" s="138" t="s">
        <v>148</v>
      </c>
      <c r="AT442" s="138" t="s">
        <v>143</v>
      </c>
      <c r="AU442" s="138" t="s">
        <v>77</v>
      </c>
      <c r="AY442" s="17" t="s">
        <v>141</v>
      </c>
      <c r="BE442" s="139">
        <f>IF(N442="základní",J442,0)</f>
        <v>0</v>
      </c>
      <c r="BF442" s="139">
        <f>IF(N442="snížená",J442,0)</f>
        <v>0</v>
      </c>
      <c r="BG442" s="139">
        <f>IF(N442="zákl. přenesená",J442,0)</f>
        <v>0</v>
      </c>
      <c r="BH442" s="139">
        <f>IF(N442="sníž. přenesená",J442,0)</f>
        <v>0</v>
      </c>
      <c r="BI442" s="139">
        <f>IF(N442="nulová",J442,0)</f>
        <v>0</v>
      </c>
      <c r="BJ442" s="17" t="s">
        <v>75</v>
      </c>
      <c r="BK442" s="139">
        <f>ROUND(I442*H442,2)</f>
        <v>0</v>
      </c>
      <c r="BL442" s="17" t="s">
        <v>148</v>
      </c>
      <c r="BM442" s="138" t="s">
        <v>617</v>
      </c>
    </row>
    <row r="443" spans="2:65" s="13" customFormat="1" ht="12">
      <c r="B443" s="151"/>
      <c r="D443" s="145" t="s">
        <v>151</v>
      </c>
      <c r="E443" s="152" t="s">
        <v>17</v>
      </c>
      <c r="F443" s="153" t="s">
        <v>618</v>
      </c>
      <c r="H443" s="154">
        <v>3.1520000000000001</v>
      </c>
      <c r="I443" s="155"/>
      <c r="L443" s="151"/>
      <c r="M443" s="156"/>
      <c r="T443" s="157"/>
      <c r="AT443" s="152" t="s">
        <v>151</v>
      </c>
      <c r="AU443" s="152" t="s">
        <v>77</v>
      </c>
      <c r="AV443" s="13" t="s">
        <v>77</v>
      </c>
      <c r="AW443" s="13" t="s">
        <v>30</v>
      </c>
      <c r="AX443" s="13" t="s">
        <v>67</v>
      </c>
      <c r="AY443" s="152" t="s">
        <v>141</v>
      </c>
    </row>
    <row r="444" spans="2:65" s="14" customFormat="1" ht="12">
      <c r="B444" s="158"/>
      <c r="D444" s="145" t="s">
        <v>151</v>
      </c>
      <c r="E444" s="159" t="s">
        <v>17</v>
      </c>
      <c r="F444" s="160" t="s">
        <v>154</v>
      </c>
      <c r="H444" s="161">
        <v>3.1520000000000001</v>
      </c>
      <c r="I444" s="162"/>
      <c r="L444" s="158"/>
      <c r="M444" s="163"/>
      <c r="T444" s="164"/>
      <c r="AT444" s="159" t="s">
        <v>151</v>
      </c>
      <c r="AU444" s="159" t="s">
        <v>77</v>
      </c>
      <c r="AV444" s="14" t="s">
        <v>148</v>
      </c>
      <c r="AW444" s="14" t="s">
        <v>30</v>
      </c>
      <c r="AX444" s="14" t="s">
        <v>75</v>
      </c>
      <c r="AY444" s="159" t="s">
        <v>141</v>
      </c>
    </row>
    <row r="445" spans="2:65" s="1" customFormat="1" ht="21.75" customHeight="1">
      <c r="B445" s="32"/>
      <c r="C445" s="127" t="s">
        <v>619</v>
      </c>
      <c r="D445" s="127" t="s">
        <v>143</v>
      </c>
      <c r="E445" s="128" t="s">
        <v>620</v>
      </c>
      <c r="F445" s="129" t="s">
        <v>621</v>
      </c>
      <c r="G445" s="130" t="s">
        <v>146</v>
      </c>
      <c r="H445" s="131">
        <v>4.8</v>
      </c>
      <c r="I445" s="132"/>
      <c r="J445" s="133">
        <f>ROUND(I445*H445,2)</f>
        <v>0</v>
      </c>
      <c r="K445" s="129" t="s">
        <v>147</v>
      </c>
      <c r="L445" s="32"/>
      <c r="M445" s="134" t="s">
        <v>17</v>
      </c>
      <c r="N445" s="135" t="s">
        <v>38</v>
      </c>
      <c r="P445" s="136">
        <f>O445*H445</f>
        <v>0</v>
      </c>
      <c r="Q445" s="136">
        <v>0</v>
      </c>
      <c r="R445" s="136">
        <f>Q445*H445</f>
        <v>0</v>
      </c>
      <c r="S445" s="136">
        <v>0</v>
      </c>
      <c r="T445" s="137">
        <f>S445*H445</f>
        <v>0</v>
      </c>
      <c r="AR445" s="138" t="s">
        <v>148</v>
      </c>
      <c r="AT445" s="138" t="s">
        <v>143</v>
      </c>
      <c r="AU445" s="138" t="s">
        <v>77</v>
      </c>
      <c r="AY445" s="17" t="s">
        <v>141</v>
      </c>
      <c r="BE445" s="139">
        <f>IF(N445="základní",J445,0)</f>
        <v>0</v>
      </c>
      <c r="BF445" s="139">
        <f>IF(N445="snížená",J445,0)</f>
        <v>0</v>
      </c>
      <c r="BG445" s="139">
        <f>IF(N445="zákl. přenesená",J445,0)</f>
        <v>0</v>
      </c>
      <c r="BH445" s="139">
        <f>IF(N445="sníž. přenesená",J445,0)</f>
        <v>0</v>
      </c>
      <c r="BI445" s="139">
        <f>IF(N445="nulová",J445,0)</f>
        <v>0</v>
      </c>
      <c r="BJ445" s="17" t="s">
        <v>75</v>
      </c>
      <c r="BK445" s="139">
        <f>ROUND(I445*H445,2)</f>
        <v>0</v>
      </c>
      <c r="BL445" s="17" t="s">
        <v>148</v>
      </c>
      <c r="BM445" s="138" t="s">
        <v>622</v>
      </c>
    </row>
    <row r="446" spans="2:65" s="1" customFormat="1">
      <c r="B446" s="32"/>
      <c r="D446" s="140" t="s">
        <v>149</v>
      </c>
      <c r="F446" s="141" t="s">
        <v>623</v>
      </c>
      <c r="I446" s="142"/>
      <c r="L446" s="32"/>
      <c r="M446" s="143"/>
      <c r="T446" s="53"/>
      <c r="AT446" s="17" t="s">
        <v>149</v>
      </c>
      <c r="AU446" s="17" t="s">
        <v>77</v>
      </c>
    </row>
    <row r="447" spans="2:65" s="13" customFormat="1" ht="12">
      <c r="B447" s="151"/>
      <c r="D447" s="145" t="s">
        <v>151</v>
      </c>
      <c r="E447" s="152" t="s">
        <v>17</v>
      </c>
      <c r="F447" s="153" t="s">
        <v>624</v>
      </c>
      <c r="H447" s="154">
        <v>4.8</v>
      </c>
      <c r="I447" s="155"/>
      <c r="L447" s="151"/>
      <c r="M447" s="156"/>
      <c r="T447" s="157"/>
      <c r="AT447" s="152" t="s">
        <v>151</v>
      </c>
      <c r="AU447" s="152" t="s">
        <v>77</v>
      </c>
      <c r="AV447" s="13" t="s">
        <v>77</v>
      </c>
      <c r="AW447" s="13" t="s">
        <v>30</v>
      </c>
      <c r="AX447" s="13" t="s">
        <v>67</v>
      </c>
      <c r="AY447" s="152" t="s">
        <v>141</v>
      </c>
    </row>
    <row r="448" spans="2:65" s="14" customFormat="1" ht="12">
      <c r="B448" s="158"/>
      <c r="D448" s="145" t="s">
        <v>151</v>
      </c>
      <c r="E448" s="159" t="s">
        <v>17</v>
      </c>
      <c r="F448" s="160" t="s">
        <v>154</v>
      </c>
      <c r="H448" s="161">
        <v>4.8</v>
      </c>
      <c r="I448" s="162"/>
      <c r="L448" s="158"/>
      <c r="M448" s="163"/>
      <c r="T448" s="164"/>
      <c r="AT448" s="159" t="s">
        <v>151</v>
      </c>
      <c r="AU448" s="159" t="s">
        <v>77</v>
      </c>
      <c r="AV448" s="14" t="s">
        <v>148</v>
      </c>
      <c r="AW448" s="14" t="s">
        <v>30</v>
      </c>
      <c r="AX448" s="14" t="s">
        <v>75</v>
      </c>
      <c r="AY448" s="159" t="s">
        <v>141</v>
      </c>
    </row>
    <row r="449" spans="2:65" s="1" customFormat="1" ht="21.75" customHeight="1">
      <c r="B449" s="32"/>
      <c r="C449" s="127" t="s">
        <v>414</v>
      </c>
      <c r="D449" s="127" t="s">
        <v>143</v>
      </c>
      <c r="E449" s="128" t="s">
        <v>625</v>
      </c>
      <c r="F449" s="129" t="s">
        <v>626</v>
      </c>
      <c r="G449" s="130" t="s">
        <v>146</v>
      </c>
      <c r="H449" s="131">
        <v>26.88</v>
      </c>
      <c r="I449" s="132"/>
      <c r="J449" s="133">
        <f>ROUND(I449*H449,2)</f>
        <v>0</v>
      </c>
      <c r="K449" s="129" t="s">
        <v>147</v>
      </c>
      <c r="L449" s="32"/>
      <c r="M449" s="134" t="s">
        <v>17</v>
      </c>
      <c r="N449" s="135" t="s">
        <v>38</v>
      </c>
      <c r="P449" s="136">
        <f>O449*H449</f>
        <v>0</v>
      </c>
      <c r="Q449" s="136">
        <v>0</v>
      </c>
      <c r="R449" s="136">
        <f>Q449*H449</f>
        <v>0</v>
      </c>
      <c r="S449" s="136">
        <v>0</v>
      </c>
      <c r="T449" s="137">
        <f>S449*H449</f>
        <v>0</v>
      </c>
      <c r="AR449" s="138" t="s">
        <v>148</v>
      </c>
      <c r="AT449" s="138" t="s">
        <v>143</v>
      </c>
      <c r="AU449" s="138" t="s">
        <v>77</v>
      </c>
      <c r="AY449" s="17" t="s">
        <v>141</v>
      </c>
      <c r="BE449" s="139">
        <f>IF(N449="základní",J449,0)</f>
        <v>0</v>
      </c>
      <c r="BF449" s="139">
        <f>IF(N449="snížená",J449,0)</f>
        <v>0</v>
      </c>
      <c r="BG449" s="139">
        <f>IF(N449="zákl. přenesená",J449,0)</f>
        <v>0</v>
      </c>
      <c r="BH449" s="139">
        <f>IF(N449="sníž. přenesená",J449,0)</f>
        <v>0</v>
      </c>
      <c r="BI449" s="139">
        <f>IF(N449="nulová",J449,0)</f>
        <v>0</v>
      </c>
      <c r="BJ449" s="17" t="s">
        <v>75</v>
      </c>
      <c r="BK449" s="139">
        <f>ROUND(I449*H449,2)</f>
        <v>0</v>
      </c>
      <c r="BL449" s="17" t="s">
        <v>148</v>
      </c>
      <c r="BM449" s="138" t="s">
        <v>627</v>
      </c>
    </row>
    <row r="450" spans="2:65" s="1" customFormat="1">
      <c r="B450" s="32"/>
      <c r="D450" s="140" t="s">
        <v>149</v>
      </c>
      <c r="F450" s="141" t="s">
        <v>628</v>
      </c>
      <c r="I450" s="142"/>
      <c r="L450" s="32"/>
      <c r="M450" s="143"/>
      <c r="T450" s="53"/>
      <c r="AT450" s="17" t="s">
        <v>149</v>
      </c>
      <c r="AU450" s="17" t="s">
        <v>77</v>
      </c>
    </row>
    <row r="451" spans="2:65" s="13" customFormat="1" ht="12">
      <c r="B451" s="151"/>
      <c r="D451" s="145" t="s">
        <v>151</v>
      </c>
      <c r="E451" s="152" t="s">
        <v>17</v>
      </c>
      <c r="F451" s="153" t="s">
        <v>629</v>
      </c>
      <c r="H451" s="154">
        <v>4.1740000000000004</v>
      </c>
      <c r="I451" s="155"/>
      <c r="L451" s="151"/>
      <c r="M451" s="156"/>
      <c r="T451" s="157"/>
      <c r="AT451" s="152" t="s">
        <v>151</v>
      </c>
      <c r="AU451" s="152" t="s">
        <v>77</v>
      </c>
      <c r="AV451" s="13" t="s">
        <v>77</v>
      </c>
      <c r="AW451" s="13" t="s">
        <v>30</v>
      </c>
      <c r="AX451" s="13" t="s">
        <v>67</v>
      </c>
      <c r="AY451" s="152" t="s">
        <v>141</v>
      </c>
    </row>
    <row r="452" spans="2:65" s="13" customFormat="1" ht="12">
      <c r="B452" s="151"/>
      <c r="D452" s="145" t="s">
        <v>151</v>
      </c>
      <c r="E452" s="152" t="s">
        <v>17</v>
      </c>
      <c r="F452" s="153" t="s">
        <v>630</v>
      </c>
      <c r="H452" s="154">
        <v>22.706</v>
      </c>
      <c r="I452" s="155"/>
      <c r="L452" s="151"/>
      <c r="M452" s="156"/>
      <c r="T452" s="157"/>
      <c r="AT452" s="152" t="s">
        <v>151</v>
      </c>
      <c r="AU452" s="152" t="s">
        <v>77</v>
      </c>
      <c r="AV452" s="13" t="s">
        <v>77</v>
      </c>
      <c r="AW452" s="13" t="s">
        <v>30</v>
      </c>
      <c r="AX452" s="13" t="s">
        <v>67</v>
      </c>
      <c r="AY452" s="152" t="s">
        <v>141</v>
      </c>
    </row>
    <row r="453" spans="2:65" s="14" customFormat="1" ht="12">
      <c r="B453" s="158"/>
      <c r="D453" s="145" t="s">
        <v>151</v>
      </c>
      <c r="E453" s="159" t="s">
        <v>17</v>
      </c>
      <c r="F453" s="160" t="s">
        <v>154</v>
      </c>
      <c r="H453" s="161">
        <v>26.88</v>
      </c>
      <c r="I453" s="162"/>
      <c r="L453" s="158"/>
      <c r="M453" s="163"/>
      <c r="T453" s="164"/>
      <c r="AT453" s="159" t="s">
        <v>151</v>
      </c>
      <c r="AU453" s="159" t="s">
        <v>77</v>
      </c>
      <c r="AV453" s="14" t="s">
        <v>148</v>
      </c>
      <c r="AW453" s="14" t="s">
        <v>30</v>
      </c>
      <c r="AX453" s="14" t="s">
        <v>75</v>
      </c>
      <c r="AY453" s="159" t="s">
        <v>141</v>
      </c>
    </row>
    <row r="454" spans="2:65" s="1" customFormat="1" ht="21.75" customHeight="1">
      <c r="B454" s="32"/>
      <c r="C454" s="127" t="s">
        <v>631</v>
      </c>
      <c r="D454" s="127" t="s">
        <v>143</v>
      </c>
      <c r="E454" s="128" t="s">
        <v>632</v>
      </c>
      <c r="F454" s="129" t="s">
        <v>633</v>
      </c>
      <c r="G454" s="130" t="s">
        <v>146</v>
      </c>
      <c r="H454" s="131">
        <v>7.8449999999999998</v>
      </c>
      <c r="I454" s="132"/>
      <c r="J454" s="133">
        <f>ROUND(I454*H454,2)</f>
        <v>0</v>
      </c>
      <c r="K454" s="129" t="s">
        <v>147</v>
      </c>
      <c r="L454" s="32"/>
      <c r="M454" s="134" t="s">
        <v>17</v>
      </c>
      <c r="N454" s="135" t="s">
        <v>38</v>
      </c>
      <c r="P454" s="136">
        <f>O454*H454</f>
        <v>0</v>
      </c>
      <c r="Q454" s="136">
        <v>0</v>
      </c>
      <c r="R454" s="136">
        <f>Q454*H454</f>
        <v>0</v>
      </c>
      <c r="S454" s="136">
        <v>0</v>
      </c>
      <c r="T454" s="137">
        <f>S454*H454</f>
        <v>0</v>
      </c>
      <c r="AR454" s="138" t="s">
        <v>148</v>
      </c>
      <c r="AT454" s="138" t="s">
        <v>143</v>
      </c>
      <c r="AU454" s="138" t="s">
        <v>77</v>
      </c>
      <c r="AY454" s="17" t="s">
        <v>141</v>
      </c>
      <c r="BE454" s="139">
        <f>IF(N454="základní",J454,0)</f>
        <v>0</v>
      </c>
      <c r="BF454" s="139">
        <f>IF(N454="snížená",J454,0)</f>
        <v>0</v>
      </c>
      <c r="BG454" s="139">
        <f>IF(N454="zákl. přenesená",J454,0)</f>
        <v>0</v>
      </c>
      <c r="BH454" s="139">
        <f>IF(N454="sníž. přenesená",J454,0)</f>
        <v>0</v>
      </c>
      <c r="BI454" s="139">
        <f>IF(N454="nulová",J454,0)</f>
        <v>0</v>
      </c>
      <c r="BJ454" s="17" t="s">
        <v>75</v>
      </c>
      <c r="BK454" s="139">
        <f>ROUND(I454*H454,2)</f>
        <v>0</v>
      </c>
      <c r="BL454" s="17" t="s">
        <v>148</v>
      </c>
      <c r="BM454" s="138" t="s">
        <v>634</v>
      </c>
    </row>
    <row r="455" spans="2:65" s="1" customFormat="1">
      <c r="B455" s="32"/>
      <c r="D455" s="140" t="s">
        <v>149</v>
      </c>
      <c r="F455" s="141" t="s">
        <v>635</v>
      </c>
      <c r="I455" s="142"/>
      <c r="L455" s="32"/>
      <c r="M455" s="143"/>
      <c r="T455" s="53"/>
      <c r="AT455" s="17" t="s">
        <v>149</v>
      </c>
      <c r="AU455" s="17" t="s">
        <v>77</v>
      </c>
    </row>
    <row r="456" spans="2:65" s="13" customFormat="1" ht="12">
      <c r="B456" s="151"/>
      <c r="D456" s="145" t="s">
        <v>151</v>
      </c>
      <c r="E456" s="152" t="s">
        <v>17</v>
      </c>
      <c r="F456" s="153" t="s">
        <v>636</v>
      </c>
      <c r="H456" s="154">
        <v>7.8449999999999998</v>
      </c>
      <c r="I456" s="155"/>
      <c r="L456" s="151"/>
      <c r="M456" s="156"/>
      <c r="T456" s="157"/>
      <c r="AT456" s="152" t="s">
        <v>151</v>
      </c>
      <c r="AU456" s="152" t="s">
        <v>77</v>
      </c>
      <c r="AV456" s="13" t="s">
        <v>77</v>
      </c>
      <c r="AW456" s="13" t="s">
        <v>30</v>
      </c>
      <c r="AX456" s="13" t="s">
        <v>67</v>
      </c>
      <c r="AY456" s="152" t="s">
        <v>141</v>
      </c>
    </row>
    <row r="457" spans="2:65" s="14" customFormat="1" ht="12">
      <c r="B457" s="158"/>
      <c r="D457" s="145" t="s">
        <v>151</v>
      </c>
      <c r="E457" s="159" t="s">
        <v>17</v>
      </c>
      <c r="F457" s="160" t="s">
        <v>154</v>
      </c>
      <c r="H457" s="161">
        <v>7.8449999999999998</v>
      </c>
      <c r="I457" s="162"/>
      <c r="L457" s="158"/>
      <c r="M457" s="163"/>
      <c r="T457" s="164"/>
      <c r="AT457" s="159" t="s">
        <v>151</v>
      </c>
      <c r="AU457" s="159" t="s">
        <v>77</v>
      </c>
      <c r="AV457" s="14" t="s">
        <v>148</v>
      </c>
      <c r="AW457" s="14" t="s">
        <v>30</v>
      </c>
      <c r="AX457" s="14" t="s">
        <v>75</v>
      </c>
      <c r="AY457" s="159" t="s">
        <v>141</v>
      </c>
    </row>
    <row r="458" spans="2:65" s="1" customFormat="1" ht="24.25" customHeight="1">
      <c r="B458" s="32"/>
      <c r="C458" s="127" t="s">
        <v>421</v>
      </c>
      <c r="D458" s="127" t="s">
        <v>143</v>
      </c>
      <c r="E458" s="128" t="s">
        <v>637</v>
      </c>
      <c r="F458" s="129" t="s">
        <v>638</v>
      </c>
      <c r="G458" s="130" t="s">
        <v>179</v>
      </c>
      <c r="H458" s="131">
        <v>2</v>
      </c>
      <c r="I458" s="132"/>
      <c r="J458" s="133">
        <f>ROUND(I458*H458,2)</f>
        <v>0</v>
      </c>
      <c r="K458" s="129" t="s">
        <v>147</v>
      </c>
      <c r="L458" s="32"/>
      <c r="M458" s="134" t="s">
        <v>17</v>
      </c>
      <c r="N458" s="135" t="s">
        <v>38</v>
      </c>
      <c r="P458" s="136">
        <f>O458*H458</f>
        <v>0</v>
      </c>
      <c r="Q458" s="136">
        <v>0</v>
      </c>
      <c r="R458" s="136">
        <f>Q458*H458</f>
        <v>0</v>
      </c>
      <c r="S458" s="136">
        <v>0</v>
      </c>
      <c r="T458" s="137">
        <f>S458*H458</f>
        <v>0</v>
      </c>
      <c r="AR458" s="138" t="s">
        <v>148</v>
      </c>
      <c r="AT458" s="138" t="s">
        <v>143</v>
      </c>
      <c r="AU458" s="138" t="s">
        <v>77</v>
      </c>
      <c r="AY458" s="17" t="s">
        <v>141</v>
      </c>
      <c r="BE458" s="139">
        <f>IF(N458="základní",J458,0)</f>
        <v>0</v>
      </c>
      <c r="BF458" s="139">
        <f>IF(N458="snížená",J458,0)</f>
        <v>0</v>
      </c>
      <c r="BG458" s="139">
        <f>IF(N458="zákl. přenesená",J458,0)</f>
        <v>0</v>
      </c>
      <c r="BH458" s="139">
        <f>IF(N458="sníž. přenesená",J458,0)</f>
        <v>0</v>
      </c>
      <c r="BI458" s="139">
        <f>IF(N458="nulová",J458,0)</f>
        <v>0</v>
      </c>
      <c r="BJ458" s="17" t="s">
        <v>75</v>
      </c>
      <c r="BK458" s="139">
        <f>ROUND(I458*H458,2)</f>
        <v>0</v>
      </c>
      <c r="BL458" s="17" t="s">
        <v>148</v>
      </c>
      <c r="BM458" s="138" t="s">
        <v>639</v>
      </c>
    </row>
    <row r="459" spans="2:65" s="1" customFormat="1">
      <c r="B459" s="32"/>
      <c r="D459" s="140" t="s">
        <v>149</v>
      </c>
      <c r="F459" s="141" t="s">
        <v>640</v>
      </c>
      <c r="I459" s="142"/>
      <c r="L459" s="32"/>
      <c r="M459" s="143"/>
      <c r="T459" s="53"/>
      <c r="AT459" s="17" t="s">
        <v>149</v>
      </c>
      <c r="AU459" s="17" t="s">
        <v>77</v>
      </c>
    </row>
    <row r="460" spans="2:65" s="1" customFormat="1" ht="24.25" customHeight="1">
      <c r="B460" s="32"/>
      <c r="C460" s="127" t="s">
        <v>641</v>
      </c>
      <c r="D460" s="127" t="s">
        <v>143</v>
      </c>
      <c r="E460" s="128" t="s">
        <v>642</v>
      </c>
      <c r="F460" s="129" t="s">
        <v>643</v>
      </c>
      <c r="G460" s="130" t="s">
        <v>179</v>
      </c>
      <c r="H460" s="131">
        <v>2</v>
      </c>
      <c r="I460" s="132"/>
      <c r="J460" s="133">
        <f>ROUND(I460*H460,2)</f>
        <v>0</v>
      </c>
      <c r="K460" s="129" t="s">
        <v>147</v>
      </c>
      <c r="L460" s="32"/>
      <c r="M460" s="134" t="s">
        <v>17</v>
      </c>
      <c r="N460" s="135" t="s">
        <v>38</v>
      </c>
      <c r="P460" s="136">
        <f>O460*H460</f>
        <v>0</v>
      </c>
      <c r="Q460" s="136">
        <v>0</v>
      </c>
      <c r="R460" s="136">
        <f>Q460*H460</f>
        <v>0</v>
      </c>
      <c r="S460" s="136">
        <v>0</v>
      </c>
      <c r="T460" s="137">
        <f>S460*H460</f>
        <v>0</v>
      </c>
      <c r="AR460" s="138" t="s">
        <v>148</v>
      </c>
      <c r="AT460" s="138" t="s">
        <v>143</v>
      </c>
      <c r="AU460" s="138" t="s">
        <v>77</v>
      </c>
      <c r="AY460" s="17" t="s">
        <v>141</v>
      </c>
      <c r="BE460" s="139">
        <f>IF(N460="základní",J460,0)</f>
        <v>0</v>
      </c>
      <c r="BF460" s="139">
        <f>IF(N460="snížená",J460,0)</f>
        <v>0</v>
      </c>
      <c r="BG460" s="139">
        <f>IF(N460="zákl. přenesená",J460,0)</f>
        <v>0</v>
      </c>
      <c r="BH460" s="139">
        <f>IF(N460="sníž. přenesená",J460,0)</f>
        <v>0</v>
      </c>
      <c r="BI460" s="139">
        <f>IF(N460="nulová",J460,0)</f>
        <v>0</v>
      </c>
      <c r="BJ460" s="17" t="s">
        <v>75</v>
      </c>
      <c r="BK460" s="139">
        <f>ROUND(I460*H460,2)</f>
        <v>0</v>
      </c>
      <c r="BL460" s="17" t="s">
        <v>148</v>
      </c>
      <c r="BM460" s="138" t="s">
        <v>644</v>
      </c>
    </row>
    <row r="461" spans="2:65" s="1" customFormat="1">
      <c r="B461" s="32"/>
      <c r="D461" s="140" t="s">
        <v>149</v>
      </c>
      <c r="F461" s="141" t="s">
        <v>645</v>
      </c>
      <c r="I461" s="142"/>
      <c r="L461" s="32"/>
      <c r="M461" s="143"/>
      <c r="T461" s="53"/>
      <c r="AT461" s="17" t="s">
        <v>149</v>
      </c>
      <c r="AU461" s="17" t="s">
        <v>77</v>
      </c>
    </row>
    <row r="462" spans="2:65" s="1" customFormat="1" ht="24.25" customHeight="1">
      <c r="B462" s="32"/>
      <c r="C462" s="127" t="s">
        <v>426</v>
      </c>
      <c r="D462" s="127" t="s">
        <v>143</v>
      </c>
      <c r="E462" s="128" t="s">
        <v>646</v>
      </c>
      <c r="F462" s="129" t="s">
        <v>647</v>
      </c>
      <c r="G462" s="130" t="s">
        <v>179</v>
      </c>
      <c r="H462" s="131">
        <v>0.3</v>
      </c>
      <c r="I462" s="132"/>
      <c r="J462" s="133">
        <f>ROUND(I462*H462,2)</f>
        <v>0</v>
      </c>
      <c r="K462" s="129" t="s">
        <v>147</v>
      </c>
      <c r="L462" s="32"/>
      <c r="M462" s="134" t="s">
        <v>17</v>
      </c>
      <c r="N462" s="135" t="s">
        <v>38</v>
      </c>
      <c r="P462" s="136">
        <f>O462*H462</f>
        <v>0</v>
      </c>
      <c r="Q462" s="136">
        <v>0</v>
      </c>
      <c r="R462" s="136">
        <f>Q462*H462</f>
        <v>0</v>
      </c>
      <c r="S462" s="136">
        <v>0</v>
      </c>
      <c r="T462" s="137">
        <f>S462*H462</f>
        <v>0</v>
      </c>
      <c r="AR462" s="138" t="s">
        <v>148</v>
      </c>
      <c r="AT462" s="138" t="s">
        <v>143</v>
      </c>
      <c r="AU462" s="138" t="s">
        <v>77</v>
      </c>
      <c r="AY462" s="17" t="s">
        <v>141</v>
      </c>
      <c r="BE462" s="139">
        <f>IF(N462="základní",J462,0)</f>
        <v>0</v>
      </c>
      <c r="BF462" s="139">
        <f>IF(N462="snížená",J462,0)</f>
        <v>0</v>
      </c>
      <c r="BG462" s="139">
        <f>IF(N462="zákl. přenesená",J462,0)</f>
        <v>0</v>
      </c>
      <c r="BH462" s="139">
        <f>IF(N462="sníž. přenesená",J462,0)</f>
        <v>0</v>
      </c>
      <c r="BI462" s="139">
        <f>IF(N462="nulová",J462,0)</f>
        <v>0</v>
      </c>
      <c r="BJ462" s="17" t="s">
        <v>75</v>
      </c>
      <c r="BK462" s="139">
        <f>ROUND(I462*H462,2)</f>
        <v>0</v>
      </c>
      <c r="BL462" s="17" t="s">
        <v>148</v>
      </c>
      <c r="BM462" s="138" t="s">
        <v>648</v>
      </c>
    </row>
    <row r="463" spans="2:65" s="1" customFormat="1">
      <c r="B463" s="32"/>
      <c r="D463" s="140" t="s">
        <v>149</v>
      </c>
      <c r="F463" s="141" t="s">
        <v>649</v>
      </c>
      <c r="I463" s="142"/>
      <c r="L463" s="32"/>
      <c r="M463" s="143"/>
      <c r="T463" s="53"/>
      <c r="AT463" s="17" t="s">
        <v>149</v>
      </c>
      <c r="AU463" s="17" t="s">
        <v>77</v>
      </c>
    </row>
    <row r="464" spans="2:65" s="1" customFormat="1" ht="24.25" customHeight="1">
      <c r="B464" s="32"/>
      <c r="C464" s="127" t="s">
        <v>650</v>
      </c>
      <c r="D464" s="127" t="s">
        <v>143</v>
      </c>
      <c r="E464" s="128" t="s">
        <v>651</v>
      </c>
      <c r="F464" s="129" t="s">
        <v>652</v>
      </c>
      <c r="G464" s="130" t="s">
        <v>179</v>
      </c>
      <c r="H464" s="131">
        <v>1.1399999999999999</v>
      </c>
      <c r="I464" s="132"/>
      <c r="J464" s="133">
        <f>ROUND(I464*H464,2)</f>
        <v>0</v>
      </c>
      <c r="K464" s="129" t="s">
        <v>147</v>
      </c>
      <c r="L464" s="32"/>
      <c r="M464" s="134" t="s">
        <v>17</v>
      </c>
      <c r="N464" s="135" t="s">
        <v>38</v>
      </c>
      <c r="P464" s="136">
        <f>O464*H464</f>
        <v>0</v>
      </c>
      <c r="Q464" s="136">
        <v>0</v>
      </c>
      <c r="R464" s="136">
        <f>Q464*H464</f>
        <v>0</v>
      </c>
      <c r="S464" s="136">
        <v>0</v>
      </c>
      <c r="T464" s="137">
        <f>S464*H464</f>
        <v>0</v>
      </c>
      <c r="AR464" s="138" t="s">
        <v>148</v>
      </c>
      <c r="AT464" s="138" t="s">
        <v>143</v>
      </c>
      <c r="AU464" s="138" t="s">
        <v>77</v>
      </c>
      <c r="AY464" s="17" t="s">
        <v>141</v>
      </c>
      <c r="BE464" s="139">
        <f>IF(N464="základní",J464,0)</f>
        <v>0</v>
      </c>
      <c r="BF464" s="139">
        <f>IF(N464="snížená",J464,0)</f>
        <v>0</v>
      </c>
      <c r="BG464" s="139">
        <f>IF(N464="zákl. přenesená",J464,0)</f>
        <v>0</v>
      </c>
      <c r="BH464" s="139">
        <f>IF(N464="sníž. přenesená",J464,0)</f>
        <v>0</v>
      </c>
      <c r="BI464" s="139">
        <f>IF(N464="nulová",J464,0)</f>
        <v>0</v>
      </c>
      <c r="BJ464" s="17" t="s">
        <v>75</v>
      </c>
      <c r="BK464" s="139">
        <f>ROUND(I464*H464,2)</f>
        <v>0</v>
      </c>
      <c r="BL464" s="17" t="s">
        <v>148</v>
      </c>
      <c r="BM464" s="138" t="s">
        <v>653</v>
      </c>
    </row>
    <row r="465" spans="2:65" s="1" customFormat="1">
      <c r="B465" s="32"/>
      <c r="D465" s="140" t="s">
        <v>149</v>
      </c>
      <c r="F465" s="141" t="s">
        <v>654</v>
      </c>
      <c r="I465" s="142"/>
      <c r="L465" s="32"/>
      <c r="M465" s="143"/>
      <c r="T465" s="53"/>
      <c r="AT465" s="17" t="s">
        <v>149</v>
      </c>
      <c r="AU465" s="17" t="s">
        <v>77</v>
      </c>
    </row>
    <row r="466" spans="2:65" s="13" customFormat="1" ht="12">
      <c r="B466" s="151"/>
      <c r="D466" s="145" t="s">
        <v>151</v>
      </c>
      <c r="E466" s="152" t="s">
        <v>17</v>
      </c>
      <c r="F466" s="153" t="s">
        <v>655</v>
      </c>
      <c r="H466" s="154">
        <v>1.1399999999999999</v>
      </c>
      <c r="I466" s="155"/>
      <c r="L466" s="151"/>
      <c r="M466" s="156"/>
      <c r="T466" s="157"/>
      <c r="AT466" s="152" t="s">
        <v>151</v>
      </c>
      <c r="AU466" s="152" t="s">
        <v>77</v>
      </c>
      <c r="AV466" s="13" t="s">
        <v>77</v>
      </c>
      <c r="AW466" s="13" t="s">
        <v>30</v>
      </c>
      <c r="AX466" s="13" t="s">
        <v>67</v>
      </c>
      <c r="AY466" s="152" t="s">
        <v>141</v>
      </c>
    </row>
    <row r="467" spans="2:65" s="14" customFormat="1" ht="12">
      <c r="B467" s="158"/>
      <c r="D467" s="145" t="s">
        <v>151</v>
      </c>
      <c r="E467" s="159" t="s">
        <v>17</v>
      </c>
      <c r="F467" s="160" t="s">
        <v>154</v>
      </c>
      <c r="H467" s="161">
        <v>1.1399999999999999</v>
      </c>
      <c r="I467" s="162"/>
      <c r="L467" s="158"/>
      <c r="M467" s="163"/>
      <c r="T467" s="164"/>
      <c r="AT467" s="159" t="s">
        <v>151</v>
      </c>
      <c r="AU467" s="159" t="s">
        <v>77</v>
      </c>
      <c r="AV467" s="14" t="s">
        <v>148</v>
      </c>
      <c r="AW467" s="14" t="s">
        <v>30</v>
      </c>
      <c r="AX467" s="14" t="s">
        <v>75</v>
      </c>
      <c r="AY467" s="159" t="s">
        <v>141</v>
      </c>
    </row>
    <row r="468" spans="2:65" s="11" customFormat="1" ht="23" customHeight="1">
      <c r="B468" s="115"/>
      <c r="D468" s="116" t="s">
        <v>66</v>
      </c>
      <c r="E468" s="125" t="s">
        <v>656</v>
      </c>
      <c r="F468" s="125" t="s">
        <v>657</v>
      </c>
      <c r="I468" s="118"/>
      <c r="J468" s="126">
        <f>BK468</f>
        <v>0</v>
      </c>
      <c r="L468" s="115"/>
      <c r="M468" s="120"/>
      <c r="P468" s="121">
        <f>SUM(P469:P500)</f>
        <v>0</v>
      </c>
      <c r="R468" s="121">
        <f>SUM(R469:R500)</f>
        <v>0</v>
      </c>
      <c r="T468" s="122">
        <f>SUM(T469:T500)</f>
        <v>0</v>
      </c>
      <c r="AR468" s="116" t="s">
        <v>75</v>
      </c>
      <c r="AT468" s="123" t="s">
        <v>66</v>
      </c>
      <c r="AU468" s="123" t="s">
        <v>75</v>
      </c>
      <c r="AY468" s="116" t="s">
        <v>141</v>
      </c>
      <c r="BK468" s="124">
        <f>SUM(BK469:BK500)</f>
        <v>0</v>
      </c>
    </row>
    <row r="469" spans="2:65" s="1" customFormat="1" ht="21.75" customHeight="1">
      <c r="B469" s="32"/>
      <c r="C469" s="127" t="s">
        <v>433</v>
      </c>
      <c r="D469" s="127" t="s">
        <v>143</v>
      </c>
      <c r="E469" s="128" t="s">
        <v>658</v>
      </c>
      <c r="F469" s="129" t="s">
        <v>659</v>
      </c>
      <c r="G469" s="130" t="s">
        <v>234</v>
      </c>
      <c r="H469" s="131">
        <v>57.231000000000002</v>
      </c>
      <c r="I469" s="132"/>
      <c r="J469" s="133">
        <f>ROUND(I469*H469,2)</f>
        <v>0</v>
      </c>
      <c r="K469" s="129" t="s">
        <v>147</v>
      </c>
      <c r="L469" s="32"/>
      <c r="M469" s="134" t="s">
        <v>17</v>
      </c>
      <c r="N469" s="135" t="s">
        <v>38</v>
      </c>
      <c r="P469" s="136">
        <f>O469*H469</f>
        <v>0</v>
      </c>
      <c r="Q469" s="136">
        <v>0</v>
      </c>
      <c r="R469" s="136">
        <f>Q469*H469</f>
        <v>0</v>
      </c>
      <c r="S469" s="136">
        <v>0</v>
      </c>
      <c r="T469" s="137">
        <f>S469*H469</f>
        <v>0</v>
      </c>
      <c r="AR469" s="138" t="s">
        <v>148</v>
      </c>
      <c r="AT469" s="138" t="s">
        <v>143</v>
      </c>
      <c r="AU469" s="138" t="s">
        <v>77</v>
      </c>
      <c r="AY469" s="17" t="s">
        <v>141</v>
      </c>
      <c r="BE469" s="139">
        <f>IF(N469="základní",J469,0)</f>
        <v>0</v>
      </c>
      <c r="BF469" s="139">
        <f>IF(N469="snížená",J469,0)</f>
        <v>0</v>
      </c>
      <c r="BG469" s="139">
        <f>IF(N469="zákl. přenesená",J469,0)</f>
        <v>0</v>
      </c>
      <c r="BH469" s="139">
        <f>IF(N469="sníž. přenesená",J469,0)</f>
        <v>0</v>
      </c>
      <c r="BI469" s="139">
        <f>IF(N469="nulová",J469,0)</f>
        <v>0</v>
      </c>
      <c r="BJ469" s="17" t="s">
        <v>75</v>
      </c>
      <c r="BK469" s="139">
        <f>ROUND(I469*H469,2)</f>
        <v>0</v>
      </c>
      <c r="BL469" s="17" t="s">
        <v>148</v>
      </c>
      <c r="BM469" s="138" t="s">
        <v>660</v>
      </c>
    </row>
    <row r="470" spans="2:65" s="1" customFormat="1">
      <c r="B470" s="32"/>
      <c r="D470" s="140" t="s">
        <v>149</v>
      </c>
      <c r="F470" s="141" t="s">
        <v>661</v>
      </c>
      <c r="I470" s="142"/>
      <c r="L470" s="32"/>
      <c r="M470" s="143"/>
      <c r="T470" s="53"/>
      <c r="AT470" s="17" t="s">
        <v>149</v>
      </c>
      <c r="AU470" s="17" t="s">
        <v>77</v>
      </c>
    </row>
    <row r="471" spans="2:65" s="1" customFormat="1" ht="24.25" customHeight="1">
      <c r="B471" s="32"/>
      <c r="C471" s="127" t="s">
        <v>662</v>
      </c>
      <c r="D471" s="127" t="s">
        <v>143</v>
      </c>
      <c r="E471" s="128" t="s">
        <v>663</v>
      </c>
      <c r="F471" s="129" t="s">
        <v>664</v>
      </c>
      <c r="G471" s="130" t="s">
        <v>234</v>
      </c>
      <c r="H471" s="131">
        <v>1087.3889999999999</v>
      </c>
      <c r="I471" s="132"/>
      <c r="J471" s="133">
        <f>ROUND(I471*H471,2)</f>
        <v>0</v>
      </c>
      <c r="K471" s="129" t="s">
        <v>147</v>
      </c>
      <c r="L471" s="32"/>
      <c r="M471" s="134" t="s">
        <v>17</v>
      </c>
      <c r="N471" s="135" t="s">
        <v>38</v>
      </c>
      <c r="P471" s="136">
        <f>O471*H471</f>
        <v>0</v>
      </c>
      <c r="Q471" s="136">
        <v>0</v>
      </c>
      <c r="R471" s="136">
        <f>Q471*H471</f>
        <v>0</v>
      </c>
      <c r="S471" s="136">
        <v>0</v>
      </c>
      <c r="T471" s="137">
        <f>S471*H471</f>
        <v>0</v>
      </c>
      <c r="AR471" s="138" t="s">
        <v>148</v>
      </c>
      <c r="AT471" s="138" t="s">
        <v>143</v>
      </c>
      <c r="AU471" s="138" t="s">
        <v>77</v>
      </c>
      <c r="AY471" s="17" t="s">
        <v>141</v>
      </c>
      <c r="BE471" s="139">
        <f>IF(N471="základní",J471,0)</f>
        <v>0</v>
      </c>
      <c r="BF471" s="139">
        <f>IF(N471="snížená",J471,0)</f>
        <v>0</v>
      </c>
      <c r="BG471" s="139">
        <f>IF(N471="zákl. přenesená",J471,0)</f>
        <v>0</v>
      </c>
      <c r="BH471" s="139">
        <f>IF(N471="sníž. přenesená",J471,0)</f>
        <v>0</v>
      </c>
      <c r="BI471" s="139">
        <f>IF(N471="nulová",J471,0)</f>
        <v>0</v>
      </c>
      <c r="BJ471" s="17" t="s">
        <v>75</v>
      </c>
      <c r="BK471" s="139">
        <f>ROUND(I471*H471,2)</f>
        <v>0</v>
      </c>
      <c r="BL471" s="17" t="s">
        <v>148</v>
      </c>
      <c r="BM471" s="138" t="s">
        <v>665</v>
      </c>
    </row>
    <row r="472" spans="2:65" s="1" customFormat="1">
      <c r="B472" s="32"/>
      <c r="D472" s="140" t="s">
        <v>149</v>
      </c>
      <c r="F472" s="141" t="s">
        <v>666</v>
      </c>
      <c r="I472" s="142"/>
      <c r="L472" s="32"/>
      <c r="M472" s="143"/>
      <c r="T472" s="53"/>
      <c r="AT472" s="17" t="s">
        <v>149</v>
      </c>
      <c r="AU472" s="17" t="s">
        <v>77</v>
      </c>
    </row>
    <row r="473" spans="2:65" s="13" customFormat="1" ht="12">
      <c r="B473" s="151"/>
      <c r="D473" s="145" t="s">
        <v>151</v>
      </c>
      <c r="E473" s="152" t="s">
        <v>17</v>
      </c>
      <c r="F473" s="153" t="s">
        <v>667</v>
      </c>
      <c r="H473" s="154">
        <v>1087.3889999999999</v>
      </c>
      <c r="I473" s="155"/>
      <c r="L473" s="151"/>
      <c r="M473" s="156"/>
      <c r="T473" s="157"/>
      <c r="AT473" s="152" t="s">
        <v>151</v>
      </c>
      <c r="AU473" s="152" t="s">
        <v>77</v>
      </c>
      <c r="AV473" s="13" t="s">
        <v>77</v>
      </c>
      <c r="AW473" s="13" t="s">
        <v>30</v>
      </c>
      <c r="AX473" s="13" t="s">
        <v>67</v>
      </c>
      <c r="AY473" s="152" t="s">
        <v>141</v>
      </c>
    </row>
    <row r="474" spans="2:65" s="14" customFormat="1" ht="12">
      <c r="B474" s="158"/>
      <c r="D474" s="145" t="s">
        <v>151</v>
      </c>
      <c r="E474" s="159" t="s">
        <v>17</v>
      </c>
      <c r="F474" s="160" t="s">
        <v>154</v>
      </c>
      <c r="H474" s="161">
        <v>1087.3889999999999</v>
      </c>
      <c r="I474" s="162"/>
      <c r="L474" s="158"/>
      <c r="M474" s="163"/>
      <c r="T474" s="164"/>
      <c r="AT474" s="159" t="s">
        <v>151</v>
      </c>
      <c r="AU474" s="159" t="s">
        <v>77</v>
      </c>
      <c r="AV474" s="14" t="s">
        <v>148</v>
      </c>
      <c r="AW474" s="14" t="s">
        <v>30</v>
      </c>
      <c r="AX474" s="14" t="s">
        <v>75</v>
      </c>
      <c r="AY474" s="159" t="s">
        <v>141</v>
      </c>
    </row>
    <row r="475" spans="2:65" s="1" customFormat="1" ht="24.25" customHeight="1">
      <c r="B475" s="32"/>
      <c r="C475" s="127" t="s">
        <v>438</v>
      </c>
      <c r="D475" s="127" t="s">
        <v>143</v>
      </c>
      <c r="E475" s="128" t="s">
        <v>668</v>
      </c>
      <c r="F475" s="129" t="s">
        <v>669</v>
      </c>
      <c r="G475" s="130" t="s">
        <v>234</v>
      </c>
      <c r="H475" s="131">
        <v>5.8869999999999996</v>
      </c>
      <c r="I475" s="132"/>
      <c r="J475" s="133">
        <f>ROUND(I475*H475,2)</f>
        <v>0</v>
      </c>
      <c r="K475" s="129" t="s">
        <v>147</v>
      </c>
      <c r="L475" s="32"/>
      <c r="M475" s="134" t="s">
        <v>17</v>
      </c>
      <c r="N475" s="135" t="s">
        <v>38</v>
      </c>
      <c r="P475" s="136">
        <f>O475*H475</f>
        <v>0</v>
      </c>
      <c r="Q475" s="136">
        <v>0</v>
      </c>
      <c r="R475" s="136">
        <f>Q475*H475</f>
        <v>0</v>
      </c>
      <c r="S475" s="136">
        <v>0</v>
      </c>
      <c r="T475" s="137">
        <f>S475*H475</f>
        <v>0</v>
      </c>
      <c r="AR475" s="138" t="s">
        <v>148</v>
      </c>
      <c r="AT475" s="138" t="s">
        <v>143</v>
      </c>
      <c r="AU475" s="138" t="s">
        <v>77</v>
      </c>
      <c r="AY475" s="17" t="s">
        <v>141</v>
      </c>
      <c r="BE475" s="139">
        <f>IF(N475="základní",J475,0)</f>
        <v>0</v>
      </c>
      <c r="BF475" s="139">
        <f>IF(N475="snížená",J475,0)</f>
        <v>0</v>
      </c>
      <c r="BG475" s="139">
        <f>IF(N475="zákl. přenesená",J475,0)</f>
        <v>0</v>
      </c>
      <c r="BH475" s="139">
        <f>IF(N475="sníž. přenesená",J475,0)</f>
        <v>0</v>
      </c>
      <c r="BI475" s="139">
        <f>IF(N475="nulová",J475,0)</f>
        <v>0</v>
      </c>
      <c r="BJ475" s="17" t="s">
        <v>75</v>
      </c>
      <c r="BK475" s="139">
        <f>ROUND(I475*H475,2)</f>
        <v>0</v>
      </c>
      <c r="BL475" s="17" t="s">
        <v>148</v>
      </c>
      <c r="BM475" s="138" t="s">
        <v>670</v>
      </c>
    </row>
    <row r="476" spans="2:65" s="1" customFormat="1">
      <c r="B476" s="32"/>
      <c r="D476" s="140" t="s">
        <v>149</v>
      </c>
      <c r="F476" s="141" t="s">
        <v>671</v>
      </c>
      <c r="I476" s="142"/>
      <c r="L476" s="32"/>
      <c r="M476" s="143"/>
      <c r="T476" s="53"/>
      <c r="AT476" s="17" t="s">
        <v>149</v>
      </c>
      <c r="AU476" s="17" t="s">
        <v>77</v>
      </c>
    </row>
    <row r="477" spans="2:65" s="1" customFormat="1" ht="24.25" customHeight="1">
      <c r="B477" s="32"/>
      <c r="C477" s="127" t="s">
        <v>672</v>
      </c>
      <c r="D477" s="127" t="s">
        <v>143</v>
      </c>
      <c r="E477" s="128" t="s">
        <v>673</v>
      </c>
      <c r="F477" s="129" t="s">
        <v>674</v>
      </c>
      <c r="G477" s="130" t="s">
        <v>234</v>
      </c>
      <c r="H477" s="131">
        <v>12.683999999999999</v>
      </c>
      <c r="I477" s="132"/>
      <c r="J477" s="133">
        <f>ROUND(I477*H477,2)</f>
        <v>0</v>
      </c>
      <c r="K477" s="129" t="s">
        <v>147</v>
      </c>
      <c r="L477" s="32"/>
      <c r="M477" s="134" t="s">
        <v>17</v>
      </c>
      <c r="N477" s="135" t="s">
        <v>38</v>
      </c>
      <c r="P477" s="136">
        <f>O477*H477</f>
        <v>0</v>
      </c>
      <c r="Q477" s="136">
        <v>0</v>
      </c>
      <c r="R477" s="136">
        <f>Q477*H477</f>
        <v>0</v>
      </c>
      <c r="S477" s="136">
        <v>0</v>
      </c>
      <c r="T477" s="137">
        <f>S477*H477</f>
        <v>0</v>
      </c>
      <c r="AR477" s="138" t="s">
        <v>148</v>
      </c>
      <c r="AT477" s="138" t="s">
        <v>143</v>
      </c>
      <c r="AU477" s="138" t="s">
        <v>77</v>
      </c>
      <c r="AY477" s="17" t="s">
        <v>141</v>
      </c>
      <c r="BE477" s="139">
        <f>IF(N477="základní",J477,0)</f>
        <v>0</v>
      </c>
      <c r="BF477" s="139">
        <f>IF(N477="snížená",J477,0)</f>
        <v>0</v>
      </c>
      <c r="BG477" s="139">
        <f>IF(N477="zákl. přenesená",J477,0)</f>
        <v>0</v>
      </c>
      <c r="BH477" s="139">
        <f>IF(N477="sníž. přenesená",J477,0)</f>
        <v>0</v>
      </c>
      <c r="BI477" s="139">
        <f>IF(N477="nulová",J477,0)</f>
        <v>0</v>
      </c>
      <c r="BJ477" s="17" t="s">
        <v>75</v>
      </c>
      <c r="BK477" s="139">
        <f>ROUND(I477*H477,2)</f>
        <v>0</v>
      </c>
      <c r="BL477" s="17" t="s">
        <v>148</v>
      </c>
      <c r="BM477" s="138" t="s">
        <v>675</v>
      </c>
    </row>
    <row r="478" spans="2:65" s="1" customFormat="1">
      <c r="B478" s="32"/>
      <c r="D478" s="140" t="s">
        <v>149</v>
      </c>
      <c r="F478" s="141" t="s">
        <v>676</v>
      </c>
      <c r="I478" s="142"/>
      <c r="L478" s="32"/>
      <c r="M478" s="143"/>
      <c r="T478" s="53"/>
      <c r="AT478" s="17" t="s">
        <v>149</v>
      </c>
      <c r="AU478" s="17" t="s">
        <v>77</v>
      </c>
    </row>
    <row r="479" spans="2:65" s="13" customFormat="1" ht="12">
      <c r="B479" s="151"/>
      <c r="D479" s="145" t="s">
        <v>151</v>
      </c>
      <c r="E479" s="152" t="s">
        <v>17</v>
      </c>
      <c r="F479" s="153" t="s">
        <v>677</v>
      </c>
      <c r="H479" s="154">
        <v>12.683999999999999</v>
      </c>
      <c r="I479" s="155"/>
      <c r="L479" s="151"/>
      <c r="M479" s="156"/>
      <c r="T479" s="157"/>
      <c r="AT479" s="152" t="s">
        <v>151</v>
      </c>
      <c r="AU479" s="152" t="s">
        <v>77</v>
      </c>
      <c r="AV479" s="13" t="s">
        <v>77</v>
      </c>
      <c r="AW479" s="13" t="s">
        <v>30</v>
      </c>
      <c r="AX479" s="13" t="s">
        <v>67</v>
      </c>
      <c r="AY479" s="152" t="s">
        <v>141</v>
      </c>
    </row>
    <row r="480" spans="2:65" s="14" customFormat="1" ht="12">
      <c r="B480" s="158"/>
      <c r="D480" s="145" t="s">
        <v>151</v>
      </c>
      <c r="E480" s="159" t="s">
        <v>17</v>
      </c>
      <c r="F480" s="160" t="s">
        <v>154</v>
      </c>
      <c r="H480" s="161">
        <v>12.683999999999999</v>
      </c>
      <c r="I480" s="162"/>
      <c r="L480" s="158"/>
      <c r="M480" s="163"/>
      <c r="T480" s="164"/>
      <c r="AT480" s="159" t="s">
        <v>151</v>
      </c>
      <c r="AU480" s="159" t="s">
        <v>77</v>
      </c>
      <c r="AV480" s="14" t="s">
        <v>148</v>
      </c>
      <c r="AW480" s="14" t="s">
        <v>30</v>
      </c>
      <c r="AX480" s="14" t="s">
        <v>75</v>
      </c>
      <c r="AY480" s="159" t="s">
        <v>141</v>
      </c>
    </row>
    <row r="481" spans="2:65" s="1" customFormat="1" ht="24.25" customHeight="1">
      <c r="B481" s="32"/>
      <c r="C481" s="127" t="s">
        <v>442</v>
      </c>
      <c r="D481" s="127" t="s">
        <v>143</v>
      </c>
      <c r="E481" s="128" t="s">
        <v>678</v>
      </c>
      <c r="F481" s="129" t="s">
        <v>679</v>
      </c>
      <c r="G481" s="130" t="s">
        <v>234</v>
      </c>
      <c r="H481" s="131">
        <v>6.1470000000000002</v>
      </c>
      <c r="I481" s="132"/>
      <c r="J481" s="133">
        <f>ROUND(I481*H481,2)</f>
        <v>0</v>
      </c>
      <c r="K481" s="129" t="s">
        <v>147</v>
      </c>
      <c r="L481" s="32"/>
      <c r="M481" s="134" t="s">
        <v>17</v>
      </c>
      <c r="N481" s="135" t="s">
        <v>38</v>
      </c>
      <c r="P481" s="136">
        <f>O481*H481</f>
        <v>0</v>
      </c>
      <c r="Q481" s="136">
        <v>0</v>
      </c>
      <c r="R481" s="136">
        <f>Q481*H481</f>
        <v>0</v>
      </c>
      <c r="S481" s="136">
        <v>0</v>
      </c>
      <c r="T481" s="137">
        <f>S481*H481</f>
        <v>0</v>
      </c>
      <c r="AR481" s="138" t="s">
        <v>148</v>
      </c>
      <c r="AT481" s="138" t="s">
        <v>143</v>
      </c>
      <c r="AU481" s="138" t="s">
        <v>77</v>
      </c>
      <c r="AY481" s="17" t="s">
        <v>141</v>
      </c>
      <c r="BE481" s="139">
        <f>IF(N481="základní",J481,0)</f>
        <v>0</v>
      </c>
      <c r="BF481" s="139">
        <f>IF(N481="snížená",J481,0)</f>
        <v>0</v>
      </c>
      <c r="BG481" s="139">
        <f>IF(N481="zákl. přenesená",J481,0)</f>
        <v>0</v>
      </c>
      <c r="BH481" s="139">
        <f>IF(N481="sníž. přenesená",J481,0)</f>
        <v>0</v>
      </c>
      <c r="BI481" s="139">
        <f>IF(N481="nulová",J481,0)</f>
        <v>0</v>
      </c>
      <c r="BJ481" s="17" t="s">
        <v>75</v>
      </c>
      <c r="BK481" s="139">
        <f>ROUND(I481*H481,2)</f>
        <v>0</v>
      </c>
      <c r="BL481" s="17" t="s">
        <v>148</v>
      </c>
      <c r="BM481" s="138" t="s">
        <v>680</v>
      </c>
    </row>
    <row r="482" spans="2:65" s="1" customFormat="1">
      <c r="B482" s="32"/>
      <c r="D482" s="140" t="s">
        <v>149</v>
      </c>
      <c r="F482" s="141" t="s">
        <v>681</v>
      </c>
      <c r="I482" s="142"/>
      <c r="L482" s="32"/>
      <c r="M482" s="143"/>
      <c r="T482" s="53"/>
      <c r="AT482" s="17" t="s">
        <v>149</v>
      </c>
      <c r="AU482" s="17" t="s">
        <v>77</v>
      </c>
    </row>
    <row r="483" spans="2:65" s="13" customFormat="1" ht="12">
      <c r="B483" s="151"/>
      <c r="D483" s="145" t="s">
        <v>151</v>
      </c>
      <c r="E483" s="152" t="s">
        <v>17</v>
      </c>
      <c r="F483" s="153" t="s">
        <v>682</v>
      </c>
      <c r="H483" s="154">
        <v>6.1470000000000002</v>
      </c>
      <c r="I483" s="155"/>
      <c r="L483" s="151"/>
      <c r="M483" s="156"/>
      <c r="T483" s="157"/>
      <c r="AT483" s="152" t="s">
        <v>151</v>
      </c>
      <c r="AU483" s="152" t="s">
        <v>77</v>
      </c>
      <c r="AV483" s="13" t="s">
        <v>77</v>
      </c>
      <c r="AW483" s="13" t="s">
        <v>30</v>
      </c>
      <c r="AX483" s="13" t="s">
        <v>67</v>
      </c>
      <c r="AY483" s="152" t="s">
        <v>141</v>
      </c>
    </row>
    <row r="484" spans="2:65" s="14" customFormat="1" ht="12">
      <c r="B484" s="158"/>
      <c r="D484" s="145" t="s">
        <v>151</v>
      </c>
      <c r="E484" s="159" t="s">
        <v>17</v>
      </c>
      <c r="F484" s="160" t="s">
        <v>154</v>
      </c>
      <c r="H484" s="161">
        <v>6.1470000000000002</v>
      </c>
      <c r="I484" s="162"/>
      <c r="L484" s="158"/>
      <c r="M484" s="163"/>
      <c r="T484" s="164"/>
      <c r="AT484" s="159" t="s">
        <v>151</v>
      </c>
      <c r="AU484" s="159" t="s">
        <v>77</v>
      </c>
      <c r="AV484" s="14" t="s">
        <v>148</v>
      </c>
      <c r="AW484" s="14" t="s">
        <v>30</v>
      </c>
      <c r="AX484" s="14" t="s">
        <v>75</v>
      </c>
      <c r="AY484" s="159" t="s">
        <v>141</v>
      </c>
    </row>
    <row r="485" spans="2:65" s="1" customFormat="1" ht="24.25" customHeight="1">
      <c r="B485" s="32"/>
      <c r="C485" s="127" t="s">
        <v>683</v>
      </c>
      <c r="D485" s="127" t="s">
        <v>143</v>
      </c>
      <c r="E485" s="128" t="s">
        <v>684</v>
      </c>
      <c r="F485" s="129" t="s">
        <v>685</v>
      </c>
      <c r="G485" s="130" t="s">
        <v>234</v>
      </c>
      <c r="H485" s="131">
        <v>1.2050000000000001</v>
      </c>
      <c r="I485" s="132"/>
      <c r="J485" s="133">
        <f>ROUND(I485*H485,2)</f>
        <v>0</v>
      </c>
      <c r="K485" s="129" t="s">
        <v>147</v>
      </c>
      <c r="L485" s="32"/>
      <c r="M485" s="134" t="s">
        <v>17</v>
      </c>
      <c r="N485" s="135" t="s">
        <v>38</v>
      </c>
      <c r="P485" s="136">
        <f>O485*H485</f>
        <v>0</v>
      </c>
      <c r="Q485" s="136">
        <v>0</v>
      </c>
      <c r="R485" s="136">
        <f>Q485*H485</f>
        <v>0</v>
      </c>
      <c r="S485" s="136">
        <v>0</v>
      </c>
      <c r="T485" s="137">
        <f>S485*H485</f>
        <v>0</v>
      </c>
      <c r="AR485" s="138" t="s">
        <v>148</v>
      </c>
      <c r="AT485" s="138" t="s">
        <v>143</v>
      </c>
      <c r="AU485" s="138" t="s">
        <v>77</v>
      </c>
      <c r="AY485" s="17" t="s">
        <v>141</v>
      </c>
      <c r="BE485" s="139">
        <f>IF(N485="základní",J485,0)</f>
        <v>0</v>
      </c>
      <c r="BF485" s="139">
        <f>IF(N485="snížená",J485,0)</f>
        <v>0</v>
      </c>
      <c r="BG485" s="139">
        <f>IF(N485="zákl. přenesená",J485,0)</f>
        <v>0</v>
      </c>
      <c r="BH485" s="139">
        <f>IF(N485="sníž. přenesená",J485,0)</f>
        <v>0</v>
      </c>
      <c r="BI485" s="139">
        <f>IF(N485="nulová",J485,0)</f>
        <v>0</v>
      </c>
      <c r="BJ485" s="17" t="s">
        <v>75</v>
      </c>
      <c r="BK485" s="139">
        <f>ROUND(I485*H485,2)</f>
        <v>0</v>
      </c>
      <c r="BL485" s="17" t="s">
        <v>148</v>
      </c>
      <c r="BM485" s="138" t="s">
        <v>187</v>
      </c>
    </row>
    <row r="486" spans="2:65" s="1" customFormat="1">
      <c r="B486" s="32"/>
      <c r="D486" s="140" t="s">
        <v>149</v>
      </c>
      <c r="F486" s="141" t="s">
        <v>686</v>
      </c>
      <c r="I486" s="142"/>
      <c r="L486" s="32"/>
      <c r="M486" s="143"/>
      <c r="T486" s="53"/>
      <c r="AT486" s="17" t="s">
        <v>149</v>
      </c>
      <c r="AU486" s="17" t="s">
        <v>77</v>
      </c>
    </row>
    <row r="487" spans="2:65" s="13" customFormat="1" ht="12">
      <c r="B487" s="151"/>
      <c r="D487" s="145" t="s">
        <v>151</v>
      </c>
      <c r="E487" s="152" t="s">
        <v>17</v>
      </c>
      <c r="F487" s="153" t="s">
        <v>687</v>
      </c>
      <c r="H487" s="154">
        <v>1.2050000000000001</v>
      </c>
      <c r="I487" s="155"/>
      <c r="L487" s="151"/>
      <c r="M487" s="156"/>
      <c r="T487" s="157"/>
      <c r="AT487" s="152" t="s">
        <v>151</v>
      </c>
      <c r="AU487" s="152" t="s">
        <v>77</v>
      </c>
      <c r="AV487" s="13" t="s">
        <v>77</v>
      </c>
      <c r="AW487" s="13" t="s">
        <v>30</v>
      </c>
      <c r="AX487" s="13" t="s">
        <v>67</v>
      </c>
      <c r="AY487" s="152" t="s">
        <v>141</v>
      </c>
    </row>
    <row r="488" spans="2:65" s="14" customFormat="1" ht="12">
      <c r="B488" s="158"/>
      <c r="D488" s="145" t="s">
        <v>151</v>
      </c>
      <c r="E488" s="159" t="s">
        <v>17</v>
      </c>
      <c r="F488" s="160" t="s">
        <v>154</v>
      </c>
      <c r="H488" s="161">
        <v>1.2050000000000001</v>
      </c>
      <c r="I488" s="162"/>
      <c r="L488" s="158"/>
      <c r="M488" s="163"/>
      <c r="T488" s="164"/>
      <c r="AT488" s="159" t="s">
        <v>151</v>
      </c>
      <c r="AU488" s="159" t="s">
        <v>77</v>
      </c>
      <c r="AV488" s="14" t="s">
        <v>148</v>
      </c>
      <c r="AW488" s="14" t="s">
        <v>30</v>
      </c>
      <c r="AX488" s="14" t="s">
        <v>75</v>
      </c>
      <c r="AY488" s="159" t="s">
        <v>141</v>
      </c>
    </row>
    <row r="489" spans="2:65" s="1" customFormat="1" ht="24.25" customHeight="1">
      <c r="B489" s="32"/>
      <c r="C489" s="127" t="s">
        <v>447</v>
      </c>
      <c r="D489" s="127" t="s">
        <v>143</v>
      </c>
      <c r="E489" s="128" t="s">
        <v>688</v>
      </c>
      <c r="F489" s="129" t="s">
        <v>689</v>
      </c>
      <c r="G489" s="130" t="s">
        <v>234</v>
      </c>
      <c r="H489" s="131">
        <v>8.8520000000000003</v>
      </c>
      <c r="I489" s="132"/>
      <c r="J489" s="133">
        <f>ROUND(I489*H489,2)</f>
        <v>0</v>
      </c>
      <c r="K489" s="129" t="s">
        <v>147</v>
      </c>
      <c r="L489" s="32"/>
      <c r="M489" s="134" t="s">
        <v>17</v>
      </c>
      <c r="N489" s="135" t="s">
        <v>38</v>
      </c>
      <c r="P489" s="136">
        <f>O489*H489</f>
        <v>0</v>
      </c>
      <c r="Q489" s="136">
        <v>0</v>
      </c>
      <c r="R489" s="136">
        <f>Q489*H489</f>
        <v>0</v>
      </c>
      <c r="S489" s="136">
        <v>0</v>
      </c>
      <c r="T489" s="137">
        <f>S489*H489</f>
        <v>0</v>
      </c>
      <c r="AR489" s="138" t="s">
        <v>148</v>
      </c>
      <c r="AT489" s="138" t="s">
        <v>143</v>
      </c>
      <c r="AU489" s="138" t="s">
        <v>77</v>
      </c>
      <c r="AY489" s="17" t="s">
        <v>141</v>
      </c>
      <c r="BE489" s="139">
        <f>IF(N489="základní",J489,0)</f>
        <v>0</v>
      </c>
      <c r="BF489" s="139">
        <f>IF(N489="snížená",J489,0)</f>
        <v>0</v>
      </c>
      <c r="BG489" s="139">
        <f>IF(N489="zákl. přenesená",J489,0)</f>
        <v>0</v>
      </c>
      <c r="BH489" s="139">
        <f>IF(N489="sníž. přenesená",J489,0)</f>
        <v>0</v>
      </c>
      <c r="BI489" s="139">
        <f>IF(N489="nulová",J489,0)</f>
        <v>0</v>
      </c>
      <c r="BJ489" s="17" t="s">
        <v>75</v>
      </c>
      <c r="BK489" s="139">
        <f>ROUND(I489*H489,2)</f>
        <v>0</v>
      </c>
      <c r="BL489" s="17" t="s">
        <v>148</v>
      </c>
      <c r="BM489" s="138" t="s">
        <v>690</v>
      </c>
    </row>
    <row r="490" spans="2:65" s="1" customFormat="1">
      <c r="B490" s="32"/>
      <c r="D490" s="140" t="s">
        <v>149</v>
      </c>
      <c r="F490" s="141" t="s">
        <v>691</v>
      </c>
      <c r="I490" s="142"/>
      <c r="L490" s="32"/>
      <c r="M490" s="143"/>
      <c r="T490" s="53"/>
      <c r="AT490" s="17" t="s">
        <v>149</v>
      </c>
      <c r="AU490" s="17" t="s">
        <v>77</v>
      </c>
    </row>
    <row r="491" spans="2:65" s="13" customFormat="1" ht="12">
      <c r="B491" s="151"/>
      <c r="D491" s="145" t="s">
        <v>151</v>
      </c>
      <c r="E491" s="152" t="s">
        <v>17</v>
      </c>
      <c r="F491" s="153" t="s">
        <v>692</v>
      </c>
      <c r="H491" s="154">
        <v>57.231000000000002</v>
      </c>
      <c r="I491" s="155"/>
      <c r="L491" s="151"/>
      <c r="M491" s="156"/>
      <c r="T491" s="157"/>
      <c r="AT491" s="152" t="s">
        <v>151</v>
      </c>
      <c r="AU491" s="152" t="s">
        <v>77</v>
      </c>
      <c r="AV491" s="13" t="s">
        <v>77</v>
      </c>
      <c r="AW491" s="13" t="s">
        <v>30</v>
      </c>
      <c r="AX491" s="13" t="s">
        <v>67</v>
      </c>
      <c r="AY491" s="152" t="s">
        <v>141</v>
      </c>
    </row>
    <row r="492" spans="2:65" s="13" customFormat="1" ht="12">
      <c r="B492" s="151"/>
      <c r="D492" s="145" t="s">
        <v>151</v>
      </c>
      <c r="E492" s="152" t="s">
        <v>17</v>
      </c>
      <c r="F492" s="153" t="s">
        <v>693</v>
      </c>
      <c r="H492" s="154">
        <v>-5.8869999999999996</v>
      </c>
      <c r="I492" s="155"/>
      <c r="L492" s="151"/>
      <c r="M492" s="156"/>
      <c r="T492" s="157"/>
      <c r="AT492" s="152" t="s">
        <v>151</v>
      </c>
      <c r="AU492" s="152" t="s">
        <v>77</v>
      </c>
      <c r="AV492" s="13" t="s">
        <v>77</v>
      </c>
      <c r="AW492" s="13" t="s">
        <v>30</v>
      </c>
      <c r="AX492" s="13" t="s">
        <v>67</v>
      </c>
      <c r="AY492" s="152" t="s">
        <v>141</v>
      </c>
    </row>
    <row r="493" spans="2:65" s="13" customFormat="1" ht="12">
      <c r="B493" s="151"/>
      <c r="D493" s="145" t="s">
        <v>151</v>
      </c>
      <c r="E493" s="152" t="s">
        <v>17</v>
      </c>
      <c r="F493" s="153" t="s">
        <v>694</v>
      </c>
      <c r="H493" s="154">
        <v>-12.683999999999999</v>
      </c>
      <c r="I493" s="155"/>
      <c r="L493" s="151"/>
      <c r="M493" s="156"/>
      <c r="T493" s="157"/>
      <c r="AT493" s="152" t="s">
        <v>151</v>
      </c>
      <c r="AU493" s="152" t="s">
        <v>77</v>
      </c>
      <c r="AV493" s="13" t="s">
        <v>77</v>
      </c>
      <c r="AW493" s="13" t="s">
        <v>30</v>
      </c>
      <c r="AX493" s="13" t="s">
        <v>67</v>
      </c>
      <c r="AY493" s="152" t="s">
        <v>141</v>
      </c>
    </row>
    <row r="494" spans="2:65" s="13" customFormat="1" ht="12">
      <c r="B494" s="151"/>
      <c r="D494" s="145" t="s">
        <v>151</v>
      </c>
      <c r="E494" s="152" t="s">
        <v>17</v>
      </c>
      <c r="F494" s="153" t="s">
        <v>695</v>
      </c>
      <c r="H494" s="154">
        <v>-1.2050000000000001</v>
      </c>
      <c r="I494" s="155"/>
      <c r="L494" s="151"/>
      <c r="M494" s="156"/>
      <c r="T494" s="157"/>
      <c r="AT494" s="152" t="s">
        <v>151</v>
      </c>
      <c r="AU494" s="152" t="s">
        <v>77</v>
      </c>
      <c r="AV494" s="13" t="s">
        <v>77</v>
      </c>
      <c r="AW494" s="13" t="s">
        <v>30</v>
      </c>
      <c r="AX494" s="13" t="s">
        <v>67</v>
      </c>
      <c r="AY494" s="152" t="s">
        <v>141</v>
      </c>
    </row>
    <row r="495" spans="2:65" s="13" customFormat="1" ht="12">
      <c r="B495" s="151"/>
      <c r="D495" s="145" t="s">
        <v>151</v>
      </c>
      <c r="E495" s="152" t="s">
        <v>17</v>
      </c>
      <c r="F495" s="153" t="s">
        <v>696</v>
      </c>
      <c r="H495" s="154">
        <v>-28.603000000000002</v>
      </c>
      <c r="I495" s="155"/>
      <c r="L495" s="151"/>
      <c r="M495" s="156"/>
      <c r="T495" s="157"/>
      <c r="AT495" s="152" t="s">
        <v>151</v>
      </c>
      <c r="AU495" s="152" t="s">
        <v>77</v>
      </c>
      <c r="AV495" s="13" t="s">
        <v>77</v>
      </c>
      <c r="AW495" s="13" t="s">
        <v>30</v>
      </c>
      <c r="AX495" s="13" t="s">
        <v>67</v>
      </c>
      <c r="AY495" s="152" t="s">
        <v>141</v>
      </c>
    </row>
    <row r="496" spans="2:65" s="14" customFormat="1" ht="12">
      <c r="B496" s="158"/>
      <c r="D496" s="145" t="s">
        <v>151</v>
      </c>
      <c r="E496" s="159" t="s">
        <v>17</v>
      </c>
      <c r="F496" s="160" t="s">
        <v>154</v>
      </c>
      <c r="H496" s="161">
        <v>8.8520000000000039</v>
      </c>
      <c r="I496" s="162"/>
      <c r="L496" s="158"/>
      <c r="M496" s="163"/>
      <c r="T496" s="164"/>
      <c r="AT496" s="159" t="s">
        <v>151</v>
      </c>
      <c r="AU496" s="159" t="s">
        <v>77</v>
      </c>
      <c r="AV496" s="14" t="s">
        <v>148</v>
      </c>
      <c r="AW496" s="14" t="s">
        <v>30</v>
      </c>
      <c r="AX496" s="14" t="s">
        <v>75</v>
      </c>
      <c r="AY496" s="159" t="s">
        <v>141</v>
      </c>
    </row>
    <row r="497" spans="2:65" s="1" customFormat="1" ht="24.25" customHeight="1">
      <c r="B497" s="32"/>
      <c r="C497" s="127" t="s">
        <v>697</v>
      </c>
      <c r="D497" s="127" t="s">
        <v>143</v>
      </c>
      <c r="E497" s="128" t="s">
        <v>698</v>
      </c>
      <c r="F497" s="129" t="s">
        <v>699</v>
      </c>
      <c r="G497" s="130" t="s">
        <v>234</v>
      </c>
      <c r="H497" s="131">
        <v>28.603000000000002</v>
      </c>
      <c r="I497" s="132"/>
      <c r="J497" s="133">
        <f>ROUND(I497*H497,2)</f>
        <v>0</v>
      </c>
      <c r="K497" s="129" t="s">
        <v>147</v>
      </c>
      <c r="L497" s="32"/>
      <c r="M497" s="134" t="s">
        <v>17</v>
      </c>
      <c r="N497" s="135" t="s">
        <v>38</v>
      </c>
      <c r="P497" s="136">
        <f>O497*H497</f>
        <v>0</v>
      </c>
      <c r="Q497" s="136">
        <v>0</v>
      </c>
      <c r="R497" s="136">
        <f>Q497*H497</f>
        <v>0</v>
      </c>
      <c r="S497" s="136">
        <v>0</v>
      </c>
      <c r="T497" s="137">
        <f>S497*H497</f>
        <v>0</v>
      </c>
      <c r="AR497" s="138" t="s">
        <v>148</v>
      </c>
      <c r="AT497" s="138" t="s">
        <v>143</v>
      </c>
      <c r="AU497" s="138" t="s">
        <v>77</v>
      </c>
      <c r="AY497" s="17" t="s">
        <v>141</v>
      </c>
      <c r="BE497" s="139">
        <f>IF(N497="základní",J497,0)</f>
        <v>0</v>
      </c>
      <c r="BF497" s="139">
        <f>IF(N497="snížená",J497,0)</f>
        <v>0</v>
      </c>
      <c r="BG497" s="139">
        <f>IF(N497="zákl. přenesená",J497,0)</f>
        <v>0</v>
      </c>
      <c r="BH497" s="139">
        <f>IF(N497="sníž. přenesená",J497,0)</f>
        <v>0</v>
      </c>
      <c r="BI497" s="139">
        <f>IF(N497="nulová",J497,0)</f>
        <v>0</v>
      </c>
      <c r="BJ497" s="17" t="s">
        <v>75</v>
      </c>
      <c r="BK497" s="139">
        <f>ROUND(I497*H497,2)</f>
        <v>0</v>
      </c>
      <c r="BL497" s="17" t="s">
        <v>148</v>
      </c>
      <c r="BM497" s="138" t="s">
        <v>700</v>
      </c>
    </row>
    <row r="498" spans="2:65" s="1" customFormat="1">
      <c r="B498" s="32"/>
      <c r="D498" s="140" t="s">
        <v>149</v>
      </c>
      <c r="F498" s="141" t="s">
        <v>701</v>
      </c>
      <c r="I498" s="142"/>
      <c r="L498" s="32"/>
      <c r="M498" s="143"/>
      <c r="T498" s="53"/>
      <c r="AT498" s="17" t="s">
        <v>149</v>
      </c>
      <c r="AU498" s="17" t="s">
        <v>77</v>
      </c>
    </row>
    <row r="499" spans="2:65" s="13" customFormat="1" ht="12">
      <c r="B499" s="151"/>
      <c r="D499" s="145" t="s">
        <v>151</v>
      </c>
      <c r="E499" s="152" t="s">
        <v>17</v>
      </c>
      <c r="F499" s="153" t="s">
        <v>702</v>
      </c>
      <c r="H499" s="154">
        <v>28.603000000000002</v>
      </c>
      <c r="I499" s="155"/>
      <c r="L499" s="151"/>
      <c r="M499" s="156"/>
      <c r="T499" s="157"/>
      <c r="AT499" s="152" t="s">
        <v>151</v>
      </c>
      <c r="AU499" s="152" t="s">
        <v>77</v>
      </c>
      <c r="AV499" s="13" t="s">
        <v>77</v>
      </c>
      <c r="AW499" s="13" t="s">
        <v>30</v>
      </c>
      <c r="AX499" s="13" t="s">
        <v>67</v>
      </c>
      <c r="AY499" s="152" t="s">
        <v>141</v>
      </c>
    </row>
    <row r="500" spans="2:65" s="14" customFormat="1" ht="12">
      <c r="B500" s="158"/>
      <c r="D500" s="145" t="s">
        <v>151</v>
      </c>
      <c r="E500" s="159" t="s">
        <v>17</v>
      </c>
      <c r="F500" s="160" t="s">
        <v>154</v>
      </c>
      <c r="H500" s="161">
        <v>28.603000000000002</v>
      </c>
      <c r="I500" s="162"/>
      <c r="L500" s="158"/>
      <c r="M500" s="163"/>
      <c r="T500" s="164"/>
      <c r="AT500" s="159" t="s">
        <v>151</v>
      </c>
      <c r="AU500" s="159" t="s">
        <v>77</v>
      </c>
      <c r="AV500" s="14" t="s">
        <v>148</v>
      </c>
      <c r="AW500" s="14" t="s">
        <v>30</v>
      </c>
      <c r="AX500" s="14" t="s">
        <v>75</v>
      </c>
      <c r="AY500" s="159" t="s">
        <v>141</v>
      </c>
    </row>
    <row r="501" spans="2:65" s="11" customFormat="1" ht="23" customHeight="1">
      <c r="B501" s="115"/>
      <c r="D501" s="116" t="s">
        <v>66</v>
      </c>
      <c r="E501" s="125" t="s">
        <v>703</v>
      </c>
      <c r="F501" s="125" t="s">
        <v>704</v>
      </c>
      <c r="I501" s="118"/>
      <c r="J501" s="126">
        <f>BK501</f>
        <v>0</v>
      </c>
      <c r="L501" s="115"/>
      <c r="M501" s="120"/>
      <c r="P501" s="121">
        <f>SUM(P502:P503)</f>
        <v>0</v>
      </c>
      <c r="R501" s="121">
        <f>SUM(R502:R503)</f>
        <v>0</v>
      </c>
      <c r="T501" s="122">
        <f>SUM(T502:T503)</f>
        <v>0</v>
      </c>
      <c r="AR501" s="116" t="s">
        <v>75</v>
      </c>
      <c r="AT501" s="123" t="s">
        <v>66</v>
      </c>
      <c r="AU501" s="123" t="s">
        <v>75</v>
      </c>
      <c r="AY501" s="116" t="s">
        <v>141</v>
      </c>
      <c r="BK501" s="124">
        <f>SUM(BK502:BK503)</f>
        <v>0</v>
      </c>
    </row>
    <row r="502" spans="2:65" s="1" customFormat="1" ht="33" customHeight="1">
      <c r="B502" s="32"/>
      <c r="C502" s="127" t="s">
        <v>451</v>
      </c>
      <c r="D502" s="127" t="s">
        <v>143</v>
      </c>
      <c r="E502" s="128" t="s">
        <v>705</v>
      </c>
      <c r="F502" s="129" t="s">
        <v>706</v>
      </c>
      <c r="G502" s="130" t="s">
        <v>234</v>
      </c>
      <c r="H502" s="131">
        <v>521.25099999999998</v>
      </c>
      <c r="I502" s="132"/>
      <c r="J502" s="133">
        <f>ROUND(I502*H502,2)</f>
        <v>0</v>
      </c>
      <c r="K502" s="129" t="s">
        <v>147</v>
      </c>
      <c r="L502" s="32"/>
      <c r="M502" s="134" t="s">
        <v>17</v>
      </c>
      <c r="N502" s="135" t="s">
        <v>38</v>
      </c>
      <c r="P502" s="136">
        <f>O502*H502</f>
        <v>0</v>
      </c>
      <c r="Q502" s="136">
        <v>0</v>
      </c>
      <c r="R502" s="136">
        <f>Q502*H502</f>
        <v>0</v>
      </c>
      <c r="S502" s="136">
        <v>0</v>
      </c>
      <c r="T502" s="137">
        <f>S502*H502</f>
        <v>0</v>
      </c>
      <c r="AR502" s="138" t="s">
        <v>148</v>
      </c>
      <c r="AT502" s="138" t="s">
        <v>143</v>
      </c>
      <c r="AU502" s="138" t="s">
        <v>77</v>
      </c>
      <c r="AY502" s="17" t="s">
        <v>141</v>
      </c>
      <c r="BE502" s="139">
        <f>IF(N502="základní",J502,0)</f>
        <v>0</v>
      </c>
      <c r="BF502" s="139">
        <f>IF(N502="snížená",J502,0)</f>
        <v>0</v>
      </c>
      <c r="BG502" s="139">
        <f>IF(N502="zákl. přenesená",J502,0)</f>
        <v>0</v>
      </c>
      <c r="BH502" s="139">
        <f>IF(N502="sníž. přenesená",J502,0)</f>
        <v>0</v>
      </c>
      <c r="BI502" s="139">
        <f>IF(N502="nulová",J502,0)</f>
        <v>0</v>
      </c>
      <c r="BJ502" s="17" t="s">
        <v>75</v>
      </c>
      <c r="BK502" s="139">
        <f>ROUND(I502*H502,2)</f>
        <v>0</v>
      </c>
      <c r="BL502" s="17" t="s">
        <v>148</v>
      </c>
      <c r="BM502" s="138" t="s">
        <v>707</v>
      </c>
    </row>
    <row r="503" spans="2:65" s="1" customFormat="1">
      <c r="B503" s="32"/>
      <c r="D503" s="140" t="s">
        <v>149</v>
      </c>
      <c r="F503" s="141" t="s">
        <v>708</v>
      </c>
      <c r="I503" s="142"/>
      <c r="L503" s="32"/>
      <c r="M503" s="143"/>
      <c r="T503" s="53"/>
      <c r="AT503" s="17" t="s">
        <v>149</v>
      </c>
      <c r="AU503" s="17" t="s">
        <v>77</v>
      </c>
    </row>
    <row r="504" spans="2:65" s="11" customFormat="1" ht="26" customHeight="1">
      <c r="B504" s="115"/>
      <c r="D504" s="116" t="s">
        <v>66</v>
      </c>
      <c r="E504" s="117" t="s">
        <v>709</v>
      </c>
      <c r="F504" s="117" t="s">
        <v>710</v>
      </c>
      <c r="I504" s="118"/>
      <c r="J504" s="119">
        <f>BK504</f>
        <v>0</v>
      </c>
      <c r="L504" s="115"/>
      <c r="M504" s="120"/>
      <c r="P504" s="121">
        <f>P505+P543+P584+P632+P639+P658+P690+P699+P706+P714+P723+P745+P787+P803+P815</f>
        <v>0</v>
      </c>
      <c r="R504" s="121">
        <f>R505+R543+R584+R632+R639+R658+R690+R699+R706+R714+R723+R745+R787+R803+R815</f>
        <v>0</v>
      </c>
      <c r="T504" s="122">
        <f>T505+T543+T584+T632+T639+T658+T690+T699+T706+T714+T723+T745+T787+T803+T815</f>
        <v>0</v>
      </c>
      <c r="AR504" s="116" t="s">
        <v>77</v>
      </c>
      <c r="AT504" s="123" t="s">
        <v>66</v>
      </c>
      <c r="AU504" s="123" t="s">
        <v>67</v>
      </c>
      <c r="AY504" s="116" t="s">
        <v>141</v>
      </c>
      <c r="BK504" s="124">
        <f>BK505+BK543+BK584+BK632+BK639+BK658+BK690+BK699+BK706+BK714+BK723+BK745+BK787+BK803+BK815</f>
        <v>0</v>
      </c>
    </row>
    <row r="505" spans="2:65" s="11" customFormat="1" ht="23" customHeight="1">
      <c r="B505" s="115"/>
      <c r="D505" s="116" t="s">
        <v>66</v>
      </c>
      <c r="E505" s="125" t="s">
        <v>711</v>
      </c>
      <c r="F505" s="125" t="s">
        <v>712</v>
      </c>
      <c r="I505" s="118"/>
      <c r="J505" s="126">
        <f>BK505</f>
        <v>0</v>
      </c>
      <c r="L505" s="115"/>
      <c r="M505" s="120"/>
      <c r="P505" s="121">
        <f>SUM(P506:P542)</f>
        <v>0</v>
      </c>
      <c r="R505" s="121">
        <f>SUM(R506:R542)</f>
        <v>0</v>
      </c>
      <c r="T505" s="122">
        <f>SUM(T506:T542)</f>
        <v>0</v>
      </c>
      <c r="AR505" s="116" t="s">
        <v>77</v>
      </c>
      <c r="AT505" s="123" t="s">
        <v>66</v>
      </c>
      <c r="AU505" s="123" t="s">
        <v>75</v>
      </c>
      <c r="AY505" s="116" t="s">
        <v>141</v>
      </c>
      <c r="BK505" s="124">
        <f>SUM(BK506:BK542)</f>
        <v>0</v>
      </c>
    </row>
    <row r="506" spans="2:65" s="1" customFormat="1" ht="24.25" customHeight="1">
      <c r="B506" s="32"/>
      <c r="C506" s="127" t="s">
        <v>713</v>
      </c>
      <c r="D506" s="127" t="s">
        <v>143</v>
      </c>
      <c r="E506" s="128" t="s">
        <v>714</v>
      </c>
      <c r="F506" s="129" t="s">
        <v>715</v>
      </c>
      <c r="G506" s="130" t="s">
        <v>146</v>
      </c>
      <c r="H506" s="131">
        <v>194</v>
      </c>
      <c r="I506" s="132"/>
      <c r="J506" s="133">
        <f>ROUND(I506*H506,2)</f>
        <v>0</v>
      </c>
      <c r="K506" s="129" t="s">
        <v>147</v>
      </c>
      <c r="L506" s="32"/>
      <c r="M506" s="134" t="s">
        <v>17</v>
      </c>
      <c r="N506" s="135" t="s">
        <v>38</v>
      </c>
      <c r="P506" s="136">
        <f>O506*H506</f>
        <v>0</v>
      </c>
      <c r="Q506" s="136">
        <v>0</v>
      </c>
      <c r="R506" s="136">
        <f>Q506*H506</f>
        <v>0</v>
      </c>
      <c r="S506" s="136">
        <v>0</v>
      </c>
      <c r="T506" s="137">
        <f>S506*H506</f>
        <v>0</v>
      </c>
      <c r="AR506" s="138" t="s">
        <v>191</v>
      </c>
      <c r="AT506" s="138" t="s">
        <v>143</v>
      </c>
      <c r="AU506" s="138" t="s">
        <v>77</v>
      </c>
      <c r="AY506" s="17" t="s">
        <v>141</v>
      </c>
      <c r="BE506" s="139">
        <f>IF(N506="základní",J506,0)</f>
        <v>0</v>
      </c>
      <c r="BF506" s="139">
        <f>IF(N506="snížená",J506,0)</f>
        <v>0</v>
      </c>
      <c r="BG506" s="139">
        <f>IF(N506="zákl. přenesená",J506,0)</f>
        <v>0</v>
      </c>
      <c r="BH506" s="139">
        <f>IF(N506="sníž. přenesená",J506,0)</f>
        <v>0</v>
      </c>
      <c r="BI506" s="139">
        <f>IF(N506="nulová",J506,0)</f>
        <v>0</v>
      </c>
      <c r="BJ506" s="17" t="s">
        <v>75</v>
      </c>
      <c r="BK506" s="139">
        <f>ROUND(I506*H506,2)</f>
        <v>0</v>
      </c>
      <c r="BL506" s="17" t="s">
        <v>191</v>
      </c>
      <c r="BM506" s="138" t="s">
        <v>716</v>
      </c>
    </row>
    <row r="507" spans="2:65" s="1" customFormat="1">
      <c r="B507" s="32"/>
      <c r="D507" s="140" t="s">
        <v>149</v>
      </c>
      <c r="F507" s="141" t="s">
        <v>717</v>
      </c>
      <c r="I507" s="142"/>
      <c r="L507" s="32"/>
      <c r="M507" s="143"/>
      <c r="T507" s="53"/>
      <c r="AT507" s="17" t="s">
        <v>149</v>
      </c>
      <c r="AU507" s="17" t="s">
        <v>77</v>
      </c>
    </row>
    <row r="508" spans="2:65" s="12" customFormat="1" ht="12">
      <c r="B508" s="144"/>
      <c r="D508" s="145" t="s">
        <v>151</v>
      </c>
      <c r="E508" s="146" t="s">
        <v>17</v>
      </c>
      <c r="F508" s="147" t="s">
        <v>718</v>
      </c>
      <c r="H508" s="146" t="s">
        <v>17</v>
      </c>
      <c r="I508" s="148"/>
      <c r="L508" s="144"/>
      <c r="M508" s="149"/>
      <c r="T508" s="150"/>
      <c r="AT508" s="146" t="s">
        <v>151</v>
      </c>
      <c r="AU508" s="146" t="s">
        <v>77</v>
      </c>
      <c r="AV508" s="12" t="s">
        <v>75</v>
      </c>
      <c r="AW508" s="12" t="s">
        <v>30</v>
      </c>
      <c r="AX508" s="12" t="s">
        <v>67</v>
      </c>
      <c r="AY508" s="146" t="s">
        <v>141</v>
      </c>
    </row>
    <row r="509" spans="2:65" s="13" customFormat="1" ht="12">
      <c r="B509" s="151"/>
      <c r="D509" s="145" t="s">
        <v>151</v>
      </c>
      <c r="E509" s="152" t="s">
        <v>17</v>
      </c>
      <c r="F509" s="153" t="s">
        <v>187</v>
      </c>
      <c r="H509" s="154">
        <v>194</v>
      </c>
      <c r="I509" s="155"/>
      <c r="L509" s="151"/>
      <c r="M509" s="156"/>
      <c r="T509" s="157"/>
      <c r="AT509" s="152" t="s">
        <v>151</v>
      </c>
      <c r="AU509" s="152" t="s">
        <v>77</v>
      </c>
      <c r="AV509" s="13" t="s">
        <v>77</v>
      </c>
      <c r="AW509" s="13" t="s">
        <v>30</v>
      </c>
      <c r="AX509" s="13" t="s">
        <v>67</v>
      </c>
      <c r="AY509" s="152" t="s">
        <v>141</v>
      </c>
    </row>
    <row r="510" spans="2:65" s="14" customFormat="1" ht="12">
      <c r="B510" s="158"/>
      <c r="D510" s="145" t="s">
        <v>151</v>
      </c>
      <c r="E510" s="159" t="s">
        <v>17</v>
      </c>
      <c r="F510" s="160" t="s">
        <v>154</v>
      </c>
      <c r="H510" s="161">
        <v>194</v>
      </c>
      <c r="I510" s="162"/>
      <c r="L510" s="158"/>
      <c r="M510" s="163"/>
      <c r="T510" s="164"/>
      <c r="AT510" s="159" t="s">
        <v>151</v>
      </c>
      <c r="AU510" s="159" t="s">
        <v>77</v>
      </c>
      <c r="AV510" s="14" t="s">
        <v>148</v>
      </c>
      <c r="AW510" s="14" t="s">
        <v>30</v>
      </c>
      <c r="AX510" s="14" t="s">
        <v>75</v>
      </c>
      <c r="AY510" s="159" t="s">
        <v>141</v>
      </c>
    </row>
    <row r="511" spans="2:65" s="1" customFormat="1" ht="16.5" customHeight="1">
      <c r="B511" s="32"/>
      <c r="C511" s="165" t="s">
        <v>456</v>
      </c>
      <c r="D511" s="165" t="s">
        <v>467</v>
      </c>
      <c r="E511" s="166" t="s">
        <v>719</v>
      </c>
      <c r="F511" s="167" t="s">
        <v>720</v>
      </c>
      <c r="G511" s="168" t="s">
        <v>234</v>
      </c>
      <c r="H511" s="169">
        <v>5.8000000000000003E-2</v>
      </c>
      <c r="I511" s="170"/>
      <c r="J511" s="171">
        <f>ROUND(I511*H511,2)</f>
        <v>0</v>
      </c>
      <c r="K511" s="167" t="s">
        <v>147</v>
      </c>
      <c r="L511" s="172"/>
      <c r="M511" s="173" t="s">
        <v>17</v>
      </c>
      <c r="N511" s="174" t="s">
        <v>38</v>
      </c>
      <c r="P511" s="136">
        <f>O511*H511</f>
        <v>0</v>
      </c>
      <c r="Q511" s="136">
        <v>0</v>
      </c>
      <c r="R511" s="136">
        <f>Q511*H511</f>
        <v>0</v>
      </c>
      <c r="S511" s="136">
        <v>0</v>
      </c>
      <c r="T511" s="137">
        <f>S511*H511</f>
        <v>0</v>
      </c>
      <c r="AR511" s="138" t="s">
        <v>246</v>
      </c>
      <c r="AT511" s="138" t="s">
        <v>467</v>
      </c>
      <c r="AU511" s="138" t="s">
        <v>77</v>
      </c>
      <c r="AY511" s="17" t="s">
        <v>141</v>
      </c>
      <c r="BE511" s="139">
        <f>IF(N511="základní",J511,0)</f>
        <v>0</v>
      </c>
      <c r="BF511" s="139">
        <f>IF(N511="snížená",J511,0)</f>
        <v>0</v>
      </c>
      <c r="BG511" s="139">
        <f>IF(N511="zákl. přenesená",J511,0)</f>
        <v>0</v>
      </c>
      <c r="BH511" s="139">
        <f>IF(N511="sníž. přenesená",J511,0)</f>
        <v>0</v>
      </c>
      <c r="BI511" s="139">
        <f>IF(N511="nulová",J511,0)</f>
        <v>0</v>
      </c>
      <c r="BJ511" s="17" t="s">
        <v>75</v>
      </c>
      <c r="BK511" s="139">
        <f>ROUND(I511*H511,2)</f>
        <v>0</v>
      </c>
      <c r="BL511" s="17" t="s">
        <v>191</v>
      </c>
      <c r="BM511" s="138" t="s">
        <v>721</v>
      </c>
    </row>
    <row r="512" spans="2:65" s="1" customFormat="1" ht="24">
      <c r="B512" s="32"/>
      <c r="D512" s="145" t="s">
        <v>722</v>
      </c>
      <c r="F512" s="175" t="s">
        <v>723</v>
      </c>
      <c r="I512" s="142"/>
      <c r="L512" s="32"/>
      <c r="M512" s="143"/>
      <c r="T512" s="53"/>
      <c r="AT512" s="17" t="s">
        <v>722</v>
      </c>
      <c r="AU512" s="17" t="s">
        <v>77</v>
      </c>
    </row>
    <row r="513" spans="2:65" s="13" customFormat="1" ht="12">
      <c r="B513" s="151"/>
      <c r="D513" s="145" t="s">
        <v>151</v>
      </c>
      <c r="E513" s="152" t="s">
        <v>17</v>
      </c>
      <c r="F513" s="153" t="s">
        <v>724</v>
      </c>
      <c r="H513" s="154">
        <v>5.8000000000000003E-2</v>
      </c>
      <c r="I513" s="155"/>
      <c r="L513" s="151"/>
      <c r="M513" s="156"/>
      <c r="T513" s="157"/>
      <c r="AT513" s="152" t="s">
        <v>151</v>
      </c>
      <c r="AU513" s="152" t="s">
        <v>77</v>
      </c>
      <c r="AV513" s="13" t="s">
        <v>77</v>
      </c>
      <c r="AW513" s="13" t="s">
        <v>30</v>
      </c>
      <c r="AX513" s="13" t="s">
        <v>67</v>
      </c>
      <c r="AY513" s="152" t="s">
        <v>141</v>
      </c>
    </row>
    <row r="514" spans="2:65" s="14" customFormat="1" ht="12">
      <c r="B514" s="158"/>
      <c r="D514" s="145" t="s">
        <v>151</v>
      </c>
      <c r="E514" s="159" t="s">
        <v>17</v>
      </c>
      <c r="F514" s="160" t="s">
        <v>154</v>
      </c>
      <c r="H514" s="161">
        <v>5.8000000000000003E-2</v>
      </c>
      <c r="I514" s="162"/>
      <c r="L514" s="158"/>
      <c r="M514" s="163"/>
      <c r="T514" s="164"/>
      <c r="AT514" s="159" t="s">
        <v>151</v>
      </c>
      <c r="AU514" s="159" t="s">
        <v>77</v>
      </c>
      <c r="AV514" s="14" t="s">
        <v>148</v>
      </c>
      <c r="AW514" s="14" t="s">
        <v>30</v>
      </c>
      <c r="AX514" s="14" t="s">
        <v>75</v>
      </c>
      <c r="AY514" s="159" t="s">
        <v>141</v>
      </c>
    </row>
    <row r="515" spans="2:65" s="1" customFormat="1" ht="24.25" customHeight="1">
      <c r="B515" s="32"/>
      <c r="C515" s="127" t="s">
        <v>725</v>
      </c>
      <c r="D515" s="127" t="s">
        <v>143</v>
      </c>
      <c r="E515" s="128" t="s">
        <v>726</v>
      </c>
      <c r="F515" s="129" t="s">
        <v>727</v>
      </c>
      <c r="G515" s="130" t="s">
        <v>146</v>
      </c>
      <c r="H515" s="131">
        <v>22.27</v>
      </c>
      <c r="I515" s="132"/>
      <c r="J515" s="133">
        <f>ROUND(I515*H515,2)</f>
        <v>0</v>
      </c>
      <c r="K515" s="129" t="s">
        <v>147</v>
      </c>
      <c r="L515" s="32"/>
      <c r="M515" s="134" t="s">
        <v>17</v>
      </c>
      <c r="N515" s="135" t="s">
        <v>38</v>
      </c>
      <c r="P515" s="136">
        <f>O515*H515</f>
        <v>0</v>
      </c>
      <c r="Q515" s="136">
        <v>0</v>
      </c>
      <c r="R515" s="136">
        <f>Q515*H515</f>
        <v>0</v>
      </c>
      <c r="S515" s="136">
        <v>0</v>
      </c>
      <c r="T515" s="137">
        <f>S515*H515</f>
        <v>0</v>
      </c>
      <c r="AR515" s="138" t="s">
        <v>191</v>
      </c>
      <c r="AT515" s="138" t="s">
        <v>143</v>
      </c>
      <c r="AU515" s="138" t="s">
        <v>77</v>
      </c>
      <c r="AY515" s="17" t="s">
        <v>141</v>
      </c>
      <c r="BE515" s="139">
        <f>IF(N515="základní",J515,0)</f>
        <v>0</v>
      </c>
      <c r="BF515" s="139">
        <f>IF(N515="snížená",J515,0)</f>
        <v>0</v>
      </c>
      <c r="BG515" s="139">
        <f>IF(N515="zákl. přenesená",J515,0)</f>
        <v>0</v>
      </c>
      <c r="BH515" s="139">
        <f>IF(N515="sníž. přenesená",J515,0)</f>
        <v>0</v>
      </c>
      <c r="BI515" s="139">
        <f>IF(N515="nulová",J515,0)</f>
        <v>0</v>
      </c>
      <c r="BJ515" s="17" t="s">
        <v>75</v>
      </c>
      <c r="BK515" s="139">
        <f>ROUND(I515*H515,2)</f>
        <v>0</v>
      </c>
      <c r="BL515" s="17" t="s">
        <v>191</v>
      </c>
      <c r="BM515" s="138" t="s">
        <v>728</v>
      </c>
    </row>
    <row r="516" spans="2:65" s="1" customFormat="1">
      <c r="B516" s="32"/>
      <c r="D516" s="140" t="s">
        <v>149</v>
      </c>
      <c r="F516" s="141" t="s">
        <v>729</v>
      </c>
      <c r="I516" s="142"/>
      <c r="L516" s="32"/>
      <c r="M516" s="143"/>
      <c r="T516" s="53"/>
      <c r="AT516" s="17" t="s">
        <v>149</v>
      </c>
      <c r="AU516" s="17" t="s">
        <v>77</v>
      </c>
    </row>
    <row r="517" spans="2:65" s="12" customFormat="1" ht="12">
      <c r="B517" s="144"/>
      <c r="D517" s="145" t="s">
        <v>151</v>
      </c>
      <c r="E517" s="146" t="s">
        <v>17</v>
      </c>
      <c r="F517" s="147" t="s">
        <v>730</v>
      </c>
      <c r="H517" s="146" t="s">
        <v>17</v>
      </c>
      <c r="I517" s="148"/>
      <c r="L517" s="144"/>
      <c r="M517" s="149"/>
      <c r="T517" s="150"/>
      <c r="AT517" s="146" t="s">
        <v>151</v>
      </c>
      <c r="AU517" s="146" t="s">
        <v>77</v>
      </c>
      <c r="AV517" s="12" t="s">
        <v>75</v>
      </c>
      <c r="AW517" s="12" t="s">
        <v>30</v>
      </c>
      <c r="AX517" s="12" t="s">
        <v>67</v>
      </c>
      <c r="AY517" s="146" t="s">
        <v>141</v>
      </c>
    </row>
    <row r="518" spans="2:65" s="13" customFormat="1" ht="12">
      <c r="B518" s="151"/>
      <c r="D518" s="145" t="s">
        <v>151</v>
      </c>
      <c r="E518" s="152" t="s">
        <v>17</v>
      </c>
      <c r="F518" s="153" t="s">
        <v>731</v>
      </c>
      <c r="H518" s="154">
        <v>22.27</v>
      </c>
      <c r="I518" s="155"/>
      <c r="L518" s="151"/>
      <c r="M518" s="156"/>
      <c r="T518" s="157"/>
      <c r="AT518" s="152" t="s">
        <v>151</v>
      </c>
      <c r="AU518" s="152" t="s">
        <v>77</v>
      </c>
      <c r="AV518" s="13" t="s">
        <v>77</v>
      </c>
      <c r="AW518" s="13" t="s">
        <v>30</v>
      </c>
      <c r="AX518" s="13" t="s">
        <v>67</v>
      </c>
      <c r="AY518" s="152" t="s">
        <v>141</v>
      </c>
    </row>
    <row r="519" spans="2:65" s="14" customFormat="1" ht="12">
      <c r="B519" s="158"/>
      <c r="D519" s="145" t="s">
        <v>151</v>
      </c>
      <c r="E519" s="159" t="s">
        <v>17</v>
      </c>
      <c r="F519" s="160" t="s">
        <v>154</v>
      </c>
      <c r="H519" s="161">
        <v>22.27</v>
      </c>
      <c r="I519" s="162"/>
      <c r="L519" s="158"/>
      <c r="M519" s="163"/>
      <c r="T519" s="164"/>
      <c r="AT519" s="159" t="s">
        <v>151</v>
      </c>
      <c r="AU519" s="159" t="s">
        <v>77</v>
      </c>
      <c r="AV519" s="14" t="s">
        <v>148</v>
      </c>
      <c r="AW519" s="14" t="s">
        <v>30</v>
      </c>
      <c r="AX519" s="14" t="s">
        <v>75</v>
      </c>
      <c r="AY519" s="159" t="s">
        <v>141</v>
      </c>
    </row>
    <row r="520" spans="2:65" s="1" customFormat="1" ht="16.5" customHeight="1">
      <c r="B520" s="32"/>
      <c r="C520" s="165" t="s">
        <v>460</v>
      </c>
      <c r="D520" s="165" t="s">
        <v>467</v>
      </c>
      <c r="E520" s="166" t="s">
        <v>732</v>
      </c>
      <c r="F520" s="167" t="s">
        <v>733</v>
      </c>
      <c r="G520" s="168" t="s">
        <v>734</v>
      </c>
      <c r="H520" s="169">
        <v>22.27</v>
      </c>
      <c r="I520" s="170"/>
      <c r="J520" s="171">
        <f>ROUND(I520*H520,2)</f>
        <v>0</v>
      </c>
      <c r="K520" s="167" t="s">
        <v>147</v>
      </c>
      <c r="L520" s="172"/>
      <c r="M520" s="173" t="s">
        <v>17</v>
      </c>
      <c r="N520" s="174" t="s">
        <v>38</v>
      </c>
      <c r="P520" s="136">
        <f>O520*H520</f>
        <v>0</v>
      </c>
      <c r="Q520" s="136">
        <v>0</v>
      </c>
      <c r="R520" s="136">
        <f>Q520*H520</f>
        <v>0</v>
      </c>
      <c r="S520" s="136">
        <v>0</v>
      </c>
      <c r="T520" s="137">
        <f>S520*H520</f>
        <v>0</v>
      </c>
      <c r="AR520" s="138" t="s">
        <v>246</v>
      </c>
      <c r="AT520" s="138" t="s">
        <v>467</v>
      </c>
      <c r="AU520" s="138" t="s">
        <v>77</v>
      </c>
      <c r="AY520" s="17" t="s">
        <v>141</v>
      </c>
      <c r="BE520" s="139">
        <f>IF(N520="základní",J520,0)</f>
        <v>0</v>
      </c>
      <c r="BF520" s="139">
        <f>IF(N520="snížená",J520,0)</f>
        <v>0</v>
      </c>
      <c r="BG520" s="139">
        <f>IF(N520="zákl. přenesená",J520,0)</f>
        <v>0</v>
      </c>
      <c r="BH520" s="139">
        <f>IF(N520="sníž. přenesená",J520,0)</f>
        <v>0</v>
      </c>
      <c r="BI520" s="139">
        <f>IF(N520="nulová",J520,0)</f>
        <v>0</v>
      </c>
      <c r="BJ520" s="17" t="s">
        <v>75</v>
      </c>
      <c r="BK520" s="139">
        <f>ROUND(I520*H520,2)</f>
        <v>0</v>
      </c>
      <c r="BL520" s="17" t="s">
        <v>191</v>
      </c>
      <c r="BM520" s="138" t="s">
        <v>735</v>
      </c>
    </row>
    <row r="521" spans="2:65" s="1" customFormat="1" ht="16.5" customHeight="1">
      <c r="B521" s="32"/>
      <c r="C521" s="127" t="s">
        <v>736</v>
      </c>
      <c r="D521" s="127" t="s">
        <v>143</v>
      </c>
      <c r="E521" s="128" t="s">
        <v>737</v>
      </c>
      <c r="F521" s="129" t="s">
        <v>738</v>
      </c>
      <c r="G521" s="130" t="s">
        <v>146</v>
      </c>
      <c r="H521" s="131">
        <v>194</v>
      </c>
      <c r="I521" s="132"/>
      <c r="J521" s="133">
        <f>ROUND(I521*H521,2)</f>
        <v>0</v>
      </c>
      <c r="K521" s="129" t="s">
        <v>147</v>
      </c>
      <c r="L521" s="32"/>
      <c r="M521" s="134" t="s">
        <v>17</v>
      </c>
      <c r="N521" s="135" t="s">
        <v>38</v>
      </c>
      <c r="P521" s="136">
        <f>O521*H521</f>
        <v>0</v>
      </c>
      <c r="Q521" s="136">
        <v>0</v>
      </c>
      <c r="R521" s="136">
        <f>Q521*H521</f>
        <v>0</v>
      </c>
      <c r="S521" s="136">
        <v>0</v>
      </c>
      <c r="T521" s="137">
        <f>S521*H521</f>
        <v>0</v>
      </c>
      <c r="AR521" s="138" t="s">
        <v>191</v>
      </c>
      <c r="AT521" s="138" t="s">
        <v>143</v>
      </c>
      <c r="AU521" s="138" t="s">
        <v>77</v>
      </c>
      <c r="AY521" s="17" t="s">
        <v>141</v>
      </c>
      <c r="BE521" s="139">
        <f>IF(N521="základní",J521,0)</f>
        <v>0</v>
      </c>
      <c r="BF521" s="139">
        <f>IF(N521="snížená",J521,0)</f>
        <v>0</v>
      </c>
      <c r="BG521" s="139">
        <f>IF(N521="zákl. přenesená",J521,0)</f>
        <v>0</v>
      </c>
      <c r="BH521" s="139">
        <f>IF(N521="sníž. přenesená",J521,0)</f>
        <v>0</v>
      </c>
      <c r="BI521" s="139">
        <f>IF(N521="nulová",J521,0)</f>
        <v>0</v>
      </c>
      <c r="BJ521" s="17" t="s">
        <v>75</v>
      </c>
      <c r="BK521" s="139">
        <f>ROUND(I521*H521,2)</f>
        <v>0</v>
      </c>
      <c r="BL521" s="17" t="s">
        <v>191</v>
      </c>
      <c r="BM521" s="138" t="s">
        <v>739</v>
      </c>
    </row>
    <row r="522" spans="2:65" s="1" customFormat="1">
      <c r="B522" s="32"/>
      <c r="D522" s="140" t="s">
        <v>149</v>
      </c>
      <c r="F522" s="141" t="s">
        <v>740</v>
      </c>
      <c r="I522" s="142"/>
      <c r="L522" s="32"/>
      <c r="M522" s="143"/>
      <c r="T522" s="53"/>
      <c r="AT522" s="17" t="s">
        <v>149</v>
      </c>
      <c r="AU522" s="17" t="s">
        <v>77</v>
      </c>
    </row>
    <row r="523" spans="2:65" s="12" customFormat="1" ht="12">
      <c r="B523" s="144"/>
      <c r="D523" s="145" t="s">
        <v>151</v>
      </c>
      <c r="E523" s="146" t="s">
        <v>17</v>
      </c>
      <c r="F523" s="147" t="s">
        <v>718</v>
      </c>
      <c r="H523" s="146" t="s">
        <v>17</v>
      </c>
      <c r="I523" s="148"/>
      <c r="L523" s="144"/>
      <c r="M523" s="149"/>
      <c r="T523" s="150"/>
      <c r="AT523" s="146" t="s">
        <v>151</v>
      </c>
      <c r="AU523" s="146" t="s">
        <v>77</v>
      </c>
      <c r="AV523" s="12" t="s">
        <v>75</v>
      </c>
      <c r="AW523" s="12" t="s">
        <v>30</v>
      </c>
      <c r="AX523" s="12" t="s">
        <v>67</v>
      </c>
      <c r="AY523" s="146" t="s">
        <v>141</v>
      </c>
    </row>
    <row r="524" spans="2:65" s="13" customFormat="1" ht="12">
      <c r="B524" s="151"/>
      <c r="D524" s="145" t="s">
        <v>151</v>
      </c>
      <c r="E524" s="152" t="s">
        <v>17</v>
      </c>
      <c r="F524" s="153" t="s">
        <v>187</v>
      </c>
      <c r="H524" s="154">
        <v>194</v>
      </c>
      <c r="I524" s="155"/>
      <c r="L524" s="151"/>
      <c r="M524" s="156"/>
      <c r="T524" s="157"/>
      <c r="AT524" s="152" t="s">
        <v>151</v>
      </c>
      <c r="AU524" s="152" t="s">
        <v>77</v>
      </c>
      <c r="AV524" s="13" t="s">
        <v>77</v>
      </c>
      <c r="AW524" s="13" t="s">
        <v>30</v>
      </c>
      <c r="AX524" s="13" t="s">
        <v>67</v>
      </c>
      <c r="AY524" s="152" t="s">
        <v>141</v>
      </c>
    </row>
    <row r="525" spans="2:65" s="14" customFormat="1" ht="12">
      <c r="B525" s="158"/>
      <c r="D525" s="145" t="s">
        <v>151</v>
      </c>
      <c r="E525" s="159" t="s">
        <v>17</v>
      </c>
      <c r="F525" s="160" t="s">
        <v>154</v>
      </c>
      <c r="H525" s="161">
        <v>194</v>
      </c>
      <c r="I525" s="162"/>
      <c r="L525" s="158"/>
      <c r="M525" s="163"/>
      <c r="T525" s="164"/>
      <c r="AT525" s="159" t="s">
        <v>151</v>
      </c>
      <c r="AU525" s="159" t="s">
        <v>77</v>
      </c>
      <c r="AV525" s="14" t="s">
        <v>148</v>
      </c>
      <c r="AW525" s="14" t="s">
        <v>30</v>
      </c>
      <c r="AX525" s="14" t="s">
        <v>75</v>
      </c>
      <c r="AY525" s="159" t="s">
        <v>141</v>
      </c>
    </row>
    <row r="526" spans="2:65" s="1" customFormat="1" ht="24.25" customHeight="1">
      <c r="B526" s="32"/>
      <c r="C526" s="165" t="s">
        <v>465</v>
      </c>
      <c r="D526" s="165" t="s">
        <v>467</v>
      </c>
      <c r="E526" s="166" t="s">
        <v>741</v>
      </c>
      <c r="F526" s="167" t="s">
        <v>742</v>
      </c>
      <c r="G526" s="168" t="s">
        <v>146</v>
      </c>
      <c r="H526" s="169">
        <v>226.107</v>
      </c>
      <c r="I526" s="170"/>
      <c r="J526" s="171">
        <f>ROUND(I526*H526,2)</f>
        <v>0</v>
      </c>
      <c r="K526" s="167" t="s">
        <v>147</v>
      </c>
      <c r="L526" s="172"/>
      <c r="M526" s="173" t="s">
        <v>17</v>
      </c>
      <c r="N526" s="174" t="s">
        <v>38</v>
      </c>
      <c r="P526" s="136">
        <f>O526*H526</f>
        <v>0</v>
      </c>
      <c r="Q526" s="136">
        <v>0</v>
      </c>
      <c r="R526" s="136">
        <f>Q526*H526</f>
        <v>0</v>
      </c>
      <c r="S526" s="136">
        <v>0</v>
      </c>
      <c r="T526" s="137">
        <f>S526*H526</f>
        <v>0</v>
      </c>
      <c r="AR526" s="138" t="s">
        <v>246</v>
      </c>
      <c r="AT526" s="138" t="s">
        <v>467</v>
      </c>
      <c r="AU526" s="138" t="s">
        <v>77</v>
      </c>
      <c r="AY526" s="17" t="s">
        <v>141</v>
      </c>
      <c r="BE526" s="139">
        <f>IF(N526="základní",J526,0)</f>
        <v>0</v>
      </c>
      <c r="BF526" s="139">
        <f>IF(N526="snížená",J526,0)</f>
        <v>0</v>
      </c>
      <c r="BG526" s="139">
        <f>IF(N526="zákl. přenesená",J526,0)</f>
        <v>0</v>
      </c>
      <c r="BH526" s="139">
        <f>IF(N526="sníž. přenesená",J526,0)</f>
        <v>0</v>
      </c>
      <c r="BI526" s="139">
        <f>IF(N526="nulová",J526,0)</f>
        <v>0</v>
      </c>
      <c r="BJ526" s="17" t="s">
        <v>75</v>
      </c>
      <c r="BK526" s="139">
        <f>ROUND(I526*H526,2)</f>
        <v>0</v>
      </c>
      <c r="BL526" s="17" t="s">
        <v>191</v>
      </c>
      <c r="BM526" s="138" t="s">
        <v>743</v>
      </c>
    </row>
    <row r="527" spans="2:65" s="13" customFormat="1" ht="12">
      <c r="B527" s="151"/>
      <c r="D527" s="145" t="s">
        <v>151</v>
      </c>
      <c r="E527" s="152" t="s">
        <v>17</v>
      </c>
      <c r="F527" s="153" t="s">
        <v>744</v>
      </c>
      <c r="H527" s="154">
        <v>226.107</v>
      </c>
      <c r="I527" s="155"/>
      <c r="L527" s="151"/>
      <c r="M527" s="156"/>
      <c r="T527" s="157"/>
      <c r="AT527" s="152" t="s">
        <v>151</v>
      </c>
      <c r="AU527" s="152" t="s">
        <v>77</v>
      </c>
      <c r="AV527" s="13" t="s">
        <v>77</v>
      </c>
      <c r="AW527" s="13" t="s">
        <v>30</v>
      </c>
      <c r="AX527" s="13" t="s">
        <v>67</v>
      </c>
      <c r="AY527" s="152" t="s">
        <v>141</v>
      </c>
    </row>
    <row r="528" spans="2:65" s="14" customFormat="1" ht="12">
      <c r="B528" s="158"/>
      <c r="D528" s="145" t="s">
        <v>151</v>
      </c>
      <c r="E528" s="159" t="s">
        <v>17</v>
      </c>
      <c r="F528" s="160" t="s">
        <v>154</v>
      </c>
      <c r="H528" s="161">
        <v>226.107</v>
      </c>
      <c r="I528" s="162"/>
      <c r="L528" s="158"/>
      <c r="M528" s="163"/>
      <c r="T528" s="164"/>
      <c r="AT528" s="159" t="s">
        <v>151</v>
      </c>
      <c r="AU528" s="159" t="s">
        <v>77</v>
      </c>
      <c r="AV528" s="14" t="s">
        <v>148</v>
      </c>
      <c r="AW528" s="14" t="s">
        <v>30</v>
      </c>
      <c r="AX528" s="14" t="s">
        <v>75</v>
      </c>
      <c r="AY528" s="159" t="s">
        <v>141</v>
      </c>
    </row>
    <row r="529" spans="2:65" s="1" customFormat="1" ht="16.5" customHeight="1">
      <c r="B529" s="32"/>
      <c r="C529" s="127" t="s">
        <v>745</v>
      </c>
      <c r="D529" s="127" t="s">
        <v>143</v>
      </c>
      <c r="E529" s="128" t="s">
        <v>746</v>
      </c>
      <c r="F529" s="129" t="s">
        <v>747</v>
      </c>
      <c r="G529" s="130" t="s">
        <v>146</v>
      </c>
      <c r="H529" s="131">
        <v>15.065</v>
      </c>
      <c r="I529" s="132"/>
      <c r="J529" s="133">
        <f>ROUND(I529*H529,2)</f>
        <v>0</v>
      </c>
      <c r="K529" s="129" t="s">
        <v>147</v>
      </c>
      <c r="L529" s="32"/>
      <c r="M529" s="134" t="s">
        <v>17</v>
      </c>
      <c r="N529" s="135" t="s">
        <v>38</v>
      </c>
      <c r="P529" s="136">
        <f>O529*H529</f>
        <v>0</v>
      </c>
      <c r="Q529" s="136">
        <v>0</v>
      </c>
      <c r="R529" s="136">
        <f>Q529*H529</f>
        <v>0</v>
      </c>
      <c r="S529" s="136">
        <v>0</v>
      </c>
      <c r="T529" s="137">
        <f>S529*H529</f>
        <v>0</v>
      </c>
      <c r="AR529" s="138" t="s">
        <v>191</v>
      </c>
      <c r="AT529" s="138" t="s">
        <v>143</v>
      </c>
      <c r="AU529" s="138" t="s">
        <v>77</v>
      </c>
      <c r="AY529" s="17" t="s">
        <v>141</v>
      </c>
      <c r="BE529" s="139">
        <f>IF(N529="základní",J529,0)</f>
        <v>0</v>
      </c>
      <c r="BF529" s="139">
        <f>IF(N529="snížená",J529,0)</f>
        <v>0</v>
      </c>
      <c r="BG529" s="139">
        <f>IF(N529="zákl. přenesená",J529,0)</f>
        <v>0</v>
      </c>
      <c r="BH529" s="139">
        <f>IF(N529="sníž. přenesená",J529,0)</f>
        <v>0</v>
      </c>
      <c r="BI529" s="139">
        <f>IF(N529="nulová",J529,0)</f>
        <v>0</v>
      </c>
      <c r="BJ529" s="17" t="s">
        <v>75</v>
      </c>
      <c r="BK529" s="139">
        <f>ROUND(I529*H529,2)</f>
        <v>0</v>
      </c>
      <c r="BL529" s="17" t="s">
        <v>191</v>
      </c>
      <c r="BM529" s="138" t="s">
        <v>748</v>
      </c>
    </row>
    <row r="530" spans="2:65" s="1" customFormat="1">
      <c r="B530" s="32"/>
      <c r="D530" s="140" t="s">
        <v>149</v>
      </c>
      <c r="F530" s="141" t="s">
        <v>749</v>
      </c>
      <c r="I530" s="142"/>
      <c r="L530" s="32"/>
      <c r="M530" s="143"/>
      <c r="T530" s="53"/>
      <c r="AT530" s="17" t="s">
        <v>149</v>
      </c>
      <c r="AU530" s="17" t="s">
        <v>77</v>
      </c>
    </row>
    <row r="531" spans="2:65" s="1" customFormat="1" ht="16.5" customHeight="1">
      <c r="B531" s="32"/>
      <c r="C531" s="165" t="s">
        <v>470</v>
      </c>
      <c r="D531" s="165" t="s">
        <v>467</v>
      </c>
      <c r="E531" s="166" t="s">
        <v>750</v>
      </c>
      <c r="F531" s="167" t="s">
        <v>751</v>
      </c>
      <c r="G531" s="168" t="s">
        <v>146</v>
      </c>
      <c r="H531" s="169">
        <v>18.393999999999998</v>
      </c>
      <c r="I531" s="170"/>
      <c r="J531" s="171">
        <f>ROUND(I531*H531,2)</f>
        <v>0</v>
      </c>
      <c r="K531" s="167" t="s">
        <v>147</v>
      </c>
      <c r="L531" s="172"/>
      <c r="M531" s="173" t="s">
        <v>17</v>
      </c>
      <c r="N531" s="174" t="s">
        <v>38</v>
      </c>
      <c r="P531" s="136">
        <f>O531*H531</f>
        <v>0</v>
      </c>
      <c r="Q531" s="136">
        <v>0</v>
      </c>
      <c r="R531" s="136">
        <f>Q531*H531</f>
        <v>0</v>
      </c>
      <c r="S531" s="136">
        <v>0</v>
      </c>
      <c r="T531" s="137">
        <f>S531*H531</f>
        <v>0</v>
      </c>
      <c r="AR531" s="138" t="s">
        <v>246</v>
      </c>
      <c r="AT531" s="138" t="s">
        <v>467</v>
      </c>
      <c r="AU531" s="138" t="s">
        <v>77</v>
      </c>
      <c r="AY531" s="17" t="s">
        <v>141</v>
      </c>
      <c r="BE531" s="139">
        <f>IF(N531="základní",J531,0)</f>
        <v>0</v>
      </c>
      <c r="BF531" s="139">
        <f>IF(N531="snížená",J531,0)</f>
        <v>0</v>
      </c>
      <c r="BG531" s="139">
        <f>IF(N531="zákl. přenesená",J531,0)</f>
        <v>0</v>
      </c>
      <c r="BH531" s="139">
        <f>IF(N531="sníž. přenesená",J531,0)</f>
        <v>0</v>
      </c>
      <c r="BI531" s="139">
        <f>IF(N531="nulová",J531,0)</f>
        <v>0</v>
      </c>
      <c r="BJ531" s="17" t="s">
        <v>75</v>
      </c>
      <c r="BK531" s="139">
        <f>ROUND(I531*H531,2)</f>
        <v>0</v>
      </c>
      <c r="BL531" s="17" t="s">
        <v>191</v>
      </c>
      <c r="BM531" s="138" t="s">
        <v>752</v>
      </c>
    </row>
    <row r="532" spans="2:65" s="13" customFormat="1" ht="12">
      <c r="B532" s="151"/>
      <c r="D532" s="145" t="s">
        <v>151</v>
      </c>
      <c r="E532" s="152" t="s">
        <v>17</v>
      </c>
      <c r="F532" s="153" t="s">
        <v>753</v>
      </c>
      <c r="H532" s="154">
        <v>18.393999999999998</v>
      </c>
      <c r="I532" s="155"/>
      <c r="L532" s="151"/>
      <c r="M532" s="156"/>
      <c r="T532" s="157"/>
      <c r="AT532" s="152" t="s">
        <v>151</v>
      </c>
      <c r="AU532" s="152" t="s">
        <v>77</v>
      </c>
      <c r="AV532" s="13" t="s">
        <v>77</v>
      </c>
      <c r="AW532" s="13" t="s">
        <v>30</v>
      </c>
      <c r="AX532" s="13" t="s">
        <v>67</v>
      </c>
      <c r="AY532" s="152" t="s">
        <v>141</v>
      </c>
    </row>
    <row r="533" spans="2:65" s="14" customFormat="1" ht="12">
      <c r="B533" s="158"/>
      <c r="D533" s="145" t="s">
        <v>151</v>
      </c>
      <c r="E533" s="159" t="s">
        <v>17</v>
      </c>
      <c r="F533" s="160" t="s">
        <v>154</v>
      </c>
      <c r="H533" s="161">
        <v>18.393999999999998</v>
      </c>
      <c r="I533" s="162"/>
      <c r="L533" s="158"/>
      <c r="M533" s="163"/>
      <c r="T533" s="164"/>
      <c r="AT533" s="159" t="s">
        <v>151</v>
      </c>
      <c r="AU533" s="159" t="s">
        <v>77</v>
      </c>
      <c r="AV533" s="14" t="s">
        <v>148</v>
      </c>
      <c r="AW533" s="14" t="s">
        <v>30</v>
      </c>
      <c r="AX533" s="14" t="s">
        <v>75</v>
      </c>
      <c r="AY533" s="159" t="s">
        <v>141</v>
      </c>
    </row>
    <row r="534" spans="2:65" s="1" customFormat="1" ht="21.75" customHeight="1">
      <c r="B534" s="32"/>
      <c r="C534" s="127" t="s">
        <v>754</v>
      </c>
      <c r="D534" s="127" t="s">
        <v>143</v>
      </c>
      <c r="E534" s="128" t="s">
        <v>755</v>
      </c>
      <c r="F534" s="129" t="s">
        <v>756</v>
      </c>
      <c r="G534" s="130" t="s">
        <v>179</v>
      </c>
      <c r="H534" s="131">
        <v>13.1</v>
      </c>
      <c r="I534" s="132"/>
      <c r="J534" s="133">
        <f>ROUND(I534*H534,2)</f>
        <v>0</v>
      </c>
      <c r="K534" s="129" t="s">
        <v>147</v>
      </c>
      <c r="L534" s="32"/>
      <c r="M534" s="134" t="s">
        <v>17</v>
      </c>
      <c r="N534" s="135" t="s">
        <v>38</v>
      </c>
      <c r="P534" s="136">
        <f>O534*H534</f>
        <v>0</v>
      </c>
      <c r="Q534" s="136">
        <v>0</v>
      </c>
      <c r="R534" s="136">
        <f>Q534*H534</f>
        <v>0</v>
      </c>
      <c r="S534" s="136">
        <v>0</v>
      </c>
      <c r="T534" s="137">
        <f>S534*H534</f>
        <v>0</v>
      </c>
      <c r="AR534" s="138" t="s">
        <v>191</v>
      </c>
      <c r="AT534" s="138" t="s">
        <v>143</v>
      </c>
      <c r="AU534" s="138" t="s">
        <v>77</v>
      </c>
      <c r="AY534" s="17" t="s">
        <v>141</v>
      </c>
      <c r="BE534" s="139">
        <f>IF(N534="základní",J534,0)</f>
        <v>0</v>
      </c>
      <c r="BF534" s="139">
        <f>IF(N534="snížená",J534,0)</f>
        <v>0</v>
      </c>
      <c r="BG534" s="139">
        <f>IF(N534="zákl. přenesená",J534,0)</f>
        <v>0</v>
      </c>
      <c r="BH534" s="139">
        <f>IF(N534="sníž. přenesená",J534,0)</f>
        <v>0</v>
      </c>
      <c r="BI534" s="139">
        <f>IF(N534="nulová",J534,0)</f>
        <v>0</v>
      </c>
      <c r="BJ534" s="17" t="s">
        <v>75</v>
      </c>
      <c r="BK534" s="139">
        <f>ROUND(I534*H534,2)</f>
        <v>0</v>
      </c>
      <c r="BL534" s="17" t="s">
        <v>191</v>
      </c>
      <c r="BM534" s="138" t="s">
        <v>757</v>
      </c>
    </row>
    <row r="535" spans="2:65" s="1" customFormat="1">
      <c r="B535" s="32"/>
      <c r="D535" s="140" t="s">
        <v>149</v>
      </c>
      <c r="F535" s="141" t="s">
        <v>758</v>
      </c>
      <c r="I535" s="142"/>
      <c r="L535" s="32"/>
      <c r="M535" s="143"/>
      <c r="T535" s="53"/>
      <c r="AT535" s="17" t="s">
        <v>149</v>
      </c>
      <c r="AU535" s="17" t="s">
        <v>77</v>
      </c>
    </row>
    <row r="536" spans="2:65" s="1" customFormat="1" ht="16.5" customHeight="1">
      <c r="B536" s="32"/>
      <c r="C536" s="127" t="s">
        <v>475</v>
      </c>
      <c r="D536" s="127" t="s">
        <v>143</v>
      </c>
      <c r="E536" s="128" t="s">
        <v>759</v>
      </c>
      <c r="F536" s="129" t="s">
        <v>760</v>
      </c>
      <c r="G536" s="130" t="s">
        <v>146</v>
      </c>
      <c r="H536" s="131">
        <v>15.065</v>
      </c>
      <c r="I536" s="132"/>
      <c r="J536" s="133">
        <f>ROUND(I536*H536,2)</f>
        <v>0</v>
      </c>
      <c r="K536" s="129" t="s">
        <v>147</v>
      </c>
      <c r="L536" s="32"/>
      <c r="M536" s="134" t="s">
        <v>17</v>
      </c>
      <c r="N536" s="135" t="s">
        <v>38</v>
      </c>
      <c r="P536" s="136">
        <f>O536*H536</f>
        <v>0</v>
      </c>
      <c r="Q536" s="136">
        <v>0</v>
      </c>
      <c r="R536" s="136">
        <f>Q536*H536</f>
        <v>0</v>
      </c>
      <c r="S536" s="136">
        <v>0</v>
      </c>
      <c r="T536" s="137">
        <f>S536*H536</f>
        <v>0</v>
      </c>
      <c r="AR536" s="138" t="s">
        <v>191</v>
      </c>
      <c r="AT536" s="138" t="s">
        <v>143</v>
      </c>
      <c r="AU536" s="138" t="s">
        <v>77</v>
      </c>
      <c r="AY536" s="17" t="s">
        <v>141</v>
      </c>
      <c r="BE536" s="139">
        <f>IF(N536="základní",J536,0)</f>
        <v>0</v>
      </c>
      <c r="BF536" s="139">
        <f>IF(N536="snížená",J536,0)</f>
        <v>0</v>
      </c>
      <c r="BG536" s="139">
        <f>IF(N536="zákl. přenesená",J536,0)</f>
        <v>0</v>
      </c>
      <c r="BH536" s="139">
        <f>IF(N536="sníž. přenesená",J536,0)</f>
        <v>0</v>
      </c>
      <c r="BI536" s="139">
        <f>IF(N536="nulová",J536,0)</f>
        <v>0</v>
      </c>
      <c r="BJ536" s="17" t="s">
        <v>75</v>
      </c>
      <c r="BK536" s="139">
        <f>ROUND(I536*H536,2)</f>
        <v>0</v>
      </c>
      <c r="BL536" s="17" t="s">
        <v>191</v>
      </c>
      <c r="BM536" s="138" t="s">
        <v>761</v>
      </c>
    </row>
    <row r="537" spans="2:65" s="1" customFormat="1">
      <c r="B537" s="32"/>
      <c r="D537" s="140" t="s">
        <v>149</v>
      </c>
      <c r="F537" s="141" t="s">
        <v>762</v>
      </c>
      <c r="I537" s="142"/>
      <c r="L537" s="32"/>
      <c r="M537" s="143"/>
      <c r="T537" s="53"/>
      <c r="AT537" s="17" t="s">
        <v>149</v>
      </c>
      <c r="AU537" s="17" t="s">
        <v>77</v>
      </c>
    </row>
    <row r="538" spans="2:65" s="1" customFormat="1" ht="16.5" customHeight="1">
      <c r="B538" s="32"/>
      <c r="C538" s="165" t="s">
        <v>763</v>
      </c>
      <c r="D538" s="165" t="s">
        <v>467</v>
      </c>
      <c r="E538" s="166" t="s">
        <v>764</v>
      </c>
      <c r="F538" s="167" t="s">
        <v>765</v>
      </c>
      <c r="G538" s="168" t="s">
        <v>146</v>
      </c>
      <c r="H538" s="169">
        <v>15.818</v>
      </c>
      <c r="I538" s="170"/>
      <c r="J538" s="171">
        <f>ROUND(I538*H538,2)</f>
        <v>0</v>
      </c>
      <c r="K538" s="167" t="s">
        <v>147</v>
      </c>
      <c r="L538" s="172"/>
      <c r="M538" s="173" t="s">
        <v>17</v>
      </c>
      <c r="N538" s="174" t="s">
        <v>38</v>
      </c>
      <c r="P538" s="136">
        <f>O538*H538</f>
        <v>0</v>
      </c>
      <c r="Q538" s="136">
        <v>0</v>
      </c>
      <c r="R538" s="136">
        <f>Q538*H538</f>
        <v>0</v>
      </c>
      <c r="S538" s="136">
        <v>0</v>
      </c>
      <c r="T538" s="137">
        <f>S538*H538</f>
        <v>0</v>
      </c>
      <c r="AR538" s="138" t="s">
        <v>246</v>
      </c>
      <c r="AT538" s="138" t="s">
        <v>467</v>
      </c>
      <c r="AU538" s="138" t="s">
        <v>77</v>
      </c>
      <c r="AY538" s="17" t="s">
        <v>141</v>
      </c>
      <c r="BE538" s="139">
        <f>IF(N538="základní",J538,0)</f>
        <v>0</v>
      </c>
      <c r="BF538" s="139">
        <f>IF(N538="snížená",J538,0)</f>
        <v>0</v>
      </c>
      <c r="BG538" s="139">
        <f>IF(N538="zákl. přenesená",J538,0)</f>
        <v>0</v>
      </c>
      <c r="BH538" s="139">
        <f>IF(N538="sníž. přenesená",J538,0)</f>
        <v>0</v>
      </c>
      <c r="BI538" s="139">
        <f>IF(N538="nulová",J538,0)</f>
        <v>0</v>
      </c>
      <c r="BJ538" s="17" t="s">
        <v>75</v>
      </c>
      <c r="BK538" s="139">
        <f>ROUND(I538*H538,2)</f>
        <v>0</v>
      </c>
      <c r="BL538" s="17" t="s">
        <v>191</v>
      </c>
      <c r="BM538" s="138" t="s">
        <v>766</v>
      </c>
    </row>
    <row r="539" spans="2:65" s="13" customFormat="1" ht="12">
      <c r="B539" s="151"/>
      <c r="D539" s="145" t="s">
        <v>151</v>
      </c>
      <c r="E539" s="152" t="s">
        <v>17</v>
      </c>
      <c r="F539" s="153" t="s">
        <v>767</v>
      </c>
      <c r="H539" s="154">
        <v>15.818</v>
      </c>
      <c r="I539" s="155"/>
      <c r="L539" s="151"/>
      <c r="M539" s="156"/>
      <c r="T539" s="157"/>
      <c r="AT539" s="152" t="s">
        <v>151</v>
      </c>
      <c r="AU539" s="152" t="s">
        <v>77</v>
      </c>
      <c r="AV539" s="13" t="s">
        <v>77</v>
      </c>
      <c r="AW539" s="13" t="s">
        <v>30</v>
      </c>
      <c r="AX539" s="13" t="s">
        <v>67</v>
      </c>
      <c r="AY539" s="152" t="s">
        <v>141</v>
      </c>
    </row>
    <row r="540" spans="2:65" s="14" customFormat="1" ht="12">
      <c r="B540" s="158"/>
      <c r="D540" s="145" t="s">
        <v>151</v>
      </c>
      <c r="E540" s="159" t="s">
        <v>17</v>
      </c>
      <c r="F540" s="160" t="s">
        <v>154</v>
      </c>
      <c r="H540" s="161">
        <v>15.818</v>
      </c>
      <c r="I540" s="162"/>
      <c r="L540" s="158"/>
      <c r="M540" s="163"/>
      <c r="T540" s="164"/>
      <c r="AT540" s="159" t="s">
        <v>151</v>
      </c>
      <c r="AU540" s="159" t="s">
        <v>77</v>
      </c>
      <c r="AV540" s="14" t="s">
        <v>148</v>
      </c>
      <c r="AW540" s="14" t="s">
        <v>30</v>
      </c>
      <c r="AX540" s="14" t="s">
        <v>75</v>
      </c>
      <c r="AY540" s="159" t="s">
        <v>141</v>
      </c>
    </row>
    <row r="541" spans="2:65" s="1" customFormat="1" ht="24.25" customHeight="1">
      <c r="B541" s="32"/>
      <c r="C541" s="127" t="s">
        <v>479</v>
      </c>
      <c r="D541" s="127" t="s">
        <v>143</v>
      </c>
      <c r="E541" s="128" t="s">
        <v>768</v>
      </c>
      <c r="F541" s="129" t="s">
        <v>769</v>
      </c>
      <c r="G541" s="130" t="s">
        <v>234</v>
      </c>
      <c r="H541" s="131">
        <v>1.395</v>
      </c>
      <c r="I541" s="132"/>
      <c r="J541" s="133">
        <f>ROUND(I541*H541,2)</f>
        <v>0</v>
      </c>
      <c r="K541" s="129" t="s">
        <v>147</v>
      </c>
      <c r="L541" s="32"/>
      <c r="M541" s="134" t="s">
        <v>17</v>
      </c>
      <c r="N541" s="135" t="s">
        <v>38</v>
      </c>
      <c r="P541" s="136">
        <f>O541*H541</f>
        <v>0</v>
      </c>
      <c r="Q541" s="136">
        <v>0</v>
      </c>
      <c r="R541" s="136">
        <f>Q541*H541</f>
        <v>0</v>
      </c>
      <c r="S541" s="136">
        <v>0</v>
      </c>
      <c r="T541" s="137">
        <f>S541*H541</f>
        <v>0</v>
      </c>
      <c r="AR541" s="138" t="s">
        <v>191</v>
      </c>
      <c r="AT541" s="138" t="s">
        <v>143</v>
      </c>
      <c r="AU541" s="138" t="s">
        <v>77</v>
      </c>
      <c r="AY541" s="17" t="s">
        <v>141</v>
      </c>
      <c r="BE541" s="139">
        <f>IF(N541="základní",J541,0)</f>
        <v>0</v>
      </c>
      <c r="BF541" s="139">
        <f>IF(N541="snížená",J541,0)</f>
        <v>0</v>
      </c>
      <c r="BG541" s="139">
        <f>IF(N541="zákl. přenesená",J541,0)</f>
        <v>0</v>
      </c>
      <c r="BH541" s="139">
        <f>IF(N541="sníž. přenesená",J541,0)</f>
        <v>0</v>
      </c>
      <c r="BI541" s="139">
        <f>IF(N541="nulová",J541,0)</f>
        <v>0</v>
      </c>
      <c r="BJ541" s="17" t="s">
        <v>75</v>
      </c>
      <c r="BK541" s="139">
        <f>ROUND(I541*H541,2)</f>
        <v>0</v>
      </c>
      <c r="BL541" s="17" t="s">
        <v>191</v>
      </c>
      <c r="BM541" s="138" t="s">
        <v>770</v>
      </c>
    </row>
    <row r="542" spans="2:65" s="1" customFormat="1">
      <c r="B542" s="32"/>
      <c r="D542" s="140" t="s">
        <v>149</v>
      </c>
      <c r="F542" s="141" t="s">
        <v>771</v>
      </c>
      <c r="I542" s="142"/>
      <c r="L542" s="32"/>
      <c r="M542" s="143"/>
      <c r="T542" s="53"/>
      <c r="AT542" s="17" t="s">
        <v>149</v>
      </c>
      <c r="AU542" s="17" t="s">
        <v>77</v>
      </c>
    </row>
    <row r="543" spans="2:65" s="11" customFormat="1" ht="23" customHeight="1">
      <c r="B543" s="115"/>
      <c r="D543" s="116" t="s">
        <v>66</v>
      </c>
      <c r="E543" s="125" t="s">
        <v>772</v>
      </c>
      <c r="F543" s="125" t="s">
        <v>773</v>
      </c>
      <c r="I543" s="118"/>
      <c r="J543" s="126">
        <f>BK543</f>
        <v>0</v>
      </c>
      <c r="L543" s="115"/>
      <c r="M543" s="120"/>
      <c r="P543" s="121">
        <f>SUM(P544:P583)</f>
        <v>0</v>
      </c>
      <c r="R543" s="121">
        <f>SUM(R544:R583)</f>
        <v>0</v>
      </c>
      <c r="T543" s="122">
        <f>SUM(T544:T583)</f>
        <v>0</v>
      </c>
      <c r="AR543" s="116" t="s">
        <v>77</v>
      </c>
      <c r="AT543" s="123" t="s">
        <v>66</v>
      </c>
      <c r="AU543" s="123" t="s">
        <v>75</v>
      </c>
      <c r="AY543" s="116" t="s">
        <v>141</v>
      </c>
      <c r="BK543" s="124">
        <f>SUM(BK544:BK583)</f>
        <v>0</v>
      </c>
    </row>
    <row r="544" spans="2:65" s="1" customFormat="1" ht="24.25" customHeight="1">
      <c r="B544" s="32"/>
      <c r="C544" s="127" t="s">
        <v>774</v>
      </c>
      <c r="D544" s="127" t="s">
        <v>143</v>
      </c>
      <c r="E544" s="128" t="s">
        <v>775</v>
      </c>
      <c r="F544" s="129" t="s">
        <v>776</v>
      </c>
      <c r="G544" s="130" t="s">
        <v>146</v>
      </c>
      <c r="H544" s="131">
        <v>143.5</v>
      </c>
      <c r="I544" s="132"/>
      <c r="J544" s="133">
        <f>ROUND(I544*H544,2)</f>
        <v>0</v>
      </c>
      <c r="K544" s="129" t="s">
        <v>147</v>
      </c>
      <c r="L544" s="32"/>
      <c r="M544" s="134" t="s">
        <v>17</v>
      </c>
      <c r="N544" s="135" t="s">
        <v>38</v>
      </c>
      <c r="P544" s="136">
        <f>O544*H544</f>
        <v>0</v>
      </c>
      <c r="Q544" s="136">
        <v>0</v>
      </c>
      <c r="R544" s="136">
        <f>Q544*H544</f>
        <v>0</v>
      </c>
      <c r="S544" s="136">
        <v>0</v>
      </c>
      <c r="T544" s="137">
        <f>S544*H544</f>
        <v>0</v>
      </c>
      <c r="AR544" s="138" t="s">
        <v>191</v>
      </c>
      <c r="AT544" s="138" t="s">
        <v>143</v>
      </c>
      <c r="AU544" s="138" t="s">
        <v>77</v>
      </c>
      <c r="AY544" s="17" t="s">
        <v>141</v>
      </c>
      <c r="BE544" s="139">
        <f>IF(N544="základní",J544,0)</f>
        <v>0</v>
      </c>
      <c r="BF544" s="139">
        <f>IF(N544="snížená",J544,0)</f>
        <v>0</v>
      </c>
      <c r="BG544" s="139">
        <f>IF(N544="zákl. přenesená",J544,0)</f>
        <v>0</v>
      </c>
      <c r="BH544" s="139">
        <f>IF(N544="sníž. přenesená",J544,0)</f>
        <v>0</v>
      </c>
      <c r="BI544" s="139">
        <f>IF(N544="nulová",J544,0)</f>
        <v>0</v>
      </c>
      <c r="BJ544" s="17" t="s">
        <v>75</v>
      </c>
      <c r="BK544" s="139">
        <f>ROUND(I544*H544,2)</f>
        <v>0</v>
      </c>
      <c r="BL544" s="17" t="s">
        <v>191</v>
      </c>
      <c r="BM544" s="138" t="s">
        <v>777</v>
      </c>
    </row>
    <row r="545" spans="2:65" s="1" customFormat="1">
      <c r="B545" s="32"/>
      <c r="D545" s="140" t="s">
        <v>149</v>
      </c>
      <c r="F545" s="141" t="s">
        <v>778</v>
      </c>
      <c r="I545" s="142"/>
      <c r="L545" s="32"/>
      <c r="M545" s="143"/>
      <c r="T545" s="53"/>
      <c r="AT545" s="17" t="s">
        <v>149</v>
      </c>
      <c r="AU545" s="17" t="s">
        <v>77</v>
      </c>
    </row>
    <row r="546" spans="2:65" s="12" customFormat="1" ht="12">
      <c r="B546" s="144"/>
      <c r="D546" s="145" t="s">
        <v>151</v>
      </c>
      <c r="E546" s="146" t="s">
        <v>17</v>
      </c>
      <c r="F546" s="147" t="s">
        <v>387</v>
      </c>
      <c r="H546" s="146" t="s">
        <v>17</v>
      </c>
      <c r="I546" s="148"/>
      <c r="L546" s="144"/>
      <c r="M546" s="149"/>
      <c r="T546" s="150"/>
      <c r="AT546" s="146" t="s">
        <v>151</v>
      </c>
      <c r="AU546" s="146" t="s">
        <v>77</v>
      </c>
      <c r="AV546" s="12" t="s">
        <v>75</v>
      </c>
      <c r="AW546" s="12" t="s">
        <v>30</v>
      </c>
      <c r="AX546" s="12" t="s">
        <v>67</v>
      </c>
      <c r="AY546" s="146" t="s">
        <v>141</v>
      </c>
    </row>
    <row r="547" spans="2:65" s="13" customFormat="1" ht="12">
      <c r="B547" s="151"/>
      <c r="D547" s="145" t="s">
        <v>151</v>
      </c>
      <c r="E547" s="152" t="s">
        <v>17</v>
      </c>
      <c r="F547" s="153" t="s">
        <v>562</v>
      </c>
      <c r="H547" s="154">
        <v>143.5</v>
      </c>
      <c r="I547" s="155"/>
      <c r="L547" s="151"/>
      <c r="M547" s="156"/>
      <c r="T547" s="157"/>
      <c r="AT547" s="152" t="s">
        <v>151</v>
      </c>
      <c r="AU547" s="152" t="s">
        <v>77</v>
      </c>
      <c r="AV547" s="13" t="s">
        <v>77</v>
      </c>
      <c r="AW547" s="13" t="s">
        <v>30</v>
      </c>
      <c r="AX547" s="13" t="s">
        <v>67</v>
      </c>
      <c r="AY547" s="152" t="s">
        <v>141</v>
      </c>
    </row>
    <row r="548" spans="2:65" s="14" customFormat="1" ht="12">
      <c r="B548" s="158"/>
      <c r="D548" s="145" t="s">
        <v>151</v>
      </c>
      <c r="E548" s="159" t="s">
        <v>17</v>
      </c>
      <c r="F548" s="160" t="s">
        <v>154</v>
      </c>
      <c r="H548" s="161">
        <v>143.5</v>
      </c>
      <c r="I548" s="162"/>
      <c r="L548" s="158"/>
      <c r="M548" s="163"/>
      <c r="T548" s="164"/>
      <c r="AT548" s="159" t="s">
        <v>151</v>
      </c>
      <c r="AU548" s="159" t="s">
        <v>77</v>
      </c>
      <c r="AV548" s="14" t="s">
        <v>148</v>
      </c>
      <c r="AW548" s="14" t="s">
        <v>30</v>
      </c>
      <c r="AX548" s="14" t="s">
        <v>75</v>
      </c>
      <c r="AY548" s="159" t="s">
        <v>141</v>
      </c>
    </row>
    <row r="549" spans="2:65" s="1" customFormat="1" ht="16.5" customHeight="1">
      <c r="B549" s="32"/>
      <c r="C549" s="165" t="s">
        <v>484</v>
      </c>
      <c r="D549" s="165" t="s">
        <v>467</v>
      </c>
      <c r="E549" s="166" t="s">
        <v>719</v>
      </c>
      <c r="F549" s="167" t="s">
        <v>720</v>
      </c>
      <c r="G549" s="168" t="s">
        <v>234</v>
      </c>
      <c r="H549" s="169">
        <v>4.5999999999999999E-2</v>
      </c>
      <c r="I549" s="170"/>
      <c r="J549" s="171">
        <f>ROUND(I549*H549,2)</f>
        <v>0</v>
      </c>
      <c r="K549" s="167" t="s">
        <v>147</v>
      </c>
      <c r="L549" s="172"/>
      <c r="M549" s="173" t="s">
        <v>17</v>
      </c>
      <c r="N549" s="174" t="s">
        <v>38</v>
      </c>
      <c r="P549" s="136">
        <f>O549*H549</f>
        <v>0</v>
      </c>
      <c r="Q549" s="136">
        <v>0</v>
      </c>
      <c r="R549" s="136">
        <f>Q549*H549</f>
        <v>0</v>
      </c>
      <c r="S549" s="136">
        <v>0</v>
      </c>
      <c r="T549" s="137">
        <f>S549*H549</f>
        <v>0</v>
      </c>
      <c r="AR549" s="138" t="s">
        <v>246</v>
      </c>
      <c r="AT549" s="138" t="s">
        <v>467</v>
      </c>
      <c r="AU549" s="138" t="s">
        <v>77</v>
      </c>
      <c r="AY549" s="17" t="s">
        <v>141</v>
      </c>
      <c r="BE549" s="139">
        <f>IF(N549="základní",J549,0)</f>
        <v>0</v>
      </c>
      <c r="BF549" s="139">
        <f>IF(N549="snížená",J549,0)</f>
        <v>0</v>
      </c>
      <c r="BG549" s="139">
        <f>IF(N549="zákl. přenesená",J549,0)</f>
        <v>0</v>
      </c>
      <c r="BH549" s="139">
        <f>IF(N549="sníž. přenesená",J549,0)</f>
        <v>0</v>
      </c>
      <c r="BI549" s="139">
        <f>IF(N549="nulová",J549,0)</f>
        <v>0</v>
      </c>
      <c r="BJ549" s="17" t="s">
        <v>75</v>
      </c>
      <c r="BK549" s="139">
        <f>ROUND(I549*H549,2)</f>
        <v>0</v>
      </c>
      <c r="BL549" s="17" t="s">
        <v>191</v>
      </c>
      <c r="BM549" s="138" t="s">
        <v>779</v>
      </c>
    </row>
    <row r="550" spans="2:65" s="13" customFormat="1" ht="12">
      <c r="B550" s="151"/>
      <c r="D550" s="145" t="s">
        <v>151</v>
      </c>
      <c r="E550" s="152" t="s">
        <v>17</v>
      </c>
      <c r="F550" s="153" t="s">
        <v>780</v>
      </c>
      <c r="H550" s="154">
        <v>4.5999999999999999E-2</v>
      </c>
      <c r="I550" s="155"/>
      <c r="L550" s="151"/>
      <c r="M550" s="156"/>
      <c r="T550" s="157"/>
      <c r="AT550" s="152" t="s">
        <v>151</v>
      </c>
      <c r="AU550" s="152" t="s">
        <v>77</v>
      </c>
      <c r="AV550" s="13" t="s">
        <v>77</v>
      </c>
      <c r="AW550" s="13" t="s">
        <v>30</v>
      </c>
      <c r="AX550" s="13" t="s">
        <v>67</v>
      </c>
      <c r="AY550" s="152" t="s">
        <v>141</v>
      </c>
    </row>
    <row r="551" spans="2:65" s="14" customFormat="1" ht="12">
      <c r="B551" s="158"/>
      <c r="D551" s="145" t="s">
        <v>151</v>
      </c>
      <c r="E551" s="159" t="s">
        <v>17</v>
      </c>
      <c r="F551" s="160" t="s">
        <v>154</v>
      </c>
      <c r="H551" s="161">
        <v>4.5999999999999999E-2</v>
      </c>
      <c r="I551" s="162"/>
      <c r="L551" s="158"/>
      <c r="M551" s="163"/>
      <c r="T551" s="164"/>
      <c r="AT551" s="159" t="s">
        <v>151</v>
      </c>
      <c r="AU551" s="159" t="s">
        <v>77</v>
      </c>
      <c r="AV551" s="14" t="s">
        <v>148</v>
      </c>
      <c r="AW551" s="14" t="s">
        <v>30</v>
      </c>
      <c r="AX551" s="14" t="s">
        <v>75</v>
      </c>
      <c r="AY551" s="159" t="s">
        <v>141</v>
      </c>
    </row>
    <row r="552" spans="2:65" s="1" customFormat="1" ht="16.5" customHeight="1">
      <c r="B552" s="32"/>
      <c r="C552" s="127" t="s">
        <v>781</v>
      </c>
      <c r="D552" s="127" t="s">
        <v>143</v>
      </c>
      <c r="E552" s="128" t="s">
        <v>782</v>
      </c>
      <c r="F552" s="129" t="s">
        <v>783</v>
      </c>
      <c r="G552" s="130" t="s">
        <v>146</v>
      </c>
      <c r="H552" s="131">
        <v>143.5</v>
      </c>
      <c r="I552" s="132"/>
      <c r="J552" s="133">
        <f>ROUND(I552*H552,2)</f>
        <v>0</v>
      </c>
      <c r="K552" s="129" t="s">
        <v>147</v>
      </c>
      <c r="L552" s="32"/>
      <c r="M552" s="134" t="s">
        <v>17</v>
      </c>
      <c r="N552" s="135" t="s">
        <v>38</v>
      </c>
      <c r="P552" s="136">
        <f>O552*H552</f>
        <v>0</v>
      </c>
      <c r="Q552" s="136">
        <v>0</v>
      </c>
      <c r="R552" s="136">
        <f>Q552*H552</f>
        <v>0</v>
      </c>
      <c r="S552" s="136">
        <v>0</v>
      </c>
      <c r="T552" s="137">
        <f>S552*H552</f>
        <v>0</v>
      </c>
      <c r="AR552" s="138" t="s">
        <v>191</v>
      </c>
      <c r="AT552" s="138" t="s">
        <v>143</v>
      </c>
      <c r="AU552" s="138" t="s">
        <v>77</v>
      </c>
      <c r="AY552" s="17" t="s">
        <v>141</v>
      </c>
      <c r="BE552" s="139">
        <f>IF(N552="základní",J552,0)</f>
        <v>0</v>
      </c>
      <c r="BF552" s="139">
        <f>IF(N552="snížená",J552,0)</f>
        <v>0</v>
      </c>
      <c r="BG552" s="139">
        <f>IF(N552="zákl. přenesená",J552,0)</f>
        <v>0</v>
      </c>
      <c r="BH552" s="139">
        <f>IF(N552="sníž. přenesená",J552,0)</f>
        <v>0</v>
      </c>
      <c r="BI552" s="139">
        <f>IF(N552="nulová",J552,0)</f>
        <v>0</v>
      </c>
      <c r="BJ552" s="17" t="s">
        <v>75</v>
      </c>
      <c r="BK552" s="139">
        <f>ROUND(I552*H552,2)</f>
        <v>0</v>
      </c>
      <c r="BL552" s="17" t="s">
        <v>191</v>
      </c>
      <c r="BM552" s="138" t="s">
        <v>784</v>
      </c>
    </row>
    <row r="553" spans="2:65" s="1" customFormat="1">
      <c r="B553" s="32"/>
      <c r="D553" s="140" t="s">
        <v>149</v>
      </c>
      <c r="F553" s="141" t="s">
        <v>785</v>
      </c>
      <c r="I553" s="142"/>
      <c r="L553" s="32"/>
      <c r="M553" s="143"/>
      <c r="T553" s="53"/>
      <c r="AT553" s="17" t="s">
        <v>149</v>
      </c>
      <c r="AU553" s="17" t="s">
        <v>77</v>
      </c>
    </row>
    <row r="554" spans="2:65" s="12" customFormat="1" ht="12">
      <c r="B554" s="144"/>
      <c r="D554" s="145" t="s">
        <v>151</v>
      </c>
      <c r="E554" s="146" t="s">
        <v>17</v>
      </c>
      <c r="F554" s="147" t="s">
        <v>387</v>
      </c>
      <c r="H554" s="146" t="s">
        <v>17</v>
      </c>
      <c r="I554" s="148"/>
      <c r="L554" s="144"/>
      <c r="M554" s="149"/>
      <c r="T554" s="150"/>
      <c r="AT554" s="146" t="s">
        <v>151</v>
      </c>
      <c r="AU554" s="146" t="s">
        <v>77</v>
      </c>
      <c r="AV554" s="12" t="s">
        <v>75</v>
      </c>
      <c r="AW554" s="12" t="s">
        <v>30</v>
      </c>
      <c r="AX554" s="12" t="s">
        <v>67</v>
      </c>
      <c r="AY554" s="146" t="s">
        <v>141</v>
      </c>
    </row>
    <row r="555" spans="2:65" s="13" customFormat="1" ht="12">
      <c r="B555" s="151"/>
      <c r="D555" s="145" t="s">
        <v>151</v>
      </c>
      <c r="E555" s="152" t="s">
        <v>17</v>
      </c>
      <c r="F555" s="153" t="s">
        <v>562</v>
      </c>
      <c r="H555" s="154">
        <v>143.5</v>
      </c>
      <c r="I555" s="155"/>
      <c r="L555" s="151"/>
      <c r="M555" s="156"/>
      <c r="T555" s="157"/>
      <c r="AT555" s="152" t="s">
        <v>151</v>
      </c>
      <c r="AU555" s="152" t="s">
        <v>77</v>
      </c>
      <c r="AV555" s="13" t="s">
        <v>77</v>
      </c>
      <c r="AW555" s="13" t="s">
        <v>30</v>
      </c>
      <c r="AX555" s="13" t="s">
        <v>67</v>
      </c>
      <c r="AY555" s="152" t="s">
        <v>141</v>
      </c>
    </row>
    <row r="556" spans="2:65" s="14" customFormat="1" ht="12">
      <c r="B556" s="158"/>
      <c r="D556" s="145" t="s">
        <v>151</v>
      </c>
      <c r="E556" s="159" t="s">
        <v>17</v>
      </c>
      <c r="F556" s="160" t="s">
        <v>154</v>
      </c>
      <c r="H556" s="161">
        <v>143.5</v>
      </c>
      <c r="I556" s="162"/>
      <c r="L556" s="158"/>
      <c r="M556" s="163"/>
      <c r="T556" s="164"/>
      <c r="AT556" s="159" t="s">
        <v>151</v>
      </c>
      <c r="AU556" s="159" t="s">
        <v>77</v>
      </c>
      <c r="AV556" s="14" t="s">
        <v>148</v>
      </c>
      <c r="AW556" s="14" t="s">
        <v>30</v>
      </c>
      <c r="AX556" s="14" t="s">
        <v>75</v>
      </c>
      <c r="AY556" s="159" t="s">
        <v>141</v>
      </c>
    </row>
    <row r="557" spans="2:65" s="1" customFormat="1" ht="24.25" customHeight="1">
      <c r="B557" s="32"/>
      <c r="C557" s="165" t="s">
        <v>488</v>
      </c>
      <c r="D557" s="165" t="s">
        <v>467</v>
      </c>
      <c r="E557" s="166" t="s">
        <v>786</v>
      </c>
      <c r="F557" s="167" t="s">
        <v>787</v>
      </c>
      <c r="G557" s="168" t="s">
        <v>146</v>
      </c>
      <c r="H557" s="169">
        <v>167.249</v>
      </c>
      <c r="I557" s="170"/>
      <c r="J557" s="171">
        <f>ROUND(I557*H557,2)</f>
        <v>0</v>
      </c>
      <c r="K557" s="167" t="s">
        <v>147</v>
      </c>
      <c r="L557" s="172"/>
      <c r="M557" s="173" t="s">
        <v>17</v>
      </c>
      <c r="N557" s="174" t="s">
        <v>38</v>
      </c>
      <c r="P557" s="136">
        <f>O557*H557</f>
        <v>0</v>
      </c>
      <c r="Q557" s="136">
        <v>0</v>
      </c>
      <c r="R557" s="136">
        <f>Q557*H557</f>
        <v>0</v>
      </c>
      <c r="S557" s="136">
        <v>0</v>
      </c>
      <c r="T557" s="137">
        <f>S557*H557</f>
        <v>0</v>
      </c>
      <c r="AR557" s="138" t="s">
        <v>246</v>
      </c>
      <c r="AT557" s="138" t="s">
        <v>467</v>
      </c>
      <c r="AU557" s="138" t="s">
        <v>77</v>
      </c>
      <c r="AY557" s="17" t="s">
        <v>141</v>
      </c>
      <c r="BE557" s="139">
        <f>IF(N557="základní",J557,0)</f>
        <v>0</v>
      </c>
      <c r="BF557" s="139">
        <f>IF(N557="snížená",J557,0)</f>
        <v>0</v>
      </c>
      <c r="BG557" s="139">
        <f>IF(N557="zákl. přenesená",J557,0)</f>
        <v>0</v>
      </c>
      <c r="BH557" s="139">
        <f>IF(N557="sníž. přenesená",J557,0)</f>
        <v>0</v>
      </c>
      <c r="BI557" s="139">
        <f>IF(N557="nulová",J557,0)</f>
        <v>0</v>
      </c>
      <c r="BJ557" s="17" t="s">
        <v>75</v>
      </c>
      <c r="BK557" s="139">
        <f>ROUND(I557*H557,2)</f>
        <v>0</v>
      </c>
      <c r="BL557" s="17" t="s">
        <v>191</v>
      </c>
      <c r="BM557" s="138" t="s">
        <v>788</v>
      </c>
    </row>
    <row r="558" spans="2:65" s="13" customFormat="1" ht="12">
      <c r="B558" s="151"/>
      <c r="D558" s="145" t="s">
        <v>151</v>
      </c>
      <c r="E558" s="152" t="s">
        <v>17</v>
      </c>
      <c r="F558" s="153" t="s">
        <v>789</v>
      </c>
      <c r="H558" s="154">
        <v>167.249</v>
      </c>
      <c r="I558" s="155"/>
      <c r="L558" s="151"/>
      <c r="M558" s="156"/>
      <c r="T558" s="157"/>
      <c r="AT558" s="152" t="s">
        <v>151</v>
      </c>
      <c r="AU558" s="152" t="s">
        <v>77</v>
      </c>
      <c r="AV558" s="13" t="s">
        <v>77</v>
      </c>
      <c r="AW558" s="13" t="s">
        <v>30</v>
      </c>
      <c r="AX558" s="13" t="s">
        <v>67</v>
      </c>
      <c r="AY558" s="152" t="s">
        <v>141</v>
      </c>
    </row>
    <row r="559" spans="2:65" s="14" customFormat="1" ht="12">
      <c r="B559" s="158"/>
      <c r="D559" s="145" t="s">
        <v>151</v>
      </c>
      <c r="E559" s="159" t="s">
        <v>17</v>
      </c>
      <c r="F559" s="160" t="s">
        <v>154</v>
      </c>
      <c r="H559" s="161">
        <v>167.249</v>
      </c>
      <c r="I559" s="162"/>
      <c r="L559" s="158"/>
      <c r="M559" s="163"/>
      <c r="T559" s="164"/>
      <c r="AT559" s="159" t="s">
        <v>151</v>
      </c>
      <c r="AU559" s="159" t="s">
        <v>77</v>
      </c>
      <c r="AV559" s="14" t="s">
        <v>148</v>
      </c>
      <c r="AW559" s="14" t="s">
        <v>30</v>
      </c>
      <c r="AX559" s="14" t="s">
        <v>75</v>
      </c>
      <c r="AY559" s="159" t="s">
        <v>141</v>
      </c>
    </row>
    <row r="560" spans="2:65" s="1" customFormat="1" ht="21.75" customHeight="1">
      <c r="B560" s="32"/>
      <c r="C560" s="127" t="s">
        <v>790</v>
      </c>
      <c r="D560" s="127" t="s">
        <v>143</v>
      </c>
      <c r="E560" s="128" t="s">
        <v>791</v>
      </c>
      <c r="F560" s="129" t="s">
        <v>792</v>
      </c>
      <c r="G560" s="130" t="s">
        <v>179</v>
      </c>
      <c r="H560" s="131">
        <v>14.51</v>
      </c>
      <c r="I560" s="132"/>
      <c r="J560" s="133">
        <f>ROUND(I560*H560,2)</f>
        <v>0</v>
      </c>
      <c r="K560" s="129" t="s">
        <v>147</v>
      </c>
      <c r="L560" s="32"/>
      <c r="M560" s="134" t="s">
        <v>17</v>
      </c>
      <c r="N560" s="135" t="s">
        <v>38</v>
      </c>
      <c r="P560" s="136">
        <f>O560*H560</f>
        <v>0</v>
      </c>
      <c r="Q560" s="136">
        <v>0</v>
      </c>
      <c r="R560" s="136">
        <f>Q560*H560</f>
        <v>0</v>
      </c>
      <c r="S560" s="136">
        <v>0</v>
      </c>
      <c r="T560" s="137">
        <f>S560*H560</f>
        <v>0</v>
      </c>
      <c r="AR560" s="138" t="s">
        <v>191</v>
      </c>
      <c r="AT560" s="138" t="s">
        <v>143</v>
      </c>
      <c r="AU560" s="138" t="s">
        <v>77</v>
      </c>
      <c r="AY560" s="17" t="s">
        <v>141</v>
      </c>
      <c r="BE560" s="139">
        <f>IF(N560="základní",J560,0)</f>
        <v>0</v>
      </c>
      <c r="BF560" s="139">
        <f>IF(N560="snížená",J560,0)</f>
        <v>0</v>
      </c>
      <c r="BG560" s="139">
        <f>IF(N560="zákl. přenesená",J560,0)</f>
        <v>0</v>
      </c>
      <c r="BH560" s="139">
        <f>IF(N560="sníž. přenesená",J560,0)</f>
        <v>0</v>
      </c>
      <c r="BI560" s="139">
        <f>IF(N560="nulová",J560,0)</f>
        <v>0</v>
      </c>
      <c r="BJ560" s="17" t="s">
        <v>75</v>
      </c>
      <c r="BK560" s="139">
        <f>ROUND(I560*H560,2)</f>
        <v>0</v>
      </c>
      <c r="BL560" s="17" t="s">
        <v>191</v>
      </c>
      <c r="BM560" s="138" t="s">
        <v>793</v>
      </c>
    </row>
    <row r="561" spans="2:65" s="1" customFormat="1">
      <c r="B561" s="32"/>
      <c r="D561" s="140" t="s">
        <v>149</v>
      </c>
      <c r="F561" s="141" t="s">
        <v>794</v>
      </c>
      <c r="I561" s="142"/>
      <c r="L561" s="32"/>
      <c r="M561" s="143"/>
      <c r="T561" s="53"/>
      <c r="AT561" s="17" t="s">
        <v>149</v>
      </c>
      <c r="AU561" s="17" t="s">
        <v>77</v>
      </c>
    </row>
    <row r="562" spans="2:65" s="12" customFormat="1" ht="12">
      <c r="B562" s="144"/>
      <c r="D562" s="145" t="s">
        <v>151</v>
      </c>
      <c r="E562" s="146" t="s">
        <v>17</v>
      </c>
      <c r="F562" s="147" t="s">
        <v>795</v>
      </c>
      <c r="H562" s="146" t="s">
        <v>17</v>
      </c>
      <c r="I562" s="148"/>
      <c r="L562" s="144"/>
      <c r="M562" s="149"/>
      <c r="T562" s="150"/>
      <c r="AT562" s="146" t="s">
        <v>151</v>
      </c>
      <c r="AU562" s="146" t="s">
        <v>77</v>
      </c>
      <c r="AV562" s="12" t="s">
        <v>75</v>
      </c>
      <c r="AW562" s="12" t="s">
        <v>30</v>
      </c>
      <c r="AX562" s="12" t="s">
        <v>67</v>
      </c>
      <c r="AY562" s="146" t="s">
        <v>141</v>
      </c>
    </row>
    <row r="563" spans="2:65" s="13" customFormat="1" ht="12">
      <c r="B563" s="151"/>
      <c r="D563" s="145" t="s">
        <v>151</v>
      </c>
      <c r="E563" s="152" t="s">
        <v>17</v>
      </c>
      <c r="F563" s="153" t="s">
        <v>796</v>
      </c>
      <c r="H563" s="154">
        <v>14.51</v>
      </c>
      <c r="I563" s="155"/>
      <c r="L563" s="151"/>
      <c r="M563" s="156"/>
      <c r="T563" s="157"/>
      <c r="AT563" s="152" t="s">
        <v>151</v>
      </c>
      <c r="AU563" s="152" t="s">
        <v>77</v>
      </c>
      <c r="AV563" s="13" t="s">
        <v>77</v>
      </c>
      <c r="AW563" s="13" t="s">
        <v>30</v>
      </c>
      <c r="AX563" s="13" t="s">
        <v>67</v>
      </c>
      <c r="AY563" s="152" t="s">
        <v>141</v>
      </c>
    </row>
    <row r="564" spans="2:65" s="14" customFormat="1" ht="12">
      <c r="B564" s="158"/>
      <c r="D564" s="145" t="s">
        <v>151</v>
      </c>
      <c r="E564" s="159" t="s">
        <v>17</v>
      </c>
      <c r="F564" s="160" t="s">
        <v>154</v>
      </c>
      <c r="H564" s="161">
        <v>14.51</v>
      </c>
      <c r="I564" s="162"/>
      <c r="L564" s="158"/>
      <c r="M564" s="163"/>
      <c r="T564" s="164"/>
      <c r="AT564" s="159" t="s">
        <v>151</v>
      </c>
      <c r="AU564" s="159" t="s">
        <v>77</v>
      </c>
      <c r="AV564" s="14" t="s">
        <v>148</v>
      </c>
      <c r="AW564" s="14" t="s">
        <v>30</v>
      </c>
      <c r="AX564" s="14" t="s">
        <v>75</v>
      </c>
      <c r="AY564" s="159" t="s">
        <v>141</v>
      </c>
    </row>
    <row r="565" spans="2:65" s="1" customFormat="1" ht="24.25" customHeight="1">
      <c r="B565" s="32"/>
      <c r="C565" s="127" t="s">
        <v>498</v>
      </c>
      <c r="D565" s="127" t="s">
        <v>143</v>
      </c>
      <c r="E565" s="128" t="s">
        <v>797</v>
      </c>
      <c r="F565" s="129" t="s">
        <v>798</v>
      </c>
      <c r="G565" s="130" t="s">
        <v>179</v>
      </c>
      <c r="H565" s="131">
        <v>8</v>
      </c>
      <c r="I565" s="132"/>
      <c r="J565" s="133">
        <f>ROUND(I565*H565,2)</f>
        <v>0</v>
      </c>
      <c r="K565" s="129" t="s">
        <v>147</v>
      </c>
      <c r="L565" s="32"/>
      <c r="M565" s="134" t="s">
        <v>17</v>
      </c>
      <c r="N565" s="135" t="s">
        <v>38</v>
      </c>
      <c r="P565" s="136">
        <f>O565*H565</f>
        <v>0</v>
      </c>
      <c r="Q565" s="136">
        <v>0</v>
      </c>
      <c r="R565" s="136">
        <f>Q565*H565</f>
        <v>0</v>
      </c>
      <c r="S565" s="136">
        <v>0</v>
      </c>
      <c r="T565" s="137">
        <f>S565*H565</f>
        <v>0</v>
      </c>
      <c r="AR565" s="138" t="s">
        <v>191</v>
      </c>
      <c r="AT565" s="138" t="s">
        <v>143</v>
      </c>
      <c r="AU565" s="138" t="s">
        <v>77</v>
      </c>
      <c r="AY565" s="17" t="s">
        <v>141</v>
      </c>
      <c r="BE565" s="139">
        <f>IF(N565="základní",J565,0)</f>
        <v>0</v>
      </c>
      <c r="BF565" s="139">
        <f>IF(N565="snížená",J565,0)</f>
        <v>0</v>
      </c>
      <c r="BG565" s="139">
        <f>IF(N565="zákl. přenesená",J565,0)</f>
        <v>0</v>
      </c>
      <c r="BH565" s="139">
        <f>IF(N565="sníž. přenesená",J565,0)</f>
        <v>0</v>
      </c>
      <c r="BI565" s="139">
        <f>IF(N565="nulová",J565,0)</f>
        <v>0</v>
      </c>
      <c r="BJ565" s="17" t="s">
        <v>75</v>
      </c>
      <c r="BK565" s="139">
        <f>ROUND(I565*H565,2)</f>
        <v>0</v>
      </c>
      <c r="BL565" s="17" t="s">
        <v>191</v>
      </c>
      <c r="BM565" s="138" t="s">
        <v>799</v>
      </c>
    </row>
    <row r="566" spans="2:65" s="1" customFormat="1">
      <c r="B566" s="32"/>
      <c r="D566" s="140" t="s">
        <v>149</v>
      </c>
      <c r="F566" s="141" t="s">
        <v>800</v>
      </c>
      <c r="I566" s="142"/>
      <c r="L566" s="32"/>
      <c r="M566" s="143"/>
      <c r="T566" s="53"/>
      <c r="AT566" s="17" t="s">
        <v>149</v>
      </c>
      <c r="AU566" s="17" t="s">
        <v>77</v>
      </c>
    </row>
    <row r="567" spans="2:65" s="13" customFormat="1" ht="12">
      <c r="B567" s="151"/>
      <c r="D567" s="145" t="s">
        <v>151</v>
      </c>
      <c r="E567" s="152" t="s">
        <v>17</v>
      </c>
      <c r="F567" s="153" t="s">
        <v>801</v>
      </c>
      <c r="H567" s="154">
        <v>8</v>
      </c>
      <c r="I567" s="155"/>
      <c r="L567" s="151"/>
      <c r="M567" s="156"/>
      <c r="T567" s="157"/>
      <c r="AT567" s="152" t="s">
        <v>151</v>
      </c>
      <c r="AU567" s="152" t="s">
        <v>77</v>
      </c>
      <c r="AV567" s="13" t="s">
        <v>77</v>
      </c>
      <c r="AW567" s="13" t="s">
        <v>30</v>
      </c>
      <c r="AX567" s="13" t="s">
        <v>67</v>
      </c>
      <c r="AY567" s="152" t="s">
        <v>141</v>
      </c>
    </row>
    <row r="568" spans="2:65" s="14" customFormat="1" ht="12">
      <c r="B568" s="158"/>
      <c r="D568" s="145" t="s">
        <v>151</v>
      </c>
      <c r="E568" s="159" t="s">
        <v>17</v>
      </c>
      <c r="F568" s="160" t="s">
        <v>154</v>
      </c>
      <c r="H568" s="161">
        <v>8</v>
      </c>
      <c r="I568" s="162"/>
      <c r="L568" s="158"/>
      <c r="M568" s="163"/>
      <c r="T568" s="164"/>
      <c r="AT568" s="159" t="s">
        <v>151</v>
      </c>
      <c r="AU568" s="159" t="s">
        <v>77</v>
      </c>
      <c r="AV568" s="14" t="s">
        <v>148</v>
      </c>
      <c r="AW568" s="14" t="s">
        <v>30</v>
      </c>
      <c r="AX568" s="14" t="s">
        <v>75</v>
      </c>
      <c r="AY568" s="159" t="s">
        <v>141</v>
      </c>
    </row>
    <row r="569" spans="2:65" s="1" customFormat="1" ht="38" customHeight="1">
      <c r="B569" s="32"/>
      <c r="C569" s="127" t="s">
        <v>802</v>
      </c>
      <c r="D569" s="127" t="s">
        <v>143</v>
      </c>
      <c r="E569" s="128" t="s">
        <v>803</v>
      </c>
      <c r="F569" s="129" t="s">
        <v>804</v>
      </c>
      <c r="G569" s="130" t="s">
        <v>146</v>
      </c>
      <c r="H569" s="131">
        <v>148.94999999999999</v>
      </c>
      <c r="I569" s="132"/>
      <c r="J569" s="133">
        <f>ROUND(I569*H569,2)</f>
        <v>0</v>
      </c>
      <c r="K569" s="129" t="s">
        <v>147</v>
      </c>
      <c r="L569" s="32"/>
      <c r="M569" s="134" t="s">
        <v>17</v>
      </c>
      <c r="N569" s="135" t="s">
        <v>38</v>
      </c>
      <c r="P569" s="136">
        <f>O569*H569</f>
        <v>0</v>
      </c>
      <c r="Q569" s="136">
        <v>0</v>
      </c>
      <c r="R569" s="136">
        <f>Q569*H569</f>
        <v>0</v>
      </c>
      <c r="S569" s="136">
        <v>0</v>
      </c>
      <c r="T569" s="137">
        <f>S569*H569</f>
        <v>0</v>
      </c>
      <c r="AR569" s="138" t="s">
        <v>191</v>
      </c>
      <c r="AT569" s="138" t="s">
        <v>143</v>
      </c>
      <c r="AU569" s="138" t="s">
        <v>77</v>
      </c>
      <c r="AY569" s="17" t="s">
        <v>141</v>
      </c>
      <c r="BE569" s="139">
        <f>IF(N569="základní",J569,0)</f>
        <v>0</v>
      </c>
      <c r="BF569" s="139">
        <f>IF(N569="snížená",J569,0)</f>
        <v>0</v>
      </c>
      <c r="BG569" s="139">
        <f>IF(N569="zákl. přenesená",J569,0)</f>
        <v>0</v>
      </c>
      <c r="BH569" s="139">
        <f>IF(N569="sníž. přenesená",J569,0)</f>
        <v>0</v>
      </c>
      <c r="BI569" s="139">
        <f>IF(N569="nulová",J569,0)</f>
        <v>0</v>
      </c>
      <c r="BJ569" s="17" t="s">
        <v>75</v>
      </c>
      <c r="BK569" s="139">
        <f>ROUND(I569*H569,2)</f>
        <v>0</v>
      </c>
      <c r="BL569" s="17" t="s">
        <v>191</v>
      </c>
      <c r="BM569" s="138" t="s">
        <v>805</v>
      </c>
    </row>
    <row r="570" spans="2:65" s="1" customFormat="1">
      <c r="B570" s="32"/>
      <c r="D570" s="140" t="s">
        <v>149</v>
      </c>
      <c r="F570" s="141" t="s">
        <v>806</v>
      </c>
      <c r="I570" s="142"/>
      <c r="L570" s="32"/>
      <c r="M570" s="143"/>
      <c r="T570" s="53"/>
      <c r="AT570" s="17" t="s">
        <v>149</v>
      </c>
      <c r="AU570" s="17" t="s">
        <v>77</v>
      </c>
    </row>
    <row r="571" spans="2:65" s="1" customFormat="1" ht="16.5" customHeight="1">
      <c r="B571" s="32"/>
      <c r="C571" s="165" t="s">
        <v>501</v>
      </c>
      <c r="D571" s="165" t="s">
        <v>467</v>
      </c>
      <c r="E571" s="166" t="s">
        <v>807</v>
      </c>
      <c r="F571" s="167" t="s">
        <v>808</v>
      </c>
      <c r="G571" s="168" t="s">
        <v>146</v>
      </c>
      <c r="H571" s="169">
        <v>173.601</v>
      </c>
      <c r="I571" s="170"/>
      <c r="J571" s="171">
        <f>ROUND(I571*H571,2)</f>
        <v>0</v>
      </c>
      <c r="K571" s="167" t="s">
        <v>147</v>
      </c>
      <c r="L571" s="172"/>
      <c r="M571" s="173" t="s">
        <v>17</v>
      </c>
      <c r="N571" s="174" t="s">
        <v>38</v>
      </c>
      <c r="P571" s="136">
        <f>O571*H571</f>
        <v>0</v>
      </c>
      <c r="Q571" s="136">
        <v>0</v>
      </c>
      <c r="R571" s="136">
        <f>Q571*H571</f>
        <v>0</v>
      </c>
      <c r="S571" s="136">
        <v>0</v>
      </c>
      <c r="T571" s="137">
        <f>S571*H571</f>
        <v>0</v>
      </c>
      <c r="AR571" s="138" t="s">
        <v>246</v>
      </c>
      <c r="AT571" s="138" t="s">
        <v>467</v>
      </c>
      <c r="AU571" s="138" t="s">
        <v>77</v>
      </c>
      <c r="AY571" s="17" t="s">
        <v>141</v>
      </c>
      <c r="BE571" s="139">
        <f>IF(N571="základní",J571,0)</f>
        <v>0</v>
      </c>
      <c r="BF571" s="139">
        <f>IF(N571="snížená",J571,0)</f>
        <v>0</v>
      </c>
      <c r="BG571" s="139">
        <f>IF(N571="zákl. přenesená",J571,0)</f>
        <v>0</v>
      </c>
      <c r="BH571" s="139">
        <f>IF(N571="sníž. přenesená",J571,0)</f>
        <v>0</v>
      </c>
      <c r="BI571" s="139">
        <f>IF(N571="nulová",J571,0)</f>
        <v>0</v>
      </c>
      <c r="BJ571" s="17" t="s">
        <v>75</v>
      </c>
      <c r="BK571" s="139">
        <f>ROUND(I571*H571,2)</f>
        <v>0</v>
      </c>
      <c r="BL571" s="17" t="s">
        <v>191</v>
      </c>
      <c r="BM571" s="138" t="s">
        <v>809</v>
      </c>
    </row>
    <row r="572" spans="2:65" s="13" customFormat="1" ht="12">
      <c r="B572" s="151"/>
      <c r="D572" s="145" t="s">
        <v>151</v>
      </c>
      <c r="E572" s="152" t="s">
        <v>17</v>
      </c>
      <c r="F572" s="153" t="s">
        <v>810</v>
      </c>
      <c r="H572" s="154">
        <v>173.601</v>
      </c>
      <c r="I572" s="155"/>
      <c r="L572" s="151"/>
      <c r="M572" s="156"/>
      <c r="T572" s="157"/>
      <c r="AT572" s="152" t="s">
        <v>151</v>
      </c>
      <c r="AU572" s="152" t="s">
        <v>77</v>
      </c>
      <c r="AV572" s="13" t="s">
        <v>77</v>
      </c>
      <c r="AW572" s="13" t="s">
        <v>30</v>
      </c>
      <c r="AX572" s="13" t="s">
        <v>67</v>
      </c>
      <c r="AY572" s="152" t="s">
        <v>141</v>
      </c>
    </row>
    <row r="573" spans="2:65" s="14" customFormat="1" ht="12">
      <c r="B573" s="158"/>
      <c r="D573" s="145" t="s">
        <v>151</v>
      </c>
      <c r="E573" s="159" t="s">
        <v>17</v>
      </c>
      <c r="F573" s="160" t="s">
        <v>154</v>
      </c>
      <c r="H573" s="161">
        <v>173.601</v>
      </c>
      <c r="I573" s="162"/>
      <c r="L573" s="158"/>
      <c r="M573" s="163"/>
      <c r="T573" s="164"/>
      <c r="AT573" s="159" t="s">
        <v>151</v>
      </c>
      <c r="AU573" s="159" t="s">
        <v>77</v>
      </c>
      <c r="AV573" s="14" t="s">
        <v>148</v>
      </c>
      <c r="AW573" s="14" t="s">
        <v>30</v>
      </c>
      <c r="AX573" s="14" t="s">
        <v>75</v>
      </c>
      <c r="AY573" s="159" t="s">
        <v>141</v>
      </c>
    </row>
    <row r="574" spans="2:65" s="1" customFormat="1" ht="21.75" customHeight="1">
      <c r="B574" s="32"/>
      <c r="C574" s="127" t="s">
        <v>811</v>
      </c>
      <c r="D574" s="127" t="s">
        <v>143</v>
      </c>
      <c r="E574" s="128" t="s">
        <v>812</v>
      </c>
      <c r="F574" s="129" t="s">
        <v>813</v>
      </c>
      <c r="G574" s="130" t="s">
        <v>146</v>
      </c>
      <c r="H574" s="131">
        <v>143.5</v>
      </c>
      <c r="I574" s="132"/>
      <c r="J574" s="133">
        <f>ROUND(I574*H574,2)</f>
        <v>0</v>
      </c>
      <c r="K574" s="129" t="s">
        <v>147</v>
      </c>
      <c r="L574" s="32"/>
      <c r="M574" s="134" t="s">
        <v>17</v>
      </c>
      <c r="N574" s="135" t="s">
        <v>38</v>
      </c>
      <c r="P574" s="136">
        <f>O574*H574</f>
        <v>0</v>
      </c>
      <c r="Q574" s="136">
        <v>0</v>
      </c>
      <c r="R574" s="136">
        <f>Q574*H574</f>
        <v>0</v>
      </c>
      <c r="S574" s="136">
        <v>0</v>
      </c>
      <c r="T574" s="137">
        <f>S574*H574</f>
        <v>0</v>
      </c>
      <c r="AR574" s="138" t="s">
        <v>191</v>
      </c>
      <c r="AT574" s="138" t="s">
        <v>143</v>
      </c>
      <c r="AU574" s="138" t="s">
        <v>77</v>
      </c>
      <c r="AY574" s="17" t="s">
        <v>141</v>
      </c>
      <c r="BE574" s="139">
        <f>IF(N574="základní",J574,0)</f>
        <v>0</v>
      </c>
      <c r="BF574" s="139">
        <f>IF(N574="snížená",J574,0)</f>
        <v>0</v>
      </c>
      <c r="BG574" s="139">
        <f>IF(N574="zákl. přenesená",J574,0)</f>
        <v>0</v>
      </c>
      <c r="BH574" s="139">
        <f>IF(N574="sníž. přenesená",J574,0)</f>
        <v>0</v>
      </c>
      <c r="BI574" s="139">
        <f>IF(N574="nulová",J574,0)</f>
        <v>0</v>
      </c>
      <c r="BJ574" s="17" t="s">
        <v>75</v>
      </c>
      <c r="BK574" s="139">
        <f>ROUND(I574*H574,2)</f>
        <v>0</v>
      </c>
      <c r="BL574" s="17" t="s">
        <v>191</v>
      </c>
      <c r="BM574" s="138" t="s">
        <v>814</v>
      </c>
    </row>
    <row r="575" spans="2:65" s="1" customFormat="1">
      <c r="B575" s="32"/>
      <c r="D575" s="140" t="s">
        <v>149</v>
      </c>
      <c r="F575" s="141" t="s">
        <v>815</v>
      </c>
      <c r="I575" s="142"/>
      <c r="L575" s="32"/>
      <c r="M575" s="143"/>
      <c r="T575" s="53"/>
      <c r="AT575" s="17" t="s">
        <v>149</v>
      </c>
      <c r="AU575" s="17" t="s">
        <v>77</v>
      </c>
    </row>
    <row r="576" spans="2:65" s="12" customFormat="1" ht="12">
      <c r="B576" s="144"/>
      <c r="D576" s="145" t="s">
        <v>151</v>
      </c>
      <c r="E576" s="146" t="s">
        <v>17</v>
      </c>
      <c r="F576" s="147" t="s">
        <v>387</v>
      </c>
      <c r="H576" s="146" t="s">
        <v>17</v>
      </c>
      <c r="I576" s="148"/>
      <c r="L576" s="144"/>
      <c r="M576" s="149"/>
      <c r="T576" s="150"/>
      <c r="AT576" s="146" t="s">
        <v>151</v>
      </c>
      <c r="AU576" s="146" t="s">
        <v>77</v>
      </c>
      <c r="AV576" s="12" t="s">
        <v>75</v>
      </c>
      <c r="AW576" s="12" t="s">
        <v>30</v>
      </c>
      <c r="AX576" s="12" t="s">
        <v>67</v>
      </c>
      <c r="AY576" s="146" t="s">
        <v>141</v>
      </c>
    </row>
    <row r="577" spans="2:65" s="13" customFormat="1" ht="12">
      <c r="B577" s="151"/>
      <c r="D577" s="145" t="s">
        <v>151</v>
      </c>
      <c r="E577" s="152" t="s">
        <v>17</v>
      </c>
      <c r="F577" s="153" t="s">
        <v>562</v>
      </c>
      <c r="H577" s="154">
        <v>143.5</v>
      </c>
      <c r="I577" s="155"/>
      <c r="L577" s="151"/>
      <c r="M577" s="156"/>
      <c r="T577" s="157"/>
      <c r="AT577" s="152" t="s">
        <v>151</v>
      </c>
      <c r="AU577" s="152" t="s">
        <v>77</v>
      </c>
      <c r="AV577" s="13" t="s">
        <v>77</v>
      </c>
      <c r="AW577" s="13" t="s">
        <v>30</v>
      </c>
      <c r="AX577" s="13" t="s">
        <v>67</v>
      </c>
      <c r="AY577" s="152" t="s">
        <v>141</v>
      </c>
    </row>
    <row r="578" spans="2:65" s="14" customFormat="1" ht="12">
      <c r="B578" s="158"/>
      <c r="D578" s="145" t="s">
        <v>151</v>
      </c>
      <c r="E578" s="159" t="s">
        <v>17</v>
      </c>
      <c r="F578" s="160" t="s">
        <v>154</v>
      </c>
      <c r="H578" s="161">
        <v>143.5</v>
      </c>
      <c r="I578" s="162"/>
      <c r="L578" s="158"/>
      <c r="M578" s="163"/>
      <c r="T578" s="164"/>
      <c r="AT578" s="159" t="s">
        <v>151</v>
      </c>
      <c r="AU578" s="159" t="s">
        <v>77</v>
      </c>
      <c r="AV578" s="14" t="s">
        <v>148</v>
      </c>
      <c r="AW578" s="14" t="s">
        <v>30</v>
      </c>
      <c r="AX578" s="14" t="s">
        <v>75</v>
      </c>
      <c r="AY578" s="159" t="s">
        <v>141</v>
      </c>
    </row>
    <row r="579" spans="2:65" s="1" customFormat="1" ht="16.5" customHeight="1">
      <c r="B579" s="32"/>
      <c r="C579" s="165" t="s">
        <v>506</v>
      </c>
      <c r="D579" s="165" t="s">
        <v>467</v>
      </c>
      <c r="E579" s="166" t="s">
        <v>816</v>
      </c>
      <c r="F579" s="167" t="s">
        <v>817</v>
      </c>
      <c r="G579" s="168" t="s">
        <v>146</v>
      </c>
      <c r="H579" s="169">
        <v>165.74299999999999</v>
      </c>
      <c r="I579" s="170"/>
      <c r="J579" s="171">
        <f>ROUND(I579*H579,2)</f>
        <v>0</v>
      </c>
      <c r="K579" s="167" t="s">
        <v>147</v>
      </c>
      <c r="L579" s="172"/>
      <c r="M579" s="173" t="s">
        <v>17</v>
      </c>
      <c r="N579" s="174" t="s">
        <v>38</v>
      </c>
      <c r="P579" s="136">
        <f>O579*H579</f>
        <v>0</v>
      </c>
      <c r="Q579" s="136">
        <v>0</v>
      </c>
      <c r="R579" s="136">
        <f>Q579*H579</f>
        <v>0</v>
      </c>
      <c r="S579" s="136">
        <v>0</v>
      </c>
      <c r="T579" s="137">
        <f>S579*H579</f>
        <v>0</v>
      </c>
      <c r="AR579" s="138" t="s">
        <v>246</v>
      </c>
      <c r="AT579" s="138" t="s">
        <v>467</v>
      </c>
      <c r="AU579" s="138" t="s">
        <v>77</v>
      </c>
      <c r="AY579" s="17" t="s">
        <v>141</v>
      </c>
      <c r="BE579" s="139">
        <f>IF(N579="základní",J579,0)</f>
        <v>0</v>
      </c>
      <c r="BF579" s="139">
        <f>IF(N579="snížená",J579,0)</f>
        <v>0</v>
      </c>
      <c r="BG579" s="139">
        <f>IF(N579="zákl. přenesená",J579,0)</f>
        <v>0</v>
      </c>
      <c r="BH579" s="139">
        <f>IF(N579="sníž. přenesená",J579,0)</f>
        <v>0</v>
      </c>
      <c r="BI579" s="139">
        <f>IF(N579="nulová",J579,0)</f>
        <v>0</v>
      </c>
      <c r="BJ579" s="17" t="s">
        <v>75</v>
      </c>
      <c r="BK579" s="139">
        <f>ROUND(I579*H579,2)</f>
        <v>0</v>
      </c>
      <c r="BL579" s="17" t="s">
        <v>191</v>
      </c>
      <c r="BM579" s="138" t="s">
        <v>818</v>
      </c>
    </row>
    <row r="580" spans="2:65" s="13" customFormat="1" ht="12">
      <c r="B580" s="151"/>
      <c r="D580" s="145" t="s">
        <v>151</v>
      </c>
      <c r="E580" s="152" t="s">
        <v>17</v>
      </c>
      <c r="F580" s="153" t="s">
        <v>819</v>
      </c>
      <c r="H580" s="154">
        <v>165.74299999999999</v>
      </c>
      <c r="I580" s="155"/>
      <c r="L580" s="151"/>
      <c r="M580" s="156"/>
      <c r="T580" s="157"/>
      <c r="AT580" s="152" t="s">
        <v>151</v>
      </c>
      <c r="AU580" s="152" t="s">
        <v>77</v>
      </c>
      <c r="AV580" s="13" t="s">
        <v>77</v>
      </c>
      <c r="AW580" s="13" t="s">
        <v>30</v>
      </c>
      <c r="AX580" s="13" t="s">
        <v>67</v>
      </c>
      <c r="AY580" s="152" t="s">
        <v>141</v>
      </c>
    </row>
    <row r="581" spans="2:65" s="14" customFormat="1" ht="12">
      <c r="B581" s="158"/>
      <c r="D581" s="145" t="s">
        <v>151</v>
      </c>
      <c r="E581" s="159" t="s">
        <v>17</v>
      </c>
      <c r="F581" s="160" t="s">
        <v>154</v>
      </c>
      <c r="H581" s="161">
        <v>165.74299999999999</v>
      </c>
      <c r="I581" s="162"/>
      <c r="L581" s="158"/>
      <c r="M581" s="163"/>
      <c r="T581" s="164"/>
      <c r="AT581" s="159" t="s">
        <v>151</v>
      </c>
      <c r="AU581" s="159" t="s">
        <v>77</v>
      </c>
      <c r="AV581" s="14" t="s">
        <v>148</v>
      </c>
      <c r="AW581" s="14" t="s">
        <v>30</v>
      </c>
      <c r="AX581" s="14" t="s">
        <v>75</v>
      </c>
      <c r="AY581" s="159" t="s">
        <v>141</v>
      </c>
    </row>
    <row r="582" spans="2:65" s="1" customFormat="1" ht="24.25" customHeight="1">
      <c r="B582" s="32"/>
      <c r="C582" s="127" t="s">
        <v>820</v>
      </c>
      <c r="D582" s="127" t="s">
        <v>143</v>
      </c>
      <c r="E582" s="128" t="s">
        <v>821</v>
      </c>
      <c r="F582" s="129" t="s">
        <v>822</v>
      </c>
      <c r="G582" s="130" t="s">
        <v>234</v>
      </c>
      <c r="H582" s="131">
        <v>0.46</v>
      </c>
      <c r="I582" s="132"/>
      <c r="J582" s="133">
        <f>ROUND(I582*H582,2)</f>
        <v>0</v>
      </c>
      <c r="K582" s="129" t="s">
        <v>147</v>
      </c>
      <c r="L582" s="32"/>
      <c r="M582" s="134" t="s">
        <v>17</v>
      </c>
      <c r="N582" s="135" t="s">
        <v>38</v>
      </c>
      <c r="P582" s="136">
        <f>O582*H582</f>
        <v>0</v>
      </c>
      <c r="Q582" s="136">
        <v>0</v>
      </c>
      <c r="R582" s="136">
        <f>Q582*H582</f>
        <v>0</v>
      </c>
      <c r="S582" s="136">
        <v>0</v>
      </c>
      <c r="T582" s="137">
        <f>S582*H582</f>
        <v>0</v>
      </c>
      <c r="AR582" s="138" t="s">
        <v>191</v>
      </c>
      <c r="AT582" s="138" t="s">
        <v>143</v>
      </c>
      <c r="AU582" s="138" t="s">
        <v>77</v>
      </c>
      <c r="AY582" s="17" t="s">
        <v>141</v>
      </c>
      <c r="BE582" s="139">
        <f>IF(N582="základní",J582,0)</f>
        <v>0</v>
      </c>
      <c r="BF582" s="139">
        <f>IF(N582="snížená",J582,0)</f>
        <v>0</v>
      </c>
      <c r="BG582" s="139">
        <f>IF(N582="zákl. přenesená",J582,0)</f>
        <v>0</v>
      </c>
      <c r="BH582" s="139">
        <f>IF(N582="sníž. přenesená",J582,0)</f>
        <v>0</v>
      </c>
      <c r="BI582" s="139">
        <f>IF(N582="nulová",J582,0)</f>
        <v>0</v>
      </c>
      <c r="BJ582" s="17" t="s">
        <v>75</v>
      </c>
      <c r="BK582" s="139">
        <f>ROUND(I582*H582,2)</f>
        <v>0</v>
      </c>
      <c r="BL582" s="17" t="s">
        <v>191</v>
      </c>
      <c r="BM582" s="138" t="s">
        <v>823</v>
      </c>
    </row>
    <row r="583" spans="2:65" s="1" customFormat="1">
      <c r="B583" s="32"/>
      <c r="D583" s="140" t="s">
        <v>149</v>
      </c>
      <c r="F583" s="141" t="s">
        <v>824</v>
      </c>
      <c r="I583" s="142"/>
      <c r="L583" s="32"/>
      <c r="M583" s="143"/>
      <c r="T583" s="53"/>
      <c r="AT583" s="17" t="s">
        <v>149</v>
      </c>
      <c r="AU583" s="17" t="s">
        <v>77</v>
      </c>
    </row>
    <row r="584" spans="2:65" s="11" customFormat="1" ht="23" customHeight="1">
      <c r="B584" s="115"/>
      <c r="D584" s="116" t="s">
        <v>66</v>
      </c>
      <c r="E584" s="125" t="s">
        <v>825</v>
      </c>
      <c r="F584" s="125" t="s">
        <v>826</v>
      </c>
      <c r="I584" s="118"/>
      <c r="J584" s="126">
        <f>BK584</f>
        <v>0</v>
      </c>
      <c r="L584" s="115"/>
      <c r="M584" s="120"/>
      <c r="P584" s="121">
        <f>SUM(P585:P631)</f>
        <v>0</v>
      </c>
      <c r="R584" s="121">
        <f>SUM(R585:R631)</f>
        <v>0</v>
      </c>
      <c r="T584" s="122">
        <f>SUM(T585:T631)</f>
        <v>0</v>
      </c>
      <c r="AR584" s="116" t="s">
        <v>77</v>
      </c>
      <c r="AT584" s="123" t="s">
        <v>66</v>
      </c>
      <c r="AU584" s="123" t="s">
        <v>75</v>
      </c>
      <c r="AY584" s="116" t="s">
        <v>141</v>
      </c>
      <c r="BK584" s="124">
        <f>SUM(BK585:BK631)</f>
        <v>0</v>
      </c>
    </row>
    <row r="585" spans="2:65" s="1" customFormat="1" ht="24.25" customHeight="1">
      <c r="B585" s="32"/>
      <c r="C585" s="127" t="s">
        <v>510</v>
      </c>
      <c r="D585" s="127" t="s">
        <v>143</v>
      </c>
      <c r="E585" s="128" t="s">
        <v>827</v>
      </c>
      <c r="F585" s="129" t="s">
        <v>828</v>
      </c>
      <c r="G585" s="130" t="s">
        <v>146</v>
      </c>
      <c r="H585" s="131">
        <v>143.5</v>
      </c>
      <c r="I585" s="132"/>
      <c r="J585" s="133">
        <f>ROUND(I585*H585,2)</f>
        <v>0</v>
      </c>
      <c r="K585" s="129" t="s">
        <v>147</v>
      </c>
      <c r="L585" s="32"/>
      <c r="M585" s="134" t="s">
        <v>17</v>
      </c>
      <c r="N585" s="135" t="s">
        <v>38</v>
      </c>
      <c r="P585" s="136">
        <f>O585*H585</f>
        <v>0</v>
      </c>
      <c r="Q585" s="136">
        <v>0</v>
      </c>
      <c r="R585" s="136">
        <f>Q585*H585</f>
        <v>0</v>
      </c>
      <c r="S585" s="136">
        <v>0</v>
      </c>
      <c r="T585" s="137">
        <f>S585*H585</f>
        <v>0</v>
      </c>
      <c r="AR585" s="138" t="s">
        <v>191</v>
      </c>
      <c r="AT585" s="138" t="s">
        <v>143</v>
      </c>
      <c r="AU585" s="138" t="s">
        <v>77</v>
      </c>
      <c r="AY585" s="17" t="s">
        <v>141</v>
      </c>
      <c r="BE585" s="139">
        <f>IF(N585="základní",J585,0)</f>
        <v>0</v>
      </c>
      <c r="BF585" s="139">
        <f>IF(N585="snížená",J585,0)</f>
        <v>0</v>
      </c>
      <c r="BG585" s="139">
        <f>IF(N585="zákl. přenesená",J585,0)</f>
        <v>0</v>
      </c>
      <c r="BH585" s="139">
        <f>IF(N585="sníž. přenesená",J585,0)</f>
        <v>0</v>
      </c>
      <c r="BI585" s="139">
        <f>IF(N585="nulová",J585,0)</f>
        <v>0</v>
      </c>
      <c r="BJ585" s="17" t="s">
        <v>75</v>
      </c>
      <c r="BK585" s="139">
        <f>ROUND(I585*H585,2)</f>
        <v>0</v>
      </c>
      <c r="BL585" s="17" t="s">
        <v>191</v>
      </c>
      <c r="BM585" s="138" t="s">
        <v>829</v>
      </c>
    </row>
    <row r="586" spans="2:65" s="1" customFormat="1">
      <c r="B586" s="32"/>
      <c r="D586" s="140" t="s">
        <v>149</v>
      </c>
      <c r="F586" s="141" t="s">
        <v>830</v>
      </c>
      <c r="I586" s="142"/>
      <c r="L586" s="32"/>
      <c r="M586" s="143"/>
      <c r="T586" s="53"/>
      <c r="AT586" s="17" t="s">
        <v>149</v>
      </c>
      <c r="AU586" s="17" t="s">
        <v>77</v>
      </c>
    </row>
    <row r="587" spans="2:65" s="12" customFormat="1" ht="12">
      <c r="B587" s="144"/>
      <c r="D587" s="145" t="s">
        <v>151</v>
      </c>
      <c r="E587" s="146" t="s">
        <v>17</v>
      </c>
      <c r="F587" s="147" t="s">
        <v>387</v>
      </c>
      <c r="H587" s="146" t="s">
        <v>17</v>
      </c>
      <c r="I587" s="148"/>
      <c r="L587" s="144"/>
      <c r="M587" s="149"/>
      <c r="T587" s="150"/>
      <c r="AT587" s="146" t="s">
        <v>151</v>
      </c>
      <c r="AU587" s="146" t="s">
        <v>77</v>
      </c>
      <c r="AV587" s="12" t="s">
        <v>75</v>
      </c>
      <c r="AW587" s="12" t="s">
        <v>30</v>
      </c>
      <c r="AX587" s="12" t="s">
        <v>67</v>
      </c>
      <c r="AY587" s="146" t="s">
        <v>141</v>
      </c>
    </row>
    <row r="588" spans="2:65" s="13" customFormat="1" ht="12">
      <c r="B588" s="151"/>
      <c r="D588" s="145" t="s">
        <v>151</v>
      </c>
      <c r="E588" s="152" t="s">
        <v>17</v>
      </c>
      <c r="F588" s="153" t="s">
        <v>562</v>
      </c>
      <c r="H588" s="154">
        <v>143.5</v>
      </c>
      <c r="I588" s="155"/>
      <c r="L588" s="151"/>
      <c r="M588" s="156"/>
      <c r="T588" s="157"/>
      <c r="AT588" s="152" t="s">
        <v>151</v>
      </c>
      <c r="AU588" s="152" t="s">
        <v>77</v>
      </c>
      <c r="AV588" s="13" t="s">
        <v>77</v>
      </c>
      <c r="AW588" s="13" t="s">
        <v>30</v>
      </c>
      <c r="AX588" s="13" t="s">
        <v>67</v>
      </c>
      <c r="AY588" s="152" t="s">
        <v>141</v>
      </c>
    </row>
    <row r="589" spans="2:65" s="14" customFormat="1" ht="12">
      <c r="B589" s="158"/>
      <c r="D589" s="145" t="s">
        <v>151</v>
      </c>
      <c r="E589" s="159" t="s">
        <v>17</v>
      </c>
      <c r="F589" s="160" t="s">
        <v>154</v>
      </c>
      <c r="H589" s="161">
        <v>143.5</v>
      </c>
      <c r="I589" s="162"/>
      <c r="L589" s="158"/>
      <c r="M589" s="163"/>
      <c r="T589" s="164"/>
      <c r="AT589" s="159" t="s">
        <v>151</v>
      </c>
      <c r="AU589" s="159" t="s">
        <v>77</v>
      </c>
      <c r="AV589" s="14" t="s">
        <v>148</v>
      </c>
      <c r="AW589" s="14" t="s">
        <v>30</v>
      </c>
      <c r="AX589" s="14" t="s">
        <v>75</v>
      </c>
      <c r="AY589" s="159" t="s">
        <v>141</v>
      </c>
    </row>
    <row r="590" spans="2:65" s="1" customFormat="1" ht="16.5" customHeight="1">
      <c r="B590" s="32"/>
      <c r="C590" s="165" t="s">
        <v>831</v>
      </c>
      <c r="D590" s="165" t="s">
        <v>467</v>
      </c>
      <c r="E590" s="166" t="s">
        <v>832</v>
      </c>
      <c r="F590" s="167" t="s">
        <v>833</v>
      </c>
      <c r="G590" s="168" t="s">
        <v>146</v>
      </c>
      <c r="H590" s="169">
        <v>301.35000000000002</v>
      </c>
      <c r="I590" s="170"/>
      <c r="J590" s="171">
        <f>ROUND(I590*H590,2)</f>
        <v>0</v>
      </c>
      <c r="K590" s="167" t="s">
        <v>147</v>
      </c>
      <c r="L590" s="172"/>
      <c r="M590" s="173" t="s">
        <v>17</v>
      </c>
      <c r="N590" s="174" t="s">
        <v>38</v>
      </c>
      <c r="P590" s="136">
        <f>O590*H590</f>
        <v>0</v>
      </c>
      <c r="Q590" s="136">
        <v>0</v>
      </c>
      <c r="R590" s="136">
        <f>Q590*H590</f>
        <v>0</v>
      </c>
      <c r="S590" s="136">
        <v>0</v>
      </c>
      <c r="T590" s="137">
        <f>S590*H590</f>
        <v>0</v>
      </c>
      <c r="AR590" s="138" t="s">
        <v>246</v>
      </c>
      <c r="AT590" s="138" t="s">
        <v>467</v>
      </c>
      <c r="AU590" s="138" t="s">
        <v>77</v>
      </c>
      <c r="AY590" s="17" t="s">
        <v>141</v>
      </c>
      <c r="BE590" s="139">
        <f>IF(N590="základní",J590,0)</f>
        <v>0</v>
      </c>
      <c r="BF590" s="139">
        <f>IF(N590="snížená",J590,0)</f>
        <v>0</v>
      </c>
      <c r="BG590" s="139">
        <f>IF(N590="zákl. přenesená",J590,0)</f>
        <v>0</v>
      </c>
      <c r="BH590" s="139">
        <f>IF(N590="sníž. přenesená",J590,0)</f>
        <v>0</v>
      </c>
      <c r="BI590" s="139">
        <f>IF(N590="nulová",J590,0)</f>
        <v>0</v>
      </c>
      <c r="BJ590" s="17" t="s">
        <v>75</v>
      </c>
      <c r="BK590" s="139">
        <f>ROUND(I590*H590,2)</f>
        <v>0</v>
      </c>
      <c r="BL590" s="17" t="s">
        <v>191</v>
      </c>
      <c r="BM590" s="138" t="s">
        <v>834</v>
      </c>
    </row>
    <row r="591" spans="2:65" s="13" customFormat="1" ht="12">
      <c r="B591" s="151"/>
      <c r="D591" s="145" t="s">
        <v>151</v>
      </c>
      <c r="E591" s="152" t="s">
        <v>17</v>
      </c>
      <c r="F591" s="153" t="s">
        <v>835</v>
      </c>
      <c r="H591" s="154">
        <v>301.35000000000002</v>
      </c>
      <c r="I591" s="155"/>
      <c r="L591" s="151"/>
      <c r="M591" s="156"/>
      <c r="T591" s="157"/>
      <c r="AT591" s="152" t="s">
        <v>151</v>
      </c>
      <c r="AU591" s="152" t="s">
        <v>77</v>
      </c>
      <c r="AV591" s="13" t="s">
        <v>77</v>
      </c>
      <c r="AW591" s="13" t="s">
        <v>30</v>
      </c>
      <c r="AX591" s="13" t="s">
        <v>67</v>
      </c>
      <c r="AY591" s="152" t="s">
        <v>141</v>
      </c>
    </row>
    <row r="592" spans="2:65" s="14" customFormat="1" ht="12">
      <c r="B592" s="158"/>
      <c r="D592" s="145" t="s">
        <v>151</v>
      </c>
      <c r="E592" s="159" t="s">
        <v>17</v>
      </c>
      <c r="F592" s="160" t="s">
        <v>154</v>
      </c>
      <c r="H592" s="161">
        <v>301.35000000000002</v>
      </c>
      <c r="I592" s="162"/>
      <c r="L592" s="158"/>
      <c r="M592" s="163"/>
      <c r="T592" s="164"/>
      <c r="AT592" s="159" t="s">
        <v>151</v>
      </c>
      <c r="AU592" s="159" t="s">
        <v>77</v>
      </c>
      <c r="AV592" s="14" t="s">
        <v>148</v>
      </c>
      <c r="AW592" s="14" t="s">
        <v>30</v>
      </c>
      <c r="AX592" s="14" t="s">
        <v>75</v>
      </c>
      <c r="AY592" s="159" t="s">
        <v>141</v>
      </c>
    </row>
    <row r="593" spans="2:65" s="1" customFormat="1" ht="24.25" customHeight="1">
      <c r="B593" s="32"/>
      <c r="C593" s="127" t="s">
        <v>515</v>
      </c>
      <c r="D593" s="127" t="s">
        <v>143</v>
      </c>
      <c r="E593" s="128" t="s">
        <v>836</v>
      </c>
      <c r="F593" s="129" t="s">
        <v>837</v>
      </c>
      <c r="G593" s="130" t="s">
        <v>146</v>
      </c>
      <c r="H593" s="131">
        <v>178.1</v>
      </c>
      <c r="I593" s="132"/>
      <c r="J593" s="133">
        <f>ROUND(I593*H593,2)</f>
        <v>0</v>
      </c>
      <c r="K593" s="129" t="s">
        <v>147</v>
      </c>
      <c r="L593" s="32"/>
      <c r="M593" s="134" t="s">
        <v>17</v>
      </c>
      <c r="N593" s="135" t="s">
        <v>38</v>
      </c>
      <c r="P593" s="136">
        <f>O593*H593</f>
        <v>0</v>
      </c>
      <c r="Q593" s="136">
        <v>0</v>
      </c>
      <c r="R593" s="136">
        <f>Q593*H593</f>
        <v>0</v>
      </c>
      <c r="S593" s="136">
        <v>0</v>
      </c>
      <c r="T593" s="137">
        <f>S593*H593</f>
        <v>0</v>
      </c>
      <c r="AR593" s="138" t="s">
        <v>191</v>
      </c>
      <c r="AT593" s="138" t="s">
        <v>143</v>
      </c>
      <c r="AU593" s="138" t="s">
        <v>77</v>
      </c>
      <c r="AY593" s="17" t="s">
        <v>141</v>
      </c>
      <c r="BE593" s="139">
        <f>IF(N593="základní",J593,0)</f>
        <v>0</v>
      </c>
      <c r="BF593" s="139">
        <f>IF(N593="snížená",J593,0)</f>
        <v>0</v>
      </c>
      <c r="BG593" s="139">
        <f>IF(N593="zákl. přenesená",J593,0)</f>
        <v>0</v>
      </c>
      <c r="BH593" s="139">
        <f>IF(N593="sníž. přenesená",J593,0)</f>
        <v>0</v>
      </c>
      <c r="BI593" s="139">
        <f>IF(N593="nulová",J593,0)</f>
        <v>0</v>
      </c>
      <c r="BJ593" s="17" t="s">
        <v>75</v>
      </c>
      <c r="BK593" s="139">
        <f>ROUND(I593*H593,2)</f>
        <v>0</v>
      </c>
      <c r="BL593" s="17" t="s">
        <v>191</v>
      </c>
      <c r="BM593" s="138" t="s">
        <v>838</v>
      </c>
    </row>
    <row r="594" spans="2:65" s="1" customFormat="1">
      <c r="B594" s="32"/>
      <c r="D594" s="140" t="s">
        <v>149</v>
      </c>
      <c r="F594" s="141" t="s">
        <v>839</v>
      </c>
      <c r="I594" s="142"/>
      <c r="L594" s="32"/>
      <c r="M594" s="143"/>
      <c r="T594" s="53"/>
      <c r="AT594" s="17" t="s">
        <v>149</v>
      </c>
      <c r="AU594" s="17" t="s">
        <v>77</v>
      </c>
    </row>
    <row r="595" spans="2:65" s="1" customFormat="1" ht="16.5" customHeight="1">
      <c r="B595" s="32"/>
      <c r="C595" s="165" t="s">
        <v>840</v>
      </c>
      <c r="D595" s="165" t="s">
        <v>467</v>
      </c>
      <c r="E595" s="166" t="s">
        <v>841</v>
      </c>
      <c r="F595" s="167" t="s">
        <v>842</v>
      </c>
      <c r="G595" s="168" t="s">
        <v>146</v>
      </c>
      <c r="H595" s="169">
        <v>187.005</v>
      </c>
      <c r="I595" s="170"/>
      <c r="J595" s="171">
        <f>ROUND(I595*H595,2)</f>
        <v>0</v>
      </c>
      <c r="K595" s="167" t="s">
        <v>147</v>
      </c>
      <c r="L595" s="172"/>
      <c r="M595" s="173" t="s">
        <v>17</v>
      </c>
      <c r="N595" s="174" t="s">
        <v>38</v>
      </c>
      <c r="P595" s="136">
        <f>O595*H595</f>
        <v>0</v>
      </c>
      <c r="Q595" s="136">
        <v>0</v>
      </c>
      <c r="R595" s="136">
        <f>Q595*H595</f>
        <v>0</v>
      </c>
      <c r="S595" s="136">
        <v>0</v>
      </c>
      <c r="T595" s="137">
        <f>S595*H595</f>
        <v>0</v>
      </c>
      <c r="AR595" s="138" t="s">
        <v>246</v>
      </c>
      <c r="AT595" s="138" t="s">
        <v>467</v>
      </c>
      <c r="AU595" s="138" t="s">
        <v>77</v>
      </c>
      <c r="AY595" s="17" t="s">
        <v>141</v>
      </c>
      <c r="BE595" s="139">
        <f>IF(N595="základní",J595,0)</f>
        <v>0</v>
      </c>
      <c r="BF595" s="139">
        <f>IF(N595="snížená",J595,0)</f>
        <v>0</v>
      </c>
      <c r="BG595" s="139">
        <f>IF(N595="zákl. přenesená",J595,0)</f>
        <v>0</v>
      </c>
      <c r="BH595" s="139">
        <f>IF(N595="sníž. přenesená",J595,0)</f>
        <v>0</v>
      </c>
      <c r="BI595" s="139">
        <f>IF(N595="nulová",J595,0)</f>
        <v>0</v>
      </c>
      <c r="BJ595" s="17" t="s">
        <v>75</v>
      </c>
      <c r="BK595" s="139">
        <f>ROUND(I595*H595,2)</f>
        <v>0</v>
      </c>
      <c r="BL595" s="17" t="s">
        <v>191</v>
      </c>
      <c r="BM595" s="138" t="s">
        <v>843</v>
      </c>
    </row>
    <row r="596" spans="2:65" s="13" customFormat="1" ht="12">
      <c r="B596" s="151"/>
      <c r="D596" s="145" t="s">
        <v>151</v>
      </c>
      <c r="E596" s="152" t="s">
        <v>17</v>
      </c>
      <c r="F596" s="153" t="s">
        <v>844</v>
      </c>
      <c r="H596" s="154">
        <v>187.005</v>
      </c>
      <c r="I596" s="155"/>
      <c r="L596" s="151"/>
      <c r="M596" s="156"/>
      <c r="T596" s="157"/>
      <c r="AT596" s="152" t="s">
        <v>151</v>
      </c>
      <c r="AU596" s="152" t="s">
        <v>77</v>
      </c>
      <c r="AV596" s="13" t="s">
        <v>77</v>
      </c>
      <c r="AW596" s="13" t="s">
        <v>30</v>
      </c>
      <c r="AX596" s="13" t="s">
        <v>67</v>
      </c>
      <c r="AY596" s="152" t="s">
        <v>141</v>
      </c>
    </row>
    <row r="597" spans="2:65" s="14" customFormat="1" ht="12">
      <c r="B597" s="158"/>
      <c r="D597" s="145" t="s">
        <v>151</v>
      </c>
      <c r="E597" s="159" t="s">
        <v>17</v>
      </c>
      <c r="F597" s="160" t="s">
        <v>154</v>
      </c>
      <c r="H597" s="161">
        <v>187.005</v>
      </c>
      <c r="I597" s="162"/>
      <c r="L597" s="158"/>
      <c r="M597" s="163"/>
      <c r="T597" s="164"/>
      <c r="AT597" s="159" t="s">
        <v>151</v>
      </c>
      <c r="AU597" s="159" t="s">
        <v>77</v>
      </c>
      <c r="AV597" s="14" t="s">
        <v>148</v>
      </c>
      <c r="AW597" s="14" t="s">
        <v>30</v>
      </c>
      <c r="AX597" s="14" t="s">
        <v>75</v>
      </c>
      <c r="AY597" s="159" t="s">
        <v>141</v>
      </c>
    </row>
    <row r="598" spans="2:65" s="1" customFormat="1" ht="24.25" customHeight="1">
      <c r="B598" s="32"/>
      <c r="C598" s="127" t="s">
        <v>519</v>
      </c>
      <c r="D598" s="127" t="s">
        <v>143</v>
      </c>
      <c r="E598" s="128" t="s">
        <v>845</v>
      </c>
      <c r="F598" s="129" t="s">
        <v>846</v>
      </c>
      <c r="G598" s="130" t="s">
        <v>146</v>
      </c>
      <c r="H598" s="131">
        <v>168.21100000000001</v>
      </c>
      <c r="I598" s="132"/>
      <c r="J598" s="133">
        <f>ROUND(I598*H598,2)</f>
        <v>0</v>
      </c>
      <c r="K598" s="129" t="s">
        <v>147</v>
      </c>
      <c r="L598" s="32"/>
      <c r="M598" s="134" t="s">
        <v>17</v>
      </c>
      <c r="N598" s="135" t="s">
        <v>38</v>
      </c>
      <c r="P598" s="136">
        <f>O598*H598</f>
        <v>0</v>
      </c>
      <c r="Q598" s="136">
        <v>0</v>
      </c>
      <c r="R598" s="136">
        <f>Q598*H598</f>
        <v>0</v>
      </c>
      <c r="S598" s="136">
        <v>0</v>
      </c>
      <c r="T598" s="137">
        <f>S598*H598</f>
        <v>0</v>
      </c>
      <c r="AR598" s="138" t="s">
        <v>191</v>
      </c>
      <c r="AT598" s="138" t="s">
        <v>143</v>
      </c>
      <c r="AU598" s="138" t="s">
        <v>77</v>
      </c>
      <c r="AY598" s="17" t="s">
        <v>141</v>
      </c>
      <c r="BE598" s="139">
        <f>IF(N598="základní",J598,0)</f>
        <v>0</v>
      </c>
      <c r="BF598" s="139">
        <f>IF(N598="snížená",J598,0)</f>
        <v>0</v>
      </c>
      <c r="BG598" s="139">
        <f>IF(N598="zákl. přenesená",J598,0)</f>
        <v>0</v>
      </c>
      <c r="BH598" s="139">
        <f>IF(N598="sníž. přenesená",J598,0)</f>
        <v>0</v>
      </c>
      <c r="BI598" s="139">
        <f>IF(N598="nulová",J598,0)</f>
        <v>0</v>
      </c>
      <c r="BJ598" s="17" t="s">
        <v>75</v>
      </c>
      <c r="BK598" s="139">
        <f>ROUND(I598*H598,2)</f>
        <v>0</v>
      </c>
      <c r="BL598" s="17" t="s">
        <v>191</v>
      </c>
      <c r="BM598" s="138" t="s">
        <v>847</v>
      </c>
    </row>
    <row r="599" spans="2:65" s="1" customFormat="1">
      <c r="B599" s="32"/>
      <c r="D599" s="140" t="s">
        <v>149</v>
      </c>
      <c r="F599" s="141" t="s">
        <v>848</v>
      </c>
      <c r="I599" s="142"/>
      <c r="L599" s="32"/>
      <c r="M599" s="143"/>
      <c r="T599" s="53"/>
      <c r="AT599" s="17" t="s">
        <v>149</v>
      </c>
      <c r="AU599" s="17" t="s">
        <v>77</v>
      </c>
    </row>
    <row r="600" spans="2:65" s="12" customFormat="1" ht="12">
      <c r="B600" s="144"/>
      <c r="D600" s="145" t="s">
        <v>151</v>
      </c>
      <c r="E600" s="146" t="s">
        <v>17</v>
      </c>
      <c r="F600" s="147" t="s">
        <v>849</v>
      </c>
      <c r="H600" s="146" t="s">
        <v>17</v>
      </c>
      <c r="I600" s="148"/>
      <c r="L600" s="144"/>
      <c r="M600" s="149"/>
      <c r="T600" s="150"/>
      <c r="AT600" s="146" t="s">
        <v>151</v>
      </c>
      <c r="AU600" s="146" t="s">
        <v>77</v>
      </c>
      <c r="AV600" s="12" t="s">
        <v>75</v>
      </c>
      <c r="AW600" s="12" t="s">
        <v>30</v>
      </c>
      <c r="AX600" s="12" t="s">
        <v>67</v>
      </c>
      <c r="AY600" s="146" t="s">
        <v>141</v>
      </c>
    </row>
    <row r="601" spans="2:65" s="13" customFormat="1" ht="12">
      <c r="B601" s="151"/>
      <c r="D601" s="145" t="s">
        <v>151</v>
      </c>
      <c r="E601" s="152" t="s">
        <v>17</v>
      </c>
      <c r="F601" s="153" t="s">
        <v>850</v>
      </c>
      <c r="H601" s="154">
        <v>120</v>
      </c>
      <c r="I601" s="155"/>
      <c r="L601" s="151"/>
      <c r="M601" s="156"/>
      <c r="T601" s="157"/>
      <c r="AT601" s="152" t="s">
        <v>151</v>
      </c>
      <c r="AU601" s="152" t="s">
        <v>77</v>
      </c>
      <c r="AV601" s="13" t="s">
        <v>77</v>
      </c>
      <c r="AW601" s="13" t="s">
        <v>30</v>
      </c>
      <c r="AX601" s="13" t="s">
        <v>67</v>
      </c>
      <c r="AY601" s="152" t="s">
        <v>141</v>
      </c>
    </row>
    <row r="602" spans="2:65" s="13" customFormat="1" ht="12">
      <c r="B602" s="151"/>
      <c r="D602" s="145" t="s">
        <v>151</v>
      </c>
      <c r="E602" s="152" t="s">
        <v>17</v>
      </c>
      <c r="F602" s="153" t="s">
        <v>851</v>
      </c>
      <c r="H602" s="154">
        <v>80</v>
      </c>
      <c r="I602" s="155"/>
      <c r="L602" s="151"/>
      <c r="M602" s="156"/>
      <c r="T602" s="157"/>
      <c r="AT602" s="152" t="s">
        <v>151</v>
      </c>
      <c r="AU602" s="152" t="s">
        <v>77</v>
      </c>
      <c r="AV602" s="13" t="s">
        <v>77</v>
      </c>
      <c r="AW602" s="13" t="s">
        <v>30</v>
      </c>
      <c r="AX602" s="13" t="s">
        <v>67</v>
      </c>
      <c r="AY602" s="152" t="s">
        <v>141</v>
      </c>
    </row>
    <row r="603" spans="2:65" s="13" customFormat="1" ht="12">
      <c r="B603" s="151"/>
      <c r="D603" s="145" t="s">
        <v>151</v>
      </c>
      <c r="E603" s="152" t="s">
        <v>17</v>
      </c>
      <c r="F603" s="153" t="s">
        <v>852</v>
      </c>
      <c r="H603" s="154">
        <v>-31.789000000000001</v>
      </c>
      <c r="I603" s="155"/>
      <c r="L603" s="151"/>
      <c r="M603" s="156"/>
      <c r="T603" s="157"/>
      <c r="AT603" s="152" t="s">
        <v>151</v>
      </c>
      <c r="AU603" s="152" t="s">
        <v>77</v>
      </c>
      <c r="AV603" s="13" t="s">
        <v>77</v>
      </c>
      <c r="AW603" s="13" t="s">
        <v>30</v>
      </c>
      <c r="AX603" s="13" t="s">
        <v>67</v>
      </c>
      <c r="AY603" s="152" t="s">
        <v>141</v>
      </c>
    </row>
    <row r="604" spans="2:65" s="14" customFormat="1" ht="12">
      <c r="B604" s="158"/>
      <c r="D604" s="145" t="s">
        <v>151</v>
      </c>
      <c r="E604" s="159" t="s">
        <v>17</v>
      </c>
      <c r="F604" s="160" t="s">
        <v>154</v>
      </c>
      <c r="H604" s="161">
        <v>168.21100000000001</v>
      </c>
      <c r="I604" s="162"/>
      <c r="L604" s="158"/>
      <c r="M604" s="163"/>
      <c r="T604" s="164"/>
      <c r="AT604" s="159" t="s">
        <v>151</v>
      </c>
      <c r="AU604" s="159" t="s">
        <v>77</v>
      </c>
      <c r="AV604" s="14" t="s">
        <v>148</v>
      </c>
      <c r="AW604" s="14" t="s">
        <v>30</v>
      </c>
      <c r="AX604" s="14" t="s">
        <v>75</v>
      </c>
      <c r="AY604" s="159" t="s">
        <v>141</v>
      </c>
    </row>
    <row r="605" spans="2:65" s="1" customFormat="1" ht="24.25" customHeight="1">
      <c r="B605" s="32"/>
      <c r="C605" s="127" t="s">
        <v>853</v>
      </c>
      <c r="D605" s="127" t="s">
        <v>143</v>
      </c>
      <c r="E605" s="128" t="s">
        <v>854</v>
      </c>
      <c r="F605" s="129" t="s">
        <v>855</v>
      </c>
      <c r="G605" s="130" t="s">
        <v>146</v>
      </c>
      <c r="H605" s="131">
        <v>134.4</v>
      </c>
      <c r="I605" s="132"/>
      <c r="J605" s="133">
        <f>ROUND(I605*H605,2)</f>
        <v>0</v>
      </c>
      <c r="K605" s="129" t="s">
        <v>147</v>
      </c>
      <c r="L605" s="32"/>
      <c r="M605" s="134" t="s">
        <v>17</v>
      </c>
      <c r="N605" s="135" t="s">
        <v>38</v>
      </c>
      <c r="P605" s="136">
        <f>O605*H605</f>
        <v>0</v>
      </c>
      <c r="Q605" s="136">
        <v>0</v>
      </c>
      <c r="R605" s="136">
        <f>Q605*H605</f>
        <v>0</v>
      </c>
      <c r="S605" s="136">
        <v>0</v>
      </c>
      <c r="T605" s="137">
        <f>S605*H605</f>
        <v>0</v>
      </c>
      <c r="AR605" s="138" t="s">
        <v>191</v>
      </c>
      <c r="AT605" s="138" t="s">
        <v>143</v>
      </c>
      <c r="AU605" s="138" t="s">
        <v>77</v>
      </c>
      <c r="AY605" s="17" t="s">
        <v>141</v>
      </c>
      <c r="BE605" s="139">
        <f>IF(N605="základní",J605,0)</f>
        <v>0</v>
      </c>
      <c r="BF605" s="139">
        <f>IF(N605="snížená",J605,0)</f>
        <v>0</v>
      </c>
      <c r="BG605" s="139">
        <f>IF(N605="zákl. přenesená",J605,0)</f>
        <v>0</v>
      </c>
      <c r="BH605" s="139">
        <f>IF(N605="sníž. přenesená",J605,0)</f>
        <v>0</v>
      </c>
      <c r="BI605" s="139">
        <f>IF(N605="nulová",J605,0)</f>
        <v>0</v>
      </c>
      <c r="BJ605" s="17" t="s">
        <v>75</v>
      </c>
      <c r="BK605" s="139">
        <f>ROUND(I605*H605,2)</f>
        <v>0</v>
      </c>
      <c r="BL605" s="17" t="s">
        <v>191</v>
      </c>
      <c r="BM605" s="138" t="s">
        <v>856</v>
      </c>
    </row>
    <row r="606" spans="2:65" s="1" customFormat="1">
      <c r="B606" s="32"/>
      <c r="D606" s="140" t="s">
        <v>149</v>
      </c>
      <c r="F606" s="141" t="s">
        <v>857</v>
      </c>
      <c r="I606" s="142"/>
      <c r="L606" s="32"/>
      <c r="M606" s="143"/>
      <c r="T606" s="53"/>
      <c r="AT606" s="17" t="s">
        <v>149</v>
      </c>
      <c r="AU606" s="17" t="s">
        <v>77</v>
      </c>
    </row>
    <row r="607" spans="2:65" s="12" customFormat="1" ht="12">
      <c r="B607" s="144"/>
      <c r="D607" s="145" t="s">
        <v>151</v>
      </c>
      <c r="E607" s="146" t="s">
        <v>17</v>
      </c>
      <c r="F607" s="147" t="s">
        <v>858</v>
      </c>
      <c r="H607" s="146" t="s">
        <v>17</v>
      </c>
      <c r="I607" s="148"/>
      <c r="L607" s="144"/>
      <c r="M607" s="149"/>
      <c r="T607" s="150"/>
      <c r="AT607" s="146" t="s">
        <v>151</v>
      </c>
      <c r="AU607" s="146" t="s">
        <v>77</v>
      </c>
      <c r="AV607" s="12" t="s">
        <v>75</v>
      </c>
      <c r="AW607" s="12" t="s">
        <v>30</v>
      </c>
      <c r="AX607" s="12" t="s">
        <v>67</v>
      </c>
      <c r="AY607" s="146" t="s">
        <v>141</v>
      </c>
    </row>
    <row r="608" spans="2:65" s="13" customFormat="1" ht="12">
      <c r="B608" s="151"/>
      <c r="D608" s="145" t="s">
        <v>151</v>
      </c>
      <c r="E608" s="152" t="s">
        <v>17</v>
      </c>
      <c r="F608" s="153" t="s">
        <v>859</v>
      </c>
      <c r="H608" s="154">
        <v>62.4</v>
      </c>
      <c r="I608" s="155"/>
      <c r="L608" s="151"/>
      <c r="M608" s="156"/>
      <c r="T608" s="157"/>
      <c r="AT608" s="152" t="s">
        <v>151</v>
      </c>
      <c r="AU608" s="152" t="s">
        <v>77</v>
      </c>
      <c r="AV608" s="13" t="s">
        <v>77</v>
      </c>
      <c r="AW608" s="13" t="s">
        <v>30</v>
      </c>
      <c r="AX608" s="13" t="s">
        <v>67</v>
      </c>
      <c r="AY608" s="152" t="s">
        <v>141</v>
      </c>
    </row>
    <row r="609" spans="2:65" s="13" customFormat="1" ht="12">
      <c r="B609" s="151"/>
      <c r="D609" s="145" t="s">
        <v>151</v>
      </c>
      <c r="E609" s="152" t="s">
        <v>17</v>
      </c>
      <c r="F609" s="153" t="s">
        <v>860</v>
      </c>
      <c r="H609" s="154">
        <v>72</v>
      </c>
      <c r="I609" s="155"/>
      <c r="L609" s="151"/>
      <c r="M609" s="156"/>
      <c r="T609" s="157"/>
      <c r="AT609" s="152" t="s">
        <v>151</v>
      </c>
      <c r="AU609" s="152" t="s">
        <v>77</v>
      </c>
      <c r="AV609" s="13" t="s">
        <v>77</v>
      </c>
      <c r="AW609" s="13" t="s">
        <v>30</v>
      </c>
      <c r="AX609" s="13" t="s">
        <v>67</v>
      </c>
      <c r="AY609" s="152" t="s">
        <v>141</v>
      </c>
    </row>
    <row r="610" spans="2:65" s="14" customFormat="1" ht="12">
      <c r="B610" s="158"/>
      <c r="D610" s="145" t="s">
        <v>151</v>
      </c>
      <c r="E610" s="159" t="s">
        <v>17</v>
      </c>
      <c r="F610" s="160" t="s">
        <v>154</v>
      </c>
      <c r="H610" s="161">
        <v>134.4</v>
      </c>
      <c r="I610" s="162"/>
      <c r="L610" s="158"/>
      <c r="M610" s="163"/>
      <c r="T610" s="164"/>
      <c r="AT610" s="159" t="s">
        <v>151</v>
      </c>
      <c r="AU610" s="159" t="s">
        <v>77</v>
      </c>
      <c r="AV610" s="14" t="s">
        <v>148</v>
      </c>
      <c r="AW610" s="14" t="s">
        <v>30</v>
      </c>
      <c r="AX610" s="14" t="s">
        <v>75</v>
      </c>
      <c r="AY610" s="159" t="s">
        <v>141</v>
      </c>
    </row>
    <row r="611" spans="2:65" s="1" customFormat="1" ht="16.5" customHeight="1">
      <c r="B611" s="32"/>
      <c r="C611" s="165" t="s">
        <v>525</v>
      </c>
      <c r="D611" s="165" t="s">
        <v>467</v>
      </c>
      <c r="E611" s="166" t="s">
        <v>861</v>
      </c>
      <c r="F611" s="167" t="s">
        <v>862</v>
      </c>
      <c r="G611" s="168" t="s">
        <v>146</v>
      </c>
      <c r="H611" s="169">
        <v>134.4</v>
      </c>
      <c r="I611" s="170"/>
      <c r="J611" s="171">
        <f>ROUND(I611*H611,2)</f>
        <v>0</v>
      </c>
      <c r="K611" s="167" t="s">
        <v>147</v>
      </c>
      <c r="L611" s="172"/>
      <c r="M611" s="173" t="s">
        <v>17</v>
      </c>
      <c r="N611" s="174" t="s">
        <v>38</v>
      </c>
      <c r="P611" s="136">
        <f>O611*H611</f>
        <v>0</v>
      </c>
      <c r="Q611" s="136">
        <v>0</v>
      </c>
      <c r="R611" s="136">
        <f>Q611*H611</f>
        <v>0</v>
      </c>
      <c r="S611" s="136">
        <v>0</v>
      </c>
      <c r="T611" s="137">
        <f>S611*H611</f>
        <v>0</v>
      </c>
      <c r="AR611" s="138" t="s">
        <v>246</v>
      </c>
      <c r="AT611" s="138" t="s">
        <v>467</v>
      </c>
      <c r="AU611" s="138" t="s">
        <v>77</v>
      </c>
      <c r="AY611" s="17" t="s">
        <v>141</v>
      </c>
      <c r="BE611" s="139">
        <f>IF(N611="základní",J611,0)</f>
        <v>0</v>
      </c>
      <c r="BF611" s="139">
        <f>IF(N611="snížená",J611,0)</f>
        <v>0</v>
      </c>
      <c r="BG611" s="139">
        <f>IF(N611="zákl. přenesená",J611,0)</f>
        <v>0</v>
      </c>
      <c r="BH611" s="139">
        <f>IF(N611="sníž. přenesená",J611,0)</f>
        <v>0</v>
      </c>
      <c r="BI611" s="139">
        <f>IF(N611="nulová",J611,0)</f>
        <v>0</v>
      </c>
      <c r="BJ611" s="17" t="s">
        <v>75</v>
      </c>
      <c r="BK611" s="139">
        <f>ROUND(I611*H611,2)</f>
        <v>0</v>
      </c>
      <c r="BL611" s="17" t="s">
        <v>191</v>
      </c>
      <c r="BM611" s="138" t="s">
        <v>863</v>
      </c>
    </row>
    <row r="612" spans="2:65" s="1" customFormat="1" ht="24.25" customHeight="1">
      <c r="B612" s="32"/>
      <c r="C612" s="127" t="s">
        <v>864</v>
      </c>
      <c r="D612" s="127" t="s">
        <v>143</v>
      </c>
      <c r="E612" s="128" t="s">
        <v>865</v>
      </c>
      <c r="F612" s="129" t="s">
        <v>866</v>
      </c>
      <c r="G612" s="130" t="s">
        <v>146</v>
      </c>
      <c r="H612" s="131">
        <v>8.7799999999999994</v>
      </c>
      <c r="I612" s="132"/>
      <c r="J612" s="133">
        <f>ROUND(I612*H612,2)</f>
        <v>0</v>
      </c>
      <c r="K612" s="129" t="s">
        <v>147</v>
      </c>
      <c r="L612" s="32"/>
      <c r="M612" s="134" t="s">
        <v>17</v>
      </c>
      <c r="N612" s="135" t="s">
        <v>38</v>
      </c>
      <c r="P612" s="136">
        <f>O612*H612</f>
        <v>0</v>
      </c>
      <c r="Q612" s="136">
        <v>0</v>
      </c>
      <c r="R612" s="136">
        <f>Q612*H612</f>
        <v>0</v>
      </c>
      <c r="S612" s="136">
        <v>0</v>
      </c>
      <c r="T612" s="137">
        <f>S612*H612</f>
        <v>0</v>
      </c>
      <c r="AR612" s="138" t="s">
        <v>191</v>
      </c>
      <c r="AT612" s="138" t="s">
        <v>143</v>
      </c>
      <c r="AU612" s="138" t="s">
        <v>77</v>
      </c>
      <c r="AY612" s="17" t="s">
        <v>141</v>
      </c>
      <c r="BE612" s="139">
        <f>IF(N612="základní",J612,0)</f>
        <v>0</v>
      </c>
      <c r="BF612" s="139">
        <f>IF(N612="snížená",J612,0)</f>
        <v>0</v>
      </c>
      <c r="BG612" s="139">
        <f>IF(N612="zákl. přenesená",J612,0)</f>
        <v>0</v>
      </c>
      <c r="BH612" s="139">
        <f>IF(N612="sníž. přenesená",J612,0)</f>
        <v>0</v>
      </c>
      <c r="BI612" s="139">
        <f>IF(N612="nulová",J612,0)</f>
        <v>0</v>
      </c>
      <c r="BJ612" s="17" t="s">
        <v>75</v>
      </c>
      <c r="BK612" s="139">
        <f>ROUND(I612*H612,2)</f>
        <v>0</v>
      </c>
      <c r="BL612" s="17" t="s">
        <v>191</v>
      </c>
      <c r="BM612" s="138" t="s">
        <v>867</v>
      </c>
    </row>
    <row r="613" spans="2:65" s="1" customFormat="1">
      <c r="B613" s="32"/>
      <c r="D613" s="140" t="s">
        <v>149</v>
      </c>
      <c r="F613" s="141" t="s">
        <v>868</v>
      </c>
      <c r="I613" s="142"/>
      <c r="L613" s="32"/>
      <c r="M613" s="143"/>
      <c r="T613" s="53"/>
      <c r="AT613" s="17" t="s">
        <v>149</v>
      </c>
      <c r="AU613" s="17" t="s">
        <v>77</v>
      </c>
    </row>
    <row r="614" spans="2:65" s="12" customFormat="1" ht="12">
      <c r="B614" s="144"/>
      <c r="D614" s="145" t="s">
        <v>151</v>
      </c>
      <c r="E614" s="146" t="s">
        <v>17</v>
      </c>
      <c r="F614" s="147" t="s">
        <v>869</v>
      </c>
      <c r="H614" s="146" t="s">
        <v>17</v>
      </c>
      <c r="I614" s="148"/>
      <c r="L614" s="144"/>
      <c r="M614" s="149"/>
      <c r="T614" s="150"/>
      <c r="AT614" s="146" t="s">
        <v>151</v>
      </c>
      <c r="AU614" s="146" t="s">
        <v>77</v>
      </c>
      <c r="AV614" s="12" t="s">
        <v>75</v>
      </c>
      <c r="AW614" s="12" t="s">
        <v>30</v>
      </c>
      <c r="AX614" s="12" t="s">
        <v>67</v>
      </c>
      <c r="AY614" s="146" t="s">
        <v>141</v>
      </c>
    </row>
    <row r="615" spans="2:65" s="13" customFormat="1" ht="12">
      <c r="B615" s="151"/>
      <c r="D615" s="145" t="s">
        <v>151</v>
      </c>
      <c r="E615" s="152" t="s">
        <v>17</v>
      </c>
      <c r="F615" s="153" t="s">
        <v>870</v>
      </c>
      <c r="H615" s="154">
        <v>7.3</v>
      </c>
      <c r="I615" s="155"/>
      <c r="L615" s="151"/>
      <c r="M615" s="156"/>
      <c r="T615" s="157"/>
      <c r="AT615" s="152" t="s">
        <v>151</v>
      </c>
      <c r="AU615" s="152" t="s">
        <v>77</v>
      </c>
      <c r="AV615" s="13" t="s">
        <v>77</v>
      </c>
      <c r="AW615" s="13" t="s">
        <v>30</v>
      </c>
      <c r="AX615" s="13" t="s">
        <v>67</v>
      </c>
      <c r="AY615" s="152" t="s">
        <v>141</v>
      </c>
    </row>
    <row r="616" spans="2:65" s="13" customFormat="1" ht="12">
      <c r="B616" s="151"/>
      <c r="D616" s="145" t="s">
        <v>151</v>
      </c>
      <c r="E616" s="152" t="s">
        <v>17</v>
      </c>
      <c r="F616" s="153" t="s">
        <v>871</v>
      </c>
      <c r="H616" s="154">
        <v>1.48</v>
      </c>
      <c r="I616" s="155"/>
      <c r="L616" s="151"/>
      <c r="M616" s="156"/>
      <c r="T616" s="157"/>
      <c r="AT616" s="152" t="s">
        <v>151</v>
      </c>
      <c r="AU616" s="152" t="s">
        <v>77</v>
      </c>
      <c r="AV616" s="13" t="s">
        <v>77</v>
      </c>
      <c r="AW616" s="13" t="s">
        <v>30</v>
      </c>
      <c r="AX616" s="13" t="s">
        <v>67</v>
      </c>
      <c r="AY616" s="152" t="s">
        <v>141</v>
      </c>
    </row>
    <row r="617" spans="2:65" s="14" customFormat="1" ht="12">
      <c r="B617" s="158"/>
      <c r="D617" s="145" t="s">
        <v>151</v>
      </c>
      <c r="E617" s="159" t="s">
        <v>17</v>
      </c>
      <c r="F617" s="160" t="s">
        <v>154</v>
      </c>
      <c r="H617" s="161">
        <v>8.7799999999999994</v>
      </c>
      <c r="I617" s="162"/>
      <c r="L617" s="158"/>
      <c r="M617" s="163"/>
      <c r="T617" s="164"/>
      <c r="AT617" s="159" t="s">
        <v>151</v>
      </c>
      <c r="AU617" s="159" t="s">
        <v>77</v>
      </c>
      <c r="AV617" s="14" t="s">
        <v>148</v>
      </c>
      <c r="AW617" s="14" t="s">
        <v>30</v>
      </c>
      <c r="AX617" s="14" t="s">
        <v>75</v>
      </c>
      <c r="AY617" s="159" t="s">
        <v>141</v>
      </c>
    </row>
    <row r="618" spans="2:65" s="1" customFormat="1" ht="16.5" customHeight="1">
      <c r="B618" s="32"/>
      <c r="C618" s="165" t="s">
        <v>528</v>
      </c>
      <c r="D618" s="165" t="s">
        <v>467</v>
      </c>
      <c r="E618" s="166" t="s">
        <v>872</v>
      </c>
      <c r="F618" s="167" t="s">
        <v>873</v>
      </c>
      <c r="G618" s="168" t="s">
        <v>146</v>
      </c>
      <c r="H618" s="169">
        <v>9.2189999999999994</v>
      </c>
      <c r="I618" s="170"/>
      <c r="J618" s="171">
        <f>ROUND(I618*H618,2)</f>
        <v>0</v>
      </c>
      <c r="K618" s="167" t="s">
        <v>147</v>
      </c>
      <c r="L618" s="172"/>
      <c r="M618" s="173" t="s">
        <v>17</v>
      </c>
      <c r="N618" s="174" t="s">
        <v>38</v>
      </c>
      <c r="P618" s="136">
        <f>O618*H618</f>
        <v>0</v>
      </c>
      <c r="Q618" s="136">
        <v>0</v>
      </c>
      <c r="R618" s="136">
        <f>Q618*H618</f>
        <v>0</v>
      </c>
      <c r="S618" s="136">
        <v>0</v>
      </c>
      <c r="T618" s="137">
        <f>S618*H618</f>
        <v>0</v>
      </c>
      <c r="AR618" s="138" t="s">
        <v>246</v>
      </c>
      <c r="AT618" s="138" t="s">
        <v>467</v>
      </c>
      <c r="AU618" s="138" t="s">
        <v>77</v>
      </c>
      <c r="AY618" s="17" t="s">
        <v>141</v>
      </c>
      <c r="BE618" s="139">
        <f>IF(N618="základní",J618,0)</f>
        <v>0</v>
      </c>
      <c r="BF618" s="139">
        <f>IF(N618="snížená",J618,0)</f>
        <v>0</v>
      </c>
      <c r="BG618" s="139">
        <f>IF(N618="zákl. přenesená",J618,0)</f>
        <v>0</v>
      </c>
      <c r="BH618" s="139">
        <f>IF(N618="sníž. přenesená",J618,0)</f>
        <v>0</v>
      </c>
      <c r="BI618" s="139">
        <f>IF(N618="nulová",J618,0)</f>
        <v>0</v>
      </c>
      <c r="BJ618" s="17" t="s">
        <v>75</v>
      </c>
      <c r="BK618" s="139">
        <f>ROUND(I618*H618,2)</f>
        <v>0</v>
      </c>
      <c r="BL618" s="17" t="s">
        <v>191</v>
      </c>
      <c r="BM618" s="138" t="s">
        <v>874</v>
      </c>
    </row>
    <row r="619" spans="2:65" s="13" customFormat="1" ht="12">
      <c r="B619" s="151"/>
      <c r="D619" s="145" t="s">
        <v>151</v>
      </c>
      <c r="E619" s="152" t="s">
        <v>17</v>
      </c>
      <c r="F619" s="153" t="s">
        <v>875</v>
      </c>
      <c r="H619" s="154">
        <v>9.2189999999999994</v>
      </c>
      <c r="I619" s="155"/>
      <c r="L619" s="151"/>
      <c r="M619" s="156"/>
      <c r="T619" s="157"/>
      <c r="AT619" s="152" t="s">
        <v>151</v>
      </c>
      <c r="AU619" s="152" t="s">
        <v>77</v>
      </c>
      <c r="AV619" s="13" t="s">
        <v>77</v>
      </c>
      <c r="AW619" s="13" t="s">
        <v>30</v>
      </c>
      <c r="AX619" s="13" t="s">
        <v>67</v>
      </c>
      <c r="AY619" s="152" t="s">
        <v>141</v>
      </c>
    </row>
    <row r="620" spans="2:65" s="14" customFormat="1" ht="12">
      <c r="B620" s="158"/>
      <c r="D620" s="145" t="s">
        <v>151</v>
      </c>
      <c r="E620" s="159" t="s">
        <v>17</v>
      </c>
      <c r="F620" s="160" t="s">
        <v>154</v>
      </c>
      <c r="H620" s="161">
        <v>9.2189999999999994</v>
      </c>
      <c r="I620" s="162"/>
      <c r="L620" s="158"/>
      <c r="M620" s="163"/>
      <c r="T620" s="164"/>
      <c r="AT620" s="159" t="s">
        <v>151</v>
      </c>
      <c r="AU620" s="159" t="s">
        <v>77</v>
      </c>
      <c r="AV620" s="14" t="s">
        <v>148</v>
      </c>
      <c r="AW620" s="14" t="s">
        <v>30</v>
      </c>
      <c r="AX620" s="14" t="s">
        <v>75</v>
      </c>
      <c r="AY620" s="159" t="s">
        <v>141</v>
      </c>
    </row>
    <row r="621" spans="2:65" s="1" customFormat="1" ht="24.25" customHeight="1">
      <c r="B621" s="32"/>
      <c r="C621" s="127" t="s">
        <v>876</v>
      </c>
      <c r="D621" s="127" t="s">
        <v>143</v>
      </c>
      <c r="E621" s="128" t="s">
        <v>877</v>
      </c>
      <c r="F621" s="129" t="s">
        <v>878</v>
      </c>
      <c r="G621" s="130" t="s">
        <v>146</v>
      </c>
      <c r="H621" s="131">
        <v>143.5</v>
      </c>
      <c r="I621" s="132"/>
      <c r="J621" s="133">
        <f>ROUND(I621*H621,2)</f>
        <v>0</v>
      </c>
      <c r="K621" s="129" t="s">
        <v>147</v>
      </c>
      <c r="L621" s="32"/>
      <c r="M621" s="134" t="s">
        <v>17</v>
      </c>
      <c r="N621" s="135" t="s">
        <v>38</v>
      </c>
      <c r="P621" s="136">
        <f>O621*H621</f>
        <v>0</v>
      </c>
      <c r="Q621" s="136">
        <v>0</v>
      </c>
      <c r="R621" s="136">
        <f>Q621*H621</f>
        <v>0</v>
      </c>
      <c r="S621" s="136">
        <v>0</v>
      </c>
      <c r="T621" s="137">
        <f>S621*H621</f>
        <v>0</v>
      </c>
      <c r="AR621" s="138" t="s">
        <v>191</v>
      </c>
      <c r="AT621" s="138" t="s">
        <v>143</v>
      </c>
      <c r="AU621" s="138" t="s">
        <v>77</v>
      </c>
      <c r="AY621" s="17" t="s">
        <v>141</v>
      </c>
      <c r="BE621" s="139">
        <f>IF(N621="základní",J621,0)</f>
        <v>0</v>
      </c>
      <c r="BF621" s="139">
        <f>IF(N621="snížená",J621,0)</f>
        <v>0</v>
      </c>
      <c r="BG621" s="139">
        <f>IF(N621="zákl. přenesená",J621,0)</f>
        <v>0</v>
      </c>
      <c r="BH621" s="139">
        <f>IF(N621="sníž. přenesená",J621,0)</f>
        <v>0</v>
      </c>
      <c r="BI621" s="139">
        <f>IF(N621="nulová",J621,0)</f>
        <v>0</v>
      </c>
      <c r="BJ621" s="17" t="s">
        <v>75</v>
      </c>
      <c r="BK621" s="139">
        <f>ROUND(I621*H621,2)</f>
        <v>0</v>
      </c>
      <c r="BL621" s="17" t="s">
        <v>191</v>
      </c>
      <c r="BM621" s="138" t="s">
        <v>879</v>
      </c>
    </row>
    <row r="622" spans="2:65" s="1" customFormat="1">
      <c r="B622" s="32"/>
      <c r="D622" s="140" t="s">
        <v>149</v>
      </c>
      <c r="F622" s="141" t="s">
        <v>880</v>
      </c>
      <c r="I622" s="142"/>
      <c r="L622" s="32"/>
      <c r="M622" s="143"/>
      <c r="T622" s="53"/>
      <c r="AT622" s="17" t="s">
        <v>149</v>
      </c>
      <c r="AU622" s="17" t="s">
        <v>77</v>
      </c>
    </row>
    <row r="623" spans="2:65" s="12" customFormat="1" ht="12">
      <c r="B623" s="144"/>
      <c r="D623" s="145" t="s">
        <v>151</v>
      </c>
      <c r="E623" s="146" t="s">
        <v>17</v>
      </c>
      <c r="F623" s="147" t="s">
        <v>387</v>
      </c>
      <c r="H623" s="146" t="s">
        <v>17</v>
      </c>
      <c r="I623" s="148"/>
      <c r="L623" s="144"/>
      <c r="M623" s="149"/>
      <c r="T623" s="150"/>
      <c r="AT623" s="146" t="s">
        <v>151</v>
      </c>
      <c r="AU623" s="146" t="s">
        <v>77</v>
      </c>
      <c r="AV623" s="12" t="s">
        <v>75</v>
      </c>
      <c r="AW623" s="12" t="s">
        <v>30</v>
      </c>
      <c r="AX623" s="12" t="s">
        <v>67</v>
      </c>
      <c r="AY623" s="146" t="s">
        <v>141</v>
      </c>
    </row>
    <row r="624" spans="2:65" s="13" customFormat="1" ht="12">
      <c r="B624" s="151"/>
      <c r="D624" s="145" t="s">
        <v>151</v>
      </c>
      <c r="E624" s="152" t="s">
        <v>17</v>
      </c>
      <c r="F624" s="153" t="s">
        <v>562</v>
      </c>
      <c r="H624" s="154">
        <v>143.5</v>
      </c>
      <c r="I624" s="155"/>
      <c r="L624" s="151"/>
      <c r="M624" s="156"/>
      <c r="T624" s="157"/>
      <c r="AT624" s="152" t="s">
        <v>151</v>
      </c>
      <c r="AU624" s="152" t="s">
        <v>77</v>
      </c>
      <c r="AV624" s="13" t="s">
        <v>77</v>
      </c>
      <c r="AW624" s="13" t="s">
        <v>30</v>
      </c>
      <c r="AX624" s="13" t="s">
        <v>67</v>
      </c>
      <c r="AY624" s="152" t="s">
        <v>141</v>
      </c>
    </row>
    <row r="625" spans="2:65" s="14" customFormat="1" ht="12">
      <c r="B625" s="158"/>
      <c r="D625" s="145" t="s">
        <v>151</v>
      </c>
      <c r="E625" s="159" t="s">
        <v>17</v>
      </c>
      <c r="F625" s="160" t="s">
        <v>154</v>
      </c>
      <c r="H625" s="161">
        <v>143.5</v>
      </c>
      <c r="I625" s="162"/>
      <c r="L625" s="158"/>
      <c r="M625" s="163"/>
      <c r="T625" s="164"/>
      <c r="AT625" s="159" t="s">
        <v>151</v>
      </c>
      <c r="AU625" s="159" t="s">
        <v>77</v>
      </c>
      <c r="AV625" s="14" t="s">
        <v>148</v>
      </c>
      <c r="AW625" s="14" t="s">
        <v>30</v>
      </c>
      <c r="AX625" s="14" t="s">
        <v>75</v>
      </c>
      <c r="AY625" s="159" t="s">
        <v>141</v>
      </c>
    </row>
    <row r="626" spans="2:65" s="1" customFormat="1" ht="16.5" customHeight="1">
      <c r="B626" s="32"/>
      <c r="C626" s="165" t="s">
        <v>533</v>
      </c>
      <c r="D626" s="165" t="s">
        <v>467</v>
      </c>
      <c r="E626" s="166" t="s">
        <v>881</v>
      </c>
      <c r="F626" s="167" t="s">
        <v>882</v>
      </c>
      <c r="G626" s="168" t="s">
        <v>190</v>
      </c>
      <c r="H626" s="169">
        <v>15.39</v>
      </c>
      <c r="I626" s="170"/>
      <c r="J626" s="171">
        <f>ROUND(I626*H626,2)</f>
        <v>0</v>
      </c>
      <c r="K626" s="167" t="s">
        <v>147</v>
      </c>
      <c r="L626" s="172"/>
      <c r="M626" s="173" t="s">
        <v>17</v>
      </c>
      <c r="N626" s="174" t="s">
        <v>38</v>
      </c>
      <c r="P626" s="136">
        <f>O626*H626</f>
        <v>0</v>
      </c>
      <c r="Q626" s="136">
        <v>0</v>
      </c>
      <c r="R626" s="136">
        <f>Q626*H626</f>
        <v>0</v>
      </c>
      <c r="S626" s="136">
        <v>0</v>
      </c>
      <c r="T626" s="137">
        <f>S626*H626</f>
        <v>0</v>
      </c>
      <c r="AR626" s="138" t="s">
        <v>246</v>
      </c>
      <c r="AT626" s="138" t="s">
        <v>467</v>
      </c>
      <c r="AU626" s="138" t="s">
        <v>77</v>
      </c>
      <c r="AY626" s="17" t="s">
        <v>141</v>
      </c>
      <c r="BE626" s="139">
        <f>IF(N626="základní",J626,0)</f>
        <v>0</v>
      </c>
      <c r="BF626" s="139">
        <f>IF(N626="snížená",J626,0)</f>
        <v>0</v>
      </c>
      <c r="BG626" s="139">
        <f>IF(N626="zákl. přenesená",J626,0)</f>
        <v>0</v>
      </c>
      <c r="BH626" s="139">
        <f>IF(N626="sníž. přenesená",J626,0)</f>
        <v>0</v>
      </c>
      <c r="BI626" s="139">
        <f>IF(N626="nulová",J626,0)</f>
        <v>0</v>
      </c>
      <c r="BJ626" s="17" t="s">
        <v>75</v>
      </c>
      <c r="BK626" s="139">
        <f>ROUND(I626*H626,2)</f>
        <v>0</v>
      </c>
      <c r="BL626" s="17" t="s">
        <v>191</v>
      </c>
      <c r="BM626" s="138" t="s">
        <v>883</v>
      </c>
    </row>
    <row r="627" spans="2:65" s="12" customFormat="1" ht="12">
      <c r="B627" s="144"/>
      <c r="D627" s="145" t="s">
        <v>151</v>
      </c>
      <c r="E627" s="146" t="s">
        <v>17</v>
      </c>
      <c r="F627" s="147" t="s">
        <v>387</v>
      </c>
      <c r="H627" s="146" t="s">
        <v>17</v>
      </c>
      <c r="I627" s="148"/>
      <c r="L627" s="144"/>
      <c r="M627" s="149"/>
      <c r="T627" s="150"/>
      <c r="AT627" s="146" t="s">
        <v>151</v>
      </c>
      <c r="AU627" s="146" t="s">
        <v>77</v>
      </c>
      <c r="AV627" s="12" t="s">
        <v>75</v>
      </c>
      <c r="AW627" s="12" t="s">
        <v>30</v>
      </c>
      <c r="AX627" s="12" t="s">
        <v>67</v>
      </c>
      <c r="AY627" s="146" t="s">
        <v>141</v>
      </c>
    </row>
    <row r="628" spans="2:65" s="13" customFormat="1" ht="12">
      <c r="B628" s="151"/>
      <c r="D628" s="145" t="s">
        <v>151</v>
      </c>
      <c r="E628" s="152" t="s">
        <v>17</v>
      </c>
      <c r="F628" s="153" t="s">
        <v>884</v>
      </c>
      <c r="H628" s="154">
        <v>15.39</v>
      </c>
      <c r="I628" s="155"/>
      <c r="L628" s="151"/>
      <c r="M628" s="156"/>
      <c r="T628" s="157"/>
      <c r="AT628" s="152" t="s">
        <v>151</v>
      </c>
      <c r="AU628" s="152" t="s">
        <v>77</v>
      </c>
      <c r="AV628" s="13" t="s">
        <v>77</v>
      </c>
      <c r="AW628" s="13" t="s">
        <v>30</v>
      </c>
      <c r="AX628" s="13" t="s">
        <v>67</v>
      </c>
      <c r="AY628" s="152" t="s">
        <v>141</v>
      </c>
    </row>
    <row r="629" spans="2:65" s="14" customFormat="1" ht="12">
      <c r="B629" s="158"/>
      <c r="D629" s="145" t="s">
        <v>151</v>
      </c>
      <c r="E629" s="159" t="s">
        <v>17</v>
      </c>
      <c r="F629" s="160" t="s">
        <v>154</v>
      </c>
      <c r="H629" s="161">
        <v>15.39</v>
      </c>
      <c r="I629" s="162"/>
      <c r="L629" s="158"/>
      <c r="M629" s="163"/>
      <c r="T629" s="164"/>
      <c r="AT629" s="159" t="s">
        <v>151</v>
      </c>
      <c r="AU629" s="159" t="s">
        <v>77</v>
      </c>
      <c r="AV629" s="14" t="s">
        <v>148</v>
      </c>
      <c r="AW629" s="14" t="s">
        <v>30</v>
      </c>
      <c r="AX629" s="14" t="s">
        <v>75</v>
      </c>
      <c r="AY629" s="159" t="s">
        <v>141</v>
      </c>
    </row>
    <row r="630" spans="2:65" s="1" customFormat="1" ht="24.25" customHeight="1">
      <c r="B630" s="32"/>
      <c r="C630" s="127" t="s">
        <v>885</v>
      </c>
      <c r="D630" s="127" t="s">
        <v>143</v>
      </c>
      <c r="E630" s="128" t="s">
        <v>886</v>
      </c>
      <c r="F630" s="129" t="s">
        <v>887</v>
      </c>
      <c r="G630" s="130" t="s">
        <v>234</v>
      </c>
      <c r="H630" s="131">
        <v>3.081</v>
      </c>
      <c r="I630" s="132"/>
      <c r="J630" s="133">
        <f>ROUND(I630*H630,2)</f>
        <v>0</v>
      </c>
      <c r="K630" s="129" t="s">
        <v>147</v>
      </c>
      <c r="L630" s="32"/>
      <c r="M630" s="134" t="s">
        <v>17</v>
      </c>
      <c r="N630" s="135" t="s">
        <v>38</v>
      </c>
      <c r="P630" s="136">
        <f>O630*H630</f>
        <v>0</v>
      </c>
      <c r="Q630" s="136">
        <v>0</v>
      </c>
      <c r="R630" s="136">
        <f>Q630*H630</f>
        <v>0</v>
      </c>
      <c r="S630" s="136">
        <v>0</v>
      </c>
      <c r="T630" s="137">
        <f>S630*H630</f>
        <v>0</v>
      </c>
      <c r="AR630" s="138" t="s">
        <v>191</v>
      </c>
      <c r="AT630" s="138" t="s">
        <v>143</v>
      </c>
      <c r="AU630" s="138" t="s">
        <v>77</v>
      </c>
      <c r="AY630" s="17" t="s">
        <v>141</v>
      </c>
      <c r="BE630" s="139">
        <f>IF(N630="základní",J630,0)</f>
        <v>0</v>
      </c>
      <c r="BF630" s="139">
        <f>IF(N630="snížená",J630,0)</f>
        <v>0</v>
      </c>
      <c r="BG630" s="139">
        <f>IF(N630="zákl. přenesená",J630,0)</f>
        <v>0</v>
      </c>
      <c r="BH630" s="139">
        <f>IF(N630="sníž. přenesená",J630,0)</f>
        <v>0</v>
      </c>
      <c r="BI630" s="139">
        <f>IF(N630="nulová",J630,0)</f>
        <v>0</v>
      </c>
      <c r="BJ630" s="17" t="s">
        <v>75</v>
      </c>
      <c r="BK630" s="139">
        <f>ROUND(I630*H630,2)</f>
        <v>0</v>
      </c>
      <c r="BL630" s="17" t="s">
        <v>191</v>
      </c>
      <c r="BM630" s="138" t="s">
        <v>888</v>
      </c>
    </row>
    <row r="631" spans="2:65" s="1" customFormat="1">
      <c r="B631" s="32"/>
      <c r="D631" s="140" t="s">
        <v>149</v>
      </c>
      <c r="F631" s="141" t="s">
        <v>889</v>
      </c>
      <c r="I631" s="142"/>
      <c r="L631" s="32"/>
      <c r="M631" s="143"/>
      <c r="T631" s="53"/>
      <c r="AT631" s="17" t="s">
        <v>149</v>
      </c>
      <c r="AU631" s="17" t="s">
        <v>77</v>
      </c>
    </row>
    <row r="632" spans="2:65" s="11" customFormat="1" ht="23" customHeight="1">
      <c r="B632" s="115"/>
      <c r="D632" s="116" t="s">
        <v>66</v>
      </c>
      <c r="E632" s="125" t="s">
        <v>890</v>
      </c>
      <c r="F632" s="125" t="s">
        <v>891</v>
      </c>
      <c r="I632" s="118"/>
      <c r="J632" s="126">
        <f>BK632</f>
        <v>0</v>
      </c>
      <c r="L632" s="115"/>
      <c r="M632" s="120"/>
      <c r="P632" s="121">
        <f>SUM(P633:P638)</f>
        <v>0</v>
      </c>
      <c r="R632" s="121">
        <f>SUM(R633:R638)</f>
        <v>0</v>
      </c>
      <c r="T632" s="122">
        <f>SUM(T633:T638)</f>
        <v>0</v>
      </c>
      <c r="AR632" s="116" t="s">
        <v>77</v>
      </c>
      <c r="AT632" s="123" t="s">
        <v>66</v>
      </c>
      <c r="AU632" s="123" t="s">
        <v>75</v>
      </c>
      <c r="AY632" s="116" t="s">
        <v>141</v>
      </c>
      <c r="BK632" s="124">
        <f>SUM(BK633:BK638)</f>
        <v>0</v>
      </c>
    </row>
    <row r="633" spans="2:65" s="1" customFormat="1" ht="24.25" customHeight="1">
      <c r="B633" s="32"/>
      <c r="C633" s="127" t="s">
        <v>537</v>
      </c>
      <c r="D633" s="127" t="s">
        <v>143</v>
      </c>
      <c r="E633" s="128" t="s">
        <v>892</v>
      </c>
      <c r="F633" s="129" t="s">
        <v>893</v>
      </c>
      <c r="G633" s="130" t="s">
        <v>146</v>
      </c>
      <c r="H633" s="131">
        <v>10.68</v>
      </c>
      <c r="I633" s="132"/>
      <c r="J633" s="133">
        <f>ROUND(I633*H633,2)</f>
        <v>0</v>
      </c>
      <c r="K633" s="129" t="s">
        <v>147</v>
      </c>
      <c r="L633" s="32"/>
      <c r="M633" s="134" t="s">
        <v>17</v>
      </c>
      <c r="N633" s="135" t="s">
        <v>38</v>
      </c>
      <c r="P633" s="136">
        <f>O633*H633</f>
        <v>0</v>
      </c>
      <c r="Q633" s="136">
        <v>0</v>
      </c>
      <c r="R633" s="136">
        <f>Q633*H633</f>
        <v>0</v>
      </c>
      <c r="S633" s="136">
        <v>0</v>
      </c>
      <c r="T633" s="137">
        <f>S633*H633</f>
        <v>0</v>
      </c>
      <c r="AR633" s="138" t="s">
        <v>191</v>
      </c>
      <c r="AT633" s="138" t="s">
        <v>143</v>
      </c>
      <c r="AU633" s="138" t="s">
        <v>77</v>
      </c>
      <c r="AY633" s="17" t="s">
        <v>141</v>
      </c>
      <c r="BE633" s="139">
        <f>IF(N633="základní",J633,0)</f>
        <v>0</v>
      </c>
      <c r="BF633" s="139">
        <f>IF(N633="snížená",J633,0)</f>
        <v>0</v>
      </c>
      <c r="BG633" s="139">
        <f>IF(N633="zákl. přenesená",J633,0)</f>
        <v>0</v>
      </c>
      <c r="BH633" s="139">
        <f>IF(N633="sníž. přenesená",J633,0)</f>
        <v>0</v>
      </c>
      <c r="BI633" s="139">
        <f>IF(N633="nulová",J633,0)</f>
        <v>0</v>
      </c>
      <c r="BJ633" s="17" t="s">
        <v>75</v>
      </c>
      <c r="BK633" s="139">
        <f>ROUND(I633*H633,2)</f>
        <v>0</v>
      </c>
      <c r="BL633" s="17" t="s">
        <v>191</v>
      </c>
      <c r="BM633" s="138" t="s">
        <v>894</v>
      </c>
    </row>
    <row r="634" spans="2:65" s="1" customFormat="1">
      <c r="B634" s="32"/>
      <c r="D634" s="140" t="s">
        <v>149</v>
      </c>
      <c r="F634" s="141" t="s">
        <v>895</v>
      </c>
      <c r="I634" s="142"/>
      <c r="L634" s="32"/>
      <c r="M634" s="143"/>
      <c r="T634" s="53"/>
      <c r="AT634" s="17" t="s">
        <v>149</v>
      </c>
      <c r="AU634" s="17" t="s">
        <v>77</v>
      </c>
    </row>
    <row r="635" spans="2:65" s="13" customFormat="1" ht="12">
      <c r="B635" s="151"/>
      <c r="D635" s="145" t="s">
        <v>151</v>
      </c>
      <c r="E635" s="152" t="s">
        <v>17</v>
      </c>
      <c r="F635" s="153" t="s">
        <v>896</v>
      </c>
      <c r="H635" s="154">
        <v>10.68</v>
      </c>
      <c r="I635" s="155"/>
      <c r="L635" s="151"/>
      <c r="M635" s="156"/>
      <c r="T635" s="157"/>
      <c r="AT635" s="152" t="s">
        <v>151</v>
      </c>
      <c r="AU635" s="152" t="s">
        <v>77</v>
      </c>
      <c r="AV635" s="13" t="s">
        <v>77</v>
      </c>
      <c r="AW635" s="13" t="s">
        <v>30</v>
      </c>
      <c r="AX635" s="13" t="s">
        <v>67</v>
      </c>
      <c r="AY635" s="152" t="s">
        <v>141</v>
      </c>
    </row>
    <row r="636" spans="2:65" s="14" customFormat="1" ht="12">
      <c r="B636" s="158"/>
      <c r="D636" s="145" t="s">
        <v>151</v>
      </c>
      <c r="E636" s="159" t="s">
        <v>17</v>
      </c>
      <c r="F636" s="160" t="s">
        <v>154</v>
      </c>
      <c r="H636" s="161">
        <v>10.68</v>
      </c>
      <c r="I636" s="162"/>
      <c r="L636" s="158"/>
      <c r="M636" s="163"/>
      <c r="T636" s="164"/>
      <c r="AT636" s="159" t="s">
        <v>151</v>
      </c>
      <c r="AU636" s="159" t="s">
        <v>77</v>
      </c>
      <c r="AV636" s="14" t="s">
        <v>148</v>
      </c>
      <c r="AW636" s="14" t="s">
        <v>30</v>
      </c>
      <c r="AX636" s="14" t="s">
        <v>75</v>
      </c>
      <c r="AY636" s="159" t="s">
        <v>141</v>
      </c>
    </row>
    <row r="637" spans="2:65" s="1" customFormat="1" ht="24.25" customHeight="1">
      <c r="B637" s="32"/>
      <c r="C637" s="127" t="s">
        <v>897</v>
      </c>
      <c r="D637" s="127" t="s">
        <v>143</v>
      </c>
      <c r="E637" s="128" t="s">
        <v>898</v>
      </c>
      <c r="F637" s="129" t="s">
        <v>899</v>
      </c>
      <c r="G637" s="130" t="s">
        <v>234</v>
      </c>
      <c r="H637" s="131">
        <v>0.20100000000000001</v>
      </c>
      <c r="I637" s="132"/>
      <c r="J637" s="133">
        <f>ROUND(I637*H637,2)</f>
        <v>0</v>
      </c>
      <c r="K637" s="129" t="s">
        <v>147</v>
      </c>
      <c r="L637" s="32"/>
      <c r="M637" s="134" t="s">
        <v>17</v>
      </c>
      <c r="N637" s="135" t="s">
        <v>38</v>
      </c>
      <c r="P637" s="136">
        <f>O637*H637</f>
        <v>0</v>
      </c>
      <c r="Q637" s="136">
        <v>0</v>
      </c>
      <c r="R637" s="136">
        <f>Q637*H637</f>
        <v>0</v>
      </c>
      <c r="S637" s="136">
        <v>0</v>
      </c>
      <c r="T637" s="137">
        <f>S637*H637</f>
        <v>0</v>
      </c>
      <c r="AR637" s="138" t="s">
        <v>191</v>
      </c>
      <c r="AT637" s="138" t="s">
        <v>143</v>
      </c>
      <c r="AU637" s="138" t="s">
        <v>77</v>
      </c>
      <c r="AY637" s="17" t="s">
        <v>141</v>
      </c>
      <c r="BE637" s="139">
        <f>IF(N637="základní",J637,0)</f>
        <v>0</v>
      </c>
      <c r="BF637" s="139">
        <f>IF(N637="snížená",J637,0)</f>
        <v>0</v>
      </c>
      <c r="BG637" s="139">
        <f>IF(N637="zákl. přenesená",J637,0)</f>
        <v>0</v>
      </c>
      <c r="BH637" s="139">
        <f>IF(N637="sníž. přenesená",J637,0)</f>
        <v>0</v>
      </c>
      <c r="BI637" s="139">
        <f>IF(N637="nulová",J637,0)</f>
        <v>0</v>
      </c>
      <c r="BJ637" s="17" t="s">
        <v>75</v>
      </c>
      <c r="BK637" s="139">
        <f>ROUND(I637*H637,2)</f>
        <v>0</v>
      </c>
      <c r="BL637" s="17" t="s">
        <v>191</v>
      </c>
      <c r="BM637" s="138" t="s">
        <v>900</v>
      </c>
    </row>
    <row r="638" spans="2:65" s="1" customFormat="1">
      <c r="B638" s="32"/>
      <c r="D638" s="140" t="s">
        <v>149</v>
      </c>
      <c r="F638" s="141" t="s">
        <v>901</v>
      </c>
      <c r="I638" s="142"/>
      <c r="L638" s="32"/>
      <c r="M638" s="143"/>
      <c r="T638" s="53"/>
      <c r="AT638" s="17" t="s">
        <v>149</v>
      </c>
      <c r="AU638" s="17" t="s">
        <v>77</v>
      </c>
    </row>
    <row r="639" spans="2:65" s="11" customFormat="1" ht="23" customHeight="1">
      <c r="B639" s="115"/>
      <c r="D639" s="116" t="s">
        <v>66</v>
      </c>
      <c r="E639" s="125" t="s">
        <v>902</v>
      </c>
      <c r="F639" s="125" t="s">
        <v>903</v>
      </c>
      <c r="I639" s="118"/>
      <c r="J639" s="126">
        <f>BK639</f>
        <v>0</v>
      </c>
      <c r="L639" s="115"/>
      <c r="M639" s="120"/>
      <c r="P639" s="121">
        <f>SUM(P640:P657)</f>
        <v>0</v>
      </c>
      <c r="R639" s="121">
        <f>SUM(R640:R657)</f>
        <v>0</v>
      </c>
      <c r="T639" s="122">
        <f>SUM(T640:T657)</f>
        <v>0</v>
      </c>
      <c r="AR639" s="116" t="s">
        <v>77</v>
      </c>
      <c r="AT639" s="123" t="s">
        <v>66</v>
      </c>
      <c r="AU639" s="123" t="s">
        <v>75</v>
      </c>
      <c r="AY639" s="116" t="s">
        <v>141</v>
      </c>
      <c r="BK639" s="124">
        <f>SUM(BK640:BK657)</f>
        <v>0</v>
      </c>
    </row>
    <row r="640" spans="2:65" s="1" customFormat="1" ht="38" customHeight="1">
      <c r="B640" s="32"/>
      <c r="C640" s="127" t="s">
        <v>542</v>
      </c>
      <c r="D640" s="127" t="s">
        <v>143</v>
      </c>
      <c r="E640" s="128" t="s">
        <v>904</v>
      </c>
      <c r="F640" s="129" t="s">
        <v>905</v>
      </c>
      <c r="G640" s="130" t="s">
        <v>146</v>
      </c>
      <c r="H640" s="131">
        <v>25.574999999999999</v>
      </c>
      <c r="I640" s="132"/>
      <c r="J640" s="133">
        <f>ROUND(I640*H640,2)</f>
        <v>0</v>
      </c>
      <c r="K640" s="129" t="s">
        <v>147</v>
      </c>
      <c r="L640" s="32"/>
      <c r="M640" s="134" t="s">
        <v>17</v>
      </c>
      <c r="N640" s="135" t="s">
        <v>38</v>
      </c>
      <c r="P640" s="136">
        <f>O640*H640</f>
        <v>0</v>
      </c>
      <c r="Q640" s="136">
        <v>0</v>
      </c>
      <c r="R640" s="136">
        <f>Q640*H640</f>
        <v>0</v>
      </c>
      <c r="S640" s="136">
        <v>0</v>
      </c>
      <c r="T640" s="137">
        <f>S640*H640</f>
        <v>0</v>
      </c>
      <c r="AR640" s="138" t="s">
        <v>191</v>
      </c>
      <c r="AT640" s="138" t="s">
        <v>143</v>
      </c>
      <c r="AU640" s="138" t="s">
        <v>77</v>
      </c>
      <c r="AY640" s="17" t="s">
        <v>141</v>
      </c>
      <c r="BE640" s="139">
        <f>IF(N640="základní",J640,0)</f>
        <v>0</v>
      </c>
      <c r="BF640" s="139">
        <f>IF(N640="snížená",J640,0)</f>
        <v>0</v>
      </c>
      <c r="BG640" s="139">
        <f>IF(N640="zákl. přenesená",J640,0)</f>
        <v>0</v>
      </c>
      <c r="BH640" s="139">
        <f>IF(N640="sníž. přenesená",J640,0)</f>
        <v>0</v>
      </c>
      <c r="BI640" s="139">
        <f>IF(N640="nulová",J640,0)</f>
        <v>0</v>
      </c>
      <c r="BJ640" s="17" t="s">
        <v>75</v>
      </c>
      <c r="BK640" s="139">
        <f>ROUND(I640*H640,2)</f>
        <v>0</v>
      </c>
      <c r="BL640" s="17" t="s">
        <v>191</v>
      </c>
      <c r="BM640" s="138" t="s">
        <v>906</v>
      </c>
    </row>
    <row r="641" spans="2:65" s="1" customFormat="1">
      <c r="B641" s="32"/>
      <c r="D641" s="140" t="s">
        <v>149</v>
      </c>
      <c r="F641" s="141" t="s">
        <v>907</v>
      </c>
      <c r="I641" s="142"/>
      <c r="L641" s="32"/>
      <c r="M641" s="143"/>
      <c r="T641" s="53"/>
      <c r="AT641" s="17" t="s">
        <v>149</v>
      </c>
      <c r="AU641" s="17" t="s">
        <v>77</v>
      </c>
    </row>
    <row r="642" spans="2:65" s="12" customFormat="1" ht="12">
      <c r="B642" s="144"/>
      <c r="D642" s="145" t="s">
        <v>151</v>
      </c>
      <c r="E642" s="146" t="s">
        <v>17</v>
      </c>
      <c r="F642" s="147" t="s">
        <v>908</v>
      </c>
      <c r="H642" s="146" t="s">
        <v>17</v>
      </c>
      <c r="I642" s="148"/>
      <c r="L642" s="144"/>
      <c r="M642" s="149"/>
      <c r="T642" s="150"/>
      <c r="AT642" s="146" t="s">
        <v>151</v>
      </c>
      <c r="AU642" s="146" t="s">
        <v>77</v>
      </c>
      <c r="AV642" s="12" t="s">
        <v>75</v>
      </c>
      <c r="AW642" s="12" t="s">
        <v>30</v>
      </c>
      <c r="AX642" s="12" t="s">
        <v>67</v>
      </c>
      <c r="AY642" s="146" t="s">
        <v>141</v>
      </c>
    </row>
    <row r="643" spans="2:65" s="13" customFormat="1" ht="12">
      <c r="B643" s="151"/>
      <c r="D643" s="145" t="s">
        <v>151</v>
      </c>
      <c r="E643" s="152" t="s">
        <v>17</v>
      </c>
      <c r="F643" s="153" t="s">
        <v>909</v>
      </c>
      <c r="H643" s="154">
        <v>2.1</v>
      </c>
      <c r="I643" s="155"/>
      <c r="L643" s="151"/>
      <c r="M643" s="156"/>
      <c r="T643" s="157"/>
      <c r="AT643" s="152" t="s">
        <v>151</v>
      </c>
      <c r="AU643" s="152" t="s">
        <v>77</v>
      </c>
      <c r="AV643" s="13" t="s">
        <v>77</v>
      </c>
      <c r="AW643" s="13" t="s">
        <v>30</v>
      </c>
      <c r="AX643" s="13" t="s">
        <v>67</v>
      </c>
      <c r="AY643" s="152" t="s">
        <v>141</v>
      </c>
    </row>
    <row r="644" spans="2:65" s="13" customFormat="1" ht="12">
      <c r="B644" s="151"/>
      <c r="D644" s="145" t="s">
        <v>151</v>
      </c>
      <c r="E644" s="152" t="s">
        <v>17</v>
      </c>
      <c r="F644" s="153" t="s">
        <v>910</v>
      </c>
      <c r="H644" s="154">
        <v>2.5950000000000002</v>
      </c>
      <c r="I644" s="155"/>
      <c r="L644" s="151"/>
      <c r="M644" s="156"/>
      <c r="T644" s="157"/>
      <c r="AT644" s="152" t="s">
        <v>151</v>
      </c>
      <c r="AU644" s="152" t="s">
        <v>77</v>
      </c>
      <c r="AV644" s="13" t="s">
        <v>77</v>
      </c>
      <c r="AW644" s="13" t="s">
        <v>30</v>
      </c>
      <c r="AX644" s="13" t="s">
        <v>67</v>
      </c>
      <c r="AY644" s="152" t="s">
        <v>141</v>
      </c>
    </row>
    <row r="645" spans="2:65" s="13" customFormat="1" ht="12">
      <c r="B645" s="151"/>
      <c r="D645" s="145" t="s">
        <v>151</v>
      </c>
      <c r="E645" s="152" t="s">
        <v>17</v>
      </c>
      <c r="F645" s="153" t="s">
        <v>911</v>
      </c>
      <c r="H645" s="154">
        <v>12</v>
      </c>
      <c r="I645" s="155"/>
      <c r="L645" s="151"/>
      <c r="M645" s="156"/>
      <c r="T645" s="157"/>
      <c r="AT645" s="152" t="s">
        <v>151</v>
      </c>
      <c r="AU645" s="152" t="s">
        <v>77</v>
      </c>
      <c r="AV645" s="13" t="s">
        <v>77</v>
      </c>
      <c r="AW645" s="13" t="s">
        <v>30</v>
      </c>
      <c r="AX645" s="13" t="s">
        <v>67</v>
      </c>
      <c r="AY645" s="152" t="s">
        <v>141</v>
      </c>
    </row>
    <row r="646" spans="2:65" s="13" customFormat="1" ht="12">
      <c r="B646" s="151"/>
      <c r="D646" s="145" t="s">
        <v>151</v>
      </c>
      <c r="E646" s="152" t="s">
        <v>17</v>
      </c>
      <c r="F646" s="153" t="s">
        <v>912</v>
      </c>
      <c r="H646" s="154">
        <v>8.8800000000000008</v>
      </c>
      <c r="I646" s="155"/>
      <c r="L646" s="151"/>
      <c r="M646" s="156"/>
      <c r="T646" s="157"/>
      <c r="AT646" s="152" t="s">
        <v>151</v>
      </c>
      <c r="AU646" s="152" t="s">
        <v>77</v>
      </c>
      <c r="AV646" s="13" t="s">
        <v>77</v>
      </c>
      <c r="AW646" s="13" t="s">
        <v>30</v>
      </c>
      <c r="AX646" s="13" t="s">
        <v>67</v>
      </c>
      <c r="AY646" s="152" t="s">
        <v>141</v>
      </c>
    </row>
    <row r="647" spans="2:65" s="14" customFormat="1" ht="12">
      <c r="B647" s="158"/>
      <c r="D647" s="145" t="s">
        <v>151</v>
      </c>
      <c r="E647" s="159" t="s">
        <v>17</v>
      </c>
      <c r="F647" s="160" t="s">
        <v>154</v>
      </c>
      <c r="H647" s="161">
        <v>25.575000000000003</v>
      </c>
      <c r="I647" s="162"/>
      <c r="L647" s="158"/>
      <c r="M647" s="163"/>
      <c r="T647" s="164"/>
      <c r="AT647" s="159" t="s">
        <v>151</v>
      </c>
      <c r="AU647" s="159" t="s">
        <v>77</v>
      </c>
      <c r="AV647" s="14" t="s">
        <v>148</v>
      </c>
      <c r="AW647" s="14" t="s">
        <v>30</v>
      </c>
      <c r="AX647" s="14" t="s">
        <v>75</v>
      </c>
      <c r="AY647" s="159" t="s">
        <v>141</v>
      </c>
    </row>
    <row r="648" spans="2:65" s="1" customFormat="1" ht="24.25" customHeight="1">
      <c r="B648" s="32"/>
      <c r="C648" s="127" t="s">
        <v>913</v>
      </c>
      <c r="D648" s="127" t="s">
        <v>143</v>
      </c>
      <c r="E648" s="128" t="s">
        <v>914</v>
      </c>
      <c r="F648" s="129" t="s">
        <v>915</v>
      </c>
      <c r="G648" s="130" t="s">
        <v>146</v>
      </c>
      <c r="H648" s="131">
        <v>178.5</v>
      </c>
      <c r="I648" s="132"/>
      <c r="J648" s="133">
        <f>ROUND(I648*H648,2)</f>
        <v>0</v>
      </c>
      <c r="K648" s="129" t="s">
        <v>147</v>
      </c>
      <c r="L648" s="32"/>
      <c r="M648" s="134" t="s">
        <v>17</v>
      </c>
      <c r="N648" s="135" t="s">
        <v>38</v>
      </c>
      <c r="P648" s="136">
        <f>O648*H648</f>
        <v>0</v>
      </c>
      <c r="Q648" s="136">
        <v>0</v>
      </c>
      <c r="R648" s="136">
        <f>Q648*H648</f>
        <v>0</v>
      </c>
      <c r="S648" s="136">
        <v>0</v>
      </c>
      <c r="T648" s="137">
        <f>S648*H648</f>
        <v>0</v>
      </c>
      <c r="AR648" s="138" t="s">
        <v>191</v>
      </c>
      <c r="AT648" s="138" t="s">
        <v>143</v>
      </c>
      <c r="AU648" s="138" t="s">
        <v>77</v>
      </c>
      <c r="AY648" s="17" t="s">
        <v>141</v>
      </c>
      <c r="BE648" s="139">
        <f>IF(N648="základní",J648,0)</f>
        <v>0</v>
      </c>
      <c r="BF648" s="139">
        <f>IF(N648="snížená",J648,0)</f>
        <v>0</v>
      </c>
      <c r="BG648" s="139">
        <f>IF(N648="zákl. přenesená",J648,0)</f>
        <v>0</v>
      </c>
      <c r="BH648" s="139">
        <f>IF(N648="sníž. přenesená",J648,0)</f>
        <v>0</v>
      </c>
      <c r="BI648" s="139">
        <f>IF(N648="nulová",J648,0)</f>
        <v>0</v>
      </c>
      <c r="BJ648" s="17" t="s">
        <v>75</v>
      </c>
      <c r="BK648" s="139">
        <f>ROUND(I648*H648,2)</f>
        <v>0</v>
      </c>
      <c r="BL648" s="17" t="s">
        <v>191</v>
      </c>
      <c r="BM648" s="138" t="s">
        <v>916</v>
      </c>
    </row>
    <row r="649" spans="2:65" s="1" customFormat="1">
      <c r="B649" s="32"/>
      <c r="D649" s="140" t="s">
        <v>149</v>
      </c>
      <c r="F649" s="141" t="s">
        <v>917</v>
      </c>
      <c r="I649" s="142"/>
      <c r="L649" s="32"/>
      <c r="M649" s="143"/>
      <c r="T649" s="53"/>
      <c r="AT649" s="17" t="s">
        <v>149</v>
      </c>
      <c r="AU649" s="17" t="s">
        <v>77</v>
      </c>
    </row>
    <row r="650" spans="2:65" s="12" customFormat="1" ht="12">
      <c r="B650" s="144"/>
      <c r="D650" s="145" t="s">
        <v>151</v>
      </c>
      <c r="E650" s="146" t="s">
        <v>17</v>
      </c>
      <c r="F650" s="147" t="s">
        <v>387</v>
      </c>
      <c r="H650" s="146" t="s">
        <v>17</v>
      </c>
      <c r="I650" s="148"/>
      <c r="L650" s="144"/>
      <c r="M650" s="149"/>
      <c r="T650" s="150"/>
      <c r="AT650" s="146" t="s">
        <v>151</v>
      </c>
      <c r="AU650" s="146" t="s">
        <v>77</v>
      </c>
      <c r="AV650" s="12" t="s">
        <v>75</v>
      </c>
      <c r="AW650" s="12" t="s">
        <v>30</v>
      </c>
      <c r="AX650" s="12" t="s">
        <v>67</v>
      </c>
      <c r="AY650" s="146" t="s">
        <v>141</v>
      </c>
    </row>
    <row r="651" spans="2:65" s="13" customFormat="1" ht="12">
      <c r="B651" s="151"/>
      <c r="D651" s="145" t="s">
        <v>151</v>
      </c>
      <c r="E651" s="152" t="s">
        <v>17</v>
      </c>
      <c r="F651" s="153" t="s">
        <v>918</v>
      </c>
      <c r="H651" s="154">
        <v>178.5</v>
      </c>
      <c r="I651" s="155"/>
      <c r="L651" s="151"/>
      <c r="M651" s="156"/>
      <c r="T651" s="157"/>
      <c r="AT651" s="152" t="s">
        <v>151</v>
      </c>
      <c r="AU651" s="152" t="s">
        <v>77</v>
      </c>
      <c r="AV651" s="13" t="s">
        <v>77</v>
      </c>
      <c r="AW651" s="13" t="s">
        <v>30</v>
      </c>
      <c r="AX651" s="13" t="s">
        <v>67</v>
      </c>
      <c r="AY651" s="152" t="s">
        <v>141</v>
      </c>
    </row>
    <row r="652" spans="2:65" s="14" customFormat="1" ht="12">
      <c r="B652" s="158"/>
      <c r="D652" s="145" t="s">
        <v>151</v>
      </c>
      <c r="E652" s="159" t="s">
        <v>17</v>
      </c>
      <c r="F652" s="160" t="s">
        <v>154</v>
      </c>
      <c r="H652" s="161">
        <v>178.5</v>
      </c>
      <c r="I652" s="162"/>
      <c r="L652" s="158"/>
      <c r="M652" s="163"/>
      <c r="T652" s="164"/>
      <c r="AT652" s="159" t="s">
        <v>151</v>
      </c>
      <c r="AU652" s="159" t="s">
        <v>77</v>
      </c>
      <c r="AV652" s="14" t="s">
        <v>148</v>
      </c>
      <c r="AW652" s="14" t="s">
        <v>30</v>
      </c>
      <c r="AX652" s="14" t="s">
        <v>75</v>
      </c>
      <c r="AY652" s="159" t="s">
        <v>141</v>
      </c>
    </row>
    <row r="653" spans="2:65" s="1" customFormat="1" ht="24.25" customHeight="1">
      <c r="B653" s="32"/>
      <c r="C653" s="165" t="s">
        <v>546</v>
      </c>
      <c r="D653" s="165" t="s">
        <v>467</v>
      </c>
      <c r="E653" s="166" t="s">
        <v>919</v>
      </c>
      <c r="F653" s="167" t="s">
        <v>920</v>
      </c>
      <c r="G653" s="168" t="s">
        <v>146</v>
      </c>
      <c r="H653" s="169">
        <v>187.42500000000001</v>
      </c>
      <c r="I653" s="170"/>
      <c r="J653" s="171">
        <f>ROUND(I653*H653,2)</f>
        <v>0</v>
      </c>
      <c r="K653" s="167" t="s">
        <v>147</v>
      </c>
      <c r="L653" s="172"/>
      <c r="M653" s="173" t="s">
        <v>17</v>
      </c>
      <c r="N653" s="174" t="s">
        <v>38</v>
      </c>
      <c r="P653" s="136">
        <f>O653*H653</f>
        <v>0</v>
      </c>
      <c r="Q653" s="136">
        <v>0</v>
      </c>
      <c r="R653" s="136">
        <f>Q653*H653</f>
        <v>0</v>
      </c>
      <c r="S653" s="136">
        <v>0</v>
      </c>
      <c r="T653" s="137">
        <f>S653*H653</f>
        <v>0</v>
      </c>
      <c r="AR653" s="138" t="s">
        <v>246</v>
      </c>
      <c r="AT653" s="138" t="s">
        <v>467</v>
      </c>
      <c r="AU653" s="138" t="s">
        <v>77</v>
      </c>
      <c r="AY653" s="17" t="s">
        <v>141</v>
      </c>
      <c r="BE653" s="139">
        <f>IF(N653="základní",J653,0)</f>
        <v>0</v>
      </c>
      <c r="BF653" s="139">
        <f>IF(N653="snížená",J653,0)</f>
        <v>0</v>
      </c>
      <c r="BG653" s="139">
        <f>IF(N653="zákl. přenesená",J653,0)</f>
        <v>0</v>
      </c>
      <c r="BH653" s="139">
        <f>IF(N653="sníž. přenesená",J653,0)</f>
        <v>0</v>
      </c>
      <c r="BI653" s="139">
        <f>IF(N653="nulová",J653,0)</f>
        <v>0</v>
      </c>
      <c r="BJ653" s="17" t="s">
        <v>75</v>
      </c>
      <c r="BK653" s="139">
        <f>ROUND(I653*H653,2)</f>
        <v>0</v>
      </c>
      <c r="BL653" s="17" t="s">
        <v>191</v>
      </c>
      <c r="BM653" s="138" t="s">
        <v>921</v>
      </c>
    </row>
    <row r="654" spans="2:65" s="13" customFormat="1" ht="12">
      <c r="B654" s="151"/>
      <c r="D654" s="145" t="s">
        <v>151</v>
      </c>
      <c r="E654" s="152" t="s">
        <v>17</v>
      </c>
      <c r="F654" s="153" t="s">
        <v>922</v>
      </c>
      <c r="H654" s="154">
        <v>187.42500000000001</v>
      </c>
      <c r="I654" s="155"/>
      <c r="L654" s="151"/>
      <c r="M654" s="156"/>
      <c r="T654" s="157"/>
      <c r="AT654" s="152" t="s">
        <v>151</v>
      </c>
      <c r="AU654" s="152" t="s">
        <v>77</v>
      </c>
      <c r="AV654" s="13" t="s">
        <v>77</v>
      </c>
      <c r="AW654" s="13" t="s">
        <v>30</v>
      </c>
      <c r="AX654" s="13" t="s">
        <v>67</v>
      </c>
      <c r="AY654" s="152" t="s">
        <v>141</v>
      </c>
    </row>
    <row r="655" spans="2:65" s="14" customFormat="1" ht="12">
      <c r="B655" s="158"/>
      <c r="D655" s="145" t="s">
        <v>151</v>
      </c>
      <c r="E655" s="159" t="s">
        <v>17</v>
      </c>
      <c r="F655" s="160" t="s">
        <v>154</v>
      </c>
      <c r="H655" s="161">
        <v>187.42500000000001</v>
      </c>
      <c r="I655" s="162"/>
      <c r="L655" s="158"/>
      <c r="M655" s="163"/>
      <c r="T655" s="164"/>
      <c r="AT655" s="159" t="s">
        <v>151</v>
      </c>
      <c r="AU655" s="159" t="s">
        <v>77</v>
      </c>
      <c r="AV655" s="14" t="s">
        <v>148</v>
      </c>
      <c r="AW655" s="14" t="s">
        <v>30</v>
      </c>
      <c r="AX655" s="14" t="s">
        <v>75</v>
      </c>
      <c r="AY655" s="159" t="s">
        <v>141</v>
      </c>
    </row>
    <row r="656" spans="2:65" s="1" customFormat="1" ht="38" customHeight="1">
      <c r="B656" s="32"/>
      <c r="C656" s="127" t="s">
        <v>923</v>
      </c>
      <c r="D656" s="127" t="s">
        <v>143</v>
      </c>
      <c r="E656" s="128" t="s">
        <v>924</v>
      </c>
      <c r="F656" s="129" t="s">
        <v>925</v>
      </c>
      <c r="G656" s="130" t="s">
        <v>234</v>
      </c>
      <c r="H656" s="131">
        <v>1.653</v>
      </c>
      <c r="I656" s="132"/>
      <c r="J656" s="133">
        <f>ROUND(I656*H656,2)</f>
        <v>0</v>
      </c>
      <c r="K656" s="129" t="s">
        <v>147</v>
      </c>
      <c r="L656" s="32"/>
      <c r="M656" s="134" t="s">
        <v>17</v>
      </c>
      <c r="N656" s="135" t="s">
        <v>38</v>
      </c>
      <c r="P656" s="136">
        <f>O656*H656</f>
        <v>0</v>
      </c>
      <c r="Q656" s="136">
        <v>0</v>
      </c>
      <c r="R656" s="136">
        <f>Q656*H656</f>
        <v>0</v>
      </c>
      <c r="S656" s="136">
        <v>0</v>
      </c>
      <c r="T656" s="137">
        <f>S656*H656</f>
        <v>0</v>
      </c>
      <c r="AR656" s="138" t="s">
        <v>191</v>
      </c>
      <c r="AT656" s="138" t="s">
        <v>143</v>
      </c>
      <c r="AU656" s="138" t="s">
        <v>77</v>
      </c>
      <c r="AY656" s="17" t="s">
        <v>141</v>
      </c>
      <c r="BE656" s="139">
        <f>IF(N656="základní",J656,0)</f>
        <v>0</v>
      </c>
      <c r="BF656" s="139">
        <f>IF(N656="snížená",J656,0)</f>
        <v>0</v>
      </c>
      <c r="BG656" s="139">
        <f>IF(N656="zákl. přenesená",J656,0)</f>
        <v>0</v>
      </c>
      <c r="BH656" s="139">
        <f>IF(N656="sníž. přenesená",J656,0)</f>
        <v>0</v>
      </c>
      <c r="BI656" s="139">
        <f>IF(N656="nulová",J656,0)</f>
        <v>0</v>
      </c>
      <c r="BJ656" s="17" t="s">
        <v>75</v>
      </c>
      <c r="BK656" s="139">
        <f>ROUND(I656*H656,2)</f>
        <v>0</v>
      </c>
      <c r="BL656" s="17" t="s">
        <v>191</v>
      </c>
      <c r="BM656" s="138" t="s">
        <v>926</v>
      </c>
    </row>
    <row r="657" spans="2:65" s="1" customFormat="1">
      <c r="B657" s="32"/>
      <c r="D657" s="140" t="s">
        <v>149</v>
      </c>
      <c r="F657" s="141" t="s">
        <v>927</v>
      </c>
      <c r="I657" s="142"/>
      <c r="L657" s="32"/>
      <c r="M657" s="143"/>
      <c r="T657" s="53"/>
      <c r="AT657" s="17" t="s">
        <v>149</v>
      </c>
      <c r="AU657" s="17" t="s">
        <v>77</v>
      </c>
    </row>
    <row r="658" spans="2:65" s="11" customFormat="1" ht="23" customHeight="1">
      <c r="B658" s="115"/>
      <c r="D658" s="116" t="s">
        <v>66</v>
      </c>
      <c r="E658" s="125" t="s">
        <v>928</v>
      </c>
      <c r="F658" s="125" t="s">
        <v>929</v>
      </c>
      <c r="I658" s="118"/>
      <c r="J658" s="126">
        <f>BK658</f>
        <v>0</v>
      </c>
      <c r="L658" s="115"/>
      <c r="M658" s="120"/>
      <c r="P658" s="121">
        <f>SUM(P659:P689)</f>
        <v>0</v>
      </c>
      <c r="R658" s="121">
        <f>SUM(R659:R689)</f>
        <v>0</v>
      </c>
      <c r="T658" s="122">
        <f>SUM(T659:T689)</f>
        <v>0</v>
      </c>
      <c r="AR658" s="116" t="s">
        <v>77</v>
      </c>
      <c r="AT658" s="123" t="s">
        <v>66</v>
      </c>
      <c r="AU658" s="123" t="s">
        <v>75</v>
      </c>
      <c r="AY658" s="116" t="s">
        <v>141</v>
      </c>
      <c r="BK658" s="124">
        <f>SUM(BK659:BK689)</f>
        <v>0</v>
      </c>
    </row>
    <row r="659" spans="2:65" s="1" customFormat="1" ht="16.5" customHeight="1">
      <c r="B659" s="32"/>
      <c r="C659" s="127" t="s">
        <v>551</v>
      </c>
      <c r="D659" s="127" t="s">
        <v>143</v>
      </c>
      <c r="E659" s="128" t="s">
        <v>930</v>
      </c>
      <c r="F659" s="129" t="s">
        <v>931</v>
      </c>
      <c r="G659" s="130" t="s">
        <v>179</v>
      </c>
      <c r="H659" s="131">
        <v>30</v>
      </c>
      <c r="I659" s="132"/>
      <c r="J659" s="133">
        <f>ROUND(I659*H659,2)</f>
        <v>0</v>
      </c>
      <c r="K659" s="129" t="s">
        <v>147</v>
      </c>
      <c r="L659" s="32"/>
      <c r="M659" s="134" t="s">
        <v>17</v>
      </c>
      <c r="N659" s="135" t="s">
        <v>38</v>
      </c>
      <c r="P659" s="136">
        <f>O659*H659</f>
        <v>0</v>
      </c>
      <c r="Q659" s="136">
        <v>0</v>
      </c>
      <c r="R659" s="136">
        <f>Q659*H659</f>
        <v>0</v>
      </c>
      <c r="S659" s="136">
        <v>0</v>
      </c>
      <c r="T659" s="137">
        <f>S659*H659</f>
        <v>0</v>
      </c>
      <c r="AR659" s="138" t="s">
        <v>191</v>
      </c>
      <c r="AT659" s="138" t="s">
        <v>143</v>
      </c>
      <c r="AU659" s="138" t="s">
        <v>77</v>
      </c>
      <c r="AY659" s="17" t="s">
        <v>141</v>
      </c>
      <c r="BE659" s="139">
        <f>IF(N659="základní",J659,0)</f>
        <v>0</v>
      </c>
      <c r="BF659" s="139">
        <f>IF(N659="snížená",J659,0)</f>
        <v>0</v>
      </c>
      <c r="BG659" s="139">
        <f>IF(N659="zákl. přenesená",J659,0)</f>
        <v>0</v>
      </c>
      <c r="BH659" s="139">
        <f>IF(N659="sníž. přenesená",J659,0)</f>
        <v>0</v>
      </c>
      <c r="BI659" s="139">
        <f>IF(N659="nulová",J659,0)</f>
        <v>0</v>
      </c>
      <c r="BJ659" s="17" t="s">
        <v>75</v>
      </c>
      <c r="BK659" s="139">
        <f>ROUND(I659*H659,2)</f>
        <v>0</v>
      </c>
      <c r="BL659" s="17" t="s">
        <v>191</v>
      </c>
      <c r="BM659" s="138" t="s">
        <v>932</v>
      </c>
    </row>
    <row r="660" spans="2:65" s="1" customFormat="1">
      <c r="B660" s="32"/>
      <c r="D660" s="140" t="s">
        <v>149</v>
      </c>
      <c r="F660" s="141" t="s">
        <v>933</v>
      </c>
      <c r="I660" s="142"/>
      <c r="L660" s="32"/>
      <c r="M660" s="143"/>
      <c r="T660" s="53"/>
      <c r="AT660" s="17" t="s">
        <v>149</v>
      </c>
      <c r="AU660" s="17" t="s">
        <v>77</v>
      </c>
    </row>
    <row r="661" spans="2:65" s="13" customFormat="1" ht="12">
      <c r="B661" s="151"/>
      <c r="D661" s="145" t="s">
        <v>151</v>
      </c>
      <c r="E661" s="152" t="s">
        <v>17</v>
      </c>
      <c r="F661" s="153" t="s">
        <v>241</v>
      </c>
      <c r="H661" s="154">
        <v>30</v>
      </c>
      <c r="I661" s="155"/>
      <c r="L661" s="151"/>
      <c r="M661" s="156"/>
      <c r="T661" s="157"/>
      <c r="AT661" s="152" t="s">
        <v>151</v>
      </c>
      <c r="AU661" s="152" t="s">
        <v>77</v>
      </c>
      <c r="AV661" s="13" t="s">
        <v>77</v>
      </c>
      <c r="AW661" s="13" t="s">
        <v>30</v>
      </c>
      <c r="AX661" s="13" t="s">
        <v>67</v>
      </c>
      <c r="AY661" s="152" t="s">
        <v>141</v>
      </c>
    </row>
    <row r="662" spans="2:65" s="14" customFormat="1" ht="12">
      <c r="B662" s="158"/>
      <c r="D662" s="145" t="s">
        <v>151</v>
      </c>
      <c r="E662" s="159" t="s">
        <v>17</v>
      </c>
      <c r="F662" s="160" t="s">
        <v>154</v>
      </c>
      <c r="H662" s="161">
        <v>30</v>
      </c>
      <c r="I662" s="162"/>
      <c r="L662" s="158"/>
      <c r="M662" s="163"/>
      <c r="T662" s="164"/>
      <c r="AT662" s="159" t="s">
        <v>151</v>
      </c>
      <c r="AU662" s="159" t="s">
        <v>77</v>
      </c>
      <c r="AV662" s="14" t="s">
        <v>148</v>
      </c>
      <c r="AW662" s="14" t="s">
        <v>30</v>
      </c>
      <c r="AX662" s="14" t="s">
        <v>75</v>
      </c>
      <c r="AY662" s="159" t="s">
        <v>141</v>
      </c>
    </row>
    <row r="663" spans="2:65" s="1" customFormat="1" ht="16.5" customHeight="1">
      <c r="B663" s="32"/>
      <c r="C663" s="127" t="s">
        <v>934</v>
      </c>
      <c r="D663" s="127" t="s">
        <v>143</v>
      </c>
      <c r="E663" s="128" t="s">
        <v>935</v>
      </c>
      <c r="F663" s="129" t="s">
        <v>936</v>
      </c>
      <c r="G663" s="130" t="s">
        <v>179</v>
      </c>
      <c r="H663" s="131">
        <v>30</v>
      </c>
      <c r="I663" s="132"/>
      <c r="J663" s="133">
        <f>ROUND(I663*H663,2)</f>
        <v>0</v>
      </c>
      <c r="K663" s="129" t="s">
        <v>147</v>
      </c>
      <c r="L663" s="32"/>
      <c r="M663" s="134" t="s">
        <v>17</v>
      </c>
      <c r="N663" s="135" t="s">
        <v>38</v>
      </c>
      <c r="P663" s="136">
        <f>O663*H663</f>
        <v>0</v>
      </c>
      <c r="Q663" s="136">
        <v>0</v>
      </c>
      <c r="R663" s="136">
        <f>Q663*H663</f>
        <v>0</v>
      </c>
      <c r="S663" s="136">
        <v>0</v>
      </c>
      <c r="T663" s="137">
        <f>S663*H663</f>
        <v>0</v>
      </c>
      <c r="AR663" s="138" t="s">
        <v>191</v>
      </c>
      <c r="AT663" s="138" t="s">
        <v>143</v>
      </c>
      <c r="AU663" s="138" t="s">
        <v>77</v>
      </c>
      <c r="AY663" s="17" t="s">
        <v>141</v>
      </c>
      <c r="BE663" s="139">
        <f>IF(N663="základní",J663,0)</f>
        <v>0</v>
      </c>
      <c r="BF663" s="139">
        <f>IF(N663="snížená",J663,0)</f>
        <v>0</v>
      </c>
      <c r="BG663" s="139">
        <f>IF(N663="zákl. přenesená",J663,0)</f>
        <v>0</v>
      </c>
      <c r="BH663" s="139">
        <f>IF(N663="sníž. přenesená",J663,0)</f>
        <v>0</v>
      </c>
      <c r="BI663" s="139">
        <f>IF(N663="nulová",J663,0)</f>
        <v>0</v>
      </c>
      <c r="BJ663" s="17" t="s">
        <v>75</v>
      </c>
      <c r="BK663" s="139">
        <f>ROUND(I663*H663,2)</f>
        <v>0</v>
      </c>
      <c r="BL663" s="17" t="s">
        <v>191</v>
      </c>
      <c r="BM663" s="138" t="s">
        <v>937</v>
      </c>
    </row>
    <row r="664" spans="2:65" s="1" customFormat="1">
      <c r="B664" s="32"/>
      <c r="D664" s="140" t="s">
        <v>149</v>
      </c>
      <c r="F664" s="141" t="s">
        <v>938</v>
      </c>
      <c r="I664" s="142"/>
      <c r="L664" s="32"/>
      <c r="M664" s="143"/>
      <c r="T664" s="53"/>
      <c r="AT664" s="17" t="s">
        <v>149</v>
      </c>
      <c r="AU664" s="17" t="s">
        <v>77</v>
      </c>
    </row>
    <row r="665" spans="2:65" s="13" customFormat="1" ht="12">
      <c r="B665" s="151"/>
      <c r="D665" s="145" t="s">
        <v>151</v>
      </c>
      <c r="E665" s="152" t="s">
        <v>17</v>
      </c>
      <c r="F665" s="153" t="s">
        <v>241</v>
      </c>
      <c r="H665" s="154">
        <v>30</v>
      </c>
      <c r="I665" s="155"/>
      <c r="L665" s="151"/>
      <c r="M665" s="156"/>
      <c r="T665" s="157"/>
      <c r="AT665" s="152" t="s">
        <v>151</v>
      </c>
      <c r="AU665" s="152" t="s">
        <v>77</v>
      </c>
      <c r="AV665" s="13" t="s">
        <v>77</v>
      </c>
      <c r="AW665" s="13" t="s">
        <v>30</v>
      </c>
      <c r="AX665" s="13" t="s">
        <v>67</v>
      </c>
      <c r="AY665" s="152" t="s">
        <v>141</v>
      </c>
    </row>
    <row r="666" spans="2:65" s="14" customFormat="1" ht="12">
      <c r="B666" s="158"/>
      <c r="D666" s="145" t="s">
        <v>151</v>
      </c>
      <c r="E666" s="159" t="s">
        <v>17</v>
      </c>
      <c r="F666" s="160" t="s">
        <v>154</v>
      </c>
      <c r="H666" s="161">
        <v>30</v>
      </c>
      <c r="I666" s="162"/>
      <c r="L666" s="158"/>
      <c r="M666" s="163"/>
      <c r="T666" s="164"/>
      <c r="AT666" s="159" t="s">
        <v>151</v>
      </c>
      <c r="AU666" s="159" t="s">
        <v>77</v>
      </c>
      <c r="AV666" s="14" t="s">
        <v>148</v>
      </c>
      <c r="AW666" s="14" t="s">
        <v>30</v>
      </c>
      <c r="AX666" s="14" t="s">
        <v>75</v>
      </c>
      <c r="AY666" s="159" t="s">
        <v>141</v>
      </c>
    </row>
    <row r="667" spans="2:65" s="1" customFormat="1" ht="16.5" customHeight="1">
      <c r="B667" s="32"/>
      <c r="C667" s="127" t="s">
        <v>555</v>
      </c>
      <c r="D667" s="127" t="s">
        <v>143</v>
      </c>
      <c r="E667" s="128" t="s">
        <v>939</v>
      </c>
      <c r="F667" s="129" t="s">
        <v>940</v>
      </c>
      <c r="G667" s="130" t="s">
        <v>179</v>
      </c>
      <c r="H667" s="131">
        <v>8</v>
      </c>
      <c r="I667" s="132"/>
      <c r="J667" s="133">
        <f>ROUND(I667*H667,2)</f>
        <v>0</v>
      </c>
      <c r="K667" s="129" t="s">
        <v>147</v>
      </c>
      <c r="L667" s="32"/>
      <c r="M667" s="134" t="s">
        <v>17</v>
      </c>
      <c r="N667" s="135" t="s">
        <v>38</v>
      </c>
      <c r="P667" s="136">
        <f>O667*H667</f>
        <v>0</v>
      </c>
      <c r="Q667" s="136">
        <v>0</v>
      </c>
      <c r="R667" s="136">
        <f>Q667*H667</f>
        <v>0</v>
      </c>
      <c r="S667" s="136">
        <v>0</v>
      </c>
      <c r="T667" s="137">
        <f>S667*H667</f>
        <v>0</v>
      </c>
      <c r="AR667" s="138" t="s">
        <v>191</v>
      </c>
      <c r="AT667" s="138" t="s">
        <v>143</v>
      </c>
      <c r="AU667" s="138" t="s">
        <v>77</v>
      </c>
      <c r="AY667" s="17" t="s">
        <v>141</v>
      </c>
      <c r="BE667" s="139">
        <f>IF(N667="základní",J667,0)</f>
        <v>0</v>
      </c>
      <c r="BF667" s="139">
        <f>IF(N667="snížená",J667,0)</f>
        <v>0</v>
      </c>
      <c r="BG667" s="139">
        <f>IF(N667="zákl. přenesená",J667,0)</f>
        <v>0</v>
      </c>
      <c r="BH667" s="139">
        <f>IF(N667="sníž. přenesená",J667,0)</f>
        <v>0</v>
      </c>
      <c r="BI667" s="139">
        <f>IF(N667="nulová",J667,0)</f>
        <v>0</v>
      </c>
      <c r="BJ667" s="17" t="s">
        <v>75</v>
      </c>
      <c r="BK667" s="139">
        <f>ROUND(I667*H667,2)</f>
        <v>0</v>
      </c>
      <c r="BL667" s="17" t="s">
        <v>191</v>
      </c>
      <c r="BM667" s="138" t="s">
        <v>941</v>
      </c>
    </row>
    <row r="668" spans="2:65" s="1" customFormat="1">
      <c r="B668" s="32"/>
      <c r="D668" s="140" t="s">
        <v>149</v>
      </c>
      <c r="F668" s="141" t="s">
        <v>942</v>
      </c>
      <c r="I668" s="142"/>
      <c r="L668" s="32"/>
      <c r="M668" s="143"/>
      <c r="T668" s="53"/>
      <c r="AT668" s="17" t="s">
        <v>149</v>
      </c>
      <c r="AU668" s="17" t="s">
        <v>77</v>
      </c>
    </row>
    <row r="669" spans="2:65" s="13" customFormat="1" ht="12">
      <c r="B669" s="151"/>
      <c r="D669" s="145" t="s">
        <v>151</v>
      </c>
      <c r="E669" s="152" t="s">
        <v>17</v>
      </c>
      <c r="F669" s="153" t="s">
        <v>943</v>
      </c>
      <c r="H669" s="154">
        <v>8</v>
      </c>
      <c r="I669" s="155"/>
      <c r="L669" s="151"/>
      <c r="M669" s="156"/>
      <c r="T669" s="157"/>
      <c r="AT669" s="152" t="s">
        <v>151</v>
      </c>
      <c r="AU669" s="152" t="s">
        <v>77</v>
      </c>
      <c r="AV669" s="13" t="s">
        <v>77</v>
      </c>
      <c r="AW669" s="13" t="s">
        <v>30</v>
      </c>
      <c r="AX669" s="13" t="s">
        <v>67</v>
      </c>
      <c r="AY669" s="152" t="s">
        <v>141</v>
      </c>
    </row>
    <row r="670" spans="2:65" s="14" customFormat="1" ht="12">
      <c r="B670" s="158"/>
      <c r="D670" s="145" t="s">
        <v>151</v>
      </c>
      <c r="E670" s="159" t="s">
        <v>17</v>
      </c>
      <c r="F670" s="160" t="s">
        <v>154</v>
      </c>
      <c r="H670" s="161">
        <v>8</v>
      </c>
      <c r="I670" s="162"/>
      <c r="L670" s="158"/>
      <c r="M670" s="163"/>
      <c r="T670" s="164"/>
      <c r="AT670" s="159" t="s">
        <v>151</v>
      </c>
      <c r="AU670" s="159" t="s">
        <v>77</v>
      </c>
      <c r="AV670" s="14" t="s">
        <v>148</v>
      </c>
      <c r="AW670" s="14" t="s">
        <v>30</v>
      </c>
      <c r="AX670" s="14" t="s">
        <v>75</v>
      </c>
      <c r="AY670" s="159" t="s">
        <v>141</v>
      </c>
    </row>
    <row r="671" spans="2:65" s="1" customFormat="1" ht="24.25" customHeight="1">
      <c r="B671" s="32"/>
      <c r="C671" s="127" t="s">
        <v>944</v>
      </c>
      <c r="D671" s="127" t="s">
        <v>143</v>
      </c>
      <c r="E671" s="128" t="s">
        <v>945</v>
      </c>
      <c r="F671" s="129" t="s">
        <v>946</v>
      </c>
      <c r="G671" s="130" t="s">
        <v>179</v>
      </c>
      <c r="H671" s="131">
        <v>13.31</v>
      </c>
      <c r="I671" s="132"/>
      <c r="J671" s="133">
        <f>ROUND(I671*H671,2)</f>
        <v>0</v>
      </c>
      <c r="K671" s="129" t="s">
        <v>147</v>
      </c>
      <c r="L671" s="32"/>
      <c r="M671" s="134" t="s">
        <v>17</v>
      </c>
      <c r="N671" s="135" t="s">
        <v>38</v>
      </c>
      <c r="P671" s="136">
        <f>O671*H671</f>
        <v>0</v>
      </c>
      <c r="Q671" s="136">
        <v>0</v>
      </c>
      <c r="R671" s="136">
        <f>Q671*H671</f>
        <v>0</v>
      </c>
      <c r="S671" s="136">
        <v>0</v>
      </c>
      <c r="T671" s="137">
        <f>S671*H671</f>
        <v>0</v>
      </c>
      <c r="AR671" s="138" t="s">
        <v>191</v>
      </c>
      <c r="AT671" s="138" t="s">
        <v>143</v>
      </c>
      <c r="AU671" s="138" t="s">
        <v>77</v>
      </c>
      <c r="AY671" s="17" t="s">
        <v>141</v>
      </c>
      <c r="BE671" s="139">
        <f>IF(N671="základní",J671,0)</f>
        <v>0</v>
      </c>
      <c r="BF671" s="139">
        <f>IF(N671="snížená",J671,0)</f>
        <v>0</v>
      </c>
      <c r="BG671" s="139">
        <f>IF(N671="zákl. přenesená",J671,0)</f>
        <v>0</v>
      </c>
      <c r="BH671" s="139">
        <f>IF(N671="sníž. přenesená",J671,0)</f>
        <v>0</v>
      </c>
      <c r="BI671" s="139">
        <f>IF(N671="nulová",J671,0)</f>
        <v>0</v>
      </c>
      <c r="BJ671" s="17" t="s">
        <v>75</v>
      </c>
      <c r="BK671" s="139">
        <f>ROUND(I671*H671,2)</f>
        <v>0</v>
      </c>
      <c r="BL671" s="17" t="s">
        <v>191</v>
      </c>
      <c r="BM671" s="138" t="s">
        <v>947</v>
      </c>
    </row>
    <row r="672" spans="2:65" s="1" customFormat="1">
      <c r="B672" s="32"/>
      <c r="D672" s="140" t="s">
        <v>149</v>
      </c>
      <c r="F672" s="141" t="s">
        <v>948</v>
      </c>
      <c r="I672" s="142"/>
      <c r="L672" s="32"/>
      <c r="M672" s="143"/>
      <c r="T672" s="53"/>
      <c r="AT672" s="17" t="s">
        <v>149</v>
      </c>
      <c r="AU672" s="17" t="s">
        <v>77</v>
      </c>
    </row>
    <row r="673" spans="2:65" s="12" customFormat="1" ht="12">
      <c r="B673" s="144"/>
      <c r="D673" s="145" t="s">
        <v>151</v>
      </c>
      <c r="E673" s="146" t="s">
        <v>17</v>
      </c>
      <c r="F673" s="147" t="s">
        <v>949</v>
      </c>
      <c r="H673" s="146" t="s">
        <v>17</v>
      </c>
      <c r="I673" s="148"/>
      <c r="L673" s="144"/>
      <c r="M673" s="149"/>
      <c r="T673" s="150"/>
      <c r="AT673" s="146" t="s">
        <v>151</v>
      </c>
      <c r="AU673" s="146" t="s">
        <v>77</v>
      </c>
      <c r="AV673" s="12" t="s">
        <v>75</v>
      </c>
      <c r="AW673" s="12" t="s">
        <v>30</v>
      </c>
      <c r="AX673" s="12" t="s">
        <v>67</v>
      </c>
      <c r="AY673" s="146" t="s">
        <v>141</v>
      </c>
    </row>
    <row r="674" spans="2:65" s="13" customFormat="1" ht="12">
      <c r="B674" s="151"/>
      <c r="D674" s="145" t="s">
        <v>151</v>
      </c>
      <c r="E674" s="152" t="s">
        <v>17</v>
      </c>
      <c r="F674" s="153" t="s">
        <v>950</v>
      </c>
      <c r="H674" s="154">
        <v>13.31</v>
      </c>
      <c r="I674" s="155"/>
      <c r="L674" s="151"/>
      <c r="M674" s="156"/>
      <c r="T674" s="157"/>
      <c r="AT674" s="152" t="s">
        <v>151</v>
      </c>
      <c r="AU674" s="152" t="s">
        <v>77</v>
      </c>
      <c r="AV674" s="13" t="s">
        <v>77</v>
      </c>
      <c r="AW674" s="13" t="s">
        <v>30</v>
      </c>
      <c r="AX674" s="13" t="s">
        <v>67</v>
      </c>
      <c r="AY674" s="152" t="s">
        <v>141</v>
      </c>
    </row>
    <row r="675" spans="2:65" s="14" customFormat="1" ht="12">
      <c r="B675" s="158"/>
      <c r="D675" s="145" t="s">
        <v>151</v>
      </c>
      <c r="E675" s="159" t="s">
        <v>17</v>
      </c>
      <c r="F675" s="160" t="s">
        <v>154</v>
      </c>
      <c r="H675" s="161">
        <v>13.31</v>
      </c>
      <c r="I675" s="162"/>
      <c r="L675" s="158"/>
      <c r="M675" s="163"/>
      <c r="T675" s="164"/>
      <c r="AT675" s="159" t="s">
        <v>151</v>
      </c>
      <c r="AU675" s="159" t="s">
        <v>77</v>
      </c>
      <c r="AV675" s="14" t="s">
        <v>148</v>
      </c>
      <c r="AW675" s="14" t="s">
        <v>30</v>
      </c>
      <c r="AX675" s="14" t="s">
        <v>75</v>
      </c>
      <c r="AY675" s="159" t="s">
        <v>141</v>
      </c>
    </row>
    <row r="676" spans="2:65" s="1" customFormat="1" ht="24.25" customHeight="1">
      <c r="B676" s="32"/>
      <c r="C676" s="127" t="s">
        <v>560</v>
      </c>
      <c r="D676" s="127" t="s">
        <v>143</v>
      </c>
      <c r="E676" s="128" t="s">
        <v>951</v>
      </c>
      <c r="F676" s="129" t="s">
        <v>952</v>
      </c>
      <c r="G676" s="130" t="s">
        <v>146</v>
      </c>
      <c r="H676" s="131">
        <v>31.895</v>
      </c>
      <c r="I676" s="132"/>
      <c r="J676" s="133">
        <f>ROUND(I676*H676,2)</f>
        <v>0</v>
      </c>
      <c r="K676" s="129" t="s">
        <v>147</v>
      </c>
      <c r="L676" s="32"/>
      <c r="M676" s="134" t="s">
        <v>17</v>
      </c>
      <c r="N676" s="135" t="s">
        <v>38</v>
      </c>
      <c r="P676" s="136">
        <f>O676*H676</f>
        <v>0</v>
      </c>
      <c r="Q676" s="136">
        <v>0</v>
      </c>
      <c r="R676" s="136">
        <f>Q676*H676</f>
        <v>0</v>
      </c>
      <c r="S676" s="136">
        <v>0</v>
      </c>
      <c r="T676" s="137">
        <f>S676*H676</f>
        <v>0</v>
      </c>
      <c r="AR676" s="138" t="s">
        <v>191</v>
      </c>
      <c r="AT676" s="138" t="s">
        <v>143</v>
      </c>
      <c r="AU676" s="138" t="s">
        <v>77</v>
      </c>
      <c r="AY676" s="17" t="s">
        <v>141</v>
      </c>
      <c r="BE676" s="139">
        <f>IF(N676="základní",J676,0)</f>
        <v>0</v>
      </c>
      <c r="BF676" s="139">
        <f>IF(N676="snížená",J676,0)</f>
        <v>0</v>
      </c>
      <c r="BG676" s="139">
        <f>IF(N676="zákl. přenesená",J676,0)</f>
        <v>0</v>
      </c>
      <c r="BH676" s="139">
        <f>IF(N676="sníž. přenesená",J676,0)</f>
        <v>0</v>
      </c>
      <c r="BI676" s="139">
        <f>IF(N676="nulová",J676,0)</f>
        <v>0</v>
      </c>
      <c r="BJ676" s="17" t="s">
        <v>75</v>
      </c>
      <c r="BK676" s="139">
        <f>ROUND(I676*H676,2)</f>
        <v>0</v>
      </c>
      <c r="BL676" s="17" t="s">
        <v>191</v>
      </c>
      <c r="BM676" s="138" t="s">
        <v>953</v>
      </c>
    </row>
    <row r="677" spans="2:65" s="1" customFormat="1">
      <c r="B677" s="32"/>
      <c r="D677" s="140" t="s">
        <v>149</v>
      </c>
      <c r="F677" s="141" t="s">
        <v>954</v>
      </c>
      <c r="I677" s="142"/>
      <c r="L677" s="32"/>
      <c r="M677" s="143"/>
      <c r="T677" s="53"/>
      <c r="AT677" s="17" t="s">
        <v>149</v>
      </c>
      <c r="AU677" s="17" t="s">
        <v>77</v>
      </c>
    </row>
    <row r="678" spans="2:65" s="12" customFormat="1" ht="12">
      <c r="B678" s="144"/>
      <c r="D678" s="145" t="s">
        <v>151</v>
      </c>
      <c r="E678" s="146" t="s">
        <v>17</v>
      </c>
      <c r="F678" s="147" t="s">
        <v>955</v>
      </c>
      <c r="H678" s="146" t="s">
        <v>17</v>
      </c>
      <c r="I678" s="148"/>
      <c r="L678" s="144"/>
      <c r="M678" s="149"/>
      <c r="T678" s="150"/>
      <c r="AT678" s="146" t="s">
        <v>151</v>
      </c>
      <c r="AU678" s="146" t="s">
        <v>77</v>
      </c>
      <c r="AV678" s="12" t="s">
        <v>75</v>
      </c>
      <c r="AW678" s="12" t="s">
        <v>30</v>
      </c>
      <c r="AX678" s="12" t="s">
        <v>67</v>
      </c>
      <c r="AY678" s="146" t="s">
        <v>141</v>
      </c>
    </row>
    <row r="679" spans="2:65" s="13" customFormat="1" ht="12">
      <c r="B679" s="151"/>
      <c r="D679" s="145" t="s">
        <v>151</v>
      </c>
      <c r="E679" s="152" t="s">
        <v>17</v>
      </c>
      <c r="F679" s="153" t="s">
        <v>956</v>
      </c>
      <c r="H679" s="154">
        <v>21.45</v>
      </c>
      <c r="I679" s="155"/>
      <c r="L679" s="151"/>
      <c r="M679" s="156"/>
      <c r="T679" s="157"/>
      <c r="AT679" s="152" t="s">
        <v>151</v>
      </c>
      <c r="AU679" s="152" t="s">
        <v>77</v>
      </c>
      <c r="AV679" s="13" t="s">
        <v>77</v>
      </c>
      <c r="AW679" s="13" t="s">
        <v>30</v>
      </c>
      <c r="AX679" s="13" t="s">
        <v>67</v>
      </c>
      <c r="AY679" s="152" t="s">
        <v>141</v>
      </c>
    </row>
    <row r="680" spans="2:65" s="12" customFormat="1" ht="12">
      <c r="B680" s="144"/>
      <c r="D680" s="145" t="s">
        <v>151</v>
      </c>
      <c r="E680" s="146" t="s">
        <v>17</v>
      </c>
      <c r="F680" s="147" t="s">
        <v>957</v>
      </c>
      <c r="H680" s="146" t="s">
        <v>17</v>
      </c>
      <c r="I680" s="148"/>
      <c r="L680" s="144"/>
      <c r="M680" s="149"/>
      <c r="T680" s="150"/>
      <c r="AT680" s="146" t="s">
        <v>151</v>
      </c>
      <c r="AU680" s="146" t="s">
        <v>77</v>
      </c>
      <c r="AV680" s="12" t="s">
        <v>75</v>
      </c>
      <c r="AW680" s="12" t="s">
        <v>30</v>
      </c>
      <c r="AX680" s="12" t="s">
        <v>67</v>
      </c>
      <c r="AY680" s="146" t="s">
        <v>141</v>
      </c>
    </row>
    <row r="681" spans="2:65" s="13" customFormat="1" ht="12">
      <c r="B681" s="151"/>
      <c r="D681" s="145" t="s">
        <v>151</v>
      </c>
      <c r="E681" s="152" t="s">
        <v>17</v>
      </c>
      <c r="F681" s="153" t="s">
        <v>958</v>
      </c>
      <c r="H681" s="154">
        <v>10.445</v>
      </c>
      <c r="I681" s="155"/>
      <c r="L681" s="151"/>
      <c r="M681" s="156"/>
      <c r="T681" s="157"/>
      <c r="AT681" s="152" t="s">
        <v>151</v>
      </c>
      <c r="AU681" s="152" t="s">
        <v>77</v>
      </c>
      <c r="AV681" s="13" t="s">
        <v>77</v>
      </c>
      <c r="AW681" s="13" t="s">
        <v>30</v>
      </c>
      <c r="AX681" s="13" t="s">
        <v>67</v>
      </c>
      <c r="AY681" s="152" t="s">
        <v>141</v>
      </c>
    </row>
    <row r="682" spans="2:65" s="14" customFormat="1" ht="12">
      <c r="B682" s="158"/>
      <c r="D682" s="145" t="s">
        <v>151</v>
      </c>
      <c r="E682" s="159" t="s">
        <v>17</v>
      </c>
      <c r="F682" s="160" t="s">
        <v>154</v>
      </c>
      <c r="H682" s="161">
        <v>31.895</v>
      </c>
      <c r="I682" s="162"/>
      <c r="L682" s="158"/>
      <c r="M682" s="163"/>
      <c r="T682" s="164"/>
      <c r="AT682" s="159" t="s">
        <v>151</v>
      </c>
      <c r="AU682" s="159" t="s">
        <v>77</v>
      </c>
      <c r="AV682" s="14" t="s">
        <v>148</v>
      </c>
      <c r="AW682" s="14" t="s">
        <v>30</v>
      </c>
      <c r="AX682" s="14" t="s">
        <v>75</v>
      </c>
      <c r="AY682" s="159" t="s">
        <v>141</v>
      </c>
    </row>
    <row r="683" spans="2:65" s="1" customFormat="1" ht="24.25" customHeight="1">
      <c r="B683" s="32"/>
      <c r="C683" s="127" t="s">
        <v>959</v>
      </c>
      <c r="D683" s="127" t="s">
        <v>143</v>
      </c>
      <c r="E683" s="128" t="s">
        <v>960</v>
      </c>
      <c r="F683" s="129" t="s">
        <v>961</v>
      </c>
      <c r="G683" s="130" t="s">
        <v>179</v>
      </c>
      <c r="H683" s="131">
        <v>7.4649999999999999</v>
      </c>
      <c r="I683" s="132"/>
      <c r="J683" s="133">
        <f>ROUND(I683*H683,2)</f>
        <v>0</v>
      </c>
      <c r="K683" s="129" t="s">
        <v>147</v>
      </c>
      <c r="L683" s="32"/>
      <c r="M683" s="134" t="s">
        <v>17</v>
      </c>
      <c r="N683" s="135" t="s">
        <v>38</v>
      </c>
      <c r="P683" s="136">
        <f>O683*H683</f>
        <v>0</v>
      </c>
      <c r="Q683" s="136">
        <v>0</v>
      </c>
      <c r="R683" s="136">
        <f>Q683*H683</f>
        <v>0</v>
      </c>
      <c r="S683" s="136">
        <v>0</v>
      </c>
      <c r="T683" s="137">
        <f>S683*H683</f>
        <v>0</v>
      </c>
      <c r="AR683" s="138" t="s">
        <v>191</v>
      </c>
      <c r="AT683" s="138" t="s">
        <v>143</v>
      </c>
      <c r="AU683" s="138" t="s">
        <v>77</v>
      </c>
      <c r="AY683" s="17" t="s">
        <v>141</v>
      </c>
      <c r="BE683" s="139">
        <f>IF(N683="základní",J683,0)</f>
        <v>0</v>
      </c>
      <c r="BF683" s="139">
        <f>IF(N683="snížená",J683,0)</f>
        <v>0</v>
      </c>
      <c r="BG683" s="139">
        <f>IF(N683="zákl. přenesená",J683,0)</f>
        <v>0</v>
      </c>
      <c r="BH683" s="139">
        <f>IF(N683="sníž. přenesená",J683,0)</f>
        <v>0</v>
      </c>
      <c r="BI683" s="139">
        <f>IF(N683="nulová",J683,0)</f>
        <v>0</v>
      </c>
      <c r="BJ683" s="17" t="s">
        <v>75</v>
      </c>
      <c r="BK683" s="139">
        <f>ROUND(I683*H683,2)</f>
        <v>0</v>
      </c>
      <c r="BL683" s="17" t="s">
        <v>191</v>
      </c>
      <c r="BM683" s="138" t="s">
        <v>962</v>
      </c>
    </row>
    <row r="684" spans="2:65" s="1" customFormat="1">
      <c r="B684" s="32"/>
      <c r="D684" s="140" t="s">
        <v>149</v>
      </c>
      <c r="F684" s="141" t="s">
        <v>963</v>
      </c>
      <c r="I684" s="142"/>
      <c r="L684" s="32"/>
      <c r="M684" s="143"/>
      <c r="T684" s="53"/>
      <c r="AT684" s="17" t="s">
        <v>149</v>
      </c>
      <c r="AU684" s="17" t="s">
        <v>77</v>
      </c>
    </row>
    <row r="685" spans="2:65" s="12" customFormat="1" ht="12">
      <c r="B685" s="144"/>
      <c r="D685" s="145" t="s">
        <v>151</v>
      </c>
      <c r="E685" s="146" t="s">
        <v>17</v>
      </c>
      <c r="F685" s="147" t="s">
        <v>964</v>
      </c>
      <c r="H685" s="146" t="s">
        <v>17</v>
      </c>
      <c r="I685" s="148"/>
      <c r="L685" s="144"/>
      <c r="M685" s="149"/>
      <c r="T685" s="150"/>
      <c r="AT685" s="146" t="s">
        <v>151</v>
      </c>
      <c r="AU685" s="146" t="s">
        <v>77</v>
      </c>
      <c r="AV685" s="12" t="s">
        <v>75</v>
      </c>
      <c r="AW685" s="12" t="s">
        <v>30</v>
      </c>
      <c r="AX685" s="12" t="s">
        <v>67</v>
      </c>
      <c r="AY685" s="146" t="s">
        <v>141</v>
      </c>
    </row>
    <row r="686" spans="2:65" s="13" customFormat="1" ht="12">
      <c r="B686" s="151"/>
      <c r="D686" s="145" t="s">
        <v>151</v>
      </c>
      <c r="E686" s="152" t="s">
        <v>17</v>
      </c>
      <c r="F686" s="153" t="s">
        <v>965</v>
      </c>
      <c r="H686" s="154">
        <v>7.4649999999999999</v>
      </c>
      <c r="I686" s="155"/>
      <c r="L686" s="151"/>
      <c r="M686" s="156"/>
      <c r="T686" s="157"/>
      <c r="AT686" s="152" t="s">
        <v>151</v>
      </c>
      <c r="AU686" s="152" t="s">
        <v>77</v>
      </c>
      <c r="AV686" s="13" t="s">
        <v>77</v>
      </c>
      <c r="AW686" s="13" t="s">
        <v>30</v>
      </c>
      <c r="AX686" s="13" t="s">
        <v>67</v>
      </c>
      <c r="AY686" s="152" t="s">
        <v>141</v>
      </c>
    </row>
    <row r="687" spans="2:65" s="14" customFormat="1" ht="12">
      <c r="B687" s="158"/>
      <c r="D687" s="145" t="s">
        <v>151</v>
      </c>
      <c r="E687" s="159" t="s">
        <v>17</v>
      </c>
      <c r="F687" s="160" t="s">
        <v>154</v>
      </c>
      <c r="H687" s="161">
        <v>7.4649999999999999</v>
      </c>
      <c r="I687" s="162"/>
      <c r="L687" s="158"/>
      <c r="M687" s="163"/>
      <c r="T687" s="164"/>
      <c r="AT687" s="159" t="s">
        <v>151</v>
      </c>
      <c r="AU687" s="159" t="s">
        <v>77</v>
      </c>
      <c r="AV687" s="14" t="s">
        <v>148</v>
      </c>
      <c r="AW687" s="14" t="s">
        <v>30</v>
      </c>
      <c r="AX687" s="14" t="s">
        <v>75</v>
      </c>
      <c r="AY687" s="159" t="s">
        <v>141</v>
      </c>
    </row>
    <row r="688" spans="2:65" s="1" customFormat="1" ht="24.25" customHeight="1">
      <c r="B688" s="32"/>
      <c r="C688" s="127" t="s">
        <v>566</v>
      </c>
      <c r="D688" s="127" t="s">
        <v>143</v>
      </c>
      <c r="E688" s="128" t="s">
        <v>966</v>
      </c>
      <c r="F688" s="129" t="s">
        <v>967</v>
      </c>
      <c r="G688" s="130" t="s">
        <v>234</v>
      </c>
      <c r="H688" s="131">
        <v>0.38400000000000001</v>
      </c>
      <c r="I688" s="132"/>
      <c r="J688" s="133">
        <f>ROUND(I688*H688,2)</f>
        <v>0</v>
      </c>
      <c r="K688" s="129" t="s">
        <v>147</v>
      </c>
      <c r="L688" s="32"/>
      <c r="M688" s="134" t="s">
        <v>17</v>
      </c>
      <c r="N688" s="135" t="s">
        <v>38</v>
      </c>
      <c r="P688" s="136">
        <f>O688*H688</f>
        <v>0</v>
      </c>
      <c r="Q688" s="136">
        <v>0</v>
      </c>
      <c r="R688" s="136">
        <f>Q688*H688</f>
        <v>0</v>
      </c>
      <c r="S688" s="136">
        <v>0</v>
      </c>
      <c r="T688" s="137">
        <f>S688*H688</f>
        <v>0</v>
      </c>
      <c r="AR688" s="138" t="s">
        <v>191</v>
      </c>
      <c r="AT688" s="138" t="s">
        <v>143</v>
      </c>
      <c r="AU688" s="138" t="s">
        <v>77</v>
      </c>
      <c r="AY688" s="17" t="s">
        <v>141</v>
      </c>
      <c r="BE688" s="139">
        <f>IF(N688="základní",J688,0)</f>
        <v>0</v>
      </c>
      <c r="BF688" s="139">
        <f>IF(N688="snížená",J688,0)</f>
        <v>0</v>
      </c>
      <c r="BG688" s="139">
        <f>IF(N688="zákl. přenesená",J688,0)</f>
        <v>0</v>
      </c>
      <c r="BH688" s="139">
        <f>IF(N688="sníž. přenesená",J688,0)</f>
        <v>0</v>
      </c>
      <c r="BI688" s="139">
        <f>IF(N688="nulová",J688,0)</f>
        <v>0</v>
      </c>
      <c r="BJ688" s="17" t="s">
        <v>75</v>
      </c>
      <c r="BK688" s="139">
        <f>ROUND(I688*H688,2)</f>
        <v>0</v>
      </c>
      <c r="BL688" s="17" t="s">
        <v>191</v>
      </c>
      <c r="BM688" s="138" t="s">
        <v>968</v>
      </c>
    </row>
    <row r="689" spans="2:65" s="1" customFormat="1">
      <c r="B689" s="32"/>
      <c r="D689" s="140" t="s">
        <v>149</v>
      </c>
      <c r="F689" s="141" t="s">
        <v>969</v>
      </c>
      <c r="I689" s="142"/>
      <c r="L689" s="32"/>
      <c r="M689" s="143"/>
      <c r="T689" s="53"/>
      <c r="AT689" s="17" t="s">
        <v>149</v>
      </c>
      <c r="AU689" s="17" t="s">
        <v>77</v>
      </c>
    </row>
    <row r="690" spans="2:65" s="11" customFormat="1" ht="23" customHeight="1">
      <c r="B690" s="115"/>
      <c r="D690" s="116" t="s">
        <v>66</v>
      </c>
      <c r="E690" s="125" t="s">
        <v>970</v>
      </c>
      <c r="F690" s="125" t="s">
        <v>971</v>
      </c>
      <c r="I690" s="118"/>
      <c r="J690" s="126">
        <f>BK690</f>
        <v>0</v>
      </c>
      <c r="L690" s="115"/>
      <c r="M690" s="120"/>
      <c r="P690" s="121">
        <f>SUM(P691:P698)</f>
        <v>0</v>
      </c>
      <c r="R690" s="121">
        <f>SUM(R691:R698)</f>
        <v>0</v>
      </c>
      <c r="T690" s="122">
        <f>SUM(T691:T698)</f>
        <v>0</v>
      </c>
      <c r="AR690" s="116" t="s">
        <v>77</v>
      </c>
      <c r="AT690" s="123" t="s">
        <v>66</v>
      </c>
      <c r="AU690" s="123" t="s">
        <v>75</v>
      </c>
      <c r="AY690" s="116" t="s">
        <v>141</v>
      </c>
      <c r="BK690" s="124">
        <f>SUM(BK691:BK698)</f>
        <v>0</v>
      </c>
    </row>
    <row r="691" spans="2:65" s="1" customFormat="1" ht="21.75" customHeight="1">
      <c r="B691" s="32"/>
      <c r="C691" s="127" t="s">
        <v>972</v>
      </c>
      <c r="D691" s="127" t="s">
        <v>143</v>
      </c>
      <c r="E691" s="128" t="s">
        <v>973</v>
      </c>
      <c r="F691" s="129" t="s">
        <v>974</v>
      </c>
      <c r="G691" s="130" t="s">
        <v>179</v>
      </c>
      <c r="H691" s="131">
        <v>7.4649999999999999</v>
      </c>
      <c r="I691" s="132"/>
      <c r="J691" s="133">
        <f>ROUND(I691*H691,2)</f>
        <v>0</v>
      </c>
      <c r="K691" s="129" t="s">
        <v>147</v>
      </c>
      <c r="L691" s="32"/>
      <c r="M691" s="134" t="s">
        <v>17</v>
      </c>
      <c r="N691" s="135" t="s">
        <v>38</v>
      </c>
      <c r="P691" s="136">
        <f>O691*H691</f>
        <v>0</v>
      </c>
      <c r="Q691" s="136">
        <v>0</v>
      </c>
      <c r="R691" s="136">
        <f>Q691*H691</f>
        <v>0</v>
      </c>
      <c r="S691" s="136">
        <v>0</v>
      </c>
      <c r="T691" s="137">
        <f>S691*H691</f>
        <v>0</v>
      </c>
      <c r="AR691" s="138" t="s">
        <v>191</v>
      </c>
      <c r="AT691" s="138" t="s">
        <v>143</v>
      </c>
      <c r="AU691" s="138" t="s">
        <v>77</v>
      </c>
      <c r="AY691" s="17" t="s">
        <v>141</v>
      </c>
      <c r="BE691" s="139">
        <f>IF(N691="základní",J691,0)</f>
        <v>0</v>
      </c>
      <c r="BF691" s="139">
        <f>IF(N691="snížená",J691,0)</f>
        <v>0</v>
      </c>
      <c r="BG691" s="139">
        <f>IF(N691="zákl. přenesená",J691,0)</f>
        <v>0</v>
      </c>
      <c r="BH691" s="139">
        <f>IF(N691="sníž. přenesená",J691,0)</f>
        <v>0</v>
      </c>
      <c r="BI691" s="139">
        <f>IF(N691="nulová",J691,0)</f>
        <v>0</v>
      </c>
      <c r="BJ691" s="17" t="s">
        <v>75</v>
      </c>
      <c r="BK691" s="139">
        <f>ROUND(I691*H691,2)</f>
        <v>0</v>
      </c>
      <c r="BL691" s="17" t="s">
        <v>191</v>
      </c>
      <c r="BM691" s="138" t="s">
        <v>975</v>
      </c>
    </row>
    <row r="692" spans="2:65" s="1" customFormat="1">
      <c r="B692" s="32"/>
      <c r="D692" s="140" t="s">
        <v>149</v>
      </c>
      <c r="F692" s="141" t="s">
        <v>976</v>
      </c>
      <c r="I692" s="142"/>
      <c r="L692" s="32"/>
      <c r="M692" s="143"/>
      <c r="T692" s="53"/>
      <c r="AT692" s="17" t="s">
        <v>149</v>
      </c>
      <c r="AU692" s="17" t="s">
        <v>77</v>
      </c>
    </row>
    <row r="693" spans="2:65" s="12" customFormat="1" ht="12">
      <c r="B693" s="144"/>
      <c r="D693" s="145" t="s">
        <v>151</v>
      </c>
      <c r="E693" s="146" t="s">
        <v>17</v>
      </c>
      <c r="F693" s="147" t="s">
        <v>977</v>
      </c>
      <c r="H693" s="146" t="s">
        <v>17</v>
      </c>
      <c r="I693" s="148"/>
      <c r="L693" s="144"/>
      <c r="M693" s="149"/>
      <c r="T693" s="150"/>
      <c r="AT693" s="146" t="s">
        <v>151</v>
      </c>
      <c r="AU693" s="146" t="s">
        <v>77</v>
      </c>
      <c r="AV693" s="12" t="s">
        <v>75</v>
      </c>
      <c r="AW693" s="12" t="s">
        <v>30</v>
      </c>
      <c r="AX693" s="12" t="s">
        <v>67</v>
      </c>
      <c r="AY693" s="146" t="s">
        <v>141</v>
      </c>
    </row>
    <row r="694" spans="2:65" s="13" customFormat="1" ht="12">
      <c r="B694" s="151"/>
      <c r="D694" s="145" t="s">
        <v>151</v>
      </c>
      <c r="E694" s="152" t="s">
        <v>17</v>
      </c>
      <c r="F694" s="153" t="s">
        <v>965</v>
      </c>
      <c r="H694" s="154">
        <v>7.4649999999999999</v>
      </c>
      <c r="I694" s="155"/>
      <c r="L694" s="151"/>
      <c r="M694" s="156"/>
      <c r="T694" s="157"/>
      <c r="AT694" s="152" t="s">
        <v>151</v>
      </c>
      <c r="AU694" s="152" t="s">
        <v>77</v>
      </c>
      <c r="AV694" s="13" t="s">
        <v>77</v>
      </c>
      <c r="AW694" s="13" t="s">
        <v>30</v>
      </c>
      <c r="AX694" s="13" t="s">
        <v>67</v>
      </c>
      <c r="AY694" s="152" t="s">
        <v>141</v>
      </c>
    </row>
    <row r="695" spans="2:65" s="14" customFormat="1" ht="12">
      <c r="B695" s="158"/>
      <c r="D695" s="145" t="s">
        <v>151</v>
      </c>
      <c r="E695" s="159" t="s">
        <v>17</v>
      </c>
      <c r="F695" s="160" t="s">
        <v>154</v>
      </c>
      <c r="H695" s="161">
        <v>7.4649999999999999</v>
      </c>
      <c r="I695" s="162"/>
      <c r="L695" s="158"/>
      <c r="M695" s="163"/>
      <c r="T695" s="164"/>
      <c r="AT695" s="159" t="s">
        <v>151</v>
      </c>
      <c r="AU695" s="159" t="s">
        <v>77</v>
      </c>
      <c r="AV695" s="14" t="s">
        <v>148</v>
      </c>
      <c r="AW695" s="14" t="s">
        <v>30</v>
      </c>
      <c r="AX695" s="14" t="s">
        <v>75</v>
      </c>
      <c r="AY695" s="159" t="s">
        <v>141</v>
      </c>
    </row>
    <row r="696" spans="2:65" s="1" customFormat="1" ht="16.5" customHeight="1">
      <c r="B696" s="32"/>
      <c r="C696" s="165" t="s">
        <v>572</v>
      </c>
      <c r="D696" s="165" t="s">
        <v>467</v>
      </c>
      <c r="E696" s="166" t="s">
        <v>978</v>
      </c>
      <c r="F696" s="167" t="s">
        <v>979</v>
      </c>
      <c r="G696" s="168" t="s">
        <v>179</v>
      </c>
      <c r="H696" s="169">
        <v>7.4649999999999999</v>
      </c>
      <c r="I696" s="170"/>
      <c r="J696" s="171">
        <f>ROUND(I696*H696,2)</f>
        <v>0</v>
      </c>
      <c r="K696" s="167" t="s">
        <v>147</v>
      </c>
      <c r="L696" s="172"/>
      <c r="M696" s="173" t="s">
        <v>17</v>
      </c>
      <c r="N696" s="174" t="s">
        <v>38</v>
      </c>
      <c r="P696" s="136">
        <f>O696*H696</f>
        <v>0</v>
      </c>
      <c r="Q696" s="136">
        <v>0</v>
      </c>
      <c r="R696" s="136">
        <f>Q696*H696</f>
        <v>0</v>
      </c>
      <c r="S696" s="136">
        <v>0</v>
      </c>
      <c r="T696" s="137">
        <f>S696*H696</f>
        <v>0</v>
      </c>
      <c r="AR696" s="138" t="s">
        <v>246</v>
      </c>
      <c r="AT696" s="138" t="s">
        <v>467</v>
      </c>
      <c r="AU696" s="138" t="s">
        <v>77</v>
      </c>
      <c r="AY696" s="17" t="s">
        <v>141</v>
      </c>
      <c r="BE696" s="139">
        <f>IF(N696="základní",J696,0)</f>
        <v>0</v>
      </c>
      <c r="BF696" s="139">
        <f>IF(N696="snížená",J696,0)</f>
        <v>0</v>
      </c>
      <c r="BG696" s="139">
        <f>IF(N696="zákl. přenesená",J696,0)</f>
        <v>0</v>
      </c>
      <c r="BH696" s="139">
        <f>IF(N696="sníž. přenesená",J696,0)</f>
        <v>0</v>
      </c>
      <c r="BI696" s="139">
        <f>IF(N696="nulová",J696,0)</f>
        <v>0</v>
      </c>
      <c r="BJ696" s="17" t="s">
        <v>75</v>
      </c>
      <c r="BK696" s="139">
        <f>ROUND(I696*H696,2)</f>
        <v>0</v>
      </c>
      <c r="BL696" s="17" t="s">
        <v>191</v>
      </c>
      <c r="BM696" s="138" t="s">
        <v>980</v>
      </c>
    </row>
    <row r="697" spans="2:65" s="1" customFormat="1" ht="24.25" customHeight="1">
      <c r="B697" s="32"/>
      <c r="C697" s="127" t="s">
        <v>981</v>
      </c>
      <c r="D697" s="127" t="s">
        <v>143</v>
      </c>
      <c r="E697" s="128" t="s">
        <v>982</v>
      </c>
      <c r="F697" s="129" t="s">
        <v>983</v>
      </c>
      <c r="G697" s="130" t="s">
        <v>234</v>
      </c>
      <c r="H697" s="131">
        <v>0.03</v>
      </c>
      <c r="I697" s="132"/>
      <c r="J697" s="133">
        <f>ROUND(I697*H697,2)</f>
        <v>0</v>
      </c>
      <c r="K697" s="129" t="s">
        <v>147</v>
      </c>
      <c r="L697" s="32"/>
      <c r="M697" s="134" t="s">
        <v>17</v>
      </c>
      <c r="N697" s="135" t="s">
        <v>38</v>
      </c>
      <c r="P697" s="136">
        <f>O697*H697</f>
        <v>0</v>
      </c>
      <c r="Q697" s="136">
        <v>0</v>
      </c>
      <c r="R697" s="136">
        <f>Q697*H697</f>
        <v>0</v>
      </c>
      <c r="S697" s="136">
        <v>0</v>
      </c>
      <c r="T697" s="137">
        <f>S697*H697</f>
        <v>0</v>
      </c>
      <c r="AR697" s="138" t="s">
        <v>191</v>
      </c>
      <c r="AT697" s="138" t="s">
        <v>143</v>
      </c>
      <c r="AU697" s="138" t="s">
        <v>77</v>
      </c>
      <c r="AY697" s="17" t="s">
        <v>141</v>
      </c>
      <c r="BE697" s="139">
        <f>IF(N697="základní",J697,0)</f>
        <v>0</v>
      </c>
      <c r="BF697" s="139">
        <f>IF(N697="snížená",J697,0)</f>
        <v>0</v>
      </c>
      <c r="BG697" s="139">
        <f>IF(N697="zákl. přenesená",J697,0)</f>
        <v>0</v>
      </c>
      <c r="BH697" s="139">
        <f>IF(N697="sníž. přenesená",J697,0)</f>
        <v>0</v>
      </c>
      <c r="BI697" s="139">
        <f>IF(N697="nulová",J697,0)</f>
        <v>0</v>
      </c>
      <c r="BJ697" s="17" t="s">
        <v>75</v>
      </c>
      <c r="BK697" s="139">
        <f>ROUND(I697*H697,2)</f>
        <v>0</v>
      </c>
      <c r="BL697" s="17" t="s">
        <v>191</v>
      </c>
      <c r="BM697" s="138" t="s">
        <v>984</v>
      </c>
    </row>
    <row r="698" spans="2:65" s="1" customFormat="1">
      <c r="B698" s="32"/>
      <c r="D698" s="140" t="s">
        <v>149</v>
      </c>
      <c r="F698" s="141" t="s">
        <v>985</v>
      </c>
      <c r="I698" s="142"/>
      <c r="L698" s="32"/>
      <c r="M698" s="143"/>
      <c r="T698" s="53"/>
      <c r="AT698" s="17" t="s">
        <v>149</v>
      </c>
      <c r="AU698" s="17" t="s">
        <v>77</v>
      </c>
    </row>
    <row r="699" spans="2:65" s="11" customFormat="1" ht="23" customHeight="1">
      <c r="B699" s="115"/>
      <c r="D699" s="116" t="s">
        <v>66</v>
      </c>
      <c r="E699" s="125" t="s">
        <v>986</v>
      </c>
      <c r="F699" s="125" t="s">
        <v>987</v>
      </c>
      <c r="I699" s="118"/>
      <c r="J699" s="126">
        <f>BK699</f>
        <v>0</v>
      </c>
      <c r="L699" s="115"/>
      <c r="M699" s="120"/>
      <c r="P699" s="121">
        <f>SUM(P700:P705)</f>
        <v>0</v>
      </c>
      <c r="R699" s="121">
        <f>SUM(R700:R705)</f>
        <v>0</v>
      </c>
      <c r="T699" s="122">
        <f>SUM(T700:T705)</f>
        <v>0</v>
      </c>
      <c r="AR699" s="116" t="s">
        <v>75</v>
      </c>
      <c r="AT699" s="123" t="s">
        <v>66</v>
      </c>
      <c r="AU699" s="123" t="s">
        <v>75</v>
      </c>
      <c r="AY699" s="116" t="s">
        <v>141</v>
      </c>
      <c r="BK699" s="124">
        <f>SUM(BK700:BK705)</f>
        <v>0</v>
      </c>
    </row>
    <row r="700" spans="2:65" s="1" customFormat="1" ht="24.25" customHeight="1">
      <c r="B700" s="32"/>
      <c r="C700" s="127" t="s">
        <v>577</v>
      </c>
      <c r="D700" s="127" t="s">
        <v>143</v>
      </c>
      <c r="E700" s="128" t="s">
        <v>988</v>
      </c>
      <c r="F700" s="129" t="s">
        <v>989</v>
      </c>
      <c r="G700" s="130" t="s">
        <v>366</v>
      </c>
      <c r="H700" s="131">
        <v>1</v>
      </c>
      <c r="I700" s="132"/>
      <c r="J700" s="133">
        <f>ROUND(I700*H700,2)</f>
        <v>0</v>
      </c>
      <c r="K700" s="129" t="s">
        <v>17</v>
      </c>
      <c r="L700" s="32"/>
      <c r="M700" s="134" t="s">
        <v>17</v>
      </c>
      <c r="N700" s="135" t="s">
        <v>38</v>
      </c>
      <c r="P700" s="136">
        <f>O700*H700</f>
        <v>0</v>
      </c>
      <c r="Q700" s="136">
        <v>0</v>
      </c>
      <c r="R700" s="136">
        <f>Q700*H700</f>
        <v>0</v>
      </c>
      <c r="S700" s="136">
        <v>0</v>
      </c>
      <c r="T700" s="137">
        <f>S700*H700</f>
        <v>0</v>
      </c>
      <c r="AR700" s="138" t="s">
        <v>148</v>
      </c>
      <c r="AT700" s="138" t="s">
        <v>143</v>
      </c>
      <c r="AU700" s="138" t="s">
        <v>77</v>
      </c>
      <c r="AY700" s="17" t="s">
        <v>141</v>
      </c>
      <c r="BE700" s="139">
        <f>IF(N700="základní",J700,0)</f>
        <v>0</v>
      </c>
      <c r="BF700" s="139">
        <f>IF(N700="snížená",J700,0)</f>
        <v>0</v>
      </c>
      <c r="BG700" s="139">
        <f>IF(N700="zákl. přenesená",J700,0)</f>
        <v>0</v>
      </c>
      <c r="BH700" s="139">
        <f>IF(N700="sníž. přenesená",J700,0)</f>
        <v>0</v>
      </c>
      <c r="BI700" s="139">
        <f>IF(N700="nulová",J700,0)</f>
        <v>0</v>
      </c>
      <c r="BJ700" s="17" t="s">
        <v>75</v>
      </c>
      <c r="BK700" s="139">
        <f>ROUND(I700*H700,2)</f>
        <v>0</v>
      </c>
      <c r="BL700" s="17" t="s">
        <v>148</v>
      </c>
      <c r="BM700" s="138" t="s">
        <v>990</v>
      </c>
    </row>
    <row r="701" spans="2:65" s="1" customFormat="1" ht="361">
      <c r="B701" s="32"/>
      <c r="D701" s="145" t="s">
        <v>722</v>
      </c>
      <c r="F701" s="175" t="s">
        <v>991</v>
      </c>
      <c r="I701" s="142"/>
      <c r="L701" s="32"/>
      <c r="M701" s="143"/>
      <c r="T701" s="53"/>
      <c r="AT701" s="17" t="s">
        <v>722</v>
      </c>
      <c r="AU701" s="17" t="s">
        <v>77</v>
      </c>
    </row>
    <row r="702" spans="2:65" s="1" customFormat="1" ht="24.25" customHeight="1">
      <c r="B702" s="32"/>
      <c r="C702" s="127" t="s">
        <v>992</v>
      </c>
      <c r="D702" s="127" t="s">
        <v>143</v>
      </c>
      <c r="E702" s="128" t="s">
        <v>993</v>
      </c>
      <c r="F702" s="129" t="s">
        <v>994</v>
      </c>
      <c r="G702" s="130" t="s">
        <v>366</v>
      </c>
      <c r="H702" s="131">
        <v>1</v>
      </c>
      <c r="I702" s="132"/>
      <c r="J702" s="133">
        <f>ROUND(I702*H702,2)</f>
        <v>0</v>
      </c>
      <c r="K702" s="129" t="s">
        <v>17</v>
      </c>
      <c r="L702" s="32"/>
      <c r="M702" s="134" t="s">
        <v>17</v>
      </c>
      <c r="N702" s="135" t="s">
        <v>38</v>
      </c>
      <c r="P702" s="136">
        <f>O702*H702</f>
        <v>0</v>
      </c>
      <c r="Q702" s="136">
        <v>0</v>
      </c>
      <c r="R702" s="136">
        <f>Q702*H702</f>
        <v>0</v>
      </c>
      <c r="S702" s="136">
        <v>0</v>
      </c>
      <c r="T702" s="137">
        <f>S702*H702</f>
        <v>0</v>
      </c>
      <c r="AR702" s="138" t="s">
        <v>148</v>
      </c>
      <c r="AT702" s="138" t="s">
        <v>143</v>
      </c>
      <c r="AU702" s="138" t="s">
        <v>77</v>
      </c>
      <c r="AY702" s="17" t="s">
        <v>141</v>
      </c>
      <c r="BE702" s="139">
        <f>IF(N702="základní",J702,0)</f>
        <v>0</v>
      </c>
      <c r="BF702" s="139">
        <f>IF(N702="snížená",J702,0)</f>
        <v>0</v>
      </c>
      <c r="BG702" s="139">
        <f>IF(N702="zákl. přenesená",J702,0)</f>
        <v>0</v>
      </c>
      <c r="BH702" s="139">
        <f>IF(N702="sníž. přenesená",J702,0)</f>
        <v>0</v>
      </c>
      <c r="BI702" s="139">
        <f>IF(N702="nulová",J702,0)</f>
        <v>0</v>
      </c>
      <c r="BJ702" s="17" t="s">
        <v>75</v>
      </c>
      <c r="BK702" s="139">
        <f>ROUND(I702*H702,2)</f>
        <v>0</v>
      </c>
      <c r="BL702" s="17" t="s">
        <v>148</v>
      </c>
      <c r="BM702" s="138" t="s">
        <v>995</v>
      </c>
    </row>
    <row r="703" spans="2:65" s="1" customFormat="1" ht="24.25" customHeight="1">
      <c r="B703" s="32"/>
      <c r="C703" s="127" t="s">
        <v>583</v>
      </c>
      <c r="D703" s="127" t="s">
        <v>143</v>
      </c>
      <c r="E703" s="128" t="s">
        <v>996</v>
      </c>
      <c r="F703" s="129" t="s">
        <v>997</v>
      </c>
      <c r="G703" s="130" t="s">
        <v>366</v>
      </c>
      <c r="H703" s="131">
        <v>1</v>
      </c>
      <c r="I703" s="132"/>
      <c r="J703" s="133">
        <f>ROUND(I703*H703,2)</f>
        <v>0</v>
      </c>
      <c r="K703" s="129" t="s">
        <v>17</v>
      </c>
      <c r="L703" s="32"/>
      <c r="M703" s="134" t="s">
        <v>17</v>
      </c>
      <c r="N703" s="135" t="s">
        <v>38</v>
      </c>
      <c r="P703" s="136">
        <f>O703*H703</f>
        <v>0</v>
      </c>
      <c r="Q703" s="136">
        <v>0</v>
      </c>
      <c r="R703" s="136">
        <f>Q703*H703</f>
        <v>0</v>
      </c>
      <c r="S703" s="136">
        <v>0</v>
      </c>
      <c r="T703" s="137">
        <f>S703*H703</f>
        <v>0</v>
      </c>
      <c r="AR703" s="138" t="s">
        <v>148</v>
      </c>
      <c r="AT703" s="138" t="s">
        <v>143</v>
      </c>
      <c r="AU703" s="138" t="s">
        <v>77</v>
      </c>
      <c r="AY703" s="17" t="s">
        <v>141</v>
      </c>
      <c r="BE703" s="139">
        <f>IF(N703="základní",J703,0)</f>
        <v>0</v>
      </c>
      <c r="BF703" s="139">
        <f>IF(N703="snížená",J703,0)</f>
        <v>0</v>
      </c>
      <c r="BG703" s="139">
        <f>IF(N703="zákl. přenesená",J703,0)</f>
        <v>0</v>
      </c>
      <c r="BH703" s="139">
        <f>IF(N703="sníž. přenesená",J703,0)</f>
        <v>0</v>
      </c>
      <c r="BI703" s="139">
        <f>IF(N703="nulová",J703,0)</f>
        <v>0</v>
      </c>
      <c r="BJ703" s="17" t="s">
        <v>75</v>
      </c>
      <c r="BK703" s="139">
        <f>ROUND(I703*H703,2)</f>
        <v>0</v>
      </c>
      <c r="BL703" s="17" t="s">
        <v>148</v>
      </c>
      <c r="BM703" s="138" t="s">
        <v>998</v>
      </c>
    </row>
    <row r="704" spans="2:65" s="1" customFormat="1" ht="24.25" customHeight="1">
      <c r="B704" s="32"/>
      <c r="C704" s="127" t="s">
        <v>999</v>
      </c>
      <c r="D704" s="127" t="s">
        <v>143</v>
      </c>
      <c r="E704" s="128" t="s">
        <v>1000</v>
      </c>
      <c r="F704" s="129" t="s">
        <v>1001</v>
      </c>
      <c r="G704" s="130" t="s">
        <v>366</v>
      </c>
      <c r="H704" s="131">
        <v>1</v>
      </c>
      <c r="I704" s="132"/>
      <c r="J704" s="133">
        <f>ROUND(I704*H704,2)</f>
        <v>0</v>
      </c>
      <c r="K704" s="129" t="s">
        <v>17</v>
      </c>
      <c r="L704" s="32"/>
      <c r="M704" s="134" t="s">
        <v>17</v>
      </c>
      <c r="N704" s="135" t="s">
        <v>38</v>
      </c>
      <c r="P704" s="136">
        <f>O704*H704</f>
        <v>0</v>
      </c>
      <c r="Q704" s="136">
        <v>0</v>
      </c>
      <c r="R704" s="136">
        <f>Q704*H704</f>
        <v>0</v>
      </c>
      <c r="S704" s="136">
        <v>0</v>
      </c>
      <c r="T704" s="137">
        <f>S704*H704</f>
        <v>0</v>
      </c>
      <c r="AR704" s="138" t="s">
        <v>148</v>
      </c>
      <c r="AT704" s="138" t="s">
        <v>143</v>
      </c>
      <c r="AU704" s="138" t="s">
        <v>77</v>
      </c>
      <c r="AY704" s="17" t="s">
        <v>141</v>
      </c>
      <c r="BE704" s="139">
        <f>IF(N704="základní",J704,0)</f>
        <v>0</v>
      </c>
      <c r="BF704" s="139">
        <f>IF(N704="snížená",J704,0)</f>
        <v>0</v>
      </c>
      <c r="BG704" s="139">
        <f>IF(N704="zákl. přenesená",J704,0)</f>
        <v>0</v>
      </c>
      <c r="BH704" s="139">
        <f>IF(N704="sníž. přenesená",J704,0)</f>
        <v>0</v>
      </c>
      <c r="BI704" s="139">
        <f>IF(N704="nulová",J704,0)</f>
        <v>0</v>
      </c>
      <c r="BJ704" s="17" t="s">
        <v>75</v>
      </c>
      <c r="BK704" s="139">
        <f>ROUND(I704*H704,2)</f>
        <v>0</v>
      </c>
      <c r="BL704" s="17" t="s">
        <v>148</v>
      </c>
      <c r="BM704" s="138" t="s">
        <v>1002</v>
      </c>
    </row>
    <row r="705" spans="2:65" s="1" customFormat="1" ht="24.25" customHeight="1">
      <c r="B705" s="32"/>
      <c r="C705" s="127" t="s">
        <v>587</v>
      </c>
      <c r="D705" s="127" t="s">
        <v>143</v>
      </c>
      <c r="E705" s="128" t="s">
        <v>1003</v>
      </c>
      <c r="F705" s="129" t="s">
        <v>1004</v>
      </c>
      <c r="G705" s="130" t="s">
        <v>366</v>
      </c>
      <c r="H705" s="131">
        <v>1</v>
      </c>
      <c r="I705" s="132"/>
      <c r="J705" s="133">
        <f>ROUND(I705*H705,2)</f>
        <v>0</v>
      </c>
      <c r="K705" s="129" t="s">
        <v>17</v>
      </c>
      <c r="L705" s="32"/>
      <c r="M705" s="134" t="s">
        <v>17</v>
      </c>
      <c r="N705" s="135" t="s">
        <v>38</v>
      </c>
      <c r="P705" s="136">
        <f>O705*H705</f>
        <v>0</v>
      </c>
      <c r="Q705" s="136">
        <v>0</v>
      </c>
      <c r="R705" s="136">
        <f>Q705*H705</f>
        <v>0</v>
      </c>
      <c r="S705" s="136">
        <v>0</v>
      </c>
      <c r="T705" s="137">
        <f>S705*H705</f>
        <v>0</v>
      </c>
      <c r="AR705" s="138" t="s">
        <v>148</v>
      </c>
      <c r="AT705" s="138" t="s">
        <v>143</v>
      </c>
      <c r="AU705" s="138" t="s">
        <v>77</v>
      </c>
      <c r="AY705" s="17" t="s">
        <v>141</v>
      </c>
      <c r="BE705" s="139">
        <f>IF(N705="základní",J705,0)</f>
        <v>0</v>
      </c>
      <c r="BF705" s="139">
        <f>IF(N705="snížená",J705,0)</f>
        <v>0</v>
      </c>
      <c r="BG705" s="139">
        <f>IF(N705="zákl. přenesená",J705,0)</f>
        <v>0</v>
      </c>
      <c r="BH705" s="139">
        <f>IF(N705="sníž. přenesená",J705,0)</f>
        <v>0</v>
      </c>
      <c r="BI705" s="139">
        <f>IF(N705="nulová",J705,0)</f>
        <v>0</v>
      </c>
      <c r="BJ705" s="17" t="s">
        <v>75</v>
      </c>
      <c r="BK705" s="139">
        <f>ROUND(I705*H705,2)</f>
        <v>0</v>
      </c>
      <c r="BL705" s="17" t="s">
        <v>148</v>
      </c>
      <c r="BM705" s="138" t="s">
        <v>1005</v>
      </c>
    </row>
    <row r="706" spans="2:65" s="11" customFormat="1" ht="23" customHeight="1">
      <c r="B706" s="115"/>
      <c r="D706" s="116" t="s">
        <v>66</v>
      </c>
      <c r="E706" s="125" t="s">
        <v>1006</v>
      </c>
      <c r="F706" s="125" t="s">
        <v>1007</v>
      </c>
      <c r="I706" s="118"/>
      <c r="J706" s="126">
        <f>BK706</f>
        <v>0</v>
      </c>
      <c r="L706" s="115"/>
      <c r="M706" s="120"/>
      <c r="P706" s="121">
        <f>SUM(P707:P713)</f>
        <v>0</v>
      </c>
      <c r="R706" s="121">
        <f>SUM(R707:R713)</f>
        <v>0</v>
      </c>
      <c r="T706" s="122">
        <f>SUM(T707:T713)</f>
        <v>0</v>
      </c>
      <c r="AR706" s="116" t="s">
        <v>75</v>
      </c>
      <c r="AT706" s="123" t="s">
        <v>66</v>
      </c>
      <c r="AU706" s="123" t="s">
        <v>75</v>
      </c>
      <c r="AY706" s="116" t="s">
        <v>141</v>
      </c>
      <c r="BK706" s="124">
        <f>SUM(BK707:BK713)</f>
        <v>0</v>
      </c>
    </row>
    <row r="707" spans="2:65" s="1" customFormat="1" ht="21.75" customHeight="1">
      <c r="B707" s="32"/>
      <c r="C707" s="127" t="s">
        <v>1008</v>
      </c>
      <c r="D707" s="127" t="s">
        <v>143</v>
      </c>
      <c r="E707" s="128" t="s">
        <v>1009</v>
      </c>
      <c r="F707" s="129" t="s">
        <v>1010</v>
      </c>
      <c r="G707" s="130" t="s">
        <v>366</v>
      </c>
      <c r="H707" s="131">
        <v>1</v>
      </c>
      <c r="I707" s="132"/>
      <c r="J707" s="133">
        <f>ROUND(I707*H707,2)</f>
        <v>0</v>
      </c>
      <c r="K707" s="129" t="s">
        <v>17</v>
      </c>
      <c r="L707" s="32"/>
      <c r="M707" s="134" t="s">
        <v>17</v>
      </c>
      <c r="N707" s="135" t="s">
        <v>38</v>
      </c>
      <c r="P707" s="136">
        <f>O707*H707</f>
        <v>0</v>
      </c>
      <c r="Q707" s="136">
        <v>0</v>
      </c>
      <c r="R707" s="136">
        <f>Q707*H707</f>
        <v>0</v>
      </c>
      <c r="S707" s="136">
        <v>0</v>
      </c>
      <c r="T707" s="137">
        <f>S707*H707</f>
        <v>0</v>
      </c>
      <c r="AR707" s="138" t="s">
        <v>148</v>
      </c>
      <c r="AT707" s="138" t="s">
        <v>143</v>
      </c>
      <c r="AU707" s="138" t="s">
        <v>77</v>
      </c>
      <c r="AY707" s="17" t="s">
        <v>141</v>
      </c>
      <c r="BE707" s="139">
        <f>IF(N707="základní",J707,0)</f>
        <v>0</v>
      </c>
      <c r="BF707" s="139">
        <f>IF(N707="snížená",J707,0)</f>
        <v>0</v>
      </c>
      <c r="BG707" s="139">
        <f>IF(N707="zákl. přenesená",J707,0)</f>
        <v>0</v>
      </c>
      <c r="BH707" s="139">
        <f>IF(N707="sníž. přenesená",J707,0)</f>
        <v>0</v>
      </c>
      <c r="BI707" s="139">
        <f>IF(N707="nulová",J707,0)</f>
        <v>0</v>
      </c>
      <c r="BJ707" s="17" t="s">
        <v>75</v>
      </c>
      <c r="BK707" s="139">
        <f>ROUND(I707*H707,2)</f>
        <v>0</v>
      </c>
      <c r="BL707" s="17" t="s">
        <v>148</v>
      </c>
      <c r="BM707" s="138" t="s">
        <v>1011</v>
      </c>
    </row>
    <row r="708" spans="2:65" s="1" customFormat="1" ht="409.6">
      <c r="B708" s="32"/>
      <c r="D708" s="145" t="s">
        <v>722</v>
      </c>
      <c r="F708" s="175" t="s">
        <v>1012</v>
      </c>
      <c r="I708" s="142"/>
      <c r="L708" s="32"/>
      <c r="M708" s="143"/>
      <c r="T708" s="53"/>
      <c r="AT708" s="17" t="s">
        <v>722</v>
      </c>
      <c r="AU708" s="17" t="s">
        <v>77</v>
      </c>
    </row>
    <row r="709" spans="2:65" s="1" customFormat="1" ht="21.75" customHeight="1">
      <c r="B709" s="32"/>
      <c r="C709" s="127" t="s">
        <v>592</v>
      </c>
      <c r="D709" s="127" t="s">
        <v>143</v>
      </c>
      <c r="E709" s="128" t="s">
        <v>1013</v>
      </c>
      <c r="F709" s="129" t="s">
        <v>1014</v>
      </c>
      <c r="G709" s="130" t="s">
        <v>366</v>
      </c>
      <c r="H709" s="131">
        <v>1</v>
      </c>
      <c r="I709" s="132"/>
      <c r="J709" s="133">
        <f>ROUND(I709*H709,2)</f>
        <v>0</v>
      </c>
      <c r="K709" s="129" t="s">
        <v>17</v>
      </c>
      <c r="L709" s="32"/>
      <c r="M709" s="134" t="s">
        <v>17</v>
      </c>
      <c r="N709" s="135" t="s">
        <v>38</v>
      </c>
      <c r="P709" s="136">
        <f>O709*H709</f>
        <v>0</v>
      </c>
      <c r="Q709" s="136">
        <v>0</v>
      </c>
      <c r="R709" s="136">
        <f>Q709*H709</f>
        <v>0</v>
      </c>
      <c r="S709" s="136">
        <v>0</v>
      </c>
      <c r="T709" s="137">
        <f>S709*H709</f>
        <v>0</v>
      </c>
      <c r="AR709" s="138" t="s">
        <v>148</v>
      </c>
      <c r="AT709" s="138" t="s">
        <v>143</v>
      </c>
      <c r="AU709" s="138" t="s">
        <v>77</v>
      </c>
      <c r="AY709" s="17" t="s">
        <v>141</v>
      </c>
      <c r="BE709" s="139">
        <f>IF(N709="základní",J709,0)</f>
        <v>0</v>
      </c>
      <c r="BF709" s="139">
        <f>IF(N709="snížená",J709,0)</f>
        <v>0</v>
      </c>
      <c r="BG709" s="139">
        <f>IF(N709="zákl. přenesená",J709,0)</f>
        <v>0</v>
      </c>
      <c r="BH709" s="139">
        <f>IF(N709="sníž. přenesená",J709,0)</f>
        <v>0</v>
      </c>
      <c r="BI709" s="139">
        <f>IF(N709="nulová",J709,0)</f>
        <v>0</v>
      </c>
      <c r="BJ709" s="17" t="s">
        <v>75</v>
      </c>
      <c r="BK709" s="139">
        <f>ROUND(I709*H709,2)</f>
        <v>0</v>
      </c>
      <c r="BL709" s="17" t="s">
        <v>148</v>
      </c>
      <c r="BM709" s="138" t="s">
        <v>1015</v>
      </c>
    </row>
    <row r="710" spans="2:65" s="1" customFormat="1" ht="409.6">
      <c r="B710" s="32"/>
      <c r="D710" s="145" t="s">
        <v>722</v>
      </c>
      <c r="F710" s="175" t="s">
        <v>1012</v>
      </c>
      <c r="I710" s="142"/>
      <c r="L710" s="32"/>
      <c r="M710" s="143"/>
      <c r="T710" s="53"/>
      <c r="AT710" s="17" t="s">
        <v>722</v>
      </c>
      <c r="AU710" s="17" t="s">
        <v>77</v>
      </c>
    </row>
    <row r="711" spans="2:65" s="1" customFormat="1" ht="21.75" customHeight="1">
      <c r="B711" s="32"/>
      <c r="C711" s="127" t="s">
        <v>1016</v>
      </c>
      <c r="D711" s="127" t="s">
        <v>143</v>
      </c>
      <c r="E711" s="128" t="s">
        <v>1017</v>
      </c>
      <c r="F711" s="129" t="s">
        <v>1018</v>
      </c>
      <c r="G711" s="130" t="s">
        <v>366</v>
      </c>
      <c r="H711" s="131">
        <v>1</v>
      </c>
      <c r="I711" s="132"/>
      <c r="J711" s="133">
        <f>ROUND(I711*H711,2)</f>
        <v>0</v>
      </c>
      <c r="K711" s="129" t="s">
        <v>17</v>
      </c>
      <c r="L711" s="32"/>
      <c r="M711" s="134" t="s">
        <v>17</v>
      </c>
      <c r="N711" s="135" t="s">
        <v>38</v>
      </c>
      <c r="P711" s="136">
        <f>O711*H711</f>
        <v>0</v>
      </c>
      <c r="Q711" s="136">
        <v>0</v>
      </c>
      <c r="R711" s="136">
        <f>Q711*H711</f>
        <v>0</v>
      </c>
      <c r="S711" s="136">
        <v>0</v>
      </c>
      <c r="T711" s="137">
        <f>S711*H711</f>
        <v>0</v>
      </c>
      <c r="AR711" s="138" t="s">
        <v>148</v>
      </c>
      <c r="AT711" s="138" t="s">
        <v>143</v>
      </c>
      <c r="AU711" s="138" t="s">
        <v>77</v>
      </c>
      <c r="AY711" s="17" t="s">
        <v>141</v>
      </c>
      <c r="BE711" s="139">
        <f>IF(N711="základní",J711,0)</f>
        <v>0</v>
      </c>
      <c r="BF711" s="139">
        <f>IF(N711="snížená",J711,0)</f>
        <v>0</v>
      </c>
      <c r="BG711" s="139">
        <f>IF(N711="zákl. přenesená",J711,0)</f>
        <v>0</v>
      </c>
      <c r="BH711" s="139">
        <f>IF(N711="sníž. přenesená",J711,0)</f>
        <v>0</v>
      </c>
      <c r="BI711" s="139">
        <f>IF(N711="nulová",J711,0)</f>
        <v>0</v>
      </c>
      <c r="BJ711" s="17" t="s">
        <v>75</v>
      </c>
      <c r="BK711" s="139">
        <f>ROUND(I711*H711,2)</f>
        <v>0</v>
      </c>
      <c r="BL711" s="17" t="s">
        <v>148</v>
      </c>
      <c r="BM711" s="138" t="s">
        <v>1019</v>
      </c>
    </row>
    <row r="712" spans="2:65" s="1" customFormat="1" ht="409.6">
      <c r="B712" s="32"/>
      <c r="D712" s="145" t="s">
        <v>722</v>
      </c>
      <c r="F712" s="175" t="s">
        <v>1012</v>
      </c>
      <c r="I712" s="142"/>
      <c r="L712" s="32"/>
      <c r="M712" s="143"/>
      <c r="T712" s="53"/>
      <c r="AT712" s="17" t="s">
        <v>722</v>
      </c>
      <c r="AU712" s="17" t="s">
        <v>77</v>
      </c>
    </row>
    <row r="713" spans="2:65" s="1" customFormat="1" ht="21.75" customHeight="1">
      <c r="B713" s="32"/>
      <c r="C713" s="127" t="s">
        <v>597</v>
      </c>
      <c r="D713" s="127" t="s">
        <v>143</v>
      </c>
      <c r="E713" s="128" t="s">
        <v>1020</v>
      </c>
      <c r="F713" s="129" t="s">
        <v>1021</v>
      </c>
      <c r="G713" s="130" t="s">
        <v>366</v>
      </c>
      <c r="H713" s="131">
        <v>8</v>
      </c>
      <c r="I713" s="132"/>
      <c r="J713" s="133">
        <f>ROUND(I713*H713,2)</f>
        <v>0</v>
      </c>
      <c r="K713" s="129" t="s">
        <v>17</v>
      </c>
      <c r="L713" s="32"/>
      <c r="M713" s="134" t="s">
        <v>17</v>
      </c>
      <c r="N713" s="135" t="s">
        <v>38</v>
      </c>
      <c r="P713" s="136">
        <f>O713*H713</f>
        <v>0</v>
      </c>
      <c r="Q713" s="136">
        <v>0</v>
      </c>
      <c r="R713" s="136">
        <f>Q713*H713</f>
        <v>0</v>
      </c>
      <c r="S713" s="136">
        <v>0</v>
      </c>
      <c r="T713" s="137">
        <f>S713*H713</f>
        <v>0</v>
      </c>
      <c r="AR713" s="138" t="s">
        <v>148</v>
      </c>
      <c r="AT713" s="138" t="s">
        <v>143</v>
      </c>
      <c r="AU713" s="138" t="s">
        <v>77</v>
      </c>
      <c r="AY713" s="17" t="s">
        <v>141</v>
      </c>
      <c r="BE713" s="139">
        <f>IF(N713="základní",J713,0)</f>
        <v>0</v>
      </c>
      <c r="BF713" s="139">
        <f>IF(N713="snížená",J713,0)</f>
        <v>0</v>
      </c>
      <c r="BG713" s="139">
        <f>IF(N713="zákl. přenesená",J713,0)</f>
        <v>0</v>
      </c>
      <c r="BH713" s="139">
        <f>IF(N713="sníž. přenesená",J713,0)</f>
        <v>0</v>
      </c>
      <c r="BI713" s="139">
        <f>IF(N713="nulová",J713,0)</f>
        <v>0</v>
      </c>
      <c r="BJ713" s="17" t="s">
        <v>75</v>
      </c>
      <c r="BK713" s="139">
        <f>ROUND(I713*H713,2)</f>
        <v>0</v>
      </c>
      <c r="BL713" s="17" t="s">
        <v>148</v>
      </c>
      <c r="BM713" s="138" t="s">
        <v>1022</v>
      </c>
    </row>
    <row r="714" spans="2:65" s="11" customFormat="1" ht="23" customHeight="1">
      <c r="B714" s="115"/>
      <c r="D714" s="116" t="s">
        <v>66</v>
      </c>
      <c r="E714" s="125" t="s">
        <v>1023</v>
      </c>
      <c r="F714" s="125" t="s">
        <v>1024</v>
      </c>
      <c r="I714" s="118"/>
      <c r="J714" s="126">
        <f>BK714</f>
        <v>0</v>
      </c>
      <c r="L714" s="115"/>
      <c r="M714" s="120"/>
      <c r="P714" s="121">
        <f>SUM(P715:P722)</f>
        <v>0</v>
      </c>
      <c r="R714" s="121">
        <f>SUM(R715:R722)</f>
        <v>0</v>
      </c>
      <c r="T714" s="122">
        <f>SUM(T715:T722)</f>
        <v>0</v>
      </c>
      <c r="AR714" s="116" t="s">
        <v>75</v>
      </c>
      <c r="AT714" s="123" t="s">
        <v>66</v>
      </c>
      <c r="AU714" s="123" t="s">
        <v>75</v>
      </c>
      <c r="AY714" s="116" t="s">
        <v>141</v>
      </c>
      <c r="BK714" s="124">
        <f>SUM(BK715:BK722)</f>
        <v>0</v>
      </c>
    </row>
    <row r="715" spans="2:65" s="1" customFormat="1" ht="16.5" customHeight="1">
      <c r="B715" s="32"/>
      <c r="C715" s="127" t="s">
        <v>1025</v>
      </c>
      <c r="D715" s="127" t="s">
        <v>143</v>
      </c>
      <c r="E715" s="128" t="s">
        <v>1026</v>
      </c>
      <c r="F715" s="129" t="s">
        <v>1027</v>
      </c>
      <c r="G715" s="130" t="s">
        <v>366</v>
      </c>
      <c r="H715" s="131">
        <v>95</v>
      </c>
      <c r="I715" s="132"/>
      <c r="J715" s="133">
        <f>ROUND(I715*H715,2)</f>
        <v>0</v>
      </c>
      <c r="K715" s="129" t="s">
        <v>17</v>
      </c>
      <c r="L715" s="32"/>
      <c r="M715" s="134" t="s">
        <v>17</v>
      </c>
      <c r="N715" s="135" t="s">
        <v>38</v>
      </c>
      <c r="P715" s="136">
        <f>O715*H715</f>
        <v>0</v>
      </c>
      <c r="Q715" s="136">
        <v>0</v>
      </c>
      <c r="R715" s="136">
        <f>Q715*H715</f>
        <v>0</v>
      </c>
      <c r="S715" s="136">
        <v>0</v>
      </c>
      <c r="T715" s="137">
        <f>S715*H715</f>
        <v>0</v>
      </c>
      <c r="AR715" s="138" t="s">
        <v>148</v>
      </c>
      <c r="AT715" s="138" t="s">
        <v>143</v>
      </c>
      <c r="AU715" s="138" t="s">
        <v>77</v>
      </c>
      <c r="AY715" s="17" t="s">
        <v>141</v>
      </c>
      <c r="BE715" s="139">
        <f>IF(N715="základní",J715,0)</f>
        <v>0</v>
      </c>
      <c r="BF715" s="139">
        <f>IF(N715="snížená",J715,0)</f>
        <v>0</v>
      </c>
      <c r="BG715" s="139">
        <f>IF(N715="zákl. přenesená",J715,0)</f>
        <v>0</v>
      </c>
      <c r="BH715" s="139">
        <f>IF(N715="sníž. přenesená",J715,0)</f>
        <v>0</v>
      </c>
      <c r="BI715" s="139">
        <f>IF(N715="nulová",J715,0)</f>
        <v>0</v>
      </c>
      <c r="BJ715" s="17" t="s">
        <v>75</v>
      </c>
      <c r="BK715" s="139">
        <f>ROUND(I715*H715,2)</f>
        <v>0</v>
      </c>
      <c r="BL715" s="17" t="s">
        <v>148</v>
      </c>
      <c r="BM715" s="138" t="s">
        <v>1028</v>
      </c>
    </row>
    <row r="716" spans="2:65" s="1" customFormat="1" ht="72">
      <c r="B716" s="32"/>
      <c r="D716" s="145" t="s">
        <v>722</v>
      </c>
      <c r="F716" s="175" t="s">
        <v>1029</v>
      </c>
      <c r="I716" s="142"/>
      <c r="L716" s="32"/>
      <c r="M716" s="143"/>
      <c r="T716" s="53"/>
      <c r="AT716" s="17" t="s">
        <v>722</v>
      </c>
      <c r="AU716" s="17" t="s">
        <v>77</v>
      </c>
    </row>
    <row r="717" spans="2:65" s="1" customFormat="1" ht="16.5" customHeight="1">
      <c r="B717" s="32"/>
      <c r="C717" s="127" t="s">
        <v>602</v>
      </c>
      <c r="D717" s="127" t="s">
        <v>143</v>
      </c>
      <c r="E717" s="128" t="s">
        <v>1030</v>
      </c>
      <c r="F717" s="129" t="s">
        <v>1031</v>
      </c>
      <c r="G717" s="130" t="s">
        <v>366</v>
      </c>
      <c r="H717" s="131">
        <v>10</v>
      </c>
      <c r="I717" s="132"/>
      <c r="J717" s="133">
        <f>ROUND(I717*H717,2)</f>
        <v>0</v>
      </c>
      <c r="K717" s="129" t="s">
        <v>17</v>
      </c>
      <c r="L717" s="32"/>
      <c r="M717" s="134" t="s">
        <v>17</v>
      </c>
      <c r="N717" s="135" t="s">
        <v>38</v>
      </c>
      <c r="P717" s="136">
        <f>O717*H717</f>
        <v>0</v>
      </c>
      <c r="Q717" s="136">
        <v>0</v>
      </c>
      <c r="R717" s="136">
        <f>Q717*H717</f>
        <v>0</v>
      </c>
      <c r="S717" s="136">
        <v>0</v>
      </c>
      <c r="T717" s="137">
        <f>S717*H717</f>
        <v>0</v>
      </c>
      <c r="AR717" s="138" t="s">
        <v>148</v>
      </c>
      <c r="AT717" s="138" t="s">
        <v>143</v>
      </c>
      <c r="AU717" s="138" t="s">
        <v>77</v>
      </c>
      <c r="AY717" s="17" t="s">
        <v>141</v>
      </c>
      <c r="BE717" s="139">
        <f>IF(N717="základní",J717,0)</f>
        <v>0</v>
      </c>
      <c r="BF717" s="139">
        <f>IF(N717="snížená",J717,0)</f>
        <v>0</v>
      </c>
      <c r="BG717" s="139">
        <f>IF(N717="zákl. přenesená",J717,0)</f>
        <v>0</v>
      </c>
      <c r="BH717" s="139">
        <f>IF(N717="sníž. přenesená",J717,0)</f>
        <v>0</v>
      </c>
      <c r="BI717" s="139">
        <f>IF(N717="nulová",J717,0)</f>
        <v>0</v>
      </c>
      <c r="BJ717" s="17" t="s">
        <v>75</v>
      </c>
      <c r="BK717" s="139">
        <f>ROUND(I717*H717,2)</f>
        <v>0</v>
      </c>
      <c r="BL717" s="17" t="s">
        <v>148</v>
      </c>
      <c r="BM717" s="138" t="s">
        <v>1032</v>
      </c>
    </row>
    <row r="718" spans="2:65" s="1" customFormat="1" ht="72">
      <c r="B718" s="32"/>
      <c r="D718" s="145" t="s">
        <v>722</v>
      </c>
      <c r="F718" s="175" t="s">
        <v>1033</v>
      </c>
      <c r="I718" s="142"/>
      <c r="L718" s="32"/>
      <c r="M718" s="143"/>
      <c r="T718" s="53"/>
      <c r="AT718" s="17" t="s">
        <v>722</v>
      </c>
      <c r="AU718" s="17" t="s">
        <v>77</v>
      </c>
    </row>
    <row r="719" spans="2:65" s="1" customFormat="1" ht="16.5" customHeight="1">
      <c r="B719" s="32"/>
      <c r="C719" s="127" t="s">
        <v>1034</v>
      </c>
      <c r="D719" s="127" t="s">
        <v>143</v>
      </c>
      <c r="E719" s="128" t="s">
        <v>1035</v>
      </c>
      <c r="F719" s="129" t="s">
        <v>1036</v>
      </c>
      <c r="G719" s="130" t="s">
        <v>179</v>
      </c>
      <c r="H719" s="131">
        <v>17.3</v>
      </c>
      <c r="I719" s="132"/>
      <c r="J719" s="133">
        <f>ROUND(I719*H719,2)</f>
        <v>0</v>
      </c>
      <c r="K719" s="129" t="s">
        <v>17</v>
      </c>
      <c r="L719" s="32"/>
      <c r="M719" s="134" t="s">
        <v>17</v>
      </c>
      <c r="N719" s="135" t="s">
        <v>38</v>
      </c>
      <c r="P719" s="136">
        <f>O719*H719</f>
        <v>0</v>
      </c>
      <c r="Q719" s="136">
        <v>0</v>
      </c>
      <c r="R719" s="136">
        <f>Q719*H719</f>
        <v>0</v>
      </c>
      <c r="S719" s="136">
        <v>0</v>
      </c>
      <c r="T719" s="137">
        <f>S719*H719</f>
        <v>0</v>
      </c>
      <c r="AR719" s="138" t="s">
        <v>148</v>
      </c>
      <c r="AT719" s="138" t="s">
        <v>143</v>
      </c>
      <c r="AU719" s="138" t="s">
        <v>77</v>
      </c>
      <c r="AY719" s="17" t="s">
        <v>141</v>
      </c>
      <c r="BE719" s="139">
        <f>IF(N719="základní",J719,0)</f>
        <v>0</v>
      </c>
      <c r="BF719" s="139">
        <f>IF(N719="snížená",J719,0)</f>
        <v>0</v>
      </c>
      <c r="BG719" s="139">
        <f>IF(N719="zákl. přenesená",J719,0)</f>
        <v>0</v>
      </c>
      <c r="BH719" s="139">
        <f>IF(N719="sníž. přenesená",J719,0)</f>
        <v>0</v>
      </c>
      <c r="BI719" s="139">
        <f>IF(N719="nulová",J719,0)</f>
        <v>0</v>
      </c>
      <c r="BJ719" s="17" t="s">
        <v>75</v>
      </c>
      <c r="BK719" s="139">
        <f>ROUND(I719*H719,2)</f>
        <v>0</v>
      </c>
      <c r="BL719" s="17" t="s">
        <v>148</v>
      </c>
      <c r="BM719" s="138" t="s">
        <v>1037</v>
      </c>
    </row>
    <row r="720" spans="2:65" s="1" customFormat="1" ht="60">
      <c r="B720" s="32"/>
      <c r="D720" s="145" t="s">
        <v>722</v>
      </c>
      <c r="F720" s="175" t="s">
        <v>1038</v>
      </c>
      <c r="I720" s="142"/>
      <c r="L720" s="32"/>
      <c r="M720" s="143"/>
      <c r="T720" s="53"/>
      <c r="AT720" s="17" t="s">
        <v>722</v>
      </c>
      <c r="AU720" s="17" t="s">
        <v>77</v>
      </c>
    </row>
    <row r="721" spans="2:65" s="1" customFormat="1" ht="16.5" customHeight="1">
      <c r="B721" s="32"/>
      <c r="C721" s="127" t="s">
        <v>607</v>
      </c>
      <c r="D721" s="127" t="s">
        <v>143</v>
      </c>
      <c r="E721" s="128" t="s">
        <v>1039</v>
      </c>
      <c r="F721" s="129" t="s">
        <v>1040</v>
      </c>
      <c r="G721" s="130" t="s">
        <v>366</v>
      </c>
      <c r="H721" s="131">
        <v>9</v>
      </c>
      <c r="I721" s="132"/>
      <c r="J721" s="133">
        <f>ROUND(I721*H721,2)</f>
        <v>0</v>
      </c>
      <c r="K721" s="129" t="s">
        <v>17</v>
      </c>
      <c r="L721" s="32"/>
      <c r="M721" s="134" t="s">
        <v>17</v>
      </c>
      <c r="N721" s="135" t="s">
        <v>38</v>
      </c>
      <c r="P721" s="136">
        <f>O721*H721</f>
        <v>0</v>
      </c>
      <c r="Q721" s="136">
        <v>0</v>
      </c>
      <c r="R721" s="136">
        <f>Q721*H721</f>
        <v>0</v>
      </c>
      <c r="S721" s="136">
        <v>0</v>
      </c>
      <c r="T721" s="137">
        <f>S721*H721</f>
        <v>0</v>
      </c>
      <c r="AR721" s="138" t="s">
        <v>148</v>
      </c>
      <c r="AT721" s="138" t="s">
        <v>143</v>
      </c>
      <c r="AU721" s="138" t="s">
        <v>77</v>
      </c>
      <c r="AY721" s="17" t="s">
        <v>141</v>
      </c>
      <c r="BE721" s="139">
        <f>IF(N721="základní",J721,0)</f>
        <v>0</v>
      </c>
      <c r="BF721" s="139">
        <f>IF(N721="snížená",J721,0)</f>
        <v>0</v>
      </c>
      <c r="BG721" s="139">
        <f>IF(N721="zákl. přenesená",J721,0)</f>
        <v>0</v>
      </c>
      <c r="BH721" s="139">
        <f>IF(N721="sníž. přenesená",J721,0)</f>
        <v>0</v>
      </c>
      <c r="BI721" s="139">
        <f>IF(N721="nulová",J721,0)</f>
        <v>0</v>
      </c>
      <c r="BJ721" s="17" t="s">
        <v>75</v>
      </c>
      <c r="BK721" s="139">
        <f>ROUND(I721*H721,2)</f>
        <v>0</v>
      </c>
      <c r="BL721" s="17" t="s">
        <v>148</v>
      </c>
      <c r="BM721" s="138" t="s">
        <v>1041</v>
      </c>
    </row>
    <row r="722" spans="2:65" s="1" customFormat="1" ht="72">
      <c r="B722" s="32"/>
      <c r="D722" s="145" t="s">
        <v>722</v>
      </c>
      <c r="F722" s="175" t="s">
        <v>1042</v>
      </c>
      <c r="I722" s="142"/>
      <c r="L722" s="32"/>
      <c r="M722" s="143"/>
      <c r="T722" s="53"/>
      <c r="AT722" s="17" t="s">
        <v>722</v>
      </c>
      <c r="AU722" s="17" t="s">
        <v>77</v>
      </c>
    </row>
    <row r="723" spans="2:65" s="11" customFormat="1" ht="23" customHeight="1">
      <c r="B723" s="115"/>
      <c r="D723" s="116" t="s">
        <v>66</v>
      </c>
      <c r="E723" s="125" t="s">
        <v>1043</v>
      </c>
      <c r="F723" s="125" t="s">
        <v>1044</v>
      </c>
      <c r="I723" s="118"/>
      <c r="J723" s="126">
        <f>BK723</f>
        <v>0</v>
      </c>
      <c r="L723" s="115"/>
      <c r="M723" s="120"/>
      <c r="P723" s="121">
        <f>SUM(P724:P744)</f>
        <v>0</v>
      </c>
      <c r="R723" s="121">
        <f>SUM(R724:R744)</f>
        <v>0</v>
      </c>
      <c r="T723" s="122">
        <f>SUM(T724:T744)</f>
        <v>0</v>
      </c>
      <c r="AR723" s="116" t="s">
        <v>77</v>
      </c>
      <c r="AT723" s="123" t="s">
        <v>66</v>
      </c>
      <c r="AU723" s="123" t="s">
        <v>75</v>
      </c>
      <c r="AY723" s="116" t="s">
        <v>141</v>
      </c>
      <c r="BK723" s="124">
        <f>SUM(BK724:BK744)</f>
        <v>0</v>
      </c>
    </row>
    <row r="724" spans="2:65" s="1" customFormat="1" ht="16.5" customHeight="1">
      <c r="B724" s="32"/>
      <c r="C724" s="127" t="s">
        <v>1045</v>
      </c>
      <c r="D724" s="127" t="s">
        <v>143</v>
      </c>
      <c r="E724" s="128" t="s">
        <v>1046</v>
      </c>
      <c r="F724" s="129" t="s">
        <v>1047</v>
      </c>
      <c r="G724" s="130" t="s">
        <v>734</v>
      </c>
      <c r="H724" s="131">
        <v>6784</v>
      </c>
      <c r="I724" s="132"/>
      <c r="J724" s="133">
        <f>ROUND(I724*H724,2)</f>
        <v>0</v>
      </c>
      <c r="K724" s="129" t="s">
        <v>17</v>
      </c>
      <c r="L724" s="32"/>
      <c r="M724" s="134" t="s">
        <v>17</v>
      </c>
      <c r="N724" s="135" t="s">
        <v>38</v>
      </c>
      <c r="P724" s="136">
        <f>O724*H724</f>
        <v>0</v>
      </c>
      <c r="Q724" s="136">
        <v>0</v>
      </c>
      <c r="R724" s="136">
        <f>Q724*H724</f>
        <v>0</v>
      </c>
      <c r="S724" s="136">
        <v>0</v>
      </c>
      <c r="T724" s="137">
        <f>S724*H724</f>
        <v>0</v>
      </c>
      <c r="AR724" s="138" t="s">
        <v>191</v>
      </c>
      <c r="AT724" s="138" t="s">
        <v>143</v>
      </c>
      <c r="AU724" s="138" t="s">
        <v>77</v>
      </c>
      <c r="AY724" s="17" t="s">
        <v>141</v>
      </c>
      <c r="BE724" s="139">
        <f>IF(N724="základní",J724,0)</f>
        <v>0</v>
      </c>
      <c r="BF724" s="139">
        <f>IF(N724="snížená",J724,0)</f>
        <v>0</v>
      </c>
      <c r="BG724" s="139">
        <f>IF(N724="zákl. přenesená",J724,0)</f>
        <v>0</v>
      </c>
      <c r="BH724" s="139">
        <f>IF(N724="sníž. přenesená",J724,0)</f>
        <v>0</v>
      </c>
      <c r="BI724" s="139">
        <f>IF(N724="nulová",J724,0)</f>
        <v>0</v>
      </c>
      <c r="BJ724" s="17" t="s">
        <v>75</v>
      </c>
      <c r="BK724" s="139">
        <f>ROUND(I724*H724,2)</f>
        <v>0</v>
      </c>
      <c r="BL724" s="17" t="s">
        <v>191</v>
      </c>
      <c r="BM724" s="138" t="s">
        <v>1048</v>
      </c>
    </row>
    <row r="725" spans="2:65" s="1" customFormat="1" ht="16.5" customHeight="1">
      <c r="B725" s="32"/>
      <c r="C725" s="127" t="s">
        <v>612</v>
      </c>
      <c r="D725" s="127" t="s">
        <v>143</v>
      </c>
      <c r="E725" s="128" t="s">
        <v>1049</v>
      </c>
      <c r="F725" s="129" t="s">
        <v>1050</v>
      </c>
      <c r="G725" s="130" t="s">
        <v>734</v>
      </c>
      <c r="H725" s="131">
        <v>6784</v>
      </c>
      <c r="I725" s="132"/>
      <c r="J725" s="133">
        <f>ROUND(I725*H725,2)</f>
        <v>0</v>
      </c>
      <c r="K725" s="129" t="s">
        <v>147</v>
      </c>
      <c r="L725" s="32"/>
      <c r="M725" s="134" t="s">
        <v>17</v>
      </c>
      <c r="N725" s="135" t="s">
        <v>38</v>
      </c>
      <c r="P725" s="136">
        <f>O725*H725</f>
        <v>0</v>
      </c>
      <c r="Q725" s="136">
        <v>0</v>
      </c>
      <c r="R725" s="136">
        <f>Q725*H725</f>
        <v>0</v>
      </c>
      <c r="S725" s="136">
        <v>0</v>
      </c>
      <c r="T725" s="137">
        <f>S725*H725</f>
        <v>0</v>
      </c>
      <c r="AR725" s="138" t="s">
        <v>191</v>
      </c>
      <c r="AT725" s="138" t="s">
        <v>143</v>
      </c>
      <c r="AU725" s="138" t="s">
        <v>77</v>
      </c>
      <c r="AY725" s="17" t="s">
        <v>141</v>
      </c>
      <c r="BE725" s="139">
        <f>IF(N725="základní",J725,0)</f>
        <v>0</v>
      </c>
      <c r="BF725" s="139">
        <f>IF(N725="snížená",J725,0)</f>
        <v>0</v>
      </c>
      <c r="BG725" s="139">
        <f>IF(N725="zákl. přenesená",J725,0)</f>
        <v>0</v>
      </c>
      <c r="BH725" s="139">
        <f>IF(N725="sníž. přenesená",J725,0)</f>
        <v>0</v>
      </c>
      <c r="BI725" s="139">
        <f>IF(N725="nulová",J725,0)</f>
        <v>0</v>
      </c>
      <c r="BJ725" s="17" t="s">
        <v>75</v>
      </c>
      <c r="BK725" s="139">
        <f>ROUND(I725*H725,2)</f>
        <v>0</v>
      </c>
      <c r="BL725" s="17" t="s">
        <v>191</v>
      </c>
      <c r="BM725" s="138" t="s">
        <v>1051</v>
      </c>
    </row>
    <row r="726" spans="2:65" s="1" customFormat="1">
      <c r="B726" s="32"/>
      <c r="D726" s="140" t="s">
        <v>149</v>
      </c>
      <c r="F726" s="141" t="s">
        <v>1052</v>
      </c>
      <c r="I726" s="142"/>
      <c r="L726" s="32"/>
      <c r="M726" s="143"/>
      <c r="T726" s="53"/>
      <c r="AT726" s="17" t="s">
        <v>149</v>
      </c>
      <c r="AU726" s="17" t="s">
        <v>77</v>
      </c>
    </row>
    <row r="727" spans="2:65" s="1" customFormat="1" ht="16.5" customHeight="1">
      <c r="B727" s="32"/>
      <c r="C727" s="165" t="s">
        <v>1053</v>
      </c>
      <c r="D727" s="165" t="s">
        <v>467</v>
      </c>
      <c r="E727" s="166" t="s">
        <v>1054</v>
      </c>
      <c r="F727" s="167" t="s">
        <v>1055</v>
      </c>
      <c r="G727" s="168" t="s">
        <v>234</v>
      </c>
      <c r="H727" s="169">
        <v>0.55200000000000005</v>
      </c>
      <c r="I727" s="170"/>
      <c r="J727" s="171">
        <f>ROUND(I727*H727,2)</f>
        <v>0</v>
      </c>
      <c r="K727" s="167" t="s">
        <v>17</v>
      </c>
      <c r="L727" s="172"/>
      <c r="M727" s="173" t="s">
        <v>17</v>
      </c>
      <c r="N727" s="174" t="s">
        <v>38</v>
      </c>
      <c r="P727" s="136">
        <f>O727*H727</f>
        <v>0</v>
      </c>
      <c r="Q727" s="136">
        <v>0</v>
      </c>
      <c r="R727" s="136">
        <f>Q727*H727</f>
        <v>0</v>
      </c>
      <c r="S727" s="136">
        <v>0</v>
      </c>
      <c r="T727" s="137">
        <f>S727*H727</f>
        <v>0</v>
      </c>
      <c r="AR727" s="138" t="s">
        <v>246</v>
      </c>
      <c r="AT727" s="138" t="s">
        <v>467</v>
      </c>
      <c r="AU727" s="138" t="s">
        <v>77</v>
      </c>
      <c r="AY727" s="17" t="s">
        <v>141</v>
      </c>
      <c r="BE727" s="139">
        <f>IF(N727="základní",J727,0)</f>
        <v>0</v>
      </c>
      <c r="BF727" s="139">
        <f>IF(N727="snížená",J727,0)</f>
        <v>0</v>
      </c>
      <c r="BG727" s="139">
        <f>IF(N727="zákl. přenesená",J727,0)</f>
        <v>0</v>
      </c>
      <c r="BH727" s="139">
        <f>IF(N727="sníž. přenesená",J727,0)</f>
        <v>0</v>
      </c>
      <c r="BI727" s="139">
        <f>IF(N727="nulová",J727,0)</f>
        <v>0</v>
      </c>
      <c r="BJ727" s="17" t="s">
        <v>75</v>
      </c>
      <c r="BK727" s="139">
        <f>ROUND(I727*H727,2)</f>
        <v>0</v>
      </c>
      <c r="BL727" s="17" t="s">
        <v>191</v>
      </c>
      <c r="BM727" s="138" t="s">
        <v>1056</v>
      </c>
    </row>
    <row r="728" spans="2:65" s="12" customFormat="1" ht="12">
      <c r="B728" s="144"/>
      <c r="D728" s="145" t="s">
        <v>151</v>
      </c>
      <c r="E728" s="146" t="s">
        <v>17</v>
      </c>
      <c r="F728" s="147" t="s">
        <v>1057</v>
      </c>
      <c r="H728" s="146" t="s">
        <v>17</v>
      </c>
      <c r="I728" s="148"/>
      <c r="L728" s="144"/>
      <c r="M728" s="149"/>
      <c r="T728" s="150"/>
      <c r="AT728" s="146" t="s">
        <v>151</v>
      </c>
      <c r="AU728" s="146" t="s">
        <v>77</v>
      </c>
      <c r="AV728" s="12" t="s">
        <v>75</v>
      </c>
      <c r="AW728" s="12" t="s">
        <v>30</v>
      </c>
      <c r="AX728" s="12" t="s">
        <v>67</v>
      </c>
      <c r="AY728" s="146" t="s">
        <v>141</v>
      </c>
    </row>
    <row r="729" spans="2:65" s="13" customFormat="1" ht="12">
      <c r="B729" s="151"/>
      <c r="D729" s="145" t="s">
        <v>151</v>
      </c>
      <c r="E729" s="152" t="s">
        <v>17</v>
      </c>
      <c r="F729" s="153" t="s">
        <v>1058</v>
      </c>
      <c r="H729" s="154">
        <v>0.55200000000000005</v>
      </c>
      <c r="I729" s="155"/>
      <c r="L729" s="151"/>
      <c r="M729" s="156"/>
      <c r="T729" s="157"/>
      <c r="AT729" s="152" t="s">
        <v>151</v>
      </c>
      <c r="AU729" s="152" t="s">
        <v>77</v>
      </c>
      <c r="AV729" s="13" t="s">
        <v>77</v>
      </c>
      <c r="AW729" s="13" t="s">
        <v>30</v>
      </c>
      <c r="AX729" s="13" t="s">
        <v>67</v>
      </c>
      <c r="AY729" s="152" t="s">
        <v>141</v>
      </c>
    </row>
    <row r="730" spans="2:65" s="14" customFormat="1" ht="12">
      <c r="B730" s="158"/>
      <c r="D730" s="145" t="s">
        <v>151</v>
      </c>
      <c r="E730" s="159" t="s">
        <v>17</v>
      </c>
      <c r="F730" s="160" t="s">
        <v>154</v>
      </c>
      <c r="H730" s="161">
        <v>0.55200000000000005</v>
      </c>
      <c r="I730" s="162"/>
      <c r="L730" s="158"/>
      <c r="M730" s="163"/>
      <c r="T730" s="164"/>
      <c r="AT730" s="159" t="s">
        <v>151</v>
      </c>
      <c r="AU730" s="159" t="s">
        <v>77</v>
      </c>
      <c r="AV730" s="14" t="s">
        <v>148</v>
      </c>
      <c r="AW730" s="14" t="s">
        <v>30</v>
      </c>
      <c r="AX730" s="14" t="s">
        <v>75</v>
      </c>
      <c r="AY730" s="159" t="s">
        <v>141</v>
      </c>
    </row>
    <row r="731" spans="2:65" s="1" customFormat="1" ht="16.5" customHeight="1">
      <c r="B731" s="32"/>
      <c r="C731" s="165" t="s">
        <v>617</v>
      </c>
      <c r="D731" s="165" t="s">
        <v>467</v>
      </c>
      <c r="E731" s="166" t="s">
        <v>1059</v>
      </c>
      <c r="F731" s="167" t="s">
        <v>1060</v>
      </c>
      <c r="G731" s="168" t="s">
        <v>234</v>
      </c>
      <c r="H731" s="169">
        <v>5.1159999999999997</v>
      </c>
      <c r="I731" s="170"/>
      <c r="J731" s="171">
        <f>ROUND(I731*H731,2)</f>
        <v>0</v>
      </c>
      <c r="K731" s="167" t="s">
        <v>147</v>
      </c>
      <c r="L731" s="172"/>
      <c r="M731" s="173" t="s">
        <v>17</v>
      </c>
      <c r="N731" s="174" t="s">
        <v>38</v>
      </c>
      <c r="P731" s="136">
        <f>O731*H731</f>
        <v>0</v>
      </c>
      <c r="Q731" s="136">
        <v>0</v>
      </c>
      <c r="R731" s="136">
        <f>Q731*H731</f>
        <v>0</v>
      </c>
      <c r="S731" s="136">
        <v>0</v>
      </c>
      <c r="T731" s="137">
        <f>S731*H731</f>
        <v>0</v>
      </c>
      <c r="AR731" s="138" t="s">
        <v>246</v>
      </c>
      <c r="AT731" s="138" t="s">
        <v>467</v>
      </c>
      <c r="AU731" s="138" t="s">
        <v>77</v>
      </c>
      <c r="AY731" s="17" t="s">
        <v>141</v>
      </c>
      <c r="BE731" s="139">
        <f>IF(N731="základní",J731,0)</f>
        <v>0</v>
      </c>
      <c r="BF731" s="139">
        <f>IF(N731="snížená",J731,0)</f>
        <v>0</v>
      </c>
      <c r="BG731" s="139">
        <f>IF(N731="zákl. přenesená",J731,0)</f>
        <v>0</v>
      </c>
      <c r="BH731" s="139">
        <f>IF(N731="sníž. přenesená",J731,0)</f>
        <v>0</v>
      </c>
      <c r="BI731" s="139">
        <f>IF(N731="nulová",J731,0)</f>
        <v>0</v>
      </c>
      <c r="BJ731" s="17" t="s">
        <v>75</v>
      </c>
      <c r="BK731" s="139">
        <f>ROUND(I731*H731,2)</f>
        <v>0</v>
      </c>
      <c r="BL731" s="17" t="s">
        <v>191</v>
      </c>
      <c r="BM731" s="138" t="s">
        <v>1061</v>
      </c>
    </row>
    <row r="732" spans="2:65" s="12" customFormat="1" ht="12">
      <c r="B732" s="144"/>
      <c r="D732" s="145" t="s">
        <v>151</v>
      </c>
      <c r="E732" s="146" t="s">
        <v>17</v>
      </c>
      <c r="F732" s="147" t="s">
        <v>1062</v>
      </c>
      <c r="H732" s="146" t="s">
        <v>17</v>
      </c>
      <c r="I732" s="148"/>
      <c r="L732" s="144"/>
      <c r="M732" s="149"/>
      <c r="T732" s="150"/>
      <c r="AT732" s="146" t="s">
        <v>151</v>
      </c>
      <c r="AU732" s="146" t="s">
        <v>77</v>
      </c>
      <c r="AV732" s="12" t="s">
        <v>75</v>
      </c>
      <c r="AW732" s="12" t="s">
        <v>30</v>
      </c>
      <c r="AX732" s="12" t="s">
        <v>67</v>
      </c>
      <c r="AY732" s="146" t="s">
        <v>141</v>
      </c>
    </row>
    <row r="733" spans="2:65" s="13" customFormat="1" ht="12">
      <c r="B733" s="151"/>
      <c r="D733" s="145" t="s">
        <v>151</v>
      </c>
      <c r="E733" s="152" t="s">
        <v>17</v>
      </c>
      <c r="F733" s="153" t="s">
        <v>1063</v>
      </c>
      <c r="H733" s="154">
        <v>5.1159999999999997</v>
      </c>
      <c r="I733" s="155"/>
      <c r="L733" s="151"/>
      <c r="M733" s="156"/>
      <c r="T733" s="157"/>
      <c r="AT733" s="152" t="s">
        <v>151</v>
      </c>
      <c r="AU733" s="152" t="s">
        <v>77</v>
      </c>
      <c r="AV733" s="13" t="s">
        <v>77</v>
      </c>
      <c r="AW733" s="13" t="s">
        <v>30</v>
      </c>
      <c r="AX733" s="13" t="s">
        <v>67</v>
      </c>
      <c r="AY733" s="152" t="s">
        <v>141</v>
      </c>
    </row>
    <row r="734" spans="2:65" s="14" customFormat="1" ht="12">
      <c r="B734" s="158"/>
      <c r="D734" s="145" t="s">
        <v>151</v>
      </c>
      <c r="E734" s="159" t="s">
        <v>17</v>
      </c>
      <c r="F734" s="160" t="s">
        <v>154</v>
      </c>
      <c r="H734" s="161">
        <v>5.1159999999999997</v>
      </c>
      <c r="I734" s="162"/>
      <c r="L734" s="158"/>
      <c r="M734" s="163"/>
      <c r="T734" s="164"/>
      <c r="AT734" s="159" t="s">
        <v>151</v>
      </c>
      <c r="AU734" s="159" t="s">
        <v>77</v>
      </c>
      <c r="AV734" s="14" t="s">
        <v>148</v>
      </c>
      <c r="AW734" s="14" t="s">
        <v>30</v>
      </c>
      <c r="AX734" s="14" t="s">
        <v>75</v>
      </c>
      <c r="AY734" s="159" t="s">
        <v>141</v>
      </c>
    </row>
    <row r="735" spans="2:65" s="1" customFormat="1" ht="16.5" customHeight="1">
      <c r="B735" s="32"/>
      <c r="C735" s="165" t="s">
        <v>1064</v>
      </c>
      <c r="D735" s="165" t="s">
        <v>467</v>
      </c>
      <c r="E735" s="166" t="s">
        <v>1065</v>
      </c>
      <c r="F735" s="167" t="s">
        <v>1066</v>
      </c>
      <c r="G735" s="168" t="s">
        <v>234</v>
      </c>
      <c r="H735" s="169">
        <v>2.2109999999999999</v>
      </c>
      <c r="I735" s="170"/>
      <c r="J735" s="171">
        <f>ROUND(I735*H735,2)</f>
        <v>0</v>
      </c>
      <c r="K735" s="167" t="s">
        <v>147</v>
      </c>
      <c r="L735" s="172"/>
      <c r="M735" s="173" t="s">
        <v>17</v>
      </c>
      <c r="N735" s="174" t="s">
        <v>38</v>
      </c>
      <c r="P735" s="136">
        <f>O735*H735</f>
        <v>0</v>
      </c>
      <c r="Q735" s="136">
        <v>0</v>
      </c>
      <c r="R735" s="136">
        <f>Q735*H735</f>
        <v>0</v>
      </c>
      <c r="S735" s="136">
        <v>0</v>
      </c>
      <c r="T735" s="137">
        <f>S735*H735</f>
        <v>0</v>
      </c>
      <c r="AR735" s="138" t="s">
        <v>246</v>
      </c>
      <c r="AT735" s="138" t="s">
        <v>467</v>
      </c>
      <c r="AU735" s="138" t="s">
        <v>77</v>
      </c>
      <c r="AY735" s="17" t="s">
        <v>141</v>
      </c>
      <c r="BE735" s="139">
        <f>IF(N735="základní",J735,0)</f>
        <v>0</v>
      </c>
      <c r="BF735" s="139">
        <f>IF(N735="snížená",J735,0)</f>
        <v>0</v>
      </c>
      <c r="BG735" s="139">
        <f>IF(N735="zákl. přenesená",J735,0)</f>
        <v>0</v>
      </c>
      <c r="BH735" s="139">
        <f>IF(N735="sníž. přenesená",J735,0)</f>
        <v>0</v>
      </c>
      <c r="BI735" s="139">
        <f>IF(N735="nulová",J735,0)</f>
        <v>0</v>
      </c>
      <c r="BJ735" s="17" t="s">
        <v>75</v>
      </c>
      <c r="BK735" s="139">
        <f>ROUND(I735*H735,2)</f>
        <v>0</v>
      </c>
      <c r="BL735" s="17" t="s">
        <v>191</v>
      </c>
      <c r="BM735" s="138" t="s">
        <v>1067</v>
      </c>
    </row>
    <row r="736" spans="2:65" s="12" customFormat="1" ht="12">
      <c r="B736" s="144"/>
      <c r="D736" s="145" t="s">
        <v>151</v>
      </c>
      <c r="E736" s="146" t="s">
        <v>17</v>
      </c>
      <c r="F736" s="147" t="s">
        <v>1068</v>
      </c>
      <c r="H736" s="146" t="s">
        <v>17</v>
      </c>
      <c r="I736" s="148"/>
      <c r="L736" s="144"/>
      <c r="M736" s="149"/>
      <c r="T736" s="150"/>
      <c r="AT736" s="146" t="s">
        <v>151</v>
      </c>
      <c r="AU736" s="146" t="s">
        <v>77</v>
      </c>
      <c r="AV736" s="12" t="s">
        <v>75</v>
      </c>
      <c r="AW736" s="12" t="s">
        <v>30</v>
      </c>
      <c r="AX736" s="12" t="s">
        <v>67</v>
      </c>
      <c r="AY736" s="146" t="s">
        <v>141</v>
      </c>
    </row>
    <row r="737" spans="2:65" s="13" customFormat="1" ht="12">
      <c r="B737" s="151"/>
      <c r="D737" s="145" t="s">
        <v>151</v>
      </c>
      <c r="E737" s="152" t="s">
        <v>17</v>
      </c>
      <c r="F737" s="153" t="s">
        <v>1069</v>
      </c>
      <c r="H737" s="154">
        <v>2.2109999999999999</v>
      </c>
      <c r="I737" s="155"/>
      <c r="L737" s="151"/>
      <c r="M737" s="156"/>
      <c r="T737" s="157"/>
      <c r="AT737" s="152" t="s">
        <v>151</v>
      </c>
      <c r="AU737" s="152" t="s">
        <v>77</v>
      </c>
      <c r="AV737" s="13" t="s">
        <v>77</v>
      </c>
      <c r="AW737" s="13" t="s">
        <v>30</v>
      </c>
      <c r="AX737" s="13" t="s">
        <v>67</v>
      </c>
      <c r="AY737" s="152" t="s">
        <v>141</v>
      </c>
    </row>
    <row r="738" spans="2:65" s="14" customFormat="1" ht="12">
      <c r="B738" s="158"/>
      <c r="D738" s="145" t="s">
        <v>151</v>
      </c>
      <c r="E738" s="159" t="s">
        <v>17</v>
      </c>
      <c r="F738" s="160" t="s">
        <v>154</v>
      </c>
      <c r="H738" s="161">
        <v>2.2109999999999999</v>
      </c>
      <c r="I738" s="162"/>
      <c r="L738" s="158"/>
      <c r="M738" s="163"/>
      <c r="T738" s="164"/>
      <c r="AT738" s="159" t="s">
        <v>151</v>
      </c>
      <c r="AU738" s="159" t="s">
        <v>77</v>
      </c>
      <c r="AV738" s="14" t="s">
        <v>148</v>
      </c>
      <c r="AW738" s="14" t="s">
        <v>30</v>
      </c>
      <c r="AX738" s="14" t="s">
        <v>75</v>
      </c>
      <c r="AY738" s="159" t="s">
        <v>141</v>
      </c>
    </row>
    <row r="739" spans="2:65" s="1" customFormat="1" ht="16.5" customHeight="1">
      <c r="B739" s="32"/>
      <c r="C739" s="165" t="s">
        <v>622</v>
      </c>
      <c r="D739" s="165" t="s">
        <v>467</v>
      </c>
      <c r="E739" s="166" t="s">
        <v>1070</v>
      </c>
      <c r="F739" s="167" t="s">
        <v>1071</v>
      </c>
      <c r="G739" s="168" t="s">
        <v>234</v>
      </c>
      <c r="H739" s="169">
        <v>0.26300000000000001</v>
      </c>
      <c r="I739" s="170"/>
      <c r="J739" s="171">
        <f>ROUND(I739*H739,2)</f>
        <v>0</v>
      </c>
      <c r="K739" s="167" t="s">
        <v>147</v>
      </c>
      <c r="L739" s="172"/>
      <c r="M739" s="173" t="s">
        <v>17</v>
      </c>
      <c r="N739" s="174" t="s">
        <v>38</v>
      </c>
      <c r="P739" s="136">
        <f>O739*H739</f>
        <v>0</v>
      </c>
      <c r="Q739" s="136">
        <v>0</v>
      </c>
      <c r="R739" s="136">
        <f>Q739*H739</f>
        <v>0</v>
      </c>
      <c r="S739" s="136">
        <v>0</v>
      </c>
      <c r="T739" s="137">
        <f>S739*H739</f>
        <v>0</v>
      </c>
      <c r="AR739" s="138" t="s">
        <v>246</v>
      </c>
      <c r="AT739" s="138" t="s">
        <v>467</v>
      </c>
      <c r="AU739" s="138" t="s">
        <v>77</v>
      </c>
      <c r="AY739" s="17" t="s">
        <v>141</v>
      </c>
      <c r="BE739" s="139">
        <f>IF(N739="základní",J739,0)</f>
        <v>0</v>
      </c>
      <c r="BF739" s="139">
        <f>IF(N739="snížená",J739,0)</f>
        <v>0</v>
      </c>
      <c r="BG739" s="139">
        <f>IF(N739="zákl. přenesená",J739,0)</f>
        <v>0</v>
      </c>
      <c r="BH739" s="139">
        <f>IF(N739="sníž. přenesená",J739,0)</f>
        <v>0</v>
      </c>
      <c r="BI739" s="139">
        <f>IF(N739="nulová",J739,0)</f>
        <v>0</v>
      </c>
      <c r="BJ739" s="17" t="s">
        <v>75</v>
      </c>
      <c r="BK739" s="139">
        <f>ROUND(I739*H739,2)</f>
        <v>0</v>
      </c>
      <c r="BL739" s="17" t="s">
        <v>191</v>
      </c>
      <c r="BM739" s="138" t="s">
        <v>1072</v>
      </c>
    </row>
    <row r="740" spans="2:65" s="12" customFormat="1" ht="12">
      <c r="B740" s="144"/>
      <c r="D740" s="145" t="s">
        <v>151</v>
      </c>
      <c r="E740" s="146" t="s">
        <v>17</v>
      </c>
      <c r="F740" s="147" t="s">
        <v>1073</v>
      </c>
      <c r="H740" s="146" t="s">
        <v>17</v>
      </c>
      <c r="I740" s="148"/>
      <c r="L740" s="144"/>
      <c r="M740" s="149"/>
      <c r="T740" s="150"/>
      <c r="AT740" s="146" t="s">
        <v>151</v>
      </c>
      <c r="AU740" s="146" t="s">
        <v>77</v>
      </c>
      <c r="AV740" s="12" t="s">
        <v>75</v>
      </c>
      <c r="AW740" s="12" t="s">
        <v>30</v>
      </c>
      <c r="AX740" s="12" t="s">
        <v>67</v>
      </c>
      <c r="AY740" s="146" t="s">
        <v>141</v>
      </c>
    </row>
    <row r="741" spans="2:65" s="13" customFormat="1" ht="12">
      <c r="B741" s="151"/>
      <c r="D741" s="145" t="s">
        <v>151</v>
      </c>
      <c r="E741" s="152" t="s">
        <v>17</v>
      </c>
      <c r="F741" s="153" t="s">
        <v>1074</v>
      </c>
      <c r="H741" s="154">
        <v>0.26300000000000001</v>
      </c>
      <c r="I741" s="155"/>
      <c r="L741" s="151"/>
      <c r="M741" s="156"/>
      <c r="T741" s="157"/>
      <c r="AT741" s="152" t="s">
        <v>151</v>
      </c>
      <c r="AU741" s="152" t="s">
        <v>77</v>
      </c>
      <c r="AV741" s="13" t="s">
        <v>77</v>
      </c>
      <c r="AW741" s="13" t="s">
        <v>30</v>
      </c>
      <c r="AX741" s="13" t="s">
        <v>67</v>
      </c>
      <c r="AY741" s="152" t="s">
        <v>141</v>
      </c>
    </row>
    <row r="742" spans="2:65" s="14" customFormat="1" ht="12">
      <c r="B742" s="158"/>
      <c r="D742" s="145" t="s">
        <v>151</v>
      </c>
      <c r="E742" s="159" t="s">
        <v>17</v>
      </c>
      <c r="F742" s="160" t="s">
        <v>154</v>
      </c>
      <c r="H742" s="161">
        <v>0.26300000000000001</v>
      </c>
      <c r="I742" s="162"/>
      <c r="L742" s="158"/>
      <c r="M742" s="163"/>
      <c r="T742" s="164"/>
      <c r="AT742" s="159" t="s">
        <v>151</v>
      </c>
      <c r="AU742" s="159" t="s">
        <v>77</v>
      </c>
      <c r="AV742" s="14" t="s">
        <v>148</v>
      </c>
      <c r="AW742" s="14" t="s">
        <v>30</v>
      </c>
      <c r="AX742" s="14" t="s">
        <v>75</v>
      </c>
      <c r="AY742" s="159" t="s">
        <v>141</v>
      </c>
    </row>
    <row r="743" spans="2:65" s="1" customFormat="1" ht="24.25" customHeight="1">
      <c r="B743" s="32"/>
      <c r="C743" s="127" t="s">
        <v>1075</v>
      </c>
      <c r="D743" s="127" t="s">
        <v>143</v>
      </c>
      <c r="E743" s="128" t="s">
        <v>1076</v>
      </c>
      <c r="F743" s="129" t="s">
        <v>1077</v>
      </c>
      <c r="G743" s="130" t="s">
        <v>234</v>
      </c>
      <c r="H743" s="131">
        <v>8.4809999999999999</v>
      </c>
      <c r="I743" s="132"/>
      <c r="J743" s="133">
        <f>ROUND(I743*H743,2)</f>
        <v>0</v>
      </c>
      <c r="K743" s="129" t="s">
        <v>147</v>
      </c>
      <c r="L743" s="32"/>
      <c r="M743" s="134" t="s">
        <v>17</v>
      </c>
      <c r="N743" s="135" t="s">
        <v>38</v>
      </c>
      <c r="P743" s="136">
        <f>O743*H743</f>
        <v>0</v>
      </c>
      <c r="Q743" s="136">
        <v>0</v>
      </c>
      <c r="R743" s="136">
        <f>Q743*H743</f>
        <v>0</v>
      </c>
      <c r="S743" s="136">
        <v>0</v>
      </c>
      <c r="T743" s="137">
        <f>S743*H743</f>
        <v>0</v>
      </c>
      <c r="AR743" s="138" t="s">
        <v>191</v>
      </c>
      <c r="AT743" s="138" t="s">
        <v>143</v>
      </c>
      <c r="AU743" s="138" t="s">
        <v>77</v>
      </c>
      <c r="AY743" s="17" t="s">
        <v>141</v>
      </c>
      <c r="BE743" s="139">
        <f>IF(N743="základní",J743,0)</f>
        <v>0</v>
      </c>
      <c r="BF743" s="139">
        <f>IF(N743="snížená",J743,0)</f>
        <v>0</v>
      </c>
      <c r="BG743" s="139">
        <f>IF(N743="zákl. přenesená",J743,0)</f>
        <v>0</v>
      </c>
      <c r="BH743" s="139">
        <f>IF(N743="sníž. přenesená",J743,0)</f>
        <v>0</v>
      </c>
      <c r="BI743" s="139">
        <f>IF(N743="nulová",J743,0)</f>
        <v>0</v>
      </c>
      <c r="BJ743" s="17" t="s">
        <v>75</v>
      </c>
      <c r="BK743" s="139">
        <f>ROUND(I743*H743,2)</f>
        <v>0</v>
      </c>
      <c r="BL743" s="17" t="s">
        <v>191</v>
      </c>
      <c r="BM743" s="138" t="s">
        <v>1078</v>
      </c>
    </row>
    <row r="744" spans="2:65" s="1" customFormat="1">
      <c r="B744" s="32"/>
      <c r="D744" s="140" t="s">
        <v>149</v>
      </c>
      <c r="F744" s="141" t="s">
        <v>1079</v>
      </c>
      <c r="I744" s="142"/>
      <c r="L744" s="32"/>
      <c r="M744" s="143"/>
      <c r="T744" s="53"/>
      <c r="AT744" s="17" t="s">
        <v>149</v>
      </c>
      <c r="AU744" s="17" t="s">
        <v>77</v>
      </c>
    </row>
    <row r="745" spans="2:65" s="11" customFormat="1" ht="23" customHeight="1">
      <c r="B745" s="115"/>
      <c r="D745" s="116" t="s">
        <v>66</v>
      </c>
      <c r="E745" s="125" t="s">
        <v>1080</v>
      </c>
      <c r="F745" s="125" t="s">
        <v>1081</v>
      </c>
      <c r="I745" s="118"/>
      <c r="J745" s="126">
        <f>BK745</f>
        <v>0</v>
      </c>
      <c r="L745" s="115"/>
      <c r="M745" s="120"/>
      <c r="P745" s="121">
        <f>SUM(P746:P786)</f>
        <v>0</v>
      </c>
      <c r="R745" s="121">
        <f>SUM(R746:R786)</f>
        <v>0</v>
      </c>
      <c r="T745" s="122">
        <f>SUM(T746:T786)</f>
        <v>0</v>
      </c>
      <c r="AR745" s="116" t="s">
        <v>77</v>
      </c>
      <c r="AT745" s="123" t="s">
        <v>66</v>
      </c>
      <c r="AU745" s="123" t="s">
        <v>75</v>
      </c>
      <c r="AY745" s="116" t="s">
        <v>141</v>
      </c>
      <c r="BK745" s="124">
        <f>SUM(BK746:BK786)</f>
        <v>0</v>
      </c>
    </row>
    <row r="746" spans="2:65" s="1" customFormat="1" ht="16.5" customHeight="1">
      <c r="B746" s="32"/>
      <c r="C746" s="127" t="s">
        <v>627</v>
      </c>
      <c r="D746" s="127" t="s">
        <v>143</v>
      </c>
      <c r="E746" s="128" t="s">
        <v>1082</v>
      </c>
      <c r="F746" s="129" t="s">
        <v>1083</v>
      </c>
      <c r="G746" s="130" t="s">
        <v>146</v>
      </c>
      <c r="H746" s="131">
        <v>178.1</v>
      </c>
      <c r="I746" s="132"/>
      <c r="J746" s="133">
        <f>ROUND(I746*H746,2)</f>
        <v>0</v>
      </c>
      <c r="K746" s="129" t="s">
        <v>147</v>
      </c>
      <c r="L746" s="32"/>
      <c r="M746" s="134" t="s">
        <v>17</v>
      </c>
      <c r="N746" s="135" t="s">
        <v>38</v>
      </c>
      <c r="P746" s="136">
        <f>O746*H746</f>
        <v>0</v>
      </c>
      <c r="Q746" s="136">
        <v>0</v>
      </c>
      <c r="R746" s="136">
        <f>Q746*H746</f>
        <v>0</v>
      </c>
      <c r="S746" s="136">
        <v>0</v>
      </c>
      <c r="T746" s="137">
        <f>S746*H746</f>
        <v>0</v>
      </c>
      <c r="AR746" s="138" t="s">
        <v>191</v>
      </c>
      <c r="AT746" s="138" t="s">
        <v>143</v>
      </c>
      <c r="AU746" s="138" t="s">
        <v>77</v>
      </c>
      <c r="AY746" s="17" t="s">
        <v>141</v>
      </c>
      <c r="BE746" s="139">
        <f>IF(N746="základní",J746,0)</f>
        <v>0</v>
      </c>
      <c r="BF746" s="139">
        <f>IF(N746="snížená",J746,0)</f>
        <v>0</v>
      </c>
      <c r="BG746" s="139">
        <f>IF(N746="zákl. přenesená",J746,0)</f>
        <v>0</v>
      </c>
      <c r="BH746" s="139">
        <f>IF(N746="sníž. přenesená",J746,0)</f>
        <v>0</v>
      </c>
      <c r="BI746" s="139">
        <f>IF(N746="nulová",J746,0)</f>
        <v>0</v>
      </c>
      <c r="BJ746" s="17" t="s">
        <v>75</v>
      </c>
      <c r="BK746" s="139">
        <f>ROUND(I746*H746,2)</f>
        <v>0</v>
      </c>
      <c r="BL746" s="17" t="s">
        <v>191</v>
      </c>
      <c r="BM746" s="138" t="s">
        <v>1084</v>
      </c>
    </row>
    <row r="747" spans="2:65" s="1" customFormat="1">
      <c r="B747" s="32"/>
      <c r="D747" s="140" t="s">
        <v>149</v>
      </c>
      <c r="F747" s="141" t="s">
        <v>1085</v>
      </c>
      <c r="I747" s="142"/>
      <c r="L747" s="32"/>
      <c r="M747" s="143"/>
      <c r="T747" s="53"/>
      <c r="AT747" s="17" t="s">
        <v>149</v>
      </c>
      <c r="AU747" s="17" t="s">
        <v>77</v>
      </c>
    </row>
    <row r="748" spans="2:65" s="1" customFormat="1" ht="16.5" customHeight="1">
      <c r="B748" s="32"/>
      <c r="C748" s="127" t="s">
        <v>1086</v>
      </c>
      <c r="D748" s="127" t="s">
        <v>143</v>
      </c>
      <c r="E748" s="128" t="s">
        <v>1087</v>
      </c>
      <c r="F748" s="129" t="s">
        <v>1088</v>
      </c>
      <c r="G748" s="130" t="s">
        <v>146</v>
      </c>
      <c r="H748" s="131">
        <v>178.1</v>
      </c>
      <c r="I748" s="132"/>
      <c r="J748" s="133">
        <f>ROUND(I748*H748,2)</f>
        <v>0</v>
      </c>
      <c r="K748" s="129" t="s">
        <v>147</v>
      </c>
      <c r="L748" s="32"/>
      <c r="M748" s="134" t="s">
        <v>17</v>
      </c>
      <c r="N748" s="135" t="s">
        <v>38</v>
      </c>
      <c r="P748" s="136">
        <f>O748*H748</f>
        <v>0</v>
      </c>
      <c r="Q748" s="136">
        <v>0</v>
      </c>
      <c r="R748" s="136">
        <f>Q748*H748</f>
        <v>0</v>
      </c>
      <c r="S748" s="136">
        <v>0</v>
      </c>
      <c r="T748" s="137">
        <f>S748*H748</f>
        <v>0</v>
      </c>
      <c r="AR748" s="138" t="s">
        <v>191</v>
      </c>
      <c r="AT748" s="138" t="s">
        <v>143</v>
      </c>
      <c r="AU748" s="138" t="s">
        <v>77</v>
      </c>
      <c r="AY748" s="17" t="s">
        <v>141</v>
      </c>
      <c r="BE748" s="139">
        <f>IF(N748="základní",J748,0)</f>
        <v>0</v>
      </c>
      <c r="BF748" s="139">
        <f>IF(N748="snížená",J748,0)</f>
        <v>0</v>
      </c>
      <c r="BG748" s="139">
        <f>IF(N748="zákl. přenesená",J748,0)</f>
        <v>0</v>
      </c>
      <c r="BH748" s="139">
        <f>IF(N748="sníž. přenesená",J748,0)</f>
        <v>0</v>
      </c>
      <c r="BI748" s="139">
        <f>IF(N748="nulová",J748,0)</f>
        <v>0</v>
      </c>
      <c r="BJ748" s="17" t="s">
        <v>75</v>
      </c>
      <c r="BK748" s="139">
        <f>ROUND(I748*H748,2)</f>
        <v>0</v>
      </c>
      <c r="BL748" s="17" t="s">
        <v>191</v>
      </c>
      <c r="BM748" s="138" t="s">
        <v>1089</v>
      </c>
    </row>
    <row r="749" spans="2:65" s="1" customFormat="1">
      <c r="B749" s="32"/>
      <c r="D749" s="140" t="s">
        <v>149</v>
      </c>
      <c r="F749" s="141" t="s">
        <v>1090</v>
      </c>
      <c r="I749" s="142"/>
      <c r="L749" s="32"/>
      <c r="M749" s="143"/>
      <c r="T749" s="53"/>
      <c r="AT749" s="17" t="s">
        <v>149</v>
      </c>
      <c r="AU749" s="17" t="s">
        <v>77</v>
      </c>
    </row>
    <row r="750" spans="2:65" s="1" customFormat="1" ht="16.5" customHeight="1">
      <c r="B750" s="32"/>
      <c r="C750" s="127" t="s">
        <v>634</v>
      </c>
      <c r="D750" s="127" t="s">
        <v>143</v>
      </c>
      <c r="E750" s="128" t="s">
        <v>1091</v>
      </c>
      <c r="F750" s="129" t="s">
        <v>1092</v>
      </c>
      <c r="G750" s="130" t="s">
        <v>146</v>
      </c>
      <c r="H750" s="131">
        <v>178.1</v>
      </c>
      <c r="I750" s="132"/>
      <c r="J750" s="133">
        <f>ROUND(I750*H750,2)</f>
        <v>0</v>
      </c>
      <c r="K750" s="129" t="s">
        <v>147</v>
      </c>
      <c r="L750" s="32"/>
      <c r="M750" s="134" t="s">
        <v>17</v>
      </c>
      <c r="N750" s="135" t="s">
        <v>38</v>
      </c>
      <c r="P750" s="136">
        <f>O750*H750</f>
        <v>0</v>
      </c>
      <c r="Q750" s="136">
        <v>0</v>
      </c>
      <c r="R750" s="136">
        <f>Q750*H750</f>
        <v>0</v>
      </c>
      <c r="S750" s="136">
        <v>0</v>
      </c>
      <c r="T750" s="137">
        <f>S750*H750</f>
        <v>0</v>
      </c>
      <c r="AR750" s="138" t="s">
        <v>191</v>
      </c>
      <c r="AT750" s="138" t="s">
        <v>143</v>
      </c>
      <c r="AU750" s="138" t="s">
        <v>77</v>
      </c>
      <c r="AY750" s="17" t="s">
        <v>141</v>
      </c>
      <c r="BE750" s="139">
        <f>IF(N750="základní",J750,0)</f>
        <v>0</v>
      </c>
      <c r="BF750" s="139">
        <f>IF(N750="snížená",J750,0)</f>
        <v>0</v>
      </c>
      <c r="BG750" s="139">
        <f>IF(N750="zákl. přenesená",J750,0)</f>
        <v>0</v>
      </c>
      <c r="BH750" s="139">
        <f>IF(N750="sníž. přenesená",J750,0)</f>
        <v>0</v>
      </c>
      <c r="BI750" s="139">
        <f>IF(N750="nulová",J750,0)</f>
        <v>0</v>
      </c>
      <c r="BJ750" s="17" t="s">
        <v>75</v>
      </c>
      <c r="BK750" s="139">
        <f>ROUND(I750*H750,2)</f>
        <v>0</v>
      </c>
      <c r="BL750" s="17" t="s">
        <v>191</v>
      </c>
      <c r="BM750" s="138" t="s">
        <v>1093</v>
      </c>
    </row>
    <row r="751" spans="2:65" s="1" customFormat="1">
      <c r="B751" s="32"/>
      <c r="D751" s="140" t="s">
        <v>149</v>
      </c>
      <c r="F751" s="141" t="s">
        <v>1094</v>
      </c>
      <c r="I751" s="142"/>
      <c r="L751" s="32"/>
      <c r="M751" s="143"/>
      <c r="T751" s="53"/>
      <c r="AT751" s="17" t="s">
        <v>149</v>
      </c>
      <c r="AU751" s="17" t="s">
        <v>77</v>
      </c>
    </row>
    <row r="752" spans="2:65" s="1" customFormat="1" ht="24.25" customHeight="1">
      <c r="B752" s="32"/>
      <c r="C752" s="127" t="s">
        <v>1095</v>
      </c>
      <c r="D752" s="127" t="s">
        <v>143</v>
      </c>
      <c r="E752" s="128" t="s">
        <v>1096</v>
      </c>
      <c r="F752" s="129" t="s">
        <v>1097</v>
      </c>
      <c r="G752" s="130" t="s">
        <v>179</v>
      </c>
      <c r="H752" s="131">
        <v>60.6</v>
      </c>
      <c r="I752" s="132"/>
      <c r="J752" s="133">
        <f>ROUND(I752*H752,2)</f>
        <v>0</v>
      </c>
      <c r="K752" s="129" t="s">
        <v>147</v>
      </c>
      <c r="L752" s="32"/>
      <c r="M752" s="134" t="s">
        <v>17</v>
      </c>
      <c r="N752" s="135" t="s">
        <v>38</v>
      </c>
      <c r="P752" s="136">
        <f>O752*H752</f>
        <v>0</v>
      </c>
      <c r="Q752" s="136">
        <v>0</v>
      </c>
      <c r="R752" s="136">
        <f>Q752*H752</f>
        <v>0</v>
      </c>
      <c r="S752" s="136">
        <v>0</v>
      </c>
      <c r="T752" s="137">
        <f>S752*H752</f>
        <v>0</v>
      </c>
      <c r="AR752" s="138" t="s">
        <v>191</v>
      </c>
      <c r="AT752" s="138" t="s">
        <v>143</v>
      </c>
      <c r="AU752" s="138" t="s">
        <v>77</v>
      </c>
      <c r="AY752" s="17" t="s">
        <v>141</v>
      </c>
      <c r="BE752" s="139">
        <f>IF(N752="základní",J752,0)</f>
        <v>0</v>
      </c>
      <c r="BF752" s="139">
        <f>IF(N752="snížená",J752,0)</f>
        <v>0</v>
      </c>
      <c r="BG752" s="139">
        <f>IF(N752="zákl. přenesená",J752,0)</f>
        <v>0</v>
      </c>
      <c r="BH752" s="139">
        <f>IF(N752="sníž. přenesená",J752,0)</f>
        <v>0</v>
      </c>
      <c r="BI752" s="139">
        <f>IF(N752="nulová",J752,0)</f>
        <v>0</v>
      </c>
      <c r="BJ752" s="17" t="s">
        <v>75</v>
      </c>
      <c r="BK752" s="139">
        <f>ROUND(I752*H752,2)</f>
        <v>0</v>
      </c>
      <c r="BL752" s="17" t="s">
        <v>191</v>
      </c>
      <c r="BM752" s="138" t="s">
        <v>1098</v>
      </c>
    </row>
    <row r="753" spans="2:65" s="1" customFormat="1">
      <c r="B753" s="32"/>
      <c r="D753" s="140" t="s">
        <v>149</v>
      </c>
      <c r="F753" s="141" t="s">
        <v>1099</v>
      </c>
      <c r="I753" s="142"/>
      <c r="L753" s="32"/>
      <c r="M753" s="143"/>
      <c r="T753" s="53"/>
      <c r="AT753" s="17" t="s">
        <v>149</v>
      </c>
      <c r="AU753" s="17" t="s">
        <v>77</v>
      </c>
    </row>
    <row r="754" spans="2:65" s="12" customFormat="1" ht="12">
      <c r="B754" s="144"/>
      <c r="D754" s="145" t="s">
        <v>151</v>
      </c>
      <c r="E754" s="146" t="s">
        <v>17</v>
      </c>
      <c r="F754" s="147" t="s">
        <v>1100</v>
      </c>
      <c r="H754" s="146" t="s">
        <v>17</v>
      </c>
      <c r="I754" s="148"/>
      <c r="L754" s="144"/>
      <c r="M754" s="149"/>
      <c r="T754" s="150"/>
      <c r="AT754" s="146" t="s">
        <v>151</v>
      </c>
      <c r="AU754" s="146" t="s">
        <v>77</v>
      </c>
      <c r="AV754" s="12" t="s">
        <v>75</v>
      </c>
      <c r="AW754" s="12" t="s">
        <v>30</v>
      </c>
      <c r="AX754" s="12" t="s">
        <v>67</v>
      </c>
      <c r="AY754" s="146" t="s">
        <v>141</v>
      </c>
    </row>
    <row r="755" spans="2:65" s="13" customFormat="1" ht="12">
      <c r="B755" s="151"/>
      <c r="D755" s="145" t="s">
        <v>151</v>
      </c>
      <c r="E755" s="152" t="s">
        <v>17</v>
      </c>
      <c r="F755" s="153" t="s">
        <v>1101</v>
      </c>
      <c r="H755" s="154">
        <v>60.6</v>
      </c>
      <c r="I755" s="155"/>
      <c r="L755" s="151"/>
      <c r="M755" s="156"/>
      <c r="T755" s="157"/>
      <c r="AT755" s="152" t="s">
        <v>151</v>
      </c>
      <c r="AU755" s="152" t="s">
        <v>77</v>
      </c>
      <c r="AV755" s="13" t="s">
        <v>77</v>
      </c>
      <c r="AW755" s="13" t="s">
        <v>30</v>
      </c>
      <c r="AX755" s="13" t="s">
        <v>67</v>
      </c>
      <c r="AY755" s="152" t="s">
        <v>141</v>
      </c>
    </row>
    <row r="756" spans="2:65" s="14" customFormat="1" ht="12">
      <c r="B756" s="158"/>
      <c r="D756" s="145" t="s">
        <v>151</v>
      </c>
      <c r="E756" s="159" t="s">
        <v>17</v>
      </c>
      <c r="F756" s="160" t="s">
        <v>154</v>
      </c>
      <c r="H756" s="161">
        <v>60.6</v>
      </c>
      <c r="I756" s="162"/>
      <c r="L756" s="158"/>
      <c r="M756" s="163"/>
      <c r="T756" s="164"/>
      <c r="AT756" s="159" t="s">
        <v>151</v>
      </c>
      <c r="AU756" s="159" t="s">
        <v>77</v>
      </c>
      <c r="AV756" s="14" t="s">
        <v>148</v>
      </c>
      <c r="AW756" s="14" t="s">
        <v>30</v>
      </c>
      <c r="AX756" s="14" t="s">
        <v>75</v>
      </c>
      <c r="AY756" s="159" t="s">
        <v>141</v>
      </c>
    </row>
    <row r="757" spans="2:65" s="1" customFormat="1" ht="16.5" customHeight="1">
      <c r="B757" s="32"/>
      <c r="C757" s="165" t="s">
        <v>639</v>
      </c>
      <c r="D757" s="165" t="s">
        <v>467</v>
      </c>
      <c r="E757" s="166" t="s">
        <v>1102</v>
      </c>
      <c r="F757" s="167" t="s">
        <v>1103</v>
      </c>
      <c r="G757" s="168" t="s">
        <v>179</v>
      </c>
      <c r="H757" s="169">
        <v>66.66</v>
      </c>
      <c r="I757" s="170"/>
      <c r="J757" s="171">
        <f>ROUND(I757*H757,2)</f>
        <v>0</v>
      </c>
      <c r="K757" s="167" t="s">
        <v>147</v>
      </c>
      <c r="L757" s="172"/>
      <c r="M757" s="173" t="s">
        <v>17</v>
      </c>
      <c r="N757" s="174" t="s">
        <v>38</v>
      </c>
      <c r="P757" s="136">
        <f>O757*H757</f>
        <v>0</v>
      </c>
      <c r="Q757" s="136">
        <v>0</v>
      </c>
      <c r="R757" s="136">
        <f>Q757*H757</f>
        <v>0</v>
      </c>
      <c r="S757" s="136">
        <v>0</v>
      </c>
      <c r="T757" s="137">
        <f>S757*H757</f>
        <v>0</v>
      </c>
      <c r="AR757" s="138" t="s">
        <v>246</v>
      </c>
      <c r="AT757" s="138" t="s">
        <v>467</v>
      </c>
      <c r="AU757" s="138" t="s">
        <v>77</v>
      </c>
      <c r="AY757" s="17" t="s">
        <v>141</v>
      </c>
      <c r="BE757" s="139">
        <f>IF(N757="základní",J757,0)</f>
        <v>0</v>
      </c>
      <c r="BF757" s="139">
        <f>IF(N757="snížená",J757,0)</f>
        <v>0</v>
      </c>
      <c r="BG757" s="139">
        <f>IF(N757="zákl. přenesená",J757,0)</f>
        <v>0</v>
      </c>
      <c r="BH757" s="139">
        <f>IF(N757="sníž. přenesená",J757,0)</f>
        <v>0</v>
      </c>
      <c r="BI757" s="139">
        <f>IF(N757="nulová",J757,0)</f>
        <v>0</v>
      </c>
      <c r="BJ757" s="17" t="s">
        <v>75</v>
      </c>
      <c r="BK757" s="139">
        <f>ROUND(I757*H757,2)</f>
        <v>0</v>
      </c>
      <c r="BL757" s="17" t="s">
        <v>191</v>
      </c>
      <c r="BM757" s="138" t="s">
        <v>1104</v>
      </c>
    </row>
    <row r="758" spans="2:65" s="1" customFormat="1" ht="24.25" customHeight="1">
      <c r="B758" s="32"/>
      <c r="C758" s="127" t="s">
        <v>1105</v>
      </c>
      <c r="D758" s="127" t="s">
        <v>143</v>
      </c>
      <c r="E758" s="128" t="s">
        <v>1106</v>
      </c>
      <c r="F758" s="129" t="s">
        <v>1107</v>
      </c>
      <c r="G758" s="130" t="s">
        <v>146</v>
      </c>
      <c r="H758" s="131">
        <v>178.1</v>
      </c>
      <c r="I758" s="132"/>
      <c r="J758" s="133">
        <f>ROUND(I758*H758,2)</f>
        <v>0</v>
      </c>
      <c r="K758" s="129" t="s">
        <v>147</v>
      </c>
      <c r="L758" s="32"/>
      <c r="M758" s="134" t="s">
        <v>17</v>
      </c>
      <c r="N758" s="135" t="s">
        <v>38</v>
      </c>
      <c r="P758" s="136">
        <f>O758*H758</f>
        <v>0</v>
      </c>
      <c r="Q758" s="136">
        <v>0</v>
      </c>
      <c r="R758" s="136">
        <f>Q758*H758</f>
        <v>0</v>
      </c>
      <c r="S758" s="136">
        <v>0</v>
      </c>
      <c r="T758" s="137">
        <f>S758*H758</f>
        <v>0</v>
      </c>
      <c r="AR758" s="138" t="s">
        <v>191</v>
      </c>
      <c r="AT758" s="138" t="s">
        <v>143</v>
      </c>
      <c r="AU758" s="138" t="s">
        <v>77</v>
      </c>
      <c r="AY758" s="17" t="s">
        <v>141</v>
      </c>
      <c r="BE758" s="139">
        <f>IF(N758="základní",J758,0)</f>
        <v>0</v>
      </c>
      <c r="BF758" s="139">
        <f>IF(N758="snížená",J758,0)</f>
        <v>0</v>
      </c>
      <c r="BG758" s="139">
        <f>IF(N758="zákl. přenesená",J758,0)</f>
        <v>0</v>
      </c>
      <c r="BH758" s="139">
        <f>IF(N758="sníž. přenesená",J758,0)</f>
        <v>0</v>
      </c>
      <c r="BI758" s="139">
        <f>IF(N758="nulová",J758,0)</f>
        <v>0</v>
      </c>
      <c r="BJ758" s="17" t="s">
        <v>75</v>
      </c>
      <c r="BK758" s="139">
        <f>ROUND(I758*H758,2)</f>
        <v>0</v>
      </c>
      <c r="BL758" s="17" t="s">
        <v>191</v>
      </c>
      <c r="BM758" s="138" t="s">
        <v>1108</v>
      </c>
    </row>
    <row r="759" spans="2:65" s="1" customFormat="1">
      <c r="B759" s="32"/>
      <c r="D759" s="140" t="s">
        <v>149</v>
      </c>
      <c r="F759" s="141" t="s">
        <v>1109</v>
      </c>
      <c r="I759" s="142"/>
      <c r="L759" s="32"/>
      <c r="M759" s="143"/>
      <c r="T759" s="53"/>
      <c r="AT759" s="17" t="s">
        <v>149</v>
      </c>
      <c r="AU759" s="17" t="s">
        <v>77</v>
      </c>
    </row>
    <row r="760" spans="2:65" s="1" customFormat="1" ht="21.75" customHeight="1">
      <c r="B760" s="32"/>
      <c r="C760" s="165" t="s">
        <v>644</v>
      </c>
      <c r="D760" s="165" t="s">
        <v>467</v>
      </c>
      <c r="E760" s="166" t="s">
        <v>1110</v>
      </c>
      <c r="F760" s="167" t="s">
        <v>1111</v>
      </c>
      <c r="G760" s="168" t="s">
        <v>146</v>
      </c>
      <c r="H760" s="169">
        <v>204.815</v>
      </c>
      <c r="I760" s="170"/>
      <c r="J760" s="171">
        <f>ROUND(I760*H760,2)</f>
        <v>0</v>
      </c>
      <c r="K760" s="167" t="s">
        <v>147</v>
      </c>
      <c r="L760" s="172"/>
      <c r="M760" s="173" t="s">
        <v>17</v>
      </c>
      <c r="N760" s="174" t="s">
        <v>38</v>
      </c>
      <c r="P760" s="136">
        <f>O760*H760</f>
        <v>0</v>
      </c>
      <c r="Q760" s="136">
        <v>0</v>
      </c>
      <c r="R760" s="136">
        <f>Q760*H760</f>
        <v>0</v>
      </c>
      <c r="S760" s="136">
        <v>0</v>
      </c>
      <c r="T760" s="137">
        <f>S760*H760</f>
        <v>0</v>
      </c>
      <c r="AR760" s="138" t="s">
        <v>246</v>
      </c>
      <c r="AT760" s="138" t="s">
        <v>467</v>
      </c>
      <c r="AU760" s="138" t="s">
        <v>77</v>
      </c>
      <c r="AY760" s="17" t="s">
        <v>141</v>
      </c>
      <c r="BE760" s="139">
        <f>IF(N760="základní",J760,0)</f>
        <v>0</v>
      </c>
      <c r="BF760" s="139">
        <f>IF(N760="snížená",J760,0)</f>
        <v>0</v>
      </c>
      <c r="BG760" s="139">
        <f>IF(N760="zákl. přenesená",J760,0)</f>
        <v>0</v>
      </c>
      <c r="BH760" s="139">
        <f>IF(N760="sníž. přenesená",J760,0)</f>
        <v>0</v>
      </c>
      <c r="BI760" s="139">
        <f>IF(N760="nulová",J760,0)</f>
        <v>0</v>
      </c>
      <c r="BJ760" s="17" t="s">
        <v>75</v>
      </c>
      <c r="BK760" s="139">
        <f>ROUND(I760*H760,2)</f>
        <v>0</v>
      </c>
      <c r="BL760" s="17" t="s">
        <v>191</v>
      </c>
      <c r="BM760" s="138" t="s">
        <v>1112</v>
      </c>
    </row>
    <row r="761" spans="2:65" s="13" customFormat="1" ht="12">
      <c r="B761" s="151"/>
      <c r="D761" s="145" t="s">
        <v>151</v>
      </c>
      <c r="E761" s="152" t="s">
        <v>17</v>
      </c>
      <c r="F761" s="153" t="s">
        <v>1113</v>
      </c>
      <c r="H761" s="154">
        <v>204.815</v>
      </c>
      <c r="I761" s="155"/>
      <c r="L761" s="151"/>
      <c r="M761" s="156"/>
      <c r="T761" s="157"/>
      <c r="AT761" s="152" t="s">
        <v>151</v>
      </c>
      <c r="AU761" s="152" t="s">
        <v>77</v>
      </c>
      <c r="AV761" s="13" t="s">
        <v>77</v>
      </c>
      <c r="AW761" s="13" t="s">
        <v>30</v>
      </c>
      <c r="AX761" s="13" t="s">
        <v>67</v>
      </c>
      <c r="AY761" s="152" t="s">
        <v>141</v>
      </c>
    </row>
    <row r="762" spans="2:65" s="14" customFormat="1" ht="12">
      <c r="B762" s="158"/>
      <c r="D762" s="145" t="s">
        <v>151</v>
      </c>
      <c r="E762" s="159" t="s">
        <v>17</v>
      </c>
      <c r="F762" s="160" t="s">
        <v>154</v>
      </c>
      <c r="H762" s="161">
        <v>204.815</v>
      </c>
      <c r="I762" s="162"/>
      <c r="L762" s="158"/>
      <c r="M762" s="163"/>
      <c r="T762" s="164"/>
      <c r="AT762" s="159" t="s">
        <v>151</v>
      </c>
      <c r="AU762" s="159" t="s">
        <v>77</v>
      </c>
      <c r="AV762" s="14" t="s">
        <v>148</v>
      </c>
      <c r="AW762" s="14" t="s">
        <v>30</v>
      </c>
      <c r="AX762" s="14" t="s">
        <v>75</v>
      </c>
      <c r="AY762" s="159" t="s">
        <v>141</v>
      </c>
    </row>
    <row r="763" spans="2:65" s="1" customFormat="1" ht="16.5" customHeight="1">
      <c r="B763" s="32"/>
      <c r="C763" s="127" t="s">
        <v>1114</v>
      </c>
      <c r="D763" s="127" t="s">
        <v>143</v>
      </c>
      <c r="E763" s="128" t="s">
        <v>1115</v>
      </c>
      <c r="F763" s="129" t="s">
        <v>1116</v>
      </c>
      <c r="G763" s="130" t="s">
        <v>146</v>
      </c>
      <c r="H763" s="131">
        <v>178.1</v>
      </c>
      <c r="I763" s="132"/>
      <c r="J763" s="133">
        <f>ROUND(I763*H763,2)</f>
        <v>0</v>
      </c>
      <c r="K763" s="129" t="s">
        <v>147</v>
      </c>
      <c r="L763" s="32"/>
      <c r="M763" s="134" t="s">
        <v>17</v>
      </c>
      <c r="N763" s="135" t="s">
        <v>38</v>
      </c>
      <c r="P763" s="136">
        <f>O763*H763</f>
        <v>0</v>
      </c>
      <c r="Q763" s="136">
        <v>0</v>
      </c>
      <c r="R763" s="136">
        <f>Q763*H763</f>
        <v>0</v>
      </c>
      <c r="S763" s="136">
        <v>0</v>
      </c>
      <c r="T763" s="137">
        <f>S763*H763</f>
        <v>0</v>
      </c>
      <c r="AR763" s="138" t="s">
        <v>191</v>
      </c>
      <c r="AT763" s="138" t="s">
        <v>143</v>
      </c>
      <c r="AU763" s="138" t="s">
        <v>77</v>
      </c>
      <c r="AY763" s="17" t="s">
        <v>141</v>
      </c>
      <c r="BE763" s="139">
        <f>IF(N763="základní",J763,0)</f>
        <v>0</v>
      </c>
      <c r="BF763" s="139">
        <f>IF(N763="snížená",J763,0)</f>
        <v>0</v>
      </c>
      <c r="BG763" s="139">
        <f>IF(N763="zákl. přenesená",J763,0)</f>
        <v>0</v>
      </c>
      <c r="BH763" s="139">
        <f>IF(N763="sníž. přenesená",J763,0)</f>
        <v>0</v>
      </c>
      <c r="BI763" s="139">
        <f>IF(N763="nulová",J763,0)</f>
        <v>0</v>
      </c>
      <c r="BJ763" s="17" t="s">
        <v>75</v>
      </c>
      <c r="BK763" s="139">
        <f>ROUND(I763*H763,2)</f>
        <v>0</v>
      </c>
      <c r="BL763" s="17" t="s">
        <v>191</v>
      </c>
      <c r="BM763" s="138" t="s">
        <v>1117</v>
      </c>
    </row>
    <row r="764" spans="2:65" s="1" customFormat="1">
      <c r="B764" s="32"/>
      <c r="D764" s="140" t="s">
        <v>149</v>
      </c>
      <c r="F764" s="141" t="s">
        <v>1118</v>
      </c>
      <c r="I764" s="142"/>
      <c r="L764" s="32"/>
      <c r="M764" s="143"/>
      <c r="T764" s="53"/>
      <c r="AT764" s="17" t="s">
        <v>149</v>
      </c>
      <c r="AU764" s="17" t="s">
        <v>77</v>
      </c>
    </row>
    <row r="765" spans="2:65" s="1" customFormat="1" ht="16.5" customHeight="1">
      <c r="B765" s="32"/>
      <c r="C765" s="127" t="s">
        <v>648</v>
      </c>
      <c r="D765" s="127" t="s">
        <v>143</v>
      </c>
      <c r="E765" s="128" t="s">
        <v>1119</v>
      </c>
      <c r="F765" s="129" t="s">
        <v>1120</v>
      </c>
      <c r="G765" s="130" t="s">
        <v>179</v>
      </c>
      <c r="H765" s="131">
        <v>60.6</v>
      </c>
      <c r="I765" s="132"/>
      <c r="J765" s="133">
        <f>ROUND(I765*H765,2)</f>
        <v>0</v>
      </c>
      <c r="K765" s="129" t="s">
        <v>147</v>
      </c>
      <c r="L765" s="32"/>
      <c r="M765" s="134" t="s">
        <v>17</v>
      </c>
      <c r="N765" s="135" t="s">
        <v>38</v>
      </c>
      <c r="P765" s="136">
        <f>O765*H765</f>
        <v>0</v>
      </c>
      <c r="Q765" s="136">
        <v>0</v>
      </c>
      <c r="R765" s="136">
        <f>Q765*H765</f>
        <v>0</v>
      </c>
      <c r="S765" s="136">
        <v>0</v>
      </c>
      <c r="T765" s="137">
        <f>S765*H765</f>
        <v>0</v>
      </c>
      <c r="AR765" s="138" t="s">
        <v>191</v>
      </c>
      <c r="AT765" s="138" t="s">
        <v>143</v>
      </c>
      <c r="AU765" s="138" t="s">
        <v>77</v>
      </c>
      <c r="AY765" s="17" t="s">
        <v>141</v>
      </c>
      <c r="BE765" s="139">
        <f>IF(N765="základní",J765,0)</f>
        <v>0</v>
      </c>
      <c r="BF765" s="139">
        <f>IF(N765="snížená",J765,0)</f>
        <v>0</v>
      </c>
      <c r="BG765" s="139">
        <f>IF(N765="zákl. přenesená",J765,0)</f>
        <v>0</v>
      </c>
      <c r="BH765" s="139">
        <f>IF(N765="sníž. přenesená",J765,0)</f>
        <v>0</v>
      </c>
      <c r="BI765" s="139">
        <f>IF(N765="nulová",J765,0)</f>
        <v>0</v>
      </c>
      <c r="BJ765" s="17" t="s">
        <v>75</v>
      </c>
      <c r="BK765" s="139">
        <f>ROUND(I765*H765,2)</f>
        <v>0</v>
      </c>
      <c r="BL765" s="17" t="s">
        <v>191</v>
      </c>
      <c r="BM765" s="138" t="s">
        <v>1121</v>
      </c>
    </row>
    <row r="766" spans="2:65" s="1" customFormat="1">
      <c r="B766" s="32"/>
      <c r="D766" s="140" t="s">
        <v>149</v>
      </c>
      <c r="F766" s="141" t="s">
        <v>1122</v>
      </c>
      <c r="I766" s="142"/>
      <c r="L766" s="32"/>
      <c r="M766" s="143"/>
      <c r="T766" s="53"/>
      <c r="AT766" s="17" t="s">
        <v>149</v>
      </c>
      <c r="AU766" s="17" t="s">
        <v>77</v>
      </c>
    </row>
    <row r="767" spans="2:65" s="12" customFormat="1" ht="12">
      <c r="B767" s="144"/>
      <c r="D767" s="145" t="s">
        <v>151</v>
      </c>
      <c r="E767" s="146" t="s">
        <v>17</v>
      </c>
      <c r="F767" s="147" t="s">
        <v>1100</v>
      </c>
      <c r="H767" s="146" t="s">
        <v>17</v>
      </c>
      <c r="I767" s="148"/>
      <c r="L767" s="144"/>
      <c r="M767" s="149"/>
      <c r="T767" s="150"/>
      <c r="AT767" s="146" t="s">
        <v>151</v>
      </c>
      <c r="AU767" s="146" t="s">
        <v>77</v>
      </c>
      <c r="AV767" s="12" t="s">
        <v>75</v>
      </c>
      <c r="AW767" s="12" t="s">
        <v>30</v>
      </c>
      <c r="AX767" s="12" t="s">
        <v>67</v>
      </c>
      <c r="AY767" s="146" t="s">
        <v>141</v>
      </c>
    </row>
    <row r="768" spans="2:65" s="13" customFormat="1" ht="12">
      <c r="B768" s="151"/>
      <c r="D768" s="145" t="s">
        <v>151</v>
      </c>
      <c r="E768" s="152" t="s">
        <v>17</v>
      </c>
      <c r="F768" s="153" t="s">
        <v>1101</v>
      </c>
      <c r="H768" s="154">
        <v>60.6</v>
      </c>
      <c r="I768" s="155"/>
      <c r="L768" s="151"/>
      <c r="M768" s="156"/>
      <c r="T768" s="157"/>
      <c r="AT768" s="152" t="s">
        <v>151</v>
      </c>
      <c r="AU768" s="152" t="s">
        <v>77</v>
      </c>
      <c r="AV768" s="13" t="s">
        <v>77</v>
      </c>
      <c r="AW768" s="13" t="s">
        <v>30</v>
      </c>
      <c r="AX768" s="13" t="s">
        <v>67</v>
      </c>
      <c r="AY768" s="152" t="s">
        <v>141</v>
      </c>
    </row>
    <row r="769" spans="2:65" s="14" customFormat="1" ht="12">
      <c r="B769" s="158"/>
      <c r="D769" s="145" t="s">
        <v>151</v>
      </c>
      <c r="E769" s="159" t="s">
        <v>17</v>
      </c>
      <c r="F769" s="160" t="s">
        <v>154</v>
      </c>
      <c r="H769" s="161">
        <v>60.6</v>
      </c>
      <c r="I769" s="162"/>
      <c r="L769" s="158"/>
      <c r="M769" s="163"/>
      <c r="T769" s="164"/>
      <c r="AT769" s="159" t="s">
        <v>151</v>
      </c>
      <c r="AU769" s="159" t="s">
        <v>77</v>
      </c>
      <c r="AV769" s="14" t="s">
        <v>148</v>
      </c>
      <c r="AW769" s="14" t="s">
        <v>30</v>
      </c>
      <c r="AX769" s="14" t="s">
        <v>75</v>
      </c>
      <c r="AY769" s="159" t="s">
        <v>141</v>
      </c>
    </row>
    <row r="770" spans="2:65" s="1" customFormat="1" ht="16.5" customHeight="1">
      <c r="B770" s="32"/>
      <c r="C770" s="127" t="s">
        <v>1123</v>
      </c>
      <c r="D770" s="127" t="s">
        <v>143</v>
      </c>
      <c r="E770" s="128" t="s">
        <v>1124</v>
      </c>
      <c r="F770" s="129" t="s">
        <v>1125</v>
      </c>
      <c r="G770" s="130" t="s">
        <v>366</v>
      </c>
      <c r="H770" s="131">
        <v>7</v>
      </c>
      <c r="I770" s="132"/>
      <c r="J770" s="133">
        <f>ROUND(I770*H770,2)</f>
        <v>0</v>
      </c>
      <c r="K770" s="129" t="s">
        <v>147</v>
      </c>
      <c r="L770" s="32"/>
      <c r="M770" s="134" t="s">
        <v>17</v>
      </c>
      <c r="N770" s="135" t="s">
        <v>38</v>
      </c>
      <c r="P770" s="136">
        <f>O770*H770</f>
        <v>0</v>
      </c>
      <c r="Q770" s="136">
        <v>0</v>
      </c>
      <c r="R770" s="136">
        <f>Q770*H770</f>
        <v>0</v>
      </c>
      <c r="S770" s="136">
        <v>0</v>
      </c>
      <c r="T770" s="137">
        <f>S770*H770</f>
        <v>0</v>
      </c>
      <c r="AR770" s="138" t="s">
        <v>191</v>
      </c>
      <c r="AT770" s="138" t="s">
        <v>143</v>
      </c>
      <c r="AU770" s="138" t="s">
        <v>77</v>
      </c>
      <c r="AY770" s="17" t="s">
        <v>141</v>
      </c>
      <c r="BE770" s="139">
        <f>IF(N770="základní",J770,0)</f>
        <v>0</v>
      </c>
      <c r="BF770" s="139">
        <f>IF(N770="snížená",J770,0)</f>
        <v>0</v>
      </c>
      <c r="BG770" s="139">
        <f>IF(N770="zákl. přenesená",J770,0)</f>
        <v>0</v>
      </c>
      <c r="BH770" s="139">
        <f>IF(N770="sníž. přenesená",J770,0)</f>
        <v>0</v>
      </c>
      <c r="BI770" s="139">
        <f>IF(N770="nulová",J770,0)</f>
        <v>0</v>
      </c>
      <c r="BJ770" s="17" t="s">
        <v>75</v>
      </c>
      <c r="BK770" s="139">
        <f>ROUND(I770*H770,2)</f>
        <v>0</v>
      </c>
      <c r="BL770" s="17" t="s">
        <v>191</v>
      </c>
      <c r="BM770" s="138" t="s">
        <v>1126</v>
      </c>
    </row>
    <row r="771" spans="2:65" s="1" customFormat="1">
      <c r="B771" s="32"/>
      <c r="D771" s="140" t="s">
        <v>149</v>
      </c>
      <c r="F771" s="141" t="s">
        <v>1127</v>
      </c>
      <c r="I771" s="142"/>
      <c r="L771" s="32"/>
      <c r="M771" s="143"/>
      <c r="T771" s="53"/>
      <c r="AT771" s="17" t="s">
        <v>149</v>
      </c>
      <c r="AU771" s="17" t="s">
        <v>77</v>
      </c>
    </row>
    <row r="772" spans="2:65" s="13" customFormat="1" ht="12">
      <c r="B772" s="151"/>
      <c r="D772" s="145" t="s">
        <v>151</v>
      </c>
      <c r="E772" s="152" t="s">
        <v>17</v>
      </c>
      <c r="F772" s="153" t="s">
        <v>182</v>
      </c>
      <c r="H772" s="154">
        <v>7</v>
      </c>
      <c r="I772" s="155"/>
      <c r="L772" s="151"/>
      <c r="M772" s="156"/>
      <c r="T772" s="157"/>
      <c r="AT772" s="152" t="s">
        <v>151</v>
      </c>
      <c r="AU772" s="152" t="s">
        <v>77</v>
      </c>
      <c r="AV772" s="13" t="s">
        <v>77</v>
      </c>
      <c r="AW772" s="13" t="s">
        <v>30</v>
      </c>
      <c r="AX772" s="13" t="s">
        <v>67</v>
      </c>
      <c r="AY772" s="152" t="s">
        <v>141</v>
      </c>
    </row>
    <row r="773" spans="2:65" s="14" customFormat="1" ht="12">
      <c r="B773" s="158"/>
      <c r="D773" s="145" t="s">
        <v>151</v>
      </c>
      <c r="E773" s="159" t="s">
        <v>17</v>
      </c>
      <c r="F773" s="160" t="s">
        <v>154</v>
      </c>
      <c r="H773" s="161">
        <v>7</v>
      </c>
      <c r="I773" s="162"/>
      <c r="L773" s="158"/>
      <c r="M773" s="163"/>
      <c r="T773" s="164"/>
      <c r="AT773" s="159" t="s">
        <v>151</v>
      </c>
      <c r="AU773" s="159" t="s">
        <v>77</v>
      </c>
      <c r="AV773" s="14" t="s">
        <v>148</v>
      </c>
      <c r="AW773" s="14" t="s">
        <v>30</v>
      </c>
      <c r="AX773" s="14" t="s">
        <v>75</v>
      </c>
      <c r="AY773" s="159" t="s">
        <v>141</v>
      </c>
    </row>
    <row r="774" spans="2:65" s="1" customFormat="1" ht="16.5" customHeight="1">
      <c r="B774" s="32"/>
      <c r="C774" s="127" t="s">
        <v>653</v>
      </c>
      <c r="D774" s="127" t="s">
        <v>143</v>
      </c>
      <c r="E774" s="128" t="s">
        <v>1128</v>
      </c>
      <c r="F774" s="129" t="s">
        <v>1129</v>
      </c>
      <c r="G774" s="130" t="s">
        <v>366</v>
      </c>
      <c r="H774" s="131">
        <v>18</v>
      </c>
      <c r="I774" s="132"/>
      <c r="J774" s="133">
        <f>ROUND(I774*H774,2)</f>
        <v>0</v>
      </c>
      <c r="K774" s="129" t="s">
        <v>147</v>
      </c>
      <c r="L774" s="32"/>
      <c r="M774" s="134" t="s">
        <v>17</v>
      </c>
      <c r="N774" s="135" t="s">
        <v>38</v>
      </c>
      <c r="P774" s="136">
        <f>O774*H774</f>
        <v>0</v>
      </c>
      <c r="Q774" s="136">
        <v>0</v>
      </c>
      <c r="R774" s="136">
        <f>Q774*H774</f>
        <v>0</v>
      </c>
      <c r="S774" s="136">
        <v>0</v>
      </c>
      <c r="T774" s="137">
        <f>S774*H774</f>
        <v>0</v>
      </c>
      <c r="AR774" s="138" t="s">
        <v>191</v>
      </c>
      <c r="AT774" s="138" t="s">
        <v>143</v>
      </c>
      <c r="AU774" s="138" t="s">
        <v>77</v>
      </c>
      <c r="AY774" s="17" t="s">
        <v>141</v>
      </c>
      <c r="BE774" s="139">
        <f>IF(N774="základní",J774,0)</f>
        <v>0</v>
      </c>
      <c r="BF774" s="139">
        <f>IF(N774="snížená",J774,0)</f>
        <v>0</v>
      </c>
      <c r="BG774" s="139">
        <f>IF(N774="zákl. přenesená",J774,0)</f>
        <v>0</v>
      </c>
      <c r="BH774" s="139">
        <f>IF(N774="sníž. přenesená",J774,0)</f>
        <v>0</v>
      </c>
      <c r="BI774" s="139">
        <f>IF(N774="nulová",J774,0)</f>
        <v>0</v>
      </c>
      <c r="BJ774" s="17" t="s">
        <v>75</v>
      </c>
      <c r="BK774" s="139">
        <f>ROUND(I774*H774,2)</f>
        <v>0</v>
      </c>
      <c r="BL774" s="17" t="s">
        <v>191</v>
      </c>
      <c r="BM774" s="138" t="s">
        <v>1130</v>
      </c>
    </row>
    <row r="775" spans="2:65" s="1" customFormat="1">
      <c r="B775" s="32"/>
      <c r="D775" s="140" t="s">
        <v>149</v>
      </c>
      <c r="F775" s="141" t="s">
        <v>1131</v>
      </c>
      <c r="I775" s="142"/>
      <c r="L775" s="32"/>
      <c r="M775" s="143"/>
      <c r="T775" s="53"/>
      <c r="AT775" s="17" t="s">
        <v>149</v>
      </c>
      <c r="AU775" s="17" t="s">
        <v>77</v>
      </c>
    </row>
    <row r="776" spans="2:65" s="13" customFormat="1" ht="12">
      <c r="B776" s="151"/>
      <c r="D776" s="145" t="s">
        <v>151</v>
      </c>
      <c r="E776" s="152" t="s">
        <v>17</v>
      </c>
      <c r="F776" s="153" t="s">
        <v>200</v>
      </c>
      <c r="H776" s="154">
        <v>18</v>
      </c>
      <c r="I776" s="155"/>
      <c r="L776" s="151"/>
      <c r="M776" s="156"/>
      <c r="T776" s="157"/>
      <c r="AT776" s="152" t="s">
        <v>151</v>
      </c>
      <c r="AU776" s="152" t="s">
        <v>77</v>
      </c>
      <c r="AV776" s="13" t="s">
        <v>77</v>
      </c>
      <c r="AW776" s="13" t="s">
        <v>30</v>
      </c>
      <c r="AX776" s="13" t="s">
        <v>67</v>
      </c>
      <c r="AY776" s="152" t="s">
        <v>141</v>
      </c>
    </row>
    <row r="777" spans="2:65" s="14" customFormat="1" ht="12">
      <c r="B777" s="158"/>
      <c r="D777" s="145" t="s">
        <v>151</v>
      </c>
      <c r="E777" s="159" t="s">
        <v>17</v>
      </c>
      <c r="F777" s="160" t="s">
        <v>154</v>
      </c>
      <c r="H777" s="161">
        <v>18</v>
      </c>
      <c r="I777" s="162"/>
      <c r="L777" s="158"/>
      <c r="M777" s="163"/>
      <c r="T777" s="164"/>
      <c r="AT777" s="159" t="s">
        <v>151</v>
      </c>
      <c r="AU777" s="159" t="s">
        <v>77</v>
      </c>
      <c r="AV777" s="14" t="s">
        <v>148</v>
      </c>
      <c r="AW777" s="14" t="s">
        <v>30</v>
      </c>
      <c r="AX777" s="14" t="s">
        <v>75</v>
      </c>
      <c r="AY777" s="159" t="s">
        <v>141</v>
      </c>
    </row>
    <row r="778" spans="2:65" s="1" customFormat="1" ht="16.5" customHeight="1">
      <c r="B778" s="32"/>
      <c r="C778" s="127" t="s">
        <v>1132</v>
      </c>
      <c r="D778" s="127" t="s">
        <v>143</v>
      </c>
      <c r="E778" s="128" t="s">
        <v>1133</v>
      </c>
      <c r="F778" s="129" t="s">
        <v>1134</v>
      </c>
      <c r="G778" s="130" t="s">
        <v>179</v>
      </c>
      <c r="H778" s="131">
        <v>60.6</v>
      </c>
      <c r="I778" s="132"/>
      <c r="J778" s="133">
        <f>ROUND(I778*H778,2)</f>
        <v>0</v>
      </c>
      <c r="K778" s="129" t="s">
        <v>147</v>
      </c>
      <c r="L778" s="32"/>
      <c r="M778" s="134" t="s">
        <v>17</v>
      </c>
      <c r="N778" s="135" t="s">
        <v>38</v>
      </c>
      <c r="P778" s="136">
        <f>O778*H778</f>
        <v>0</v>
      </c>
      <c r="Q778" s="136">
        <v>0</v>
      </c>
      <c r="R778" s="136">
        <f>Q778*H778</f>
        <v>0</v>
      </c>
      <c r="S778" s="136">
        <v>0</v>
      </c>
      <c r="T778" s="137">
        <f>S778*H778</f>
        <v>0</v>
      </c>
      <c r="AR778" s="138" t="s">
        <v>191</v>
      </c>
      <c r="AT778" s="138" t="s">
        <v>143</v>
      </c>
      <c r="AU778" s="138" t="s">
        <v>77</v>
      </c>
      <c r="AY778" s="17" t="s">
        <v>141</v>
      </c>
      <c r="BE778" s="139">
        <f>IF(N778="základní",J778,0)</f>
        <v>0</v>
      </c>
      <c r="BF778" s="139">
        <f>IF(N778="snížená",J778,0)</f>
        <v>0</v>
      </c>
      <c r="BG778" s="139">
        <f>IF(N778="zákl. přenesená",J778,0)</f>
        <v>0</v>
      </c>
      <c r="BH778" s="139">
        <f>IF(N778="sníž. přenesená",J778,0)</f>
        <v>0</v>
      </c>
      <c r="BI778" s="139">
        <f>IF(N778="nulová",J778,0)</f>
        <v>0</v>
      </c>
      <c r="BJ778" s="17" t="s">
        <v>75</v>
      </c>
      <c r="BK778" s="139">
        <f>ROUND(I778*H778,2)</f>
        <v>0</v>
      </c>
      <c r="BL778" s="17" t="s">
        <v>191</v>
      </c>
      <c r="BM778" s="138" t="s">
        <v>1135</v>
      </c>
    </row>
    <row r="779" spans="2:65" s="1" customFormat="1">
      <c r="B779" s="32"/>
      <c r="D779" s="140" t="s">
        <v>149</v>
      </c>
      <c r="F779" s="141" t="s">
        <v>1136</v>
      </c>
      <c r="I779" s="142"/>
      <c r="L779" s="32"/>
      <c r="M779" s="143"/>
      <c r="T779" s="53"/>
      <c r="AT779" s="17" t="s">
        <v>149</v>
      </c>
      <c r="AU779" s="17" t="s">
        <v>77</v>
      </c>
    </row>
    <row r="780" spans="2:65" s="12" customFormat="1" ht="12">
      <c r="B780" s="144"/>
      <c r="D780" s="145" t="s">
        <v>151</v>
      </c>
      <c r="E780" s="146" t="s">
        <v>17</v>
      </c>
      <c r="F780" s="147" t="s">
        <v>1100</v>
      </c>
      <c r="H780" s="146" t="s">
        <v>17</v>
      </c>
      <c r="I780" s="148"/>
      <c r="L780" s="144"/>
      <c r="M780" s="149"/>
      <c r="T780" s="150"/>
      <c r="AT780" s="146" t="s">
        <v>151</v>
      </c>
      <c r="AU780" s="146" t="s">
        <v>77</v>
      </c>
      <c r="AV780" s="12" t="s">
        <v>75</v>
      </c>
      <c r="AW780" s="12" t="s">
        <v>30</v>
      </c>
      <c r="AX780" s="12" t="s">
        <v>67</v>
      </c>
      <c r="AY780" s="146" t="s">
        <v>141</v>
      </c>
    </row>
    <row r="781" spans="2:65" s="13" customFormat="1" ht="12">
      <c r="B781" s="151"/>
      <c r="D781" s="145" t="s">
        <v>151</v>
      </c>
      <c r="E781" s="152" t="s">
        <v>17</v>
      </c>
      <c r="F781" s="153" t="s">
        <v>1101</v>
      </c>
      <c r="H781" s="154">
        <v>60.6</v>
      </c>
      <c r="I781" s="155"/>
      <c r="L781" s="151"/>
      <c r="M781" s="156"/>
      <c r="T781" s="157"/>
      <c r="AT781" s="152" t="s">
        <v>151</v>
      </c>
      <c r="AU781" s="152" t="s">
        <v>77</v>
      </c>
      <c r="AV781" s="13" t="s">
        <v>77</v>
      </c>
      <c r="AW781" s="13" t="s">
        <v>30</v>
      </c>
      <c r="AX781" s="13" t="s">
        <v>67</v>
      </c>
      <c r="AY781" s="152" t="s">
        <v>141</v>
      </c>
    </row>
    <row r="782" spans="2:65" s="14" customFormat="1" ht="12">
      <c r="B782" s="158"/>
      <c r="D782" s="145" t="s">
        <v>151</v>
      </c>
      <c r="E782" s="159" t="s">
        <v>17</v>
      </c>
      <c r="F782" s="160" t="s">
        <v>154</v>
      </c>
      <c r="H782" s="161">
        <v>60.6</v>
      </c>
      <c r="I782" s="162"/>
      <c r="L782" s="158"/>
      <c r="M782" s="163"/>
      <c r="T782" s="164"/>
      <c r="AT782" s="159" t="s">
        <v>151</v>
      </c>
      <c r="AU782" s="159" t="s">
        <v>77</v>
      </c>
      <c r="AV782" s="14" t="s">
        <v>148</v>
      </c>
      <c r="AW782" s="14" t="s">
        <v>30</v>
      </c>
      <c r="AX782" s="14" t="s">
        <v>75</v>
      </c>
      <c r="AY782" s="159" t="s">
        <v>141</v>
      </c>
    </row>
    <row r="783" spans="2:65" s="1" customFormat="1" ht="16.5" customHeight="1">
      <c r="B783" s="32"/>
      <c r="C783" s="127" t="s">
        <v>660</v>
      </c>
      <c r="D783" s="127" t="s">
        <v>143</v>
      </c>
      <c r="E783" s="128" t="s">
        <v>1137</v>
      </c>
      <c r="F783" s="129" t="s">
        <v>1138</v>
      </c>
      <c r="G783" s="130" t="s">
        <v>146</v>
      </c>
      <c r="H783" s="131">
        <v>178.1</v>
      </c>
      <c r="I783" s="132"/>
      <c r="J783" s="133">
        <f>ROUND(I783*H783,2)</f>
        <v>0</v>
      </c>
      <c r="K783" s="129" t="s">
        <v>147</v>
      </c>
      <c r="L783" s="32"/>
      <c r="M783" s="134" t="s">
        <v>17</v>
      </c>
      <c r="N783" s="135" t="s">
        <v>38</v>
      </c>
      <c r="P783" s="136">
        <f>O783*H783</f>
        <v>0</v>
      </c>
      <c r="Q783" s="136">
        <v>0</v>
      </c>
      <c r="R783" s="136">
        <f>Q783*H783</f>
        <v>0</v>
      </c>
      <c r="S783" s="136">
        <v>0</v>
      </c>
      <c r="T783" s="137">
        <f>S783*H783</f>
        <v>0</v>
      </c>
      <c r="AR783" s="138" t="s">
        <v>191</v>
      </c>
      <c r="AT783" s="138" t="s">
        <v>143</v>
      </c>
      <c r="AU783" s="138" t="s">
        <v>77</v>
      </c>
      <c r="AY783" s="17" t="s">
        <v>141</v>
      </c>
      <c r="BE783" s="139">
        <f>IF(N783="základní",J783,0)</f>
        <v>0</v>
      </c>
      <c r="BF783" s="139">
        <f>IF(N783="snížená",J783,0)</f>
        <v>0</v>
      </c>
      <c r="BG783" s="139">
        <f>IF(N783="zákl. přenesená",J783,0)</f>
        <v>0</v>
      </c>
      <c r="BH783" s="139">
        <f>IF(N783="sníž. přenesená",J783,0)</f>
        <v>0</v>
      </c>
      <c r="BI783" s="139">
        <f>IF(N783="nulová",J783,0)</f>
        <v>0</v>
      </c>
      <c r="BJ783" s="17" t="s">
        <v>75</v>
      </c>
      <c r="BK783" s="139">
        <f>ROUND(I783*H783,2)</f>
        <v>0</v>
      </c>
      <c r="BL783" s="17" t="s">
        <v>191</v>
      </c>
      <c r="BM783" s="138" t="s">
        <v>1139</v>
      </c>
    </row>
    <row r="784" spans="2:65" s="1" customFormat="1">
      <c r="B784" s="32"/>
      <c r="D784" s="140" t="s">
        <v>149</v>
      </c>
      <c r="F784" s="141" t="s">
        <v>1140</v>
      </c>
      <c r="I784" s="142"/>
      <c r="L784" s="32"/>
      <c r="M784" s="143"/>
      <c r="T784" s="53"/>
      <c r="AT784" s="17" t="s">
        <v>149</v>
      </c>
      <c r="AU784" s="17" t="s">
        <v>77</v>
      </c>
    </row>
    <row r="785" spans="2:65" s="1" customFormat="1" ht="24.25" customHeight="1">
      <c r="B785" s="32"/>
      <c r="C785" s="127" t="s">
        <v>1141</v>
      </c>
      <c r="D785" s="127" t="s">
        <v>143</v>
      </c>
      <c r="E785" s="128" t="s">
        <v>1142</v>
      </c>
      <c r="F785" s="129" t="s">
        <v>1143</v>
      </c>
      <c r="G785" s="130" t="s">
        <v>234</v>
      </c>
      <c r="H785" s="131">
        <v>6.7519999999999998</v>
      </c>
      <c r="I785" s="132"/>
      <c r="J785" s="133">
        <f>ROUND(I785*H785,2)</f>
        <v>0</v>
      </c>
      <c r="K785" s="129" t="s">
        <v>147</v>
      </c>
      <c r="L785" s="32"/>
      <c r="M785" s="134" t="s">
        <v>17</v>
      </c>
      <c r="N785" s="135" t="s">
        <v>38</v>
      </c>
      <c r="P785" s="136">
        <f>O785*H785</f>
        <v>0</v>
      </c>
      <c r="Q785" s="136">
        <v>0</v>
      </c>
      <c r="R785" s="136">
        <f>Q785*H785</f>
        <v>0</v>
      </c>
      <c r="S785" s="136">
        <v>0</v>
      </c>
      <c r="T785" s="137">
        <f>S785*H785</f>
        <v>0</v>
      </c>
      <c r="AR785" s="138" t="s">
        <v>191</v>
      </c>
      <c r="AT785" s="138" t="s">
        <v>143</v>
      </c>
      <c r="AU785" s="138" t="s">
        <v>77</v>
      </c>
      <c r="AY785" s="17" t="s">
        <v>141</v>
      </c>
      <c r="BE785" s="139">
        <f>IF(N785="základní",J785,0)</f>
        <v>0</v>
      </c>
      <c r="BF785" s="139">
        <f>IF(N785="snížená",J785,0)</f>
        <v>0</v>
      </c>
      <c r="BG785" s="139">
        <f>IF(N785="zákl. přenesená",J785,0)</f>
        <v>0</v>
      </c>
      <c r="BH785" s="139">
        <f>IF(N785="sníž. přenesená",J785,0)</f>
        <v>0</v>
      </c>
      <c r="BI785" s="139">
        <f>IF(N785="nulová",J785,0)</f>
        <v>0</v>
      </c>
      <c r="BJ785" s="17" t="s">
        <v>75</v>
      </c>
      <c r="BK785" s="139">
        <f>ROUND(I785*H785,2)</f>
        <v>0</v>
      </c>
      <c r="BL785" s="17" t="s">
        <v>191</v>
      </c>
      <c r="BM785" s="138" t="s">
        <v>1144</v>
      </c>
    </row>
    <row r="786" spans="2:65" s="1" customFormat="1">
      <c r="B786" s="32"/>
      <c r="D786" s="140" t="s">
        <v>149</v>
      </c>
      <c r="F786" s="141" t="s">
        <v>1145</v>
      </c>
      <c r="I786" s="142"/>
      <c r="L786" s="32"/>
      <c r="M786" s="143"/>
      <c r="T786" s="53"/>
      <c r="AT786" s="17" t="s">
        <v>149</v>
      </c>
      <c r="AU786" s="17" t="s">
        <v>77</v>
      </c>
    </row>
    <row r="787" spans="2:65" s="11" customFormat="1" ht="23" customHeight="1">
      <c r="B787" s="115"/>
      <c r="D787" s="116" t="s">
        <v>66</v>
      </c>
      <c r="E787" s="125" t="s">
        <v>1146</v>
      </c>
      <c r="F787" s="125" t="s">
        <v>1147</v>
      </c>
      <c r="I787" s="118"/>
      <c r="J787" s="126">
        <f>BK787</f>
        <v>0</v>
      </c>
      <c r="L787" s="115"/>
      <c r="M787" s="120"/>
      <c r="P787" s="121">
        <f>SUM(P788:P802)</f>
        <v>0</v>
      </c>
      <c r="R787" s="121">
        <f>SUM(R788:R802)</f>
        <v>0</v>
      </c>
      <c r="T787" s="122">
        <f>SUM(T788:T802)</f>
        <v>0</v>
      </c>
      <c r="AR787" s="116" t="s">
        <v>77</v>
      </c>
      <c r="AT787" s="123" t="s">
        <v>66</v>
      </c>
      <c r="AU787" s="123" t="s">
        <v>75</v>
      </c>
      <c r="AY787" s="116" t="s">
        <v>141</v>
      </c>
      <c r="BK787" s="124">
        <f>SUM(BK788:BK802)</f>
        <v>0</v>
      </c>
    </row>
    <row r="788" spans="2:65" s="1" customFormat="1" ht="21.75" customHeight="1">
      <c r="B788" s="32"/>
      <c r="C788" s="127" t="s">
        <v>665</v>
      </c>
      <c r="D788" s="127" t="s">
        <v>143</v>
      </c>
      <c r="E788" s="128" t="s">
        <v>1148</v>
      </c>
      <c r="F788" s="129" t="s">
        <v>1149</v>
      </c>
      <c r="G788" s="130" t="s">
        <v>146</v>
      </c>
      <c r="H788" s="131">
        <v>219.79400000000001</v>
      </c>
      <c r="I788" s="132"/>
      <c r="J788" s="133">
        <f>ROUND(I788*H788,2)</f>
        <v>0</v>
      </c>
      <c r="K788" s="129" t="s">
        <v>147</v>
      </c>
      <c r="L788" s="32"/>
      <c r="M788" s="134" t="s">
        <v>17</v>
      </c>
      <c r="N788" s="135" t="s">
        <v>38</v>
      </c>
      <c r="P788" s="136">
        <f>O788*H788</f>
        <v>0</v>
      </c>
      <c r="Q788" s="136">
        <v>0</v>
      </c>
      <c r="R788" s="136">
        <f>Q788*H788</f>
        <v>0</v>
      </c>
      <c r="S788" s="136">
        <v>0</v>
      </c>
      <c r="T788" s="137">
        <f>S788*H788</f>
        <v>0</v>
      </c>
      <c r="AR788" s="138" t="s">
        <v>191</v>
      </c>
      <c r="AT788" s="138" t="s">
        <v>143</v>
      </c>
      <c r="AU788" s="138" t="s">
        <v>77</v>
      </c>
      <c r="AY788" s="17" t="s">
        <v>141</v>
      </c>
      <c r="BE788" s="139">
        <f>IF(N788="základní",J788,0)</f>
        <v>0</v>
      </c>
      <c r="BF788" s="139">
        <f>IF(N788="snížená",J788,0)</f>
        <v>0</v>
      </c>
      <c r="BG788" s="139">
        <f>IF(N788="zákl. přenesená",J788,0)</f>
        <v>0</v>
      </c>
      <c r="BH788" s="139">
        <f>IF(N788="sníž. přenesená",J788,0)</f>
        <v>0</v>
      </c>
      <c r="BI788" s="139">
        <f>IF(N788="nulová",J788,0)</f>
        <v>0</v>
      </c>
      <c r="BJ788" s="17" t="s">
        <v>75</v>
      </c>
      <c r="BK788" s="139">
        <f>ROUND(I788*H788,2)</f>
        <v>0</v>
      </c>
      <c r="BL788" s="17" t="s">
        <v>191</v>
      </c>
      <c r="BM788" s="138" t="s">
        <v>1150</v>
      </c>
    </row>
    <row r="789" spans="2:65" s="1" customFormat="1">
      <c r="B789" s="32"/>
      <c r="D789" s="140" t="s">
        <v>149</v>
      </c>
      <c r="F789" s="141" t="s">
        <v>1151</v>
      </c>
      <c r="I789" s="142"/>
      <c r="L789" s="32"/>
      <c r="M789" s="143"/>
      <c r="T789" s="53"/>
      <c r="AT789" s="17" t="s">
        <v>149</v>
      </c>
      <c r="AU789" s="17" t="s">
        <v>77</v>
      </c>
    </row>
    <row r="790" spans="2:65" s="12" customFormat="1" ht="12">
      <c r="B790" s="144"/>
      <c r="D790" s="145" t="s">
        <v>151</v>
      </c>
      <c r="E790" s="146" t="s">
        <v>17</v>
      </c>
      <c r="F790" s="147" t="s">
        <v>1152</v>
      </c>
      <c r="H790" s="146" t="s">
        <v>17</v>
      </c>
      <c r="I790" s="148"/>
      <c r="L790" s="144"/>
      <c r="M790" s="149"/>
      <c r="T790" s="150"/>
      <c r="AT790" s="146" t="s">
        <v>151</v>
      </c>
      <c r="AU790" s="146" t="s">
        <v>77</v>
      </c>
      <c r="AV790" s="12" t="s">
        <v>75</v>
      </c>
      <c r="AW790" s="12" t="s">
        <v>30</v>
      </c>
      <c r="AX790" s="12" t="s">
        <v>67</v>
      </c>
      <c r="AY790" s="146" t="s">
        <v>141</v>
      </c>
    </row>
    <row r="791" spans="2:65" s="13" customFormat="1" ht="12">
      <c r="B791" s="151"/>
      <c r="D791" s="145" t="s">
        <v>151</v>
      </c>
      <c r="E791" s="152" t="s">
        <v>17</v>
      </c>
      <c r="F791" s="153" t="s">
        <v>1153</v>
      </c>
      <c r="H791" s="154">
        <v>3.15</v>
      </c>
      <c r="I791" s="155"/>
      <c r="L791" s="151"/>
      <c r="M791" s="156"/>
      <c r="T791" s="157"/>
      <c r="AT791" s="152" t="s">
        <v>151</v>
      </c>
      <c r="AU791" s="152" t="s">
        <v>77</v>
      </c>
      <c r="AV791" s="13" t="s">
        <v>77</v>
      </c>
      <c r="AW791" s="13" t="s">
        <v>30</v>
      </c>
      <c r="AX791" s="13" t="s">
        <v>67</v>
      </c>
      <c r="AY791" s="152" t="s">
        <v>141</v>
      </c>
    </row>
    <row r="792" spans="2:65" s="12" customFormat="1" ht="12">
      <c r="B792" s="144"/>
      <c r="D792" s="145" t="s">
        <v>151</v>
      </c>
      <c r="E792" s="146" t="s">
        <v>17</v>
      </c>
      <c r="F792" s="147" t="s">
        <v>1154</v>
      </c>
      <c r="H792" s="146" t="s">
        <v>17</v>
      </c>
      <c r="I792" s="148"/>
      <c r="L792" s="144"/>
      <c r="M792" s="149"/>
      <c r="T792" s="150"/>
      <c r="AT792" s="146" t="s">
        <v>151</v>
      </c>
      <c r="AU792" s="146" t="s">
        <v>77</v>
      </c>
      <c r="AV792" s="12" t="s">
        <v>75</v>
      </c>
      <c r="AW792" s="12" t="s">
        <v>30</v>
      </c>
      <c r="AX792" s="12" t="s">
        <v>67</v>
      </c>
      <c r="AY792" s="146" t="s">
        <v>141</v>
      </c>
    </row>
    <row r="793" spans="2:65" s="13" customFormat="1" ht="12">
      <c r="B793" s="151"/>
      <c r="D793" s="145" t="s">
        <v>151</v>
      </c>
      <c r="E793" s="152" t="s">
        <v>17</v>
      </c>
      <c r="F793" s="153" t="s">
        <v>1155</v>
      </c>
      <c r="H793" s="154">
        <v>11.709</v>
      </c>
      <c r="I793" s="155"/>
      <c r="L793" s="151"/>
      <c r="M793" s="156"/>
      <c r="T793" s="157"/>
      <c r="AT793" s="152" t="s">
        <v>151</v>
      </c>
      <c r="AU793" s="152" t="s">
        <v>77</v>
      </c>
      <c r="AV793" s="13" t="s">
        <v>77</v>
      </c>
      <c r="AW793" s="13" t="s">
        <v>30</v>
      </c>
      <c r="AX793" s="13" t="s">
        <v>67</v>
      </c>
      <c r="AY793" s="152" t="s">
        <v>141</v>
      </c>
    </row>
    <row r="794" spans="2:65" s="12" customFormat="1" ht="12">
      <c r="B794" s="144"/>
      <c r="D794" s="145" t="s">
        <v>151</v>
      </c>
      <c r="E794" s="146" t="s">
        <v>17</v>
      </c>
      <c r="F794" s="147" t="s">
        <v>1156</v>
      </c>
      <c r="H794" s="146" t="s">
        <v>17</v>
      </c>
      <c r="I794" s="148"/>
      <c r="L794" s="144"/>
      <c r="M794" s="149"/>
      <c r="T794" s="150"/>
      <c r="AT794" s="146" t="s">
        <v>151</v>
      </c>
      <c r="AU794" s="146" t="s">
        <v>77</v>
      </c>
      <c r="AV794" s="12" t="s">
        <v>75</v>
      </c>
      <c r="AW794" s="12" t="s">
        <v>30</v>
      </c>
      <c r="AX794" s="12" t="s">
        <v>67</v>
      </c>
      <c r="AY794" s="146" t="s">
        <v>141</v>
      </c>
    </row>
    <row r="795" spans="2:65" s="13" customFormat="1" ht="12">
      <c r="B795" s="151"/>
      <c r="D795" s="145" t="s">
        <v>151</v>
      </c>
      <c r="E795" s="152" t="s">
        <v>17</v>
      </c>
      <c r="F795" s="153" t="s">
        <v>1157</v>
      </c>
      <c r="H795" s="154">
        <v>90.802000000000007</v>
      </c>
      <c r="I795" s="155"/>
      <c r="L795" s="151"/>
      <c r="M795" s="156"/>
      <c r="T795" s="157"/>
      <c r="AT795" s="152" t="s">
        <v>151</v>
      </c>
      <c r="AU795" s="152" t="s">
        <v>77</v>
      </c>
      <c r="AV795" s="13" t="s">
        <v>77</v>
      </c>
      <c r="AW795" s="13" t="s">
        <v>30</v>
      </c>
      <c r="AX795" s="13" t="s">
        <v>67</v>
      </c>
      <c r="AY795" s="152" t="s">
        <v>141</v>
      </c>
    </row>
    <row r="796" spans="2:65" s="12" customFormat="1" ht="12">
      <c r="B796" s="144"/>
      <c r="D796" s="145" t="s">
        <v>151</v>
      </c>
      <c r="E796" s="146" t="s">
        <v>17</v>
      </c>
      <c r="F796" s="147" t="s">
        <v>1158</v>
      </c>
      <c r="H796" s="146" t="s">
        <v>17</v>
      </c>
      <c r="I796" s="148"/>
      <c r="L796" s="144"/>
      <c r="M796" s="149"/>
      <c r="T796" s="150"/>
      <c r="AT796" s="146" t="s">
        <v>151</v>
      </c>
      <c r="AU796" s="146" t="s">
        <v>77</v>
      </c>
      <c r="AV796" s="12" t="s">
        <v>75</v>
      </c>
      <c r="AW796" s="12" t="s">
        <v>30</v>
      </c>
      <c r="AX796" s="12" t="s">
        <v>67</v>
      </c>
      <c r="AY796" s="146" t="s">
        <v>141</v>
      </c>
    </row>
    <row r="797" spans="2:65" s="13" customFormat="1" ht="12">
      <c r="B797" s="151"/>
      <c r="D797" s="145" t="s">
        <v>151</v>
      </c>
      <c r="E797" s="152" t="s">
        <v>17</v>
      </c>
      <c r="F797" s="153" t="s">
        <v>1159</v>
      </c>
      <c r="H797" s="154">
        <v>114.133</v>
      </c>
      <c r="I797" s="155"/>
      <c r="L797" s="151"/>
      <c r="M797" s="156"/>
      <c r="T797" s="157"/>
      <c r="AT797" s="152" t="s">
        <v>151</v>
      </c>
      <c r="AU797" s="152" t="s">
        <v>77</v>
      </c>
      <c r="AV797" s="13" t="s">
        <v>77</v>
      </c>
      <c r="AW797" s="13" t="s">
        <v>30</v>
      </c>
      <c r="AX797" s="13" t="s">
        <v>67</v>
      </c>
      <c r="AY797" s="152" t="s">
        <v>141</v>
      </c>
    </row>
    <row r="798" spans="2:65" s="14" customFormat="1" ht="12">
      <c r="B798" s="158"/>
      <c r="D798" s="145" t="s">
        <v>151</v>
      </c>
      <c r="E798" s="159" t="s">
        <v>17</v>
      </c>
      <c r="F798" s="160" t="s">
        <v>154</v>
      </c>
      <c r="H798" s="161">
        <v>219.79399999999998</v>
      </c>
      <c r="I798" s="162"/>
      <c r="L798" s="158"/>
      <c r="M798" s="163"/>
      <c r="T798" s="164"/>
      <c r="AT798" s="159" t="s">
        <v>151</v>
      </c>
      <c r="AU798" s="159" t="s">
        <v>77</v>
      </c>
      <c r="AV798" s="14" t="s">
        <v>148</v>
      </c>
      <c r="AW798" s="14" t="s">
        <v>30</v>
      </c>
      <c r="AX798" s="14" t="s">
        <v>75</v>
      </c>
      <c r="AY798" s="159" t="s">
        <v>141</v>
      </c>
    </row>
    <row r="799" spans="2:65" s="1" customFormat="1" ht="24.25" customHeight="1">
      <c r="B799" s="32"/>
      <c r="C799" s="127" t="s">
        <v>1160</v>
      </c>
      <c r="D799" s="127" t="s">
        <v>143</v>
      </c>
      <c r="E799" s="128" t="s">
        <v>1161</v>
      </c>
      <c r="F799" s="129" t="s">
        <v>1162</v>
      </c>
      <c r="G799" s="130" t="s">
        <v>146</v>
      </c>
      <c r="H799" s="131">
        <v>219.79400000000001</v>
      </c>
      <c r="I799" s="132"/>
      <c r="J799" s="133">
        <f>ROUND(I799*H799,2)</f>
        <v>0</v>
      </c>
      <c r="K799" s="129" t="s">
        <v>147</v>
      </c>
      <c r="L799" s="32"/>
      <c r="M799" s="134" t="s">
        <v>17</v>
      </c>
      <c r="N799" s="135" t="s">
        <v>38</v>
      </c>
      <c r="P799" s="136">
        <f>O799*H799</f>
        <v>0</v>
      </c>
      <c r="Q799" s="136">
        <v>0</v>
      </c>
      <c r="R799" s="136">
        <f>Q799*H799</f>
        <v>0</v>
      </c>
      <c r="S799" s="136">
        <v>0</v>
      </c>
      <c r="T799" s="137">
        <f>S799*H799</f>
        <v>0</v>
      </c>
      <c r="AR799" s="138" t="s">
        <v>191</v>
      </c>
      <c r="AT799" s="138" t="s">
        <v>143</v>
      </c>
      <c r="AU799" s="138" t="s">
        <v>77</v>
      </c>
      <c r="AY799" s="17" t="s">
        <v>141</v>
      </c>
      <c r="BE799" s="139">
        <f>IF(N799="základní",J799,0)</f>
        <v>0</v>
      </c>
      <c r="BF799" s="139">
        <f>IF(N799="snížená",J799,0)</f>
        <v>0</v>
      </c>
      <c r="BG799" s="139">
        <f>IF(N799="zákl. přenesená",J799,0)</f>
        <v>0</v>
      </c>
      <c r="BH799" s="139">
        <f>IF(N799="sníž. přenesená",J799,0)</f>
        <v>0</v>
      </c>
      <c r="BI799" s="139">
        <f>IF(N799="nulová",J799,0)</f>
        <v>0</v>
      </c>
      <c r="BJ799" s="17" t="s">
        <v>75</v>
      </c>
      <c r="BK799" s="139">
        <f>ROUND(I799*H799,2)</f>
        <v>0</v>
      </c>
      <c r="BL799" s="17" t="s">
        <v>191</v>
      </c>
      <c r="BM799" s="138" t="s">
        <v>1163</v>
      </c>
    </row>
    <row r="800" spans="2:65" s="1" customFormat="1">
      <c r="B800" s="32"/>
      <c r="D800" s="140" t="s">
        <v>149</v>
      </c>
      <c r="F800" s="141" t="s">
        <v>1164</v>
      </c>
      <c r="I800" s="142"/>
      <c r="L800" s="32"/>
      <c r="M800" s="143"/>
      <c r="T800" s="53"/>
      <c r="AT800" s="17" t="s">
        <v>149</v>
      </c>
      <c r="AU800" s="17" t="s">
        <v>77</v>
      </c>
    </row>
    <row r="801" spans="2:65" s="1" customFormat="1" ht="16.5" customHeight="1">
      <c r="B801" s="32"/>
      <c r="C801" s="127" t="s">
        <v>670</v>
      </c>
      <c r="D801" s="127" t="s">
        <v>143</v>
      </c>
      <c r="E801" s="128" t="s">
        <v>1165</v>
      </c>
      <c r="F801" s="129" t="s">
        <v>1166</v>
      </c>
      <c r="G801" s="130" t="s">
        <v>146</v>
      </c>
      <c r="H801" s="131">
        <v>219.79400000000001</v>
      </c>
      <c r="I801" s="132"/>
      <c r="J801" s="133">
        <f>ROUND(I801*H801,2)</f>
        <v>0</v>
      </c>
      <c r="K801" s="129" t="s">
        <v>147</v>
      </c>
      <c r="L801" s="32"/>
      <c r="M801" s="134" t="s">
        <v>17</v>
      </c>
      <c r="N801" s="135" t="s">
        <v>38</v>
      </c>
      <c r="P801" s="136">
        <f>O801*H801</f>
        <v>0</v>
      </c>
      <c r="Q801" s="136">
        <v>0</v>
      </c>
      <c r="R801" s="136">
        <f>Q801*H801</f>
        <v>0</v>
      </c>
      <c r="S801" s="136">
        <v>0</v>
      </c>
      <c r="T801" s="137">
        <f>S801*H801</f>
        <v>0</v>
      </c>
      <c r="AR801" s="138" t="s">
        <v>191</v>
      </c>
      <c r="AT801" s="138" t="s">
        <v>143</v>
      </c>
      <c r="AU801" s="138" t="s">
        <v>77</v>
      </c>
      <c r="AY801" s="17" t="s">
        <v>141</v>
      </c>
      <c r="BE801" s="139">
        <f>IF(N801="základní",J801,0)</f>
        <v>0</v>
      </c>
      <c r="BF801" s="139">
        <f>IF(N801="snížená",J801,0)</f>
        <v>0</v>
      </c>
      <c r="BG801" s="139">
        <f>IF(N801="zákl. přenesená",J801,0)</f>
        <v>0</v>
      </c>
      <c r="BH801" s="139">
        <f>IF(N801="sníž. přenesená",J801,0)</f>
        <v>0</v>
      </c>
      <c r="BI801" s="139">
        <f>IF(N801="nulová",J801,0)</f>
        <v>0</v>
      </c>
      <c r="BJ801" s="17" t="s">
        <v>75</v>
      </c>
      <c r="BK801" s="139">
        <f>ROUND(I801*H801,2)</f>
        <v>0</v>
      </c>
      <c r="BL801" s="17" t="s">
        <v>191</v>
      </c>
      <c r="BM801" s="138" t="s">
        <v>1167</v>
      </c>
    </row>
    <row r="802" spans="2:65" s="1" customFormat="1">
      <c r="B802" s="32"/>
      <c r="D802" s="140" t="s">
        <v>149</v>
      </c>
      <c r="F802" s="141" t="s">
        <v>1168</v>
      </c>
      <c r="I802" s="142"/>
      <c r="L802" s="32"/>
      <c r="M802" s="143"/>
      <c r="T802" s="53"/>
      <c r="AT802" s="17" t="s">
        <v>149</v>
      </c>
      <c r="AU802" s="17" t="s">
        <v>77</v>
      </c>
    </row>
    <row r="803" spans="2:65" s="11" customFormat="1" ht="23" customHeight="1">
      <c r="B803" s="115"/>
      <c r="D803" s="116" t="s">
        <v>66</v>
      </c>
      <c r="E803" s="125" t="s">
        <v>1169</v>
      </c>
      <c r="F803" s="125" t="s">
        <v>1170</v>
      </c>
      <c r="I803" s="118"/>
      <c r="J803" s="126">
        <f>BK803</f>
        <v>0</v>
      </c>
      <c r="L803" s="115"/>
      <c r="M803" s="120"/>
      <c r="P803" s="121">
        <f>SUM(P804:P814)</f>
        <v>0</v>
      </c>
      <c r="R803" s="121">
        <f>SUM(R804:R814)</f>
        <v>0</v>
      </c>
      <c r="T803" s="122">
        <f>SUM(T804:T814)</f>
        <v>0</v>
      </c>
      <c r="AR803" s="116" t="s">
        <v>77</v>
      </c>
      <c r="AT803" s="123" t="s">
        <v>66</v>
      </c>
      <c r="AU803" s="123" t="s">
        <v>75</v>
      </c>
      <c r="AY803" s="116" t="s">
        <v>141</v>
      </c>
      <c r="BK803" s="124">
        <f>SUM(BK804:BK814)</f>
        <v>0</v>
      </c>
    </row>
    <row r="804" spans="2:65" s="1" customFormat="1" ht="24.25" customHeight="1">
      <c r="B804" s="32"/>
      <c r="C804" s="127" t="s">
        <v>1171</v>
      </c>
      <c r="D804" s="127" t="s">
        <v>143</v>
      </c>
      <c r="E804" s="128" t="s">
        <v>1172</v>
      </c>
      <c r="F804" s="129" t="s">
        <v>1173</v>
      </c>
      <c r="G804" s="130" t="s">
        <v>146</v>
      </c>
      <c r="H804" s="131">
        <v>178.1</v>
      </c>
      <c r="I804" s="132"/>
      <c r="J804" s="133">
        <f>ROUND(I804*H804,2)</f>
        <v>0</v>
      </c>
      <c r="K804" s="129" t="s">
        <v>147</v>
      </c>
      <c r="L804" s="32"/>
      <c r="M804" s="134" t="s">
        <v>17</v>
      </c>
      <c r="N804" s="135" t="s">
        <v>38</v>
      </c>
      <c r="P804" s="136">
        <f>O804*H804</f>
        <v>0</v>
      </c>
      <c r="Q804" s="136">
        <v>0</v>
      </c>
      <c r="R804" s="136">
        <f>Q804*H804</f>
        <v>0</v>
      </c>
      <c r="S804" s="136">
        <v>0</v>
      </c>
      <c r="T804" s="137">
        <f>S804*H804</f>
        <v>0</v>
      </c>
      <c r="AR804" s="138" t="s">
        <v>191</v>
      </c>
      <c r="AT804" s="138" t="s">
        <v>143</v>
      </c>
      <c r="AU804" s="138" t="s">
        <v>77</v>
      </c>
      <c r="AY804" s="17" t="s">
        <v>141</v>
      </c>
      <c r="BE804" s="139">
        <f>IF(N804="základní",J804,0)</f>
        <v>0</v>
      </c>
      <c r="BF804" s="139">
        <f>IF(N804="snížená",J804,0)</f>
        <v>0</v>
      </c>
      <c r="BG804" s="139">
        <f>IF(N804="zákl. přenesená",J804,0)</f>
        <v>0</v>
      </c>
      <c r="BH804" s="139">
        <f>IF(N804="sníž. přenesená",J804,0)</f>
        <v>0</v>
      </c>
      <c r="BI804" s="139">
        <f>IF(N804="nulová",J804,0)</f>
        <v>0</v>
      </c>
      <c r="BJ804" s="17" t="s">
        <v>75</v>
      </c>
      <c r="BK804" s="139">
        <f>ROUND(I804*H804,2)</f>
        <v>0</v>
      </c>
      <c r="BL804" s="17" t="s">
        <v>191</v>
      </c>
      <c r="BM804" s="138" t="s">
        <v>1174</v>
      </c>
    </row>
    <row r="805" spans="2:65" s="1" customFormat="1">
      <c r="B805" s="32"/>
      <c r="D805" s="140" t="s">
        <v>149</v>
      </c>
      <c r="F805" s="141" t="s">
        <v>1175</v>
      </c>
      <c r="I805" s="142"/>
      <c r="L805" s="32"/>
      <c r="M805" s="143"/>
      <c r="T805" s="53"/>
      <c r="AT805" s="17" t="s">
        <v>149</v>
      </c>
      <c r="AU805" s="17" t="s">
        <v>77</v>
      </c>
    </row>
    <row r="806" spans="2:65" s="13" customFormat="1" ht="12">
      <c r="B806" s="151"/>
      <c r="D806" s="145" t="s">
        <v>151</v>
      </c>
      <c r="E806" s="152" t="s">
        <v>17</v>
      </c>
      <c r="F806" s="153" t="s">
        <v>1176</v>
      </c>
      <c r="H806" s="154">
        <v>178.1</v>
      </c>
      <c r="I806" s="155"/>
      <c r="L806" s="151"/>
      <c r="M806" s="156"/>
      <c r="T806" s="157"/>
      <c r="AT806" s="152" t="s">
        <v>151</v>
      </c>
      <c r="AU806" s="152" t="s">
        <v>77</v>
      </c>
      <c r="AV806" s="13" t="s">
        <v>77</v>
      </c>
      <c r="AW806" s="13" t="s">
        <v>30</v>
      </c>
      <c r="AX806" s="13" t="s">
        <v>67</v>
      </c>
      <c r="AY806" s="152" t="s">
        <v>141</v>
      </c>
    </row>
    <row r="807" spans="2:65" s="14" customFormat="1" ht="12">
      <c r="B807" s="158"/>
      <c r="D807" s="145" t="s">
        <v>151</v>
      </c>
      <c r="E807" s="159" t="s">
        <v>17</v>
      </c>
      <c r="F807" s="160" t="s">
        <v>154</v>
      </c>
      <c r="H807" s="161">
        <v>178.1</v>
      </c>
      <c r="I807" s="162"/>
      <c r="L807" s="158"/>
      <c r="M807" s="163"/>
      <c r="T807" s="164"/>
      <c r="AT807" s="159" t="s">
        <v>151</v>
      </c>
      <c r="AU807" s="159" t="s">
        <v>77</v>
      </c>
      <c r="AV807" s="14" t="s">
        <v>148</v>
      </c>
      <c r="AW807" s="14" t="s">
        <v>30</v>
      </c>
      <c r="AX807" s="14" t="s">
        <v>75</v>
      </c>
      <c r="AY807" s="159" t="s">
        <v>141</v>
      </c>
    </row>
    <row r="808" spans="2:65" s="1" customFormat="1" ht="16.5" customHeight="1">
      <c r="B808" s="32"/>
      <c r="C808" s="165" t="s">
        <v>675</v>
      </c>
      <c r="D808" s="165" t="s">
        <v>467</v>
      </c>
      <c r="E808" s="166" t="s">
        <v>1177</v>
      </c>
      <c r="F808" s="167" t="s">
        <v>1178</v>
      </c>
      <c r="G808" s="168" t="s">
        <v>146</v>
      </c>
      <c r="H808" s="169">
        <v>187.005</v>
      </c>
      <c r="I808" s="170"/>
      <c r="J808" s="171">
        <f>ROUND(I808*H808,2)</f>
        <v>0</v>
      </c>
      <c r="K808" s="167" t="s">
        <v>147</v>
      </c>
      <c r="L808" s="172"/>
      <c r="M808" s="173" t="s">
        <v>17</v>
      </c>
      <c r="N808" s="174" t="s">
        <v>38</v>
      </c>
      <c r="P808" s="136">
        <f>O808*H808</f>
        <v>0</v>
      </c>
      <c r="Q808" s="136">
        <v>0</v>
      </c>
      <c r="R808" s="136">
        <f>Q808*H808</f>
        <v>0</v>
      </c>
      <c r="S808" s="136">
        <v>0</v>
      </c>
      <c r="T808" s="137">
        <f>S808*H808</f>
        <v>0</v>
      </c>
      <c r="AR808" s="138" t="s">
        <v>246</v>
      </c>
      <c r="AT808" s="138" t="s">
        <v>467</v>
      </c>
      <c r="AU808" s="138" t="s">
        <v>77</v>
      </c>
      <c r="AY808" s="17" t="s">
        <v>141</v>
      </c>
      <c r="BE808" s="139">
        <f>IF(N808="základní",J808,0)</f>
        <v>0</v>
      </c>
      <c r="BF808" s="139">
        <f>IF(N808="snížená",J808,0)</f>
        <v>0</v>
      </c>
      <c r="BG808" s="139">
        <f>IF(N808="zákl. přenesená",J808,0)</f>
        <v>0</v>
      </c>
      <c r="BH808" s="139">
        <f>IF(N808="sníž. přenesená",J808,0)</f>
        <v>0</v>
      </c>
      <c r="BI808" s="139">
        <f>IF(N808="nulová",J808,0)</f>
        <v>0</v>
      </c>
      <c r="BJ808" s="17" t="s">
        <v>75</v>
      </c>
      <c r="BK808" s="139">
        <f>ROUND(I808*H808,2)</f>
        <v>0</v>
      </c>
      <c r="BL808" s="17" t="s">
        <v>191</v>
      </c>
      <c r="BM808" s="138" t="s">
        <v>1179</v>
      </c>
    </row>
    <row r="809" spans="2:65" s="13" customFormat="1" ht="12">
      <c r="B809" s="151"/>
      <c r="D809" s="145" t="s">
        <v>151</v>
      </c>
      <c r="E809" s="152" t="s">
        <v>17</v>
      </c>
      <c r="F809" s="153" t="s">
        <v>844</v>
      </c>
      <c r="H809" s="154">
        <v>187.005</v>
      </c>
      <c r="I809" s="155"/>
      <c r="L809" s="151"/>
      <c r="M809" s="156"/>
      <c r="T809" s="157"/>
      <c r="AT809" s="152" t="s">
        <v>151</v>
      </c>
      <c r="AU809" s="152" t="s">
        <v>77</v>
      </c>
      <c r="AV809" s="13" t="s">
        <v>77</v>
      </c>
      <c r="AW809" s="13" t="s">
        <v>30</v>
      </c>
      <c r="AX809" s="13" t="s">
        <v>67</v>
      </c>
      <c r="AY809" s="152" t="s">
        <v>141</v>
      </c>
    </row>
    <row r="810" spans="2:65" s="14" customFormat="1" ht="12">
      <c r="B810" s="158"/>
      <c r="D810" s="145" t="s">
        <v>151</v>
      </c>
      <c r="E810" s="159" t="s">
        <v>17</v>
      </c>
      <c r="F810" s="160" t="s">
        <v>154</v>
      </c>
      <c r="H810" s="161">
        <v>187.005</v>
      </c>
      <c r="I810" s="162"/>
      <c r="L810" s="158"/>
      <c r="M810" s="163"/>
      <c r="T810" s="164"/>
      <c r="AT810" s="159" t="s">
        <v>151</v>
      </c>
      <c r="AU810" s="159" t="s">
        <v>77</v>
      </c>
      <c r="AV810" s="14" t="s">
        <v>148</v>
      </c>
      <c r="AW810" s="14" t="s">
        <v>30</v>
      </c>
      <c r="AX810" s="14" t="s">
        <v>75</v>
      </c>
      <c r="AY810" s="159" t="s">
        <v>141</v>
      </c>
    </row>
    <row r="811" spans="2:65" s="1" customFormat="1" ht="16.5" customHeight="1">
      <c r="B811" s="32"/>
      <c r="C811" s="127" t="s">
        <v>1180</v>
      </c>
      <c r="D811" s="127" t="s">
        <v>143</v>
      </c>
      <c r="E811" s="128" t="s">
        <v>1181</v>
      </c>
      <c r="F811" s="129" t="s">
        <v>1182</v>
      </c>
      <c r="G811" s="130" t="s">
        <v>146</v>
      </c>
      <c r="H811" s="131">
        <v>140.30799999999999</v>
      </c>
      <c r="I811" s="132"/>
      <c r="J811" s="133">
        <f>ROUND(I811*H811,2)</f>
        <v>0</v>
      </c>
      <c r="K811" s="129" t="s">
        <v>147</v>
      </c>
      <c r="L811" s="32"/>
      <c r="M811" s="134" t="s">
        <v>17</v>
      </c>
      <c r="N811" s="135" t="s">
        <v>38</v>
      </c>
      <c r="P811" s="136">
        <f>O811*H811</f>
        <v>0</v>
      </c>
      <c r="Q811" s="136">
        <v>0</v>
      </c>
      <c r="R811" s="136">
        <f>Q811*H811</f>
        <v>0</v>
      </c>
      <c r="S811" s="136">
        <v>0</v>
      </c>
      <c r="T811" s="137">
        <f>S811*H811</f>
        <v>0</v>
      </c>
      <c r="AR811" s="138" t="s">
        <v>191</v>
      </c>
      <c r="AT811" s="138" t="s">
        <v>143</v>
      </c>
      <c r="AU811" s="138" t="s">
        <v>77</v>
      </c>
      <c r="AY811" s="17" t="s">
        <v>141</v>
      </c>
      <c r="BE811" s="139">
        <f>IF(N811="základní",J811,0)</f>
        <v>0</v>
      </c>
      <c r="BF811" s="139">
        <f>IF(N811="snížená",J811,0)</f>
        <v>0</v>
      </c>
      <c r="BG811" s="139">
        <f>IF(N811="zákl. přenesená",J811,0)</f>
        <v>0</v>
      </c>
      <c r="BH811" s="139">
        <f>IF(N811="sníž. přenesená",J811,0)</f>
        <v>0</v>
      </c>
      <c r="BI811" s="139">
        <f>IF(N811="nulová",J811,0)</f>
        <v>0</v>
      </c>
      <c r="BJ811" s="17" t="s">
        <v>75</v>
      </c>
      <c r="BK811" s="139">
        <f>ROUND(I811*H811,2)</f>
        <v>0</v>
      </c>
      <c r="BL811" s="17" t="s">
        <v>191</v>
      </c>
      <c r="BM811" s="138" t="s">
        <v>1183</v>
      </c>
    </row>
    <row r="812" spans="2:65" s="1" customFormat="1">
      <c r="B812" s="32"/>
      <c r="D812" s="140" t="s">
        <v>149</v>
      </c>
      <c r="F812" s="141" t="s">
        <v>1184</v>
      </c>
      <c r="I812" s="142"/>
      <c r="L812" s="32"/>
      <c r="M812" s="143"/>
      <c r="T812" s="53"/>
      <c r="AT812" s="17" t="s">
        <v>149</v>
      </c>
      <c r="AU812" s="17" t="s">
        <v>77</v>
      </c>
    </row>
    <row r="813" spans="2:65" s="1" customFormat="1" ht="24.25" customHeight="1">
      <c r="B813" s="32"/>
      <c r="C813" s="127" t="s">
        <v>680</v>
      </c>
      <c r="D813" s="127" t="s">
        <v>143</v>
      </c>
      <c r="E813" s="128" t="s">
        <v>1185</v>
      </c>
      <c r="F813" s="129" t="s">
        <v>1186</v>
      </c>
      <c r="G813" s="130" t="s">
        <v>146</v>
      </c>
      <c r="H813" s="131">
        <v>140.30799999999999</v>
      </c>
      <c r="I813" s="132"/>
      <c r="J813" s="133">
        <f>ROUND(I813*H813,2)</f>
        <v>0</v>
      </c>
      <c r="K813" s="129" t="s">
        <v>147</v>
      </c>
      <c r="L813" s="32"/>
      <c r="M813" s="134" t="s">
        <v>17</v>
      </c>
      <c r="N813" s="135" t="s">
        <v>38</v>
      </c>
      <c r="P813" s="136">
        <f>O813*H813</f>
        <v>0</v>
      </c>
      <c r="Q813" s="136">
        <v>0</v>
      </c>
      <c r="R813" s="136">
        <f>Q813*H813</f>
        <v>0</v>
      </c>
      <c r="S813" s="136">
        <v>0</v>
      </c>
      <c r="T813" s="137">
        <f>S813*H813</f>
        <v>0</v>
      </c>
      <c r="AR813" s="138" t="s">
        <v>191</v>
      </c>
      <c r="AT813" s="138" t="s">
        <v>143</v>
      </c>
      <c r="AU813" s="138" t="s">
        <v>77</v>
      </c>
      <c r="AY813" s="17" t="s">
        <v>141</v>
      </c>
      <c r="BE813" s="139">
        <f>IF(N813="základní",J813,0)</f>
        <v>0</v>
      </c>
      <c r="BF813" s="139">
        <f>IF(N813="snížená",J813,0)</f>
        <v>0</v>
      </c>
      <c r="BG813" s="139">
        <f>IF(N813="zákl. přenesená",J813,0)</f>
        <v>0</v>
      </c>
      <c r="BH813" s="139">
        <f>IF(N813="sníž. přenesená",J813,0)</f>
        <v>0</v>
      </c>
      <c r="BI813" s="139">
        <f>IF(N813="nulová",J813,0)</f>
        <v>0</v>
      </c>
      <c r="BJ813" s="17" t="s">
        <v>75</v>
      </c>
      <c r="BK813" s="139">
        <f>ROUND(I813*H813,2)</f>
        <v>0</v>
      </c>
      <c r="BL813" s="17" t="s">
        <v>191</v>
      </c>
      <c r="BM813" s="138" t="s">
        <v>1187</v>
      </c>
    </row>
    <row r="814" spans="2:65" s="1" customFormat="1">
      <c r="B814" s="32"/>
      <c r="D814" s="140" t="s">
        <v>149</v>
      </c>
      <c r="F814" s="141" t="s">
        <v>1188</v>
      </c>
      <c r="I814" s="142"/>
      <c r="L814" s="32"/>
      <c r="M814" s="143"/>
      <c r="T814" s="53"/>
      <c r="AT814" s="17" t="s">
        <v>149</v>
      </c>
      <c r="AU814" s="17" t="s">
        <v>77</v>
      </c>
    </row>
    <row r="815" spans="2:65" s="11" customFormat="1" ht="23" customHeight="1">
      <c r="B815" s="115"/>
      <c r="D815" s="116" t="s">
        <v>66</v>
      </c>
      <c r="E815" s="125" t="s">
        <v>1189</v>
      </c>
      <c r="F815" s="125" t="s">
        <v>1190</v>
      </c>
      <c r="I815" s="118"/>
      <c r="J815" s="126">
        <f>BK815</f>
        <v>0</v>
      </c>
      <c r="L815" s="115"/>
      <c r="M815" s="120"/>
      <c r="P815" s="121">
        <f>SUM(P816:P841)</f>
        <v>0</v>
      </c>
      <c r="R815" s="121">
        <f>SUM(R816:R841)</f>
        <v>0</v>
      </c>
      <c r="T815" s="122">
        <f>SUM(T816:T841)</f>
        <v>0</v>
      </c>
      <c r="AR815" s="116" t="s">
        <v>77</v>
      </c>
      <c r="AT815" s="123" t="s">
        <v>66</v>
      </c>
      <c r="AU815" s="123" t="s">
        <v>75</v>
      </c>
      <c r="AY815" s="116" t="s">
        <v>141</v>
      </c>
      <c r="BK815" s="124">
        <f>SUM(BK816:BK841)</f>
        <v>0</v>
      </c>
    </row>
    <row r="816" spans="2:65" s="1" customFormat="1" ht="24.25" customHeight="1">
      <c r="B816" s="32"/>
      <c r="C816" s="127" t="s">
        <v>1191</v>
      </c>
      <c r="D816" s="127" t="s">
        <v>143</v>
      </c>
      <c r="E816" s="128" t="s">
        <v>1192</v>
      </c>
      <c r="F816" s="129" t="s">
        <v>1193</v>
      </c>
      <c r="G816" s="130" t="s">
        <v>146</v>
      </c>
      <c r="H816" s="131">
        <v>219.79400000000001</v>
      </c>
      <c r="I816" s="132"/>
      <c r="J816" s="133">
        <f>ROUND(I816*H816,2)</f>
        <v>0</v>
      </c>
      <c r="K816" s="129" t="s">
        <v>147</v>
      </c>
      <c r="L816" s="32"/>
      <c r="M816" s="134" t="s">
        <v>17</v>
      </c>
      <c r="N816" s="135" t="s">
        <v>38</v>
      </c>
      <c r="P816" s="136">
        <f>O816*H816</f>
        <v>0</v>
      </c>
      <c r="Q816" s="136">
        <v>0</v>
      </c>
      <c r="R816" s="136">
        <f>Q816*H816</f>
        <v>0</v>
      </c>
      <c r="S816" s="136">
        <v>0</v>
      </c>
      <c r="T816" s="137">
        <f>S816*H816</f>
        <v>0</v>
      </c>
      <c r="AR816" s="138" t="s">
        <v>191</v>
      </c>
      <c r="AT816" s="138" t="s">
        <v>143</v>
      </c>
      <c r="AU816" s="138" t="s">
        <v>77</v>
      </c>
      <c r="AY816" s="17" t="s">
        <v>141</v>
      </c>
      <c r="BE816" s="139">
        <f>IF(N816="základní",J816,0)</f>
        <v>0</v>
      </c>
      <c r="BF816" s="139">
        <f>IF(N816="snížená",J816,0)</f>
        <v>0</v>
      </c>
      <c r="BG816" s="139">
        <f>IF(N816="zákl. přenesená",J816,0)</f>
        <v>0</v>
      </c>
      <c r="BH816" s="139">
        <f>IF(N816="sníž. přenesená",J816,0)</f>
        <v>0</v>
      </c>
      <c r="BI816" s="139">
        <f>IF(N816="nulová",J816,0)</f>
        <v>0</v>
      </c>
      <c r="BJ816" s="17" t="s">
        <v>75</v>
      </c>
      <c r="BK816" s="139">
        <f>ROUND(I816*H816,2)</f>
        <v>0</v>
      </c>
      <c r="BL816" s="17" t="s">
        <v>191</v>
      </c>
      <c r="BM816" s="138" t="s">
        <v>1194</v>
      </c>
    </row>
    <row r="817" spans="2:65" s="1" customFormat="1">
      <c r="B817" s="32"/>
      <c r="D817" s="140" t="s">
        <v>149</v>
      </c>
      <c r="F817" s="141" t="s">
        <v>1195</v>
      </c>
      <c r="I817" s="142"/>
      <c r="L817" s="32"/>
      <c r="M817" s="143"/>
      <c r="T817" s="53"/>
      <c r="AT817" s="17" t="s">
        <v>149</v>
      </c>
      <c r="AU817" s="17" t="s">
        <v>77</v>
      </c>
    </row>
    <row r="818" spans="2:65" s="12" customFormat="1" ht="12">
      <c r="B818" s="144"/>
      <c r="D818" s="145" t="s">
        <v>151</v>
      </c>
      <c r="E818" s="146" t="s">
        <v>17</v>
      </c>
      <c r="F818" s="147" t="s">
        <v>1196</v>
      </c>
      <c r="H818" s="146" t="s">
        <v>17</v>
      </c>
      <c r="I818" s="148"/>
      <c r="L818" s="144"/>
      <c r="M818" s="149"/>
      <c r="T818" s="150"/>
      <c r="AT818" s="146" t="s">
        <v>151</v>
      </c>
      <c r="AU818" s="146" t="s">
        <v>77</v>
      </c>
      <c r="AV818" s="12" t="s">
        <v>75</v>
      </c>
      <c r="AW818" s="12" t="s">
        <v>30</v>
      </c>
      <c r="AX818" s="12" t="s">
        <v>67</v>
      </c>
      <c r="AY818" s="146" t="s">
        <v>141</v>
      </c>
    </row>
    <row r="819" spans="2:65" s="13" customFormat="1" ht="12">
      <c r="B819" s="151"/>
      <c r="D819" s="145" t="s">
        <v>151</v>
      </c>
      <c r="E819" s="152" t="s">
        <v>17</v>
      </c>
      <c r="F819" s="153" t="s">
        <v>1153</v>
      </c>
      <c r="H819" s="154">
        <v>3.15</v>
      </c>
      <c r="I819" s="155"/>
      <c r="L819" s="151"/>
      <c r="M819" s="156"/>
      <c r="T819" s="157"/>
      <c r="AT819" s="152" t="s">
        <v>151</v>
      </c>
      <c r="AU819" s="152" t="s">
        <v>77</v>
      </c>
      <c r="AV819" s="13" t="s">
        <v>77</v>
      </c>
      <c r="AW819" s="13" t="s">
        <v>30</v>
      </c>
      <c r="AX819" s="13" t="s">
        <v>67</v>
      </c>
      <c r="AY819" s="152" t="s">
        <v>141</v>
      </c>
    </row>
    <row r="820" spans="2:65" s="12" customFormat="1" ht="12">
      <c r="B820" s="144"/>
      <c r="D820" s="145" t="s">
        <v>151</v>
      </c>
      <c r="E820" s="146" t="s">
        <v>17</v>
      </c>
      <c r="F820" s="147" t="s">
        <v>1154</v>
      </c>
      <c r="H820" s="146" t="s">
        <v>17</v>
      </c>
      <c r="I820" s="148"/>
      <c r="L820" s="144"/>
      <c r="M820" s="149"/>
      <c r="T820" s="150"/>
      <c r="AT820" s="146" t="s">
        <v>151</v>
      </c>
      <c r="AU820" s="146" t="s">
        <v>77</v>
      </c>
      <c r="AV820" s="12" t="s">
        <v>75</v>
      </c>
      <c r="AW820" s="12" t="s">
        <v>30</v>
      </c>
      <c r="AX820" s="12" t="s">
        <v>67</v>
      </c>
      <c r="AY820" s="146" t="s">
        <v>141</v>
      </c>
    </row>
    <row r="821" spans="2:65" s="13" customFormat="1" ht="12">
      <c r="B821" s="151"/>
      <c r="D821" s="145" t="s">
        <v>151</v>
      </c>
      <c r="E821" s="152" t="s">
        <v>17</v>
      </c>
      <c r="F821" s="153" t="s">
        <v>1155</v>
      </c>
      <c r="H821" s="154">
        <v>11.709</v>
      </c>
      <c r="I821" s="155"/>
      <c r="L821" s="151"/>
      <c r="M821" s="156"/>
      <c r="T821" s="157"/>
      <c r="AT821" s="152" t="s">
        <v>151</v>
      </c>
      <c r="AU821" s="152" t="s">
        <v>77</v>
      </c>
      <c r="AV821" s="13" t="s">
        <v>77</v>
      </c>
      <c r="AW821" s="13" t="s">
        <v>30</v>
      </c>
      <c r="AX821" s="13" t="s">
        <v>67</v>
      </c>
      <c r="AY821" s="152" t="s">
        <v>141</v>
      </c>
    </row>
    <row r="822" spans="2:65" s="12" customFormat="1" ht="12">
      <c r="B822" s="144"/>
      <c r="D822" s="145" t="s">
        <v>151</v>
      </c>
      <c r="E822" s="146" t="s">
        <v>17</v>
      </c>
      <c r="F822" s="147" t="s">
        <v>1156</v>
      </c>
      <c r="H822" s="146" t="s">
        <v>17</v>
      </c>
      <c r="I822" s="148"/>
      <c r="L822" s="144"/>
      <c r="M822" s="149"/>
      <c r="T822" s="150"/>
      <c r="AT822" s="146" t="s">
        <v>151</v>
      </c>
      <c r="AU822" s="146" t="s">
        <v>77</v>
      </c>
      <c r="AV822" s="12" t="s">
        <v>75</v>
      </c>
      <c r="AW822" s="12" t="s">
        <v>30</v>
      </c>
      <c r="AX822" s="12" t="s">
        <v>67</v>
      </c>
      <c r="AY822" s="146" t="s">
        <v>141</v>
      </c>
    </row>
    <row r="823" spans="2:65" s="13" customFormat="1" ht="12">
      <c r="B823" s="151"/>
      <c r="D823" s="145" t="s">
        <v>151</v>
      </c>
      <c r="E823" s="152" t="s">
        <v>17</v>
      </c>
      <c r="F823" s="153" t="s">
        <v>1157</v>
      </c>
      <c r="H823" s="154">
        <v>90.802000000000007</v>
      </c>
      <c r="I823" s="155"/>
      <c r="L823" s="151"/>
      <c r="M823" s="156"/>
      <c r="T823" s="157"/>
      <c r="AT823" s="152" t="s">
        <v>151</v>
      </c>
      <c r="AU823" s="152" t="s">
        <v>77</v>
      </c>
      <c r="AV823" s="13" t="s">
        <v>77</v>
      </c>
      <c r="AW823" s="13" t="s">
        <v>30</v>
      </c>
      <c r="AX823" s="13" t="s">
        <v>67</v>
      </c>
      <c r="AY823" s="152" t="s">
        <v>141</v>
      </c>
    </row>
    <row r="824" spans="2:65" s="12" customFormat="1" ht="12">
      <c r="B824" s="144"/>
      <c r="D824" s="145" t="s">
        <v>151</v>
      </c>
      <c r="E824" s="146" t="s">
        <v>17</v>
      </c>
      <c r="F824" s="147" t="s">
        <v>1158</v>
      </c>
      <c r="H824" s="146" t="s">
        <v>17</v>
      </c>
      <c r="I824" s="148"/>
      <c r="L824" s="144"/>
      <c r="M824" s="149"/>
      <c r="T824" s="150"/>
      <c r="AT824" s="146" t="s">
        <v>151</v>
      </c>
      <c r="AU824" s="146" t="s">
        <v>77</v>
      </c>
      <c r="AV824" s="12" t="s">
        <v>75</v>
      </c>
      <c r="AW824" s="12" t="s">
        <v>30</v>
      </c>
      <c r="AX824" s="12" t="s">
        <v>67</v>
      </c>
      <c r="AY824" s="146" t="s">
        <v>141</v>
      </c>
    </row>
    <row r="825" spans="2:65" s="13" customFormat="1" ht="12">
      <c r="B825" s="151"/>
      <c r="D825" s="145" t="s">
        <v>151</v>
      </c>
      <c r="E825" s="152" t="s">
        <v>17</v>
      </c>
      <c r="F825" s="153" t="s">
        <v>1159</v>
      </c>
      <c r="H825" s="154">
        <v>114.133</v>
      </c>
      <c r="I825" s="155"/>
      <c r="L825" s="151"/>
      <c r="M825" s="156"/>
      <c r="T825" s="157"/>
      <c r="AT825" s="152" t="s">
        <v>151</v>
      </c>
      <c r="AU825" s="152" t="s">
        <v>77</v>
      </c>
      <c r="AV825" s="13" t="s">
        <v>77</v>
      </c>
      <c r="AW825" s="13" t="s">
        <v>30</v>
      </c>
      <c r="AX825" s="13" t="s">
        <v>67</v>
      </c>
      <c r="AY825" s="152" t="s">
        <v>141</v>
      </c>
    </row>
    <row r="826" spans="2:65" s="14" customFormat="1" ht="12">
      <c r="B826" s="158"/>
      <c r="D826" s="145" t="s">
        <v>151</v>
      </c>
      <c r="E826" s="159" t="s">
        <v>17</v>
      </c>
      <c r="F826" s="160" t="s">
        <v>154</v>
      </c>
      <c r="H826" s="161">
        <v>219.79399999999998</v>
      </c>
      <c r="I826" s="162"/>
      <c r="L826" s="158"/>
      <c r="M826" s="163"/>
      <c r="T826" s="164"/>
      <c r="AT826" s="159" t="s">
        <v>151</v>
      </c>
      <c r="AU826" s="159" t="s">
        <v>77</v>
      </c>
      <c r="AV826" s="14" t="s">
        <v>148</v>
      </c>
      <c r="AW826" s="14" t="s">
        <v>30</v>
      </c>
      <c r="AX826" s="14" t="s">
        <v>75</v>
      </c>
      <c r="AY826" s="159" t="s">
        <v>141</v>
      </c>
    </row>
    <row r="827" spans="2:65" s="1" customFormat="1" ht="16.5" customHeight="1">
      <c r="B827" s="32"/>
      <c r="C827" s="127" t="s">
        <v>187</v>
      </c>
      <c r="D827" s="127" t="s">
        <v>143</v>
      </c>
      <c r="E827" s="128" t="s">
        <v>1197</v>
      </c>
      <c r="F827" s="129" t="s">
        <v>1198</v>
      </c>
      <c r="G827" s="130" t="s">
        <v>146</v>
      </c>
      <c r="H827" s="131">
        <v>219.79400000000001</v>
      </c>
      <c r="I827" s="132"/>
      <c r="J827" s="133">
        <f>ROUND(I827*H827,2)</f>
        <v>0</v>
      </c>
      <c r="K827" s="129" t="s">
        <v>147</v>
      </c>
      <c r="L827" s="32"/>
      <c r="M827" s="134" t="s">
        <v>17</v>
      </c>
      <c r="N827" s="135" t="s">
        <v>38</v>
      </c>
      <c r="P827" s="136">
        <f>O827*H827</f>
        <v>0</v>
      </c>
      <c r="Q827" s="136">
        <v>0</v>
      </c>
      <c r="R827" s="136">
        <f>Q827*H827</f>
        <v>0</v>
      </c>
      <c r="S827" s="136">
        <v>0</v>
      </c>
      <c r="T827" s="137">
        <f>S827*H827</f>
        <v>0</v>
      </c>
      <c r="AR827" s="138" t="s">
        <v>191</v>
      </c>
      <c r="AT827" s="138" t="s">
        <v>143</v>
      </c>
      <c r="AU827" s="138" t="s">
        <v>77</v>
      </c>
      <c r="AY827" s="17" t="s">
        <v>141</v>
      </c>
      <c r="BE827" s="139">
        <f>IF(N827="základní",J827,0)</f>
        <v>0</v>
      </c>
      <c r="BF827" s="139">
        <f>IF(N827="snížená",J827,0)</f>
        <v>0</v>
      </c>
      <c r="BG827" s="139">
        <f>IF(N827="zákl. přenesená",J827,0)</f>
        <v>0</v>
      </c>
      <c r="BH827" s="139">
        <f>IF(N827="sníž. přenesená",J827,0)</f>
        <v>0</v>
      </c>
      <c r="BI827" s="139">
        <f>IF(N827="nulová",J827,0)</f>
        <v>0</v>
      </c>
      <c r="BJ827" s="17" t="s">
        <v>75</v>
      </c>
      <c r="BK827" s="139">
        <f>ROUND(I827*H827,2)</f>
        <v>0</v>
      </c>
      <c r="BL827" s="17" t="s">
        <v>191</v>
      </c>
      <c r="BM827" s="138" t="s">
        <v>1199</v>
      </c>
    </row>
    <row r="828" spans="2:65" s="1" customFormat="1">
      <c r="B828" s="32"/>
      <c r="D828" s="140" t="s">
        <v>149</v>
      </c>
      <c r="F828" s="141" t="s">
        <v>1200</v>
      </c>
      <c r="I828" s="142"/>
      <c r="L828" s="32"/>
      <c r="M828" s="143"/>
      <c r="T828" s="53"/>
      <c r="AT828" s="17" t="s">
        <v>149</v>
      </c>
      <c r="AU828" s="17" t="s">
        <v>77</v>
      </c>
    </row>
    <row r="829" spans="2:65" s="1" customFormat="1" ht="16.5" customHeight="1">
      <c r="B829" s="32"/>
      <c r="C829" s="165" t="s">
        <v>1201</v>
      </c>
      <c r="D829" s="165" t="s">
        <v>467</v>
      </c>
      <c r="E829" s="166" t="s">
        <v>1202</v>
      </c>
      <c r="F829" s="167" t="s">
        <v>1203</v>
      </c>
      <c r="G829" s="168" t="s">
        <v>734</v>
      </c>
      <c r="H829" s="169">
        <v>89.016999999999996</v>
      </c>
      <c r="I829" s="170"/>
      <c r="J829" s="171">
        <f>ROUND(I829*H829,2)</f>
        <v>0</v>
      </c>
      <c r="K829" s="167" t="s">
        <v>147</v>
      </c>
      <c r="L829" s="172"/>
      <c r="M829" s="173" t="s">
        <v>17</v>
      </c>
      <c r="N829" s="174" t="s">
        <v>38</v>
      </c>
      <c r="P829" s="136">
        <f>O829*H829</f>
        <v>0</v>
      </c>
      <c r="Q829" s="136">
        <v>0</v>
      </c>
      <c r="R829" s="136">
        <f>Q829*H829</f>
        <v>0</v>
      </c>
      <c r="S829" s="136">
        <v>0</v>
      </c>
      <c r="T829" s="137">
        <f>S829*H829</f>
        <v>0</v>
      </c>
      <c r="AR829" s="138" t="s">
        <v>246</v>
      </c>
      <c r="AT829" s="138" t="s">
        <v>467</v>
      </c>
      <c r="AU829" s="138" t="s">
        <v>77</v>
      </c>
      <c r="AY829" s="17" t="s">
        <v>141</v>
      </c>
      <c r="BE829" s="139">
        <f>IF(N829="základní",J829,0)</f>
        <v>0</v>
      </c>
      <c r="BF829" s="139">
        <f>IF(N829="snížená",J829,0)</f>
        <v>0</v>
      </c>
      <c r="BG829" s="139">
        <f>IF(N829="zákl. přenesená",J829,0)</f>
        <v>0</v>
      </c>
      <c r="BH829" s="139">
        <f>IF(N829="sníž. přenesená",J829,0)</f>
        <v>0</v>
      </c>
      <c r="BI829" s="139">
        <f>IF(N829="nulová",J829,0)</f>
        <v>0</v>
      </c>
      <c r="BJ829" s="17" t="s">
        <v>75</v>
      </c>
      <c r="BK829" s="139">
        <f>ROUND(I829*H829,2)</f>
        <v>0</v>
      </c>
      <c r="BL829" s="17" t="s">
        <v>191</v>
      </c>
      <c r="BM829" s="138" t="s">
        <v>1204</v>
      </c>
    </row>
    <row r="830" spans="2:65" s="13" customFormat="1" ht="12">
      <c r="B830" s="151"/>
      <c r="D830" s="145" t="s">
        <v>151</v>
      </c>
      <c r="E830" s="152" t="s">
        <v>17</v>
      </c>
      <c r="F830" s="153" t="s">
        <v>1205</v>
      </c>
      <c r="H830" s="154">
        <v>89.016999999999996</v>
      </c>
      <c r="I830" s="155"/>
      <c r="L830" s="151"/>
      <c r="M830" s="156"/>
      <c r="T830" s="157"/>
      <c r="AT830" s="152" t="s">
        <v>151</v>
      </c>
      <c r="AU830" s="152" t="s">
        <v>77</v>
      </c>
      <c r="AV830" s="13" t="s">
        <v>77</v>
      </c>
      <c r="AW830" s="13" t="s">
        <v>30</v>
      </c>
      <c r="AX830" s="13" t="s">
        <v>67</v>
      </c>
      <c r="AY830" s="152" t="s">
        <v>141</v>
      </c>
    </row>
    <row r="831" spans="2:65" s="14" customFormat="1" ht="12">
      <c r="B831" s="158"/>
      <c r="D831" s="145" t="s">
        <v>151</v>
      </c>
      <c r="E831" s="159" t="s">
        <v>17</v>
      </c>
      <c r="F831" s="160" t="s">
        <v>154</v>
      </c>
      <c r="H831" s="161">
        <v>89.016999999999996</v>
      </c>
      <c r="I831" s="162"/>
      <c r="L831" s="158"/>
      <c r="M831" s="163"/>
      <c r="T831" s="164"/>
      <c r="AT831" s="159" t="s">
        <v>151</v>
      </c>
      <c r="AU831" s="159" t="s">
        <v>77</v>
      </c>
      <c r="AV831" s="14" t="s">
        <v>148</v>
      </c>
      <c r="AW831" s="14" t="s">
        <v>30</v>
      </c>
      <c r="AX831" s="14" t="s">
        <v>75</v>
      </c>
      <c r="AY831" s="159" t="s">
        <v>141</v>
      </c>
    </row>
    <row r="832" spans="2:65" s="1" customFormat="1" ht="16.5" customHeight="1">
      <c r="B832" s="32"/>
      <c r="C832" s="127" t="s">
        <v>690</v>
      </c>
      <c r="D832" s="127" t="s">
        <v>143</v>
      </c>
      <c r="E832" s="128" t="s">
        <v>1206</v>
      </c>
      <c r="F832" s="129" t="s">
        <v>1207</v>
      </c>
      <c r="G832" s="130" t="s">
        <v>146</v>
      </c>
      <c r="H832" s="131">
        <v>219.79400000000001</v>
      </c>
      <c r="I832" s="132"/>
      <c r="J832" s="133">
        <f>ROUND(I832*H832,2)</f>
        <v>0</v>
      </c>
      <c r="K832" s="129" t="s">
        <v>147</v>
      </c>
      <c r="L832" s="32"/>
      <c r="M832" s="134" t="s">
        <v>17</v>
      </c>
      <c r="N832" s="135" t="s">
        <v>38</v>
      </c>
      <c r="P832" s="136">
        <f>O832*H832</f>
        <v>0</v>
      </c>
      <c r="Q832" s="136">
        <v>0</v>
      </c>
      <c r="R832" s="136">
        <f>Q832*H832</f>
        <v>0</v>
      </c>
      <c r="S832" s="136">
        <v>0</v>
      </c>
      <c r="T832" s="137">
        <f>S832*H832</f>
        <v>0</v>
      </c>
      <c r="AR832" s="138" t="s">
        <v>191</v>
      </c>
      <c r="AT832" s="138" t="s">
        <v>143</v>
      </c>
      <c r="AU832" s="138" t="s">
        <v>77</v>
      </c>
      <c r="AY832" s="17" t="s">
        <v>141</v>
      </c>
      <c r="BE832" s="139">
        <f>IF(N832="základní",J832,0)</f>
        <v>0</v>
      </c>
      <c r="BF832" s="139">
        <f>IF(N832="snížená",J832,0)</f>
        <v>0</v>
      </c>
      <c r="BG832" s="139">
        <f>IF(N832="zákl. přenesená",J832,0)</f>
        <v>0</v>
      </c>
      <c r="BH832" s="139">
        <f>IF(N832="sníž. přenesená",J832,0)</f>
        <v>0</v>
      </c>
      <c r="BI832" s="139">
        <f>IF(N832="nulová",J832,0)</f>
        <v>0</v>
      </c>
      <c r="BJ832" s="17" t="s">
        <v>75</v>
      </c>
      <c r="BK832" s="139">
        <f>ROUND(I832*H832,2)</f>
        <v>0</v>
      </c>
      <c r="BL832" s="17" t="s">
        <v>191</v>
      </c>
      <c r="BM832" s="138" t="s">
        <v>1208</v>
      </c>
    </row>
    <row r="833" spans="2:65" s="1" customFormat="1">
      <c r="B833" s="32"/>
      <c r="D833" s="140" t="s">
        <v>149</v>
      </c>
      <c r="F833" s="141" t="s">
        <v>1209</v>
      </c>
      <c r="I833" s="142"/>
      <c r="L833" s="32"/>
      <c r="M833" s="143"/>
      <c r="T833" s="53"/>
      <c r="AT833" s="17" t="s">
        <v>149</v>
      </c>
      <c r="AU833" s="17" t="s">
        <v>77</v>
      </c>
    </row>
    <row r="834" spans="2:65" s="1" customFormat="1" ht="16.5" customHeight="1">
      <c r="B834" s="32"/>
      <c r="C834" s="165" t="s">
        <v>1210</v>
      </c>
      <c r="D834" s="165" t="s">
        <v>467</v>
      </c>
      <c r="E834" s="166" t="s">
        <v>1211</v>
      </c>
      <c r="F834" s="167" t="s">
        <v>1212</v>
      </c>
      <c r="G834" s="168" t="s">
        <v>734</v>
      </c>
      <c r="H834" s="169">
        <v>43.08</v>
      </c>
      <c r="I834" s="170"/>
      <c r="J834" s="171">
        <f>ROUND(I834*H834,2)</f>
        <v>0</v>
      </c>
      <c r="K834" s="167" t="s">
        <v>147</v>
      </c>
      <c r="L834" s="172"/>
      <c r="M834" s="173" t="s">
        <v>17</v>
      </c>
      <c r="N834" s="174" t="s">
        <v>38</v>
      </c>
      <c r="P834" s="136">
        <f>O834*H834</f>
        <v>0</v>
      </c>
      <c r="Q834" s="136">
        <v>0</v>
      </c>
      <c r="R834" s="136">
        <f>Q834*H834</f>
        <v>0</v>
      </c>
      <c r="S834" s="136">
        <v>0</v>
      </c>
      <c r="T834" s="137">
        <f>S834*H834</f>
        <v>0</v>
      </c>
      <c r="AR834" s="138" t="s">
        <v>246</v>
      </c>
      <c r="AT834" s="138" t="s">
        <v>467</v>
      </c>
      <c r="AU834" s="138" t="s">
        <v>77</v>
      </c>
      <c r="AY834" s="17" t="s">
        <v>141</v>
      </c>
      <c r="BE834" s="139">
        <f>IF(N834="základní",J834,0)</f>
        <v>0</v>
      </c>
      <c r="BF834" s="139">
        <f>IF(N834="snížená",J834,0)</f>
        <v>0</v>
      </c>
      <c r="BG834" s="139">
        <f>IF(N834="zákl. přenesená",J834,0)</f>
        <v>0</v>
      </c>
      <c r="BH834" s="139">
        <f>IF(N834="sníž. přenesená",J834,0)</f>
        <v>0</v>
      </c>
      <c r="BI834" s="139">
        <f>IF(N834="nulová",J834,0)</f>
        <v>0</v>
      </c>
      <c r="BJ834" s="17" t="s">
        <v>75</v>
      </c>
      <c r="BK834" s="139">
        <f>ROUND(I834*H834,2)</f>
        <v>0</v>
      </c>
      <c r="BL834" s="17" t="s">
        <v>191</v>
      </c>
      <c r="BM834" s="138" t="s">
        <v>1213</v>
      </c>
    </row>
    <row r="835" spans="2:65" s="13" customFormat="1" ht="12">
      <c r="B835" s="151"/>
      <c r="D835" s="145" t="s">
        <v>151</v>
      </c>
      <c r="E835" s="152" t="s">
        <v>17</v>
      </c>
      <c r="F835" s="153" t="s">
        <v>1214</v>
      </c>
      <c r="H835" s="154">
        <v>43.08</v>
      </c>
      <c r="I835" s="155"/>
      <c r="L835" s="151"/>
      <c r="M835" s="156"/>
      <c r="T835" s="157"/>
      <c r="AT835" s="152" t="s">
        <v>151</v>
      </c>
      <c r="AU835" s="152" t="s">
        <v>77</v>
      </c>
      <c r="AV835" s="13" t="s">
        <v>77</v>
      </c>
      <c r="AW835" s="13" t="s">
        <v>30</v>
      </c>
      <c r="AX835" s="13" t="s">
        <v>67</v>
      </c>
      <c r="AY835" s="152" t="s">
        <v>141</v>
      </c>
    </row>
    <row r="836" spans="2:65" s="14" customFormat="1" ht="12">
      <c r="B836" s="158"/>
      <c r="D836" s="145" t="s">
        <v>151</v>
      </c>
      <c r="E836" s="159" t="s">
        <v>17</v>
      </c>
      <c r="F836" s="160" t="s">
        <v>154</v>
      </c>
      <c r="H836" s="161">
        <v>43.08</v>
      </c>
      <c r="I836" s="162"/>
      <c r="L836" s="158"/>
      <c r="M836" s="163"/>
      <c r="T836" s="164"/>
      <c r="AT836" s="159" t="s">
        <v>151</v>
      </c>
      <c r="AU836" s="159" t="s">
        <v>77</v>
      </c>
      <c r="AV836" s="14" t="s">
        <v>148</v>
      </c>
      <c r="AW836" s="14" t="s">
        <v>30</v>
      </c>
      <c r="AX836" s="14" t="s">
        <v>75</v>
      </c>
      <c r="AY836" s="159" t="s">
        <v>141</v>
      </c>
    </row>
    <row r="837" spans="2:65" s="1" customFormat="1" ht="21.75" customHeight="1">
      <c r="B837" s="32"/>
      <c r="C837" s="127" t="s">
        <v>700</v>
      </c>
      <c r="D837" s="127" t="s">
        <v>143</v>
      </c>
      <c r="E837" s="128" t="s">
        <v>1215</v>
      </c>
      <c r="F837" s="129" t="s">
        <v>1216</v>
      </c>
      <c r="G837" s="130" t="s">
        <v>146</v>
      </c>
      <c r="H837" s="131">
        <v>219.79400000000001</v>
      </c>
      <c r="I837" s="132"/>
      <c r="J837" s="133">
        <f>ROUND(I837*H837,2)</f>
        <v>0</v>
      </c>
      <c r="K837" s="129" t="s">
        <v>147</v>
      </c>
      <c r="L837" s="32"/>
      <c r="M837" s="134" t="s">
        <v>17</v>
      </c>
      <c r="N837" s="135" t="s">
        <v>38</v>
      </c>
      <c r="P837" s="136">
        <f>O837*H837</f>
        <v>0</v>
      </c>
      <c r="Q837" s="136">
        <v>0</v>
      </c>
      <c r="R837" s="136">
        <f>Q837*H837</f>
        <v>0</v>
      </c>
      <c r="S837" s="136">
        <v>0</v>
      </c>
      <c r="T837" s="137">
        <f>S837*H837</f>
        <v>0</v>
      </c>
      <c r="AR837" s="138" t="s">
        <v>191</v>
      </c>
      <c r="AT837" s="138" t="s">
        <v>143</v>
      </c>
      <c r="AU837" s="138" t="s">
        <v>77</v>
      </c>
      <c r="AY837" s="17" t="s">
        <v>141</v>
      </c>
      <c r="BE837" s="139">
        <f>IF(N837="základní",J837,0)</f>
        <v>0</v>
      </c>
      <c r="BF837" s="139">
        <f>IF(N837="snížená",J837,0)</f>
        <v>0</v>
      </c>
      <c r="BG837" s="139">
        <f>IF(N837="zákl. přenesená",J837,0)</f>
        <v>0</v>
      </c>
      <c r="BH837" s="139">
        <f>IF(N837="sníž. přenesená",J837,0)</f>
        <v>0</v>
      </c>
      <c r="BI837" s="139">
        <f>IF(N837="nulová",J837,0)</f>
        <v>0</v>
      </c>
      <c r="BJ837" s="17" t="s">
        <v>75</v>
      </c>
      <c r="BK837" s="139">
        <f>ROUND(I837*H837,2)</f>
        <v>0</v>
      </c>
      <c r="BL837" s="17" t="s">
        <v>191</v>
      </c>
      <c r="BM837" s="138" t="s">
        <v>1217</v>
      </c>
    </row>
    <row r="838" spans="2:65" s="1" customFormat="1">
      <c r="B838" s="32"/>
      <c r="D838" s="140" t="s">
        <v>149</v>
      </c>
      <c r="F838" s="141" t="s">
        <v>1218</v>
      </c>
      <c r="I838" s="142"/>
      <c r="L838" s="32"/>
      <c r="M838" s="143"/>
      <c r="T838" s="53"/>
      <c r="AT838" s="17" t="s">
        <v>149</v>
      </c>
      <c r="AU838" s="17" t="s">
        <v>77</v>
      </c>
    </row>
    <row r="839" spans="2:65" s="1" customFormat="1" ht="16.5" customHeight="1">
      <c r="B839" s="32"/>
      <c r="C839" s="165" t="s">
        <v>1219</v>
      </c>
      <c r="D839" s="165" t="s">
        <v>467</v>
      </c>
      <c r="E839" s="166" t="s">
        <v>1220</v>
      </c>
      <c r="F839" s="167" t="s">
        <v>1221</v>
      </c>
      <c r="G839" s="168" t="s">
        <v>734</v>
      </c>
      <c r="H839" s="169">
        <v>43.08</v>
      </c>
      <c r="I839" s="170"/>
      <c r="J839" s="171">
        <f>ROUND(I839*H839,2)</f>
        <v>0</v>
      </c>
      <c r="K839" s="167" t="s">
        <v>147</v>
      </c>
      <c r="L839" s="172"/>
      <c r="M839" s="173" t="s">
        <v>17</v>
      </c>
      <c r="N839" s="174" t="s">
        <v>38</v>
      </c>
      <c r="P839" s="136">
        <f>O839*H839</f>
        <v>0</v>
      </c>
      <c r="Q839" s="136">
        <v>0</v>
      </c>
      <c r="R839" s="136">
        <f>Q839*H839</f>
        <v>0</v>
      </c>
      <c r="S839" s="136">
        <v>0</v>
      </c>
      <c r="T839" s="137">
        <f>S839*H839</f>
        <v>0</v>
      </c>
      <c r="AR839" s="138" t="s">
        <v>246</v>
      </c>
      <c r="AT839" s="138" t="s">
        <v>467</v>
      </c>
      <c r="AU839" s="138" t="s">
        <v>77</v>
      </c>
      <c r="AY839" s="17" t="s">
        <v>141</v>
      </c>
      <c r="BE839" s="139">
        <f>IF(N839="základní",J839,0)</f>
        <v>0</v>
      </c>
      <c r="BF839" s="139">
        <f>IF(N839="snížená",J839,0)</f>
        <v>0</v>
      </c>
      <c r="BG839" s="139">
        <f>IF(N839="zákl. přenesená",J839,0)</f>
        <v>0</v>
      </c>
      <c r="BH839" s="139">
        <f>IF(N839="sníž. přenesená",J839,0)</f>
        <v>0</v>
      </c>
      <c r="BI839" s="139">
        <f>IF(N839="nulová",J839,0)</f>
        <v>0</v>
      </c>
      <c r="BJ839" s="17" t="s">
        <v>75</v>
      </c>
      <c r="BK839" s="139">
        <f>ROUND(I839*H839,2)</f>
        <v>0</v>
      </c>
      <c r="BL839" s="17" t="s">
        <v>191</v>
      </c>
      <c r="BM839" s="138" t="s">
        <v>1222</v>
      </c>
    </row>
    <row r="840" spans="2:65" s="13" customFormat="1" ht="12">
      <c r="B840" s="151"/>
      <c r="D840" s="145" t="s">
        <v>151</v>
      </c>
      <c r="E840" s="152" t="s">
        <v>17</v>
      </c>
      <c r="F840" s="153" t="s">
        <v>1223</v>
      </c>
      <c r="H840" s="154">
        <v>43.08</v>
      </c>
      <c r="I840" s="155"/>
      <c r="L840" s="151"/>
      <c r="M840" s="156"/>
      <c r="T840" s="157"/>
      <c r="AT840" s="152" t="s">
        <v>151</v>
      </c>
      <c r="AU840" s="152" t="s">
        <v>77</v>
      </c>
      <c r="AV840" s="13" t="s">
        <v>77</v>
      </c>
      <c r="AW840" s="13" t="s">
        <v>30</v>
      </c>
      <c r="AX840" s="13" t="s">
        <v>67</v>
      </c>
      <c r="AY840" s="152" t="s">
        <v>141</v>
      </c>
    </row>
    <row r="841" spans="2:65" s="14" customFormat="1" ht="12">
      <c r="B841" s="158"/>
      <c r="D841" s="145" t="s">
        <v>151</v>
      </c>
      <c r="E841" s="159" t="s">
        <v>17</v>
      </c>
      <c r="F841" s="160" t="s">
        <v>154</v>
      </c>
      <c r="H841" s="161">
        <v>43.08</v>
      </c>
      <c r="I841" s="162"/>
      <c r="L841" s="158"/>
      <c r="M841" s="176"/>
      <c r="N841" s="177"/>
      <c r="O841" s="177"/>
      <c r="P841" s="177"/>
      <c r="Q841" s="177"/>
      <c r="R841" s="177"/>
      <c r="S841" s="177"/>
      <c r="T841" s="178"/>
      <c r="AT841" s="159" t="s">
        <v>151</v>
      </c>
      <c r="AU841" s="159" t="s">
        <v>77</v>
      </c>
      <c r="AV841" s="14" t="s">
        <v>148</v>
      </c>
      <c r="AW841" s="14" t="s">
        <v>30</v>
      </c>
      <c r="AX841" s="14" t="s">
        <v>75</v>
      </c>
      <c r="AY841" s="159" t="s">
        <v>141</v>
      </c>
    </row>
    <row r="842" spans="2:65" s="1" customFormat="1" ht="7" customHeight="1">
      <c r="B842" s="41"/>
      <c r="C842" s="42"/>
      <c r="D842" s="42"/>
      <c r="E842" s="42"/>
      <c r="F842" s="42"/>
      <c r="G842" s="42"/>
      <c r="H842" s="42"/>
      <c r="I842" s="42"/>
      <c r="J842" s="42"/>
      <c r="K842" s="42"/>
      <c r="L842" s="32"/>
    </row>
  </sheetData>
  <sheetProtection algorithmName="SHA-512" hashValue="kth4SWEQTICLHbB0yBXlEvydRwaAlB2Ar+2zSO07JgCShotDAfdu9TXkeVAXzSf00vzR2I0ksZpsnjcoHj/Mqg==" saltValue="Me/Za3xZmb97j0TSt+/kZWGGCBuMG8sZsqNNk/aBR9XP22Y70oG8SwVrFGaSNrUfVZpEJKK8Ahn7S6qyvNbnLQ==" spinCount="100000" sheet="1" objects="1" scenarios="1" formatColumns="0" formatRows="0" autoFilter="0"/>
  <autoFilter ref="C103:K841" xr:uid="{00000000-0009-0000-0000-000001000000}"/>
  <mergeCells count="9">
    <mergeCell ref="E50:H50"/>
    <mergeCell ref="E94:H94"/>
    <mergeCell ref="E96:H96"/>
    <mergeCell ref="L2:V2"/>
    <mergeCell ref="E7:H7"/>
    <mergeCell ref="E9:H9"/>
    <mergeCell ref="E18:H18"/>
    <mergeCell ref="E27:H27"/>
    <mergeCell ref="E48:H48"/>
  </mergeCells>
  <hyperlinks>
    <hyperlink ref="F108" r:id="rId1" xr:uid="{00000000-0004-0000-0100-000000000000}"/>
    <hyperlink ref="F113" r:id="rId2" xr:uid="{00000000-0004-0000-0100-000001000000}"/>
    <hyperlink ref="F118" r:id="rId3" xr:uid="{00000000-0004-0000-0100-000002000000}"/>
    <hyperlink ref="F123" r:id="rId4" xr:uid="{00000000-0004-0000-0100-000003000000}"/>
    <hyperlink ref="F128" r:id="rId5" xr:uid="{00000000-0004-0000-0100-000004000000}"/>
    <hyperlink ref="F133" r:id="rId6" xr:uid="{00000000-0004-0000-0100-000005000000}"/>
    <hyperlink ref="F138" r:id="rId7" xr:uid="{00000000-0004-0000-0100-000006000000}"/>
    <hyperlink ref="F142" r:id="rId8" xr:uid="{00000000-0004-0000-0100-000007000000}"/>
    <hyperlink ref="F149" r:id="rId9" xr:uid="{00000000-0004-0000-0100-000008000000}"/>
    <hyperlink ref="F154" r:id="rId10" xr:uid="{00000000-0004-0000-0100-000009000000}"/>
    <hyperlink ref="F161" r:id="rId11" xr:uid="{00000000-0004-0000-0100-00000A000000}"/>
    <hyperlink ref="F168" r:id="rId12" xr:uid="{00000000-0004-0000-0100-00000B000000}"/>
    <hyperlink ref="F172" r:id="rId13" xr:uid="{00000000-0004-0000-0100-00000C000000}"/>
    <hyperlink ref="F178" r:id="rId14" xr:uid="{00000000-0004-0000-0100-00000D000000}"/>
    <hyperlink ref="F182" r:id="rId15" xr:uid="{00000000-0004-0000-0100-00000E000000}"/>
    <hyperlink ref="F186" r:id="rId16" xr:uid="{00000000-0004-0000-0100-00000F000000}"/>
    <hyperlink ref="F192" r:id="rId17" xr:uid="{00000000-0004-0000-0100-000010000000}"/>
    <hyperlink ref="F194" r:id="rId18" xr:uid="{00000000-0004-0000-0100-000011000000}"/>
    <hyperlink ref="F200" r:id="rId19" xr:uid="{00000000-0004-0000-0100-000012000000}"/>
    <hyperlink ref="F209" r:id="rId20" xr:uid="{00000000-0004-0000-0100-000013000000}"/>
    <hyperlink ref="F214" r:id="rId21" xr:uid="{00000000-0004-0000-0100-000014000000}"/>
    <hyperlink ref="F219" r:id="rId22" xr:uid="{00000000-0004-0000-0100-000015000000}"/>
    <hyperlink ref="F221" r:id="rId23" xr:uid="{00000000-0004-0000-0100-000016000000}"/>
    <hyperlink ref="F227" r:id="rId24" xr:uid="{00000000-0004-0000-0100-000017000000}"/>
    <hyperlink ref="F232" r:id="rId25" xr:uid="{00000000-0004-0000-0100-000018000000}"/>
    <hyperlink ref="F237" r:id="rId26" xr:uid="{00000000-0004-0000-0100-000019000000}"/>
    <hyperlink ref="F239" r:id="rId27" xr:uid="{00000000-0004-0000-0100-00001A000000}"/>
    <hyperlink ref="F244" r:id="rId28" xr:uid="{00000000-0004-0000-0100-00001B000000}"/>
    <hyperlink ref="F249" r:id="rId29" xr:uid="{00000000-0004-0000-0100-00001C000000}"/>
    <hyperlink ref="F254" r:id="rId30" xr:uid="{00000000-0004-0000-0100-00001D000000}"/>
    <hyperlink ref="F256" r:id="rId31" xr:uid="{00000000-0004-0000-0100-00001E000000}"/>
    <hyperlink ref="F261" r:id="rId32" xr:uid="{00000000-0004-0000-0100-00001F000000}"/>
    <hyperlink ref="F266" r:id="rId33" xr:uid="{00000000-0004-0000-0100-000020000000}"/>
    <hyperlink ref="F271" r:id="rId34" xr:uid="{00000000-0004-0000-0100-000021000000}"/>
    <hyperlink ref="F273" r:id="rId35" xr:uid="{00000000-0004-0000-0100-000022000000}"/>
    <hyperlink ref="F280" r:id="rId36" xr:uid="{00000000-0004-0000-0100-000023000000}"/>
    <hyperlink ref="F285" r:id="rId37" xr:uid="{00000000-0004-0000-0100-000024000000}"/>
    <hyperlink ref="F290" r:id="rId38" xr:uid="{00000000-0004-0000-0100-000025000000}"/>
    <hyperlink ref="F296" r:id="rId39" xr:uid="{00000000-0004-0000-0100-000026000000}"/>
    <hyperlink ref="F301" r:id="rId40" xr:uid="{00000000-0004-0000-0100-000027000000}"/>
    <hyperlink ref="F306" r:id="rId41" xr:uid="{00000000-0004-0000-0100-000028000000}"/>
    <hyperlink ref="F312" r:id="rId42" xr:uid="{00000000-0004-0000-0100-000029000000}"/>
    <hyperlink ref="F321" r:id="rId43" xr:uid="{00000000-0004-0000-0100-00002A000000}"/>
    <hyperlink ref="F330" r:id="rId44" xr:uid="{00000000-0004-0000-0100-00002B000000}"/>
    <hyperlink ref="F332" r:id="rId45" xr:uid="{00000000-0004-0000-0100-00002C000000}"/>
    <hyperlink ref="F338" r:id="rId46" xr:uid="{00000000-0004-0000-0100-00002D000000}"/>
    <hyperlink ref="F340" r:id="rId47" xr:uid="{00000000-0004-0000-0100-00002E000000}"/>
    <hyperlink ref="F342" r:id="rId48" xr:uid="{00000000-0004-0000-0100-00002F000000}"/>
    <hyperlink ref="F344" r:id="rId49" xr:uid="{00000000-0004-0000-0100-000030000000}"/>
    <hyperlink ref="F346" r:id="rId50" xr:uid="{00000000-0004-0000-0100-000031000000}"/>
    <hyperlink ref="F348" r:id="rId51" xr:uid="{00000000-0004-0000-0100-000032000000}"/>
    <hyperlink ref="F350" r:id="rId52" xr:uid="{00000000-0004-0000-0100-000033000000}"/>
    <hyperlink ref="F352" r:id="rId53" xr:uid="{00000000-0004-0000-0100-000034000000}"/>
    <hyperlink ref="F357" r:id="rId54" xr:uid="{00000000-0004-0000-0100-000035000000}"/>
    <hyperlink ref="F362" r:id="rId55" xr:uid="{00000000-0004-0000-0100-000036000000}"/>
    <hyperlink ref="F374" r:id="rId56" xr:uid="{00000000-0004-0000-0100-000037000000}"/>
    <hyperlink ref="F376" r:id="rId57" xr:uid="{00000000-0004-0000-0100-000038000000}"/>
    <hyperlink ref="F378" r:id="rId58" xr:uid="{00000000-0004-0000-0100-000039000000}"/>
    <hyperlink ref="F383" r:id="rId59" xr:uid="{00000000-0004-0000-0100-00003A000000}"/>
    <hyperlink ref="F397" r:id="rId60" xr:uid="{00000000-0004-0000-0100-00003B000000}"/>
    <hyperlink ref="F399" r:id="rId61" xr:uid="{00000000-0004-0000-0100-00003C000000}"/>
    <hyperlink ref="F401" r:id="rId62" xr:uid="{00000000-0004-0000-0100-00003D000000}"/>
    <hyperlink ref="F403" r:id="rId63" xr:uid="{00000000-0004-0000-0100-00003E000000}"/>
    <hyperlink ref="F405" r:id="rId64" xr:uid="{00000000-0004-0000-0100-00003F000000}"/>
    <hyperlink ref="F411" r:id="rId65" xr:uid="{00000000-0004-0000-0100-000040000000}"/>
    <hyperlink ref="F415" r:id="rId66" xr:uid="{00000000-0004-0000-0100-000041000000}"/>
    <hyperlink ref="F419" r:id="rId67" xr:uid="{00000000-0004-0000-0100-000042000000}"/>
    <hyperlink ref="F423" r:id="rId68" xr:uid="{00000000-0004-0000-0100-000043000000}"/>
    <hyperlink ref="F425" r:id="rId69" xr:uid="{00000000-0004-0000-0100-000044000000}"/>
    <hyperlink ref="F427" r:id="rId70" xr:uid="{00000000-0004-0000-0100-000045000000}"/>
    <hyperlink ref="F429" r:id="rId71" xr:uid="{00000000-0004-0000-0100-000046000000}"/>
    <hyperlink ref="F431" r:id="rId72" xr:uid="{00000000-0004-0000-0100-000047000000}"/>
    <hyperlink ref="F435" r:id="rId73" xr:uid="{00000000-0004-0000-0100-000048000000}"/>
    <hyperlink ref="F439" r:id="rId74" xr:uid="{00000000-0004-0000-0100-000049000000}"/>
    <hyperlink ref="F446" r:id="rId75" xr:uid="{00000000-0004-0000-0100-00004A000000}"/>
    <hyperlink ref="F450" r:id="rId76" xr:uid="{00000000-0004-0000-0100-00004B000000}"/>
    <hyperlink ref="F455" r:id="rId77" xr:uid="{00000000-0004-0000-0100-00004C000000}"/>
    <hyperlink ref="F459" r:id="rId78" xr:uid="{00000000-0004-0000-0100-00004D000000}"/>
    <hyperlink ref="F461" r:id="rId79" xr:uid="{00000000-0004-0000-0100-00004E000000}"/>
    <hyperlink ref="F463" r:id="rId80" xr:uid="{00000000-0004-0000-0100-00004F000000}"/>
    <hyperlink ref="F465" r:id="rId81" xr:uid="{00000000-0004-0000-0100-000050000000}"/>
    <hyperlink ref="F470" r:id="rId82" xr:uid="{00000000-0004-0000-0100-000051000000}"/>
    <hyperlink ref="F472" r:id="rId83" xr:uid="{00000000-0004-0000-0100-000052000000}"/>
    <hyperlink ref="F476" r:id="rId84" xr:uid="{00000000-0004-0000-0100-000053000000}"/>
    <hyperlink ref="F478" r:id="rId85" xr:uid="{00000000-0004-0000-0100-000054000000}"/>
    <hyperlink ref="F482" r:id="rId86" xr:uid="{00000000-0004-0000-0100-000055000000}"/>
    <hyperlink ref="F486" r:id="rId87" xr:uid="{00000000-0004-0000-0100-000056000000}"/>
    <hyperlink ref="F490" r:id="rId88" xr:uid="{00000000-0004-0000-0100-000057000000}"/>
    <hyperlink ref="F498" r:id="rId89" xr:uid="{00000000-0004-0000-0100-000058000000}"/>
    <hyperlink ref="F503" r:id="rId90" xr:uid="{00000000-0004-0000-0100-000059000000}"/>
    <hyperlink ref="F507" r:id="rId91" xr:uid="{00000000-0004-0000-0100-00005A000000}"/>
    <hyperlink ref="F516" r:id="rId92" xr:uid="{00000000-0004-0000-0100-00005B000000}"/>
    <hyperlink ref="F522" r:id="rId93" xr:uid="{00000000-0004-0000-0100-00005C000000}"/>
    <hyperlink ref="F530" r:id="rId94" xr:uid="{00000000-0004-0000-0100-00005D000000}"/>
    <hyperlink ref="F535" r:id="rId95" xr:uid="{00000000-0004-0000-0100-00005E000000}"/>
    <hyperlink ref="F537" r:id="rId96" xr:uid="{00000000-0004-0000-0100-00005F000000}"/>
    <hyperlink ref="F542" r:id="rId97" xr:uid="{00000000-0004-0000-0100-000060000000}"/>
    <hyperlink ref="F545" r:id="rId98" xr:uid="{00000000-0004-0000-0100-000061000000}"/>
    <hyperlink ref="F553" r:id="rId99" xr:uid="{00000000-0004-0000-0100-000062000000}"/>
    <hyperlink ref="F561" r:id="rId100" xr:uid="{00000000-0004-0000-0100-000063000000}"/>
    <hyperlink ref="F566" r:id="rId101" xr:uid="{00000000-0004-0000-0100-000064000000}"/>
    <hyperlink ref="F570" r:id="rId102" xr:uid="{00000000-0004-0000-0100-000065000000}"/>
    <hyperlink ref="F575" r:id="rId103" xr:uid="{00000000-0004-0000-0100-000066000000}"/>
    <hyperlink ref="F583" r:id="rId104" xr:uid="{00000000-0004-0000-0100-000067000000}"/>
    <hyperlink ref="F586" r:id="rId105" xr:uid="{00000000-0004-0000-0100-000068000000}"/>
    <hyperlink ref="F594" r:id="rId106" xr:uid="{00000000-0004-0000-0100-000069000000}"/>
    <hyperlink ref="F599" r:id="rId107" xr:uid="{00000000-0004-0000-0100-00006A000000}"/>
    <hyperlink ref="F606" r:id="rId108" xr:uid="{00000000-0004-0000-0100-00006B000000}"/>
    <hyperlink ref="F613" r:id="rId109" xr:uid="{00000000-0004-0000-0100-00006C000000}"/>
    <hyperlink ref="F622" r:id="rId110" xr:uid="{00000000-0004-0000-0100-00006D000000}"/>
    <hyperlink ref="F631" r:id="rId111" xr:uid="{00000000-0004-0000-0100-00006E000000}"/>
    <hyperlink ref="F634" r:id="rId112" xr:uid="{00000000-0004-0000-0100-00006F000000}"/>
    <hyperlink ref="F638" r:id="rId113" xr:uid="{00000000-0004-0000-0100-000070000000}"/>
    <hyperlink ref="F641" r:id="rId114" xr:uid="{00000000-0004-0000-0100-000071000000}"/>
    <hyperlink ref="F649" r:id="rId115" xr:uid="{00000000-0004-0000-0100-000072000000}"/>
    <hyperlink ref="F657" r:id="rId116" xr:uid="{00000000-0004-0000-0100-000073000000}"/>
    <hyperlink ref="F660" r:id="rId117" xr:uid="{00000000-0004-0000-0100-000074000000}"/>
    <hyperlink ref="F664" r:id="rId118" xr:uid="{00000000-0004-0000-0100-000075000000}"/>
    <hyperlink ref="F668" r:id="rId119" xr:uid="{00000000-0004-0000-0100-000076000000}"/>
    <hyperlink ref="F672" r:id="rId120" xr:uid="{00000000-0004-0000-0100-000077000000}"/>
    <hyperlink ref="F677" r:id="rId121" xr:uid="{00000000-0004-0000-0100-000078000000}"/>
    <hyperlink ref="F684" r:id="rId122" xr:uid="{00000000-0004-0000-0100-000079000000}"/>
    <hyperlink ref="F689" r:id="rId123" xr:uid="{00000000-0004-0000-0100-00007A000000}"/>
    <hyperlink ref="F692" r:id="rId124" xr:uid="{00000000-0004-0000-0100-00007B000000}"/>
    <hyperlink ref="F698" r:id="rId125" xr:uid="{00000000-0004-0000-0100-00007C000000}"/>
    <hyperlink ref="F726" r:id="rId126" xr:uid="{00000000-0004-0000-0100-00007D000000}"/>
    <hyperlink ref="F744" r:id="rId127" xr:uid="{00000000-0004-0000-0100-00007E000000}"/>
    <hyperlink ref="F747" r:id="rId128" xr:uid="{00000000-0004-0000-0100-00007F000000}"/>
    <hyperlink ref="F749" r:id="rId129" xr:uid="{00000000-0004-0000-0100-000080000000}"/>
    <hyperlink ref="F751" r:id="rId130" xr:uid="{00000000-0004-0000-0100-000081000000}"/>
    <hyperlink ref="F753" r:id="rId131" xr:uid="{00000000-0004-0000-0100-000082000000}"/>
    <hyperlink ref="F759" r:id="rId132" xr:uid="{00000000-0004-0000-0100-000083000000}"/>
    <hyperlink ref="F764" r:id="rId133" xr:uid="{00000000-0004-0000-0100-000084000000}"/>
    <hyperlink ref="F766" r:id="rId134" xr:uid="{00000000-0004-0000-0100-000085000000}"/>
    <hyperlink ref="F771" r:id="rId135" xr:uid="{00000000-0004-0000-0100-000086000000}"/>
    <hyperlink ref="F775" r:id="rId136" xr:uid="{00000000-0004-0000-0100-000087000000}"/>
    <hyperlink ref="F779" r:id="rId137" xr:uid="{00000000-0004-0000-0100-000088000000}"/>
    <hyperlink ref="F784" r:id="rId138" xr:uid="{00000000-0004-0000-0100-000089000000}"/>
    <hyperlink ref="F786" r:id="rId139" xr:uid="{00000000-0004-0000-0100-00008A000000}"/>
    <hyperlink ref="F789" r:id="rId140" xr:uid="{00000000-0004-0000-0100-00008B000000}"/>
    <hyperlink ref="F800" r:id="rId141" xr:uid="{00000000-0004-0000-0100-00008C000000}"/>
    <hyperlink ref="F802" r:id="rId142" xr:uid="{00000000-0004-0000-0100-00008D000000}"/>
    <hyperlink ref="F805" r:id="rId143" xr:uid="{00000000-0004-0000-0100-00008E000000}"/>
    <hyperlink ref="F812" r:id="rId144" xr:uid="{00000000-0004-0000-0100-00008F000000}"/>
    <hyperlink ref="F814" r:id="rId145" xr:uid="{00000000-0004-0000-0100-000090000000}"/>
    <hyperlink ref="F817" r:id="rId146" xr:uid="{00000000-0004-0000-0100-000091000000}"/>
    <hyperlink ref="F828" r:id="rId147" xr:uid="{00000000-0004-0000-0100-000092000000}"/>
    <hyperlink ref="F833" r:id="rId148" xr:uid="{00000000-0004-0000-0100-000093000000}"/>
    <hyperlink ref="F838" r:id="rId149" xr:uid="{00000000-0004-0000-0100-000094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145"/>
  <sheetViews>
    <sheetView showGridLines="0" workbookViewId="0"/>
  </sheetViews>
  <sheetFormatPr baseColWidth="10" defaultColWidth="8.75" defaultRowHeight="11"/>
  <cols>
    <col min="1" max="1" width="8.25" customWidth="1"/>
    <col min="2" max="2" width="1.25" customWidth="1"/>
    <col min="3" max="4" width="4.25" customWidth="1"/>
    <col min="5" max="5" width="17.25" customWidth="1"/>
    <col min="6" max="6" width="100.75" customWidth="1"/>
    <col min="7" max="7" width="7.5" customWidth="1"/>
    <col min="8" max="8" width="14" customWidth="1"/>
    <col min="9" max="9" width="15.75" customWidth="1"/>
    <col min="10" max="11" width="22.25" customWidth="1"/>
    <col min="12" max="12" width="9.25" customWidth="1"/>
    <col min="13" max="13" width="10.75" hidden="1" customWidth="1"/>
    <col min="14" max="14" width="9.25" hidden="1"/>
    <col min="15" max="20" width="14.25" hidden="1" customWidth="1"/>
    <col min="21" max="21" width="16.25" hidden="1" customWidth="1"/>
    <col min="22" max="22" width="12.25" customWidth="1"/>
    <col min="23" max="23" width="16.25" customWidth="1"/>
    <col min="24" max="24" width="12.25" customWidth="1"/>
    <col min="25" max="25" width="15" customWidth="1"/>
    <col min="26" max="26" width="11" customWidth="1"/>
    <col min="27" max="27" width="15" customWidth="1"/>
    <col min="28" max="28" width="16.25" customWidth="1"/>
    <col min="29" max="29" width="11" customWidth="1"/>
    <col min="30" max="30" width="15" customWidth="1"/>
    <col min="31" max="31" width="16.25" customWidth="1"/>
    <col min="44" max="65" width="9.25" hidden="1"/>
  </cols>
  <sheetData>
    <row r="2" spans="2:46" ht="37" customHeight="1">
      <c r="L2" s="277"/>
      <c r="M2" s="277"/>
      <c r="N2" s="277"/>
      <c r="O2" s="277"/>
      <c r="P2" s="277"/>
      <c r="Q2" s="277"/>
      <c r="R2" s="277"/>
      <c r="S2" s="277"/>
      <c r="T2" s="277"/>
      <c r="U2" s="277"/>
      <c r="V2" s="277"/>
      <c r="AT2" s="17" t="s">
        <v>80</v>
      </c>
    </row>
    <row r="3" spans="2:46" ht="7" customHeight="1">
      <c r="B3" s="18"/>
      <c r="C3" s="19"/>
      <c r="D3" s="19"/>
      <c r="E3" s="19"/>
      <c r="F3" s="19"/>
      <c r="G3" s="19"/>
      <c r="H3" s="19"/>
      <c r="I3" s="19"/>
      <c r="J3" s="19"/>
      <c r="K3" s="19"/>
      <c r="L3" s="20"/>
      <c r="AT3" s="17" t="s">
        <v>77</v>
      </c>
    </row>
    <row r="4" spans="2:46" ht="25" customHeight="1">
      <c r="B4" s="20"/>
      <c r="D4" s="21" t="s">
        <v>93</v>
      </c>
      <c r="L4" s="20"/>
      <c r="M4" s="85" t="s">
        <v>10</v>
      </c>
      <c r="AT4" s="17" t="s">
        <v>4</v>
      </c>
    </row>
    <row r="5" spans="2:46" ht="7" customHeight="1">
      <c r="B5" s="20"/>
      <c r="L5" s="20"/>
    </row>
    <row r="6" spans="2:46" ht="12" customHeight="1">
      <c r="B6" s="20"/>
      <c r="D6" s="27" t="s">
        <v>14</v>
      </c>
      <c r="L6" s="20"/>
    </row>
    <row r="7" spans="2:46" ht="16.5" customHeight="1">
      <c r="B7" s="20"/>
      <c r="E7" s="275" t="str">
        <f>'Rekapitulace stavby'!K6</f>
        <v>Přístavba šaten ZŠ a MŠ Braňany</v>
      </c>
      <c r="F7" s="276"/>
      <c r="G7" s="276"/>
      <c r="H7" s="276"/>
      <c r="L7" s="20"/>
    </row>
    <row r="8" spans="2:46" s="1" customFormat="1" ht="12" customHeight="1">
      <c r="B8" s="32"/>
      <c r="D8" s="27" t="s">
        <v>94</v>
      </c>
      <c r="L8" s="32"/>
    </row>
    <row r="9" spans="2:46" s="1" customFormat="1" ht="16.5" customHeight="1">
      <c r="B9" s="32"/>
      <c r="E9" s="273" t="s">
        <v>1224</v>
      </c>
      <c r="F9" s="274"/>
      <c r="G9" s="274"/>
      <c r="H9" s="274"/>
      <c r="L9" s="32"/>
    </row>
    <row r="10" spans="2:46" s="1" customFormat="1">
      <c r="B10" s="32"/>
      <c r="L10" s="32"/>
    </row>
    <row r="11" spans="2:46" s="1" customFormat="1" ht="12" customHeight="1">
      <c r="B11" s="32"/>
      <c r="D11" s="27" t="s">
        <v>16</v>
      </c>
      <c r="F11" s="25" t="s">
        <v>17</v>
      </c>
      <c r="I11" s="27" t="s">
        <v>18</v>
      </c>
      <c r="J11" s="25" t="s">
        <v>17</v>
      </c>
      <c r="L11" s="32"/>
    </row>
    <row r="12" spans="2:46" s="1" customFormat="1" ht="12" customHeight="1">
      <c r="B12" s="32"/>
      <c r="D12" s="27" t="s">
        <v>19</v>
      </c>
      <c r="F12" s="25" t="s">
        <v>96</v>
      </c>
      <c r="I12" s="27" t="s">
        <v>21</v>
      </c>
      <c r="J12" s="49" t="str">
        <f>'Rekapitulace stavby'!AN8</f>
        <v>3. 7. 2026</v>
      </c>
      <c r="L12" s="32"/>
    </row>
    <row r="13" spans="2:46" s="1" customFormat="1" ht="11" customHeight="1">
      <c r="B13" s="32"/>
      <c r="L13" s="32"/>
    </row>
    <row r="14" spans="2:46" s="1" customFormat="1" ht="12" customHeight="1">
      <c r="B14" s="32"/>
      <c r="D14" s="27" t="s">
        <v>23</v>
      </c>
      <c r="I14" s="27" t="s">
        <v>24</v>
      </c>
      <c r="J14" s="25" t="str">
        <f>IF('Rekapitulace stavby'!AN10="","",'Rekapitulace stavby'!AN10)</f>
        <v/>
      </c>
      <c r="L14" s="32"/>
    </row>
    <row r="15" spans="2:46" s="1" customFormat="1" ht="18" customHeight="1">
      <c r="B15" s="32"/>
      <c r="E15" s="25" t="str">
        <f>IF('Rekapitulace stavby'!E11="","",'Rekapitulace stavby'!E11)</f>
        <v>Obec Braňany</v>
      </c>
      <c r="I15" s="27" t="s">
        <v>25</v>
      </c>
      <c r="J15" s="25" t="str">
        <f>IF('Rekapitulace stavby'!AN11="","",'Rekapitulace stavby'!AN11)</f>
        <v/>
      </c>
      <c r="L15" s="32"/>
    </row>
    <row r="16" spans="2:46" s="1" customFormat="1" ht="7" customHeight="1">
      <c r="B16" s="32"/>
      <c r="L16" s="32"/>
    </row>
    <row r="17" spans="2:12" s="1" customFormat="1" ht="12" customHeight="1">
      <c r="B17" s="32"/>
      <c r="D17" s="27" t="s">
        <v>26</v>
      </c>
      <c r="I17" s="27" t="s">
        <v>24</v>
      </c>
      <c r="J17" s="28" t="str">
        <f>'Rekapitulace stavby'!AN13</f>
        <v>Vyplň údaj</v>
      </c>
      <c r="L17" s="32"/>
    </row>
    <row r="18" spans="2:12" s="1" customFormat="1" ht="18" customHeight="1">
      <c r="B18" s="32"/>
      <c r="E18" s="278" t="str">
        <f>'Rekapitulace stavby'!E14</f>
        <v>Vyplň údaj</v>
      </c>
      <c r="F18" s="279"/>
      <c r="G18" s="279"/>
      <c r="H18" s="279"/>
      <c r="I18" s="27" t="s">
        <v>25</v>
      </c>
      <c r="J18" s="28" t="str">
        <f>'Rekapitulace stavby'!AN14</f>
        <v>Vyplň údaj</v>
      </c>
      <c r="L18" s="32"/>
    </row>
    <row r="19" spans="2:12" s="1" customFormat="1" ht="7" customHeight="1">
      <c r="B19" s="32"/>
      <c r="L19" s="32"/>
    </row>
    <row r="20" spans="2:12" s="1" customFormat="1" ht="12" customHeight="1">
      <c r="B20" s="32"/>
      <c r="D20" s="27" t="s">
        <v>28</v>
      </c>
      <c r="I20" s="27" t="s">
        <v>24</v>
      </c>
      <c r="J20" s="25" t="str">
        <f>IF('Rekapitulace stavby'!AN16="","",'Rekapitulace stavby'!AN16)</f>
        <v/>
      </c>
      <c r="L20" s="32"/>
    </row>
    <row r="21" spans="2:12" s="1" customFormat="1" ht="18" customHeight="1">
      <c r="B21" s="32"/>
      <c r="E21" s="25" t="str">
        <f>IF('Rekapitulace stavby'!E17="","",'Rekapitulace stavby'!E17)</f>
        <v>ISONOE INVEST a.s.</v>
      </c>
      <c r="I21" s="27" t="s">
        <v>25</v>
      </c>
      <c r="J21" s="25" t="str">
        <f>IF('Rekapitulace stavby'!AN17="","",'Rekapitulace stavby'!AN17)</f>
        <v/>
      </c>
      <c r="L21" s="32"/>
    </row>
    <row r="22" spans="2:12" s="1" customFormat="1" ht="7" customHeight="1">
      <c r="B22" s="32"/>
      <c r="L22" s="32"/>
    </row>
    <row r="23" spans="2:12" s="1" customFormat="1" ht="12" customHeight="1">
      <c r="B23" s="32"/>
      <c r="D23" s="27" t="s">
        <v>31</v>
      </c>
      <c r="I23" s="27" t="s">
        <v>24</v>
      </c>
      <c r="J23" s="25" t="str">
        <f>IF('Rekapitulace stavby'!AN19="","",'Rekapitulace stavby'!AN19)</f>
        <v/>
      </c>
      <c r="L23" s="32"/>
    </row>
    <row r="24" spans="2:12" s="1" customFormat="1" ht="18" customHeight="1">
      <c r="B24" s="32"/>
      <c r="E24" s="25" t="str">
        <f>IF('Rekapitulace stavby'!E20="","",'Rekapitulace stavby'!E20)</f>
        <v>Obec Braňany</v>
      </c>
      <c r="I24" s="27" t="s">
        <v>25</v>
      </c>
      <c r="J24" s="25" t="str">
        <f>IF('Rekapitulace stavby'!AN20="","",'Rekapitulace stavby'!AN20)</f>
        <v/>
      </c>
      <c r="L24" s="32"/>
    </row>
    <row r="25" spans="2:12" s="1" customFormat="1" ht="7" customHeight="1">
      <c r="B25" s="32"/>
      <c r="L25" s="32"/>
    </row>
    <row r="26" spans="2:12" s="1" customFormat="1" ht="12" customHeight="1">
      <c r="B26" s="32"/>
      <c r="D26" s="27" t="s">
        <v>32</v>
      </c>
      <c r="L26" s="32"/>
    </row>
    <row r="27" spans="2:12" s="7" customFormat="1" ht="16.5" customHeight="1">
      <c r="B27" s="86"/>
      <c r="E27" s="280" t="s">
        <v>17</v>
      </c>
      <c r="F27" s="280"/>
      <c r="G27" s="280"/>
      <c r="H27" s="280"/>
      <c r="L27" s="86"/>
    </row>
    <row r="28" spans="2:12" s="1" customFormat="1" ht="7" customHeight="1">
      <c r="B28" s="32"/>
      <c r="L28" s="32"/>
    </row>
    <row r="29" spans="2:12" s="1" customFormat="1" ht="7" customHeight="1">
      <c r="B29" s="32"/>
      <c r="D29" s="50"/>
      <c r="E29" s="50"/>
      <c r="F29" s="50"/>
      <c r="G29" s="50"/>
      <c r="H29" s="50"/>
      <c r="I29" s="50"/>
      <c r="J29" s="50"/>
      <c r="K29" s="50"/>
      <c r="L29" s="32"/>
    </row>
    <row r="30" spans="2:12" s="1" customFormat="1" ht="25.25" customHeight="1">
      <c r="B30" s="32"/>
      <c r="D30" s="87" t="s">
        <v>33</v>
      </c>
      <c r="J30" s="63">
        <f>ROUND(J85, 2)</f>
        <v>0</v>
      </c>
      <c r="L30" s="32"/>
    </row>
    <row r="31" spans="2:12" s="1" customFormat="1" ht="7" customHeight="1">
      <c r="B31" s="32"/>
      <c r="D31" s="50"/>
      <c r="E31" s="50"/>
      <c r="F31" s="50"/>
      <c r="G31" s="50"/>
      <c r="H31" s="50"/>
      <c r="I31" s="50"/>
      <c r="J31" s="50"/>
      <c r="K31" s="50"/>
      <c r="L31" s="32"/>
    </row>
    <row r="32" spans="2:12" s="1" customFormat="1" ht="14.5" customHeight="1">
      <c r="B32" s="32"/>
      <c r="F32" s="35" t="s">
        <v>35</v>
      </c>
      <c r="I32" s="35" t="s">
        <v>34</v>
      </c>
      <c r="J32" s="35" t="s">
        <v>36</v>
      </c>
      <c r="L32" s="32"/>
    </row>
    <row r="33" spans="2:12" s="1" customFormat="1" ht="14.5" customHeight="1">
      <c r="B33" s="32"/>
      <c r="D33" s="52" t="s">
        <v>37</v>
      </c>
      <c r="E33" s="27" t="s">
        <v>38</v>
      </c>
      <c r="F33" s="88">
        <f>ROUND((SUM(BE85:BE144)),  2)</f>
        <v>0</v>
      </c>
      <c r="I33" s="89">
        <v>0.21</v>
      </c>
      <c r="J33" s="88">
        <f>ROUND(((SUM(BE85:BE144))*I33),  2)</f>
        <v>0</v>
      </c>
      <c r="L33" s="32"/>
    </row>
    <row r="34" spans="2:12" s="1" customFormat="1" ht="14.5" customHeight="1">
      <c r="B34" s="32"/>
      <c r="E34" s="27" t="s">
        <v>39</v>
      </c>
      <c r="F34" s="88">
        <f>ROUND((SUM(BF85:BF144)),  2)</f>
        <v>0</v>
      </c>
      <c r="I34" s="89">
        <v>0.12</v>
      </c>
      <c r="J34" s="88">
        <f>ROUND(((SUM(BF85:BF144))*I34),  2)</f>
        <v>0</v>
      </c>
      <c r="L34" s="32"/>
    </row>
    <row r="35" spans="2:12" s="1" customFormat="1" ht="14.5" hidden="1" customHeight="1">
      <c r="B35" s="32"/>
      <c r="E35" s="27" t="s">
        <v>40</v>
      </c>
      <c r="F35" s="88">
        <f>ROUND((SUM(BG85:BG144)),  2)</f>
        <v>0</v>
      </c>
      <c r="I35" s="89">
        <v>0.21</v>
      </c>
      <c r="J35" s="88">
        <f>0</f>
        <v>0</v>
      </c>
      <c r="L35" s="32"/>
    </row>
    <row r="36" spans="2:12" s="1" customFormat="1" ht="14.5" hidden="1" customHeight="1">
      <c r="B36" s="32"/>
      <c r="E36" s="27" t="s">
        <v>41</v>
      </c>
      <c r="F36" s="88">
        <f>ROUND((SUM(BH85:BH144)),  2)</f>
        <v>0</v>
      </c>
      <c r="I36" s="89">
        <v>0.12</v>
      </c>
      <c r="J36" s="88">
        <f>0</f>
        <v>0</v>
      </c>
      <c r="L36" s="32"/>
    </row>
    <row r="37" spans="2:12" s="1" customFormat="1" ht="14.5" hidden="1" customHeight="1">
      <c r="B37" s="32"/>
      <c r="E37" s="27" t="s">
        <v>42</v>
      </c>
      <c r="F37" s="88">
        <f>ROUND((SUM(BI85:BI144)),  2)</f>
        <v>0</v>
      </c>
      <c r="I37" s="89">
        <v>0</v>
      </c>
      <c r="J37" s="88">
        <f>0</f>
        <v>0</v>
      </c>
      <c r="L37" s="32"/>
    </row>
    <row r="38" spans="2:12" s="1" customFormat="1" ht="7" customHeight="1">
      <c r="B38" s="32"/>
      <c r="L38" s="32"/>
    </row>
    <row r="39" spans="2:12" s="1" customFormat="1" ht="25.25" customHeight="1">
      <c r="B39" s="32"/>
      <c r="C39" s="90"/>
      <c r="D39" s="91" t="s">
        <v>43</v>
      </c>
      <c r="E39" s="54"/>
      <c r="F39" s="54"/>
      <c r="G39" s="92" t="s">
        <v>44</v>
      </c>
      <c r="H39" s="93" t="s">
        <v>45</v>
      </c>
      <c r="I39" s="54"/>
      <c r="J39" s="94">
        <f>SUM(J30:J37)</f>
        <v>0</v>
      </c>
      <c r="K39" s="95"/>
      <c r="L39" s="32"/>
    </row>
    <row r="40" spans="2:12" s="1" customFormat="1" ht="14.5" customHeight="1">
      <c r="B40" s="41"/>
      <c r="C40" s="42"/>
      <c r="D40" s="42"/>
      <c r="E40" s="42"/>
      <c r="F40" s="42"/>
      <c r="G40" s="42"/>
      <c r="H40" s="42"/>
      <c r="I40" s="42"/>
      <c r="J40" s="42"/>
      <c r="K40" s="42"/>
      <c r="L40" s="32"/>
    </row>
    <row r="44" spans="2:12" s="1" customFormat="1" ht="7" customHeight="1">
      <c r="B44" s="43"/>
      <c r="C44" s="44"/>
      <c r="D44" s="44"/>
      <c r="E44" s="44"/>
      <c r="F44" s="44"/>
      <c r="G44" s="44"/>
      <c r="H44" s="44"/>
      <c r="I44" s="44"/>
      <c r="J44" s="44"/>
      <c r="K44" s="44"/>
      <c r="L44" s="32"/>
    </row>
    <row r="45" spans="2:12" s="1" customFormat="1" ht="25" customHeight="1">
      <c r="B45" s="32"/>
      <c r="C45" s="21" t="s">
        <v>97</v>
      </c>
      <c r="L45" s="32"/>
    </row>
    <row r="46" spans="2:12" s="1" customFormat="1" ht="7" customHeight="1">
      <c r="B46" s="32"/>
      <c r="L46" s="32"/>
    </row>
    <row r="47" spans="2:12" s="1" customFormat="1" ht="12" customHeight="1">
      <c r="B47" s="32"/>
      <c r="C47" s="27" t="s">
        <v>14</v>
      </c>
      <c r="L47" s="32"/>
    </row>
    <row r="48" spans="2:12" s="1" customFormat="1" ht="16.5" customHeight="1">
      <c r="B48" s="32"/>
      <c r="E48" s="275" t="str">
        <f>E7</f>
        <v>Přístavba šaten ZŠ a MŠ Braňany</v>
      </c>
      <c r="F48" s="276"/>
      <c r="G48" s="276"/>
      <c r="H48" s="276"/>
      <c r="L48" s="32"/>
    </row>
    <row r="49" spans="2:47" s="1" customFormat="1" ht="12" customHeight="1">
      <c r="B49" s="32"/>
      <c r="C49" s="27" t="s">
        <v>94</v>
      </c>
      <c r="L49" s="32"/>
    </row>
    <row r="50" spans="2:47" s="1" customFormat="1" ht="16.5" customHeight="1">
      <c r="B50" s="32"/>
      <c r="E50" s="273" t="str">
        <f>E9</f>
        <v>D.1.2 - Ústřední vytápění</v>
      </c>
      <c r="F50" s="274"/>
      <c r="G50" s="274"/>
      <c r="H50" s="274"/>
      <c r="L50" s="32"/>
    </row>
    <row r="51" spans="2:47" s="1" customFormat="1" ht="7" customHeight="1">
      <c r="B51" s="32"/>
      <c r="L51" s="32"/>
    </row>
    <row r="52" spans="2:47" s="1" customFormat="1" ht="12" customHeight="1">
      <c r="B52" s="32"/>
      <c r="C52" s="27" t="s">
        <v>19</v>
      </c>
      <c r="F52" s="25" t="str">
        <f>F12</f>
        <v xml:space="preserve"> </v>
      </c>
      <c r="I52" s="27" t="s">
        <v>21</v>
      </c>
      <c r="J52" s="49" t="str">
        <f>IF(J12="","",J12)</f>
        <v>3. 7. 2026</v>
      </c>
      <c r="L52" s="32"/>
    </row>
    <row r="53" spans="2:47" s="1" customFormat="1" ht="7" customHeight="1">
      <c r="B53" s="32"/>
      <c r="L53" s="32"/>
    </row>
    <row r="54" spans="2:47" s="1" customFormat="1" ht="15.25" customHeight="1">
      <c r="B54" s="32"/>
      <c r="C54" s="27" t="s">
        <v>23</v>
      </c>
      <c r="F54" s="25" t="str">
        <f>E15</f>
        <v>Obec Braňany</v>
      </c>
      <c r="I54" s="27" t="s">
        <v>28</v>
      </c>
      <c r="J54" s="30" t="str">
        <f>E21</f>
        <v>ISONOE INVEST a.s.</v>
      </c>
      <c r="L54" s="32"/>
    </row>
    <row r="55" spans="2:47" s="1" customFormat="1" ht="15.25" customHeight="1">
      <c r="B55" s="32"/>
      <c r="C55" s="27" t="s">
        <v>26</v>
      </c>
      <c r="F55" s="25" t="str">
        <f>IF(E18="","",E18)</f>
        <v>Vyplň údaj</v>
      </c>
      <c r="I55" s="27" t="s">
        <v>31</v>
      </c>
      <c r="J55" s="30" t="str">
        <f>E24</f>
        <v>Obec Braňany</v>
      </c>
      <c r="L55" s="32"/>
    </row>
    <row r="56" spans="2:47" s="1" customFormat="1" ht="10.25" customHeight="1">
      <c r="B56" s="32"/>
      <c r="L56" s="32"/>
    </row>
    <row r="57" spans="2:47" s="1" customFormat="1" ht="29.25" customHeight="1">
      <c r="B57" s="32"/>
      <c r="C57" s="96" t="s">
        <v>98</v>
      </c>
      <c r="D57" s="90"/>
      <c r="E57" s="90"/>
      <c r="F57" s="90"/>
      <c r="G57" s="90"/>
      <c r="H57" s="90"/>
      <c r="I57" s="90"/>
      <c r="J57" s="97" t="s">
        <v>99</v>
      </c>
      <c r="K57" s="90"/>
      <c r="L57" s="32"/>
    </row>
    <row r="58" spans="2:47" s="1" customFormat="1" ht="10.25" customHeight="1">
      <c r="B58" s="32"/>
      <c r="L58" s="32"/>
    </row>
    <row r="59" spans="2:47" s="1" customFormat="1" ht="23" customHeight="1">
      <c r="B59" s="32"/>
      <c r="C59" s="98" t="s">
        <v>65</v>
      </c>
      <c r="J59" s="63">
        <f>J85</f>
        <v>0</v>
      </c>
      <c r="L59" s="32"/>
      <c r="AU59" s="17" t="s">
        <v>100</v>
      </c>
    </row>
    <row r="60" spans="2:47" s="8" customFormat="1" ht="25" customHeight="1">
      <c r="B60" s="99"/>
      <c r="D60" s="100" t="s">
        <v>101</v>
      </c>
      <c r="E60" s="101"/>
      <c r="F60" s="101"/>
      <c r="G60" s="101"/>
      <c r="H60" s="101"/>
      <c r="I60" s="101"/>
      <c r="J60" s="102">
        <f>J86</f>
        <v>0</v>
      </c>
      <c r="L60" s="99"/>
    </row>
    <row r="61" spans="2:47" s="9" customFormat="1" ht="20" customHeight="1">
      <c r="B61" s="103"/>
      <c r="D61" s="104" t="s">
        <v>107</v>
      </c>
      <c r="E61" s="105"/>
      <c r="F61" s="105"/>
      <c r="G61" s="105"/>
      <c r="H61" s="105"/>
      <c r="I61" s="105"/>
      <c r="J61" s="106">
        <f>J87</f>
        <v>0</v>
      </c>
      <c r="L61" s="103"/>
    </row>
    <row r="62" spans="2:47" s="8" customFormat="1" ht="25" customHeight="1">
      <c r="B62" s="99"/>
      <c r="D62" s="100" t="s">
        <v>110</v>
      </c>
      <c r="E62" s="101"/>
      <c r="F62" s="101"/>
      <c r="G62" s="101"/>
      <c r="H62" s="101"/>
      <c r="I62" s="101"/>
      <c r="J62" s="102">
        <f>J90</f>
        <v>0</v>
      </c>
      <c r="L62" s="99"/>
    </row>
    <row r="63" spans="2:47" s="9" customFormat="1" ht="20" customHeight="1">
      <c r="B63" s="103"/>
      <c r="D63" s="104" t="s">
        <v>1225</v>
      </c>
      <c r="E63" s="105"/>
      <c r="F63" s="105"/>
      <c r="G63" s="105"/>
      <c r="H63" s="105"/>
      <c r="I63" s="105"/>
      <c r="J63" s="106">
        <f>J91</f>
        <v>0</v>
      </c>
      <c r="L63" s="103"/>
    </row>
    <row r="64" spans="2:47" s="9" customFormat="1" ht="20" customHeight="1">
      <c r="B64" s="103"/>
      <c r="D64" s="104" t="s">
        <v>1226</v>
      </c>
      <c r="E64" s="105"/>
      <c r="F64" s="105"/>
      <c r="G64" s="105"/>
      <c r="H64" s="105"/>
      <c r="I64" s="105"/>
      <c r="J64" s="106">
        <f>J104</f>
        <v>0</v>
      </c>
      <c r="L64" s="103"/>
    </row>
    <row r="65" spans="2:12" s="9" customFormat="1" ht="20" customHeight="1">
      <c r="B65" s="103"/>
      <c r="D65" s="104" t="s">
        <v>1227</v>
      </c>
      <c r="E65" s="105"/>
      <c r="F65" s="105"/>
      <c r="G65" s="105"/>
      <c r="H65" s="105"/>
      <c r="I65" s="105"/>
      <c r="J65" s="106">
        <f>J112</f>
        <v>0</v>
      </c>
      <c r="L65" s="103"/>
    </row>
    <row r="66" spans="2:12" s="1" customFormat="1" ht="21.75" customHeight="1">
      <c r="B66" s="32"/>
      <c r="L66" s="32"/>
    </row>
    <row r="67" spans="2:12" s="1" customFormat="1" ht="7" customHeight="1">
      <c r="B67" s="41"/>
      <c r="C67" s="42"/>
      <c r="D67" s="42"/>
      <c r="E67" s="42"/>
      <c r="F67" s="42"/>
      <c r="G67" s="42"/>
      <c r="H67" s="42"/>
      <c r="I67" s="42"/>
      <c r="J67" s="42"/>
      <c r="K67" s="42"/>
      <c r="L67" s="32"/>
    </row>
    <row r="71" spans="2:12" s="1" customFormat="1" ht="7" customHeight="1">
      <c r="B71" s="43"/>
      <c r="C71" s="44"/>
      <c r="D71" s="44"/>
      <c r="E71" s="44"/>
      <c r="F71" s="44"/>
      <c r="G71" s="44"/>
      <c r="H71" s="44"/>
      <c r="I71" s="44"/>
      <c r="J71" s="44"/>
      <c r="K71" s="44"/>
      <c r="L71" s="32"/>
    </row>
    <row r="72" spans="2:12" s="1" customFormat="1" ht="25" customHeight="1">
      <c r="B72" s="32"/>
      <c r="C72" s="21" t="s">
        <v>126</v>
      </c>
      <c r="L72" s="32"/>
    </row>
    <row r="73" spans="2:12" s="1" customFormat="1" ht="7" customHeight="1">
      <c r="B73" s="32"/>
      <c r="L73" s="32"/>
    </row>
    <row r="74" spans="2:12" s="1" customFormat="1" ht="12" customHeight="1">
      <c r="B74" s="32"/>
      <c r="C74" s="27" t="s">
        <v>14</v>
      </c>
      <c r="L74" s="32"/>
    </row>
    <row r="75" spans="2:12" s="1" customFormat="1" ht="16.5" customHeight="1">
      <c r="B75" s="32"/>
      <c r="E75" s="275" t="str">
        <f>E7</f>
        <v>Přístavba šaten ZŠ a MŠ Braňany</v>
      </c>
      <c r="F75" s="276"/>
      <c r="G75" s="276"/>
      <c r="H75" s="276"/>
      <c r="L75" s="32"/>
    </row>
    <row r="76" spans="2:12" s="1" customFormat="1" ht="12" customHeight="1">
      <c r="B76" s="32"/>
      <c r="C76" s="27" t="s">
        <v>94</v>
      </c>
      <c r="L76" s="32"/>
    </row>
    <row r="77" spans="2:12" s="1" customFormat="1" ht="16.5" customHeight="1">
      <c r="B77" s="32"/>
      <c r="E77" s="273" t="str">
        <f>E9</f>
        <v>D.1.2 - Ústřední vytápění</v>
      </c>
      <c r="F77" s="274"/>
      <c r="G77" s="274"/>
      <c r="H77" s="274"/>
      <c r="L77" s="32"/>
    </row>
    <row r="78" spans="2:12" s="1" customFormat="1" ht="7" customHeight="1">
      <c r="B78" s="32"/>
      <c r="L78" s="32"/>
    </row>
    <row r="79" spans="2:12" s="1" customFormat="1" ht="12" customHeight="1">
      <c r="B79" s="32"/>
      <c r="C79" s="27" t="s">
        <v>19</v>
      </c>
      <c r="F79" s="25" t="str">
        <f>F12</f>
        <v xml:space="preserve"> </v>
      </c>
      <c r="I79" s="27" t="s">
        <v>21</v>
      </c>
      <c r="J79" s="49" t="str">
        <f>IF(J12="","",J12)</f>
        <v>3. 7. 2026</v>
      </c>
      <c r="L79" s="32"/>
    </row>
    <row r="80" spans="2:12" s="1" customFormat="1" ht="7" customHeight="1">
      <c r="B80" s="32"/>
      <c r="L80" s="32"/>
    </row>
    <row r="81" spans="2:65" s="1" customFormat="1" ht="15.25" customHeight="1">
      <c r="B81" s="32"/>
      <c r="C81" s="27" t="s">
        <v>23</v>
      </c>
      <c r="F81" s="25" t="str">
        <f>E15</f>
        <v>Obec Braňany</v>
      </c>
      <c r="I81" s="27" t="s">
        <v>28</v>
      </c>
      <c r="J81" s="30" t="str">
        <f>E21</f>
        <v>ISONOE INVEST a.s.</v>
      </c>
      <c r="L81" s="32"/>
    </row>
    <row r="82" spans="2:65" s="1" customFormat="1" ht="15.25" customHeight="1">
      <c r="B82" s="32"/>
      <c r="C82" s="27" t="s">
        <v>26</v>
      </c>
      <c r="F82" s="25" t="str">
        <f>IF(E18="","",E18)</f>
        <v>Vyplň údaj</v>
      </c>
      <c r="I82" s="27" t="s">
        <v>31</v>
      </c>
      <c r="J82" s="30" t="str">
        <f>E24</f>
        <v>Obec Braňany</v>
      </c>
      <c r="L82" s="32"/>
    </row>
    <row r="83" spans="2:65" s="1" customFormat="1" ht="10.25" customHeight="1">
      <c r="B83" s="32"/>
      <c r="L83" s="32"/>
    </row>
    <row r="84" spans="2:65" s="10" customFormat="1" ht="29.25" customHeight="1">
      <c r="B84" s="107"/>
      <c r="C84" s="108" t="s">
        <v>127</v>
      </c>
      <c r="D84" s="109" t="s">
        <v>52</v>
      </c>
      <c r="E84" s="109" t="s">
        <v>48</v>
      </c>
      <c r="F84" s="109" t="s">
        <v>49</v>
      </c>
      <c r="G84" s="109" t="s">
        <v>128</v>
      </c>
      <c r="H84" s="109" t="s">
        <v>129</v>
      </c>
      <c r="I84" s="109" t="s">
        <v>130</v>
      </c>
      <c r="J84" s="109" t="s">
        <v>99</v>
      </c>
      <c r="K84" s="110" t="s">
        <v>131</v>
      </c>
      <c r="L84" s="107"/>
      <c r="M84" s="56" t="s">
        <v>17</v>
      </c>
      <c r="N84" s="57" t="s">
        <v>37</v>
      </c>
      <c r="O84" s="57" t="s">
        <v>132</v>
      </c>
      <c r="P84" s="57" t="s">
        <v>133</v>
      </c>
      <c r="Q84" s="57" t="s">
        <v>134</v>
      </c>
      <c r="R84" s="57" t="s">
        <v>135</v>
      </c>
      <c r="S84" s="57" t="s">
        <v>136</v>
      </c>
      <c r="T84" s="58" t="s">
        <v>137</v>
      </c>
    </row>
    <row r="85" spans="2:65" s="1" customFormat="1" ht="23" customHeight="1">
      <c r="B85" s="32"/>
      <c r="C85" s="61" t="s">
        <v>138</v>
      </c>
      <c r="J85" s="111">
        <f>BK85</f>
        <v>0</v>
      </c>
      <c r="L85" s="32"/>
      <c r="M85" s="59"/>
      <c r="N85" s="50"/>
      <c r="O85" s="50"/>
      <c r="P85" s="112">
        <f>P86+P90</f>
        <v>0</v>
      </c>
      <c r="Q85" s="50"/>
      <c r="R85" s="112">
        <f>R86+R90</f>
        <v>0</v>
      </c>
      <c r="S85" s="50"/>
      <c r="T85" s="113">
        <f>T86+T90</f>
        <v>0</v>
      </c>
      <c r="AT85" s="17" t="s">
        <v>66</v>
      </c>
      <c r="AU85" s="17" t="s">
        <v>100</v>
      </c>
      <c r="BK85" s="114">
        <f>BK86+BK90</f>
        <v>0</v>
      </c>
    </row>
    <row r="86" spans="2:65" s="11" customFormat="1" ht="26" customHeight="1">
      <c r="B86" s="115"/>
      <c r="D86" s="116" t="s">
        <v>66</v>
      </c>
      <c r="E86" s="117" t="s">
        <v>139</v>
      </c>
      <c r="F86" s="117" t="s">
        <v>140</v>
      </c>
      <c r="I86" s="118"/>
      <c r="J86" s="119">
        <f>BK86</f>
        <v>0</v>
      </c>
      <c r="L86" s="115"/>
      <c r="M86" s="120"/>
      <c r="P86" s="121">
        <f>P87</f>
        <v>0</v>
      </c>
      <c r="R86" s="121">
        <f>R87</f>
        <v>0</v>
      </c>
      <c r="T86" s="122">
        <f>T87</f>
        <v>0</v>
      </c>
      <c r="AR86" s="116" t="s">
        <v>75</v>
      </c>
      <c r="AT86" s="123" t="s">
        <v>66</v>
      </c>
      <c r="AU86" s="123" t="s">
        <v>67</v>
      </c>
      <c r="AY86" s="116" t="s">
        <v>141</v>
      </c>
      <c r="BK86" s="124">
        <f>BK87</f>
        <v>0</v>
      </c>
    </row>
    <row r="87" spans="2:65" s="11" customFormat="1" ht="23" customHeight="1">
      <c r="B87" s="115"/>
      <c r="D87" s="116" t="s">
        <v>66</v>
      </c>
      <c r="E87" s="125" t="s">
        <v>197</v>
      </c>
      <c r="F87" s="125" t="s">
        <v>563</v>
      </c>
      <c r="I87" s="118"/>
      <c r="J87" s="126">
        <f>BK87</f>
        <v>0</v>
      </c>
      <c r="L87" s="115"/>
      <c r="M87" s="120"/>
      <c r="P87" s="121">
        <f>SUM(P88:P89)</f>
        <v>0</v>
      </c>
      <c r="R87" s="121">
        <f>SUM(R88:R89)</f>
        <v>0</v>
      </c>
      <c r="T87" s="122">
        <f>SUM(T88:T89)</f>
        <v>0</v>
      </c>
      <c r="AR87" s="116" t="s">
        <v>75</v>
      </c>
      <c r="AT87" s="123" t="s">
        <v>66</v>
      </c>
      <c r="AU87" s="123" t="s">
        <v>75</v>
      </c>
      <c r="AY87" s="116" t="s">
        <v>141</v>
      </c>
      <c r="BK87" s="124">
        <f>SUM(BK88:BK89)</f>
        <v>0</v>
      </c>
    </row>
    <row r="88" spans="2:65" s="1" customFormat="1" ht="24.25" customHeight="1">
      <c r="B88" s="32"/>
      <c r="C88" s="127" t="s">
        <v>75</v>
      </c>
      <c r="D88" s="127" t="s">
        <v>143</v>
      </c>
      <c r="E88" s="128" t="s">
        <v>1228</v>
      </c>
      <c r="F88" s="129" t="s">
        <v>1229</v>
      </c>
      <c r="G88" s="130" t="s">
        <v>146</v>
      </c>
      <c r="H88" s="131">
        <v>20</v>
      </c>
      <c r="I88" s="132"/>
      <c r="J88" s="133">
        <f>ROUND(I88*H88,2)</f>
        <v>0</v>
      </c>
      <c r="K88" s="129" t="s">
        <v>147</v>
      </c>
      <c r="L88" s="32"/>
      <c r="M88" s="134" t="s">
        <v>17</v>
      </c>
      <c r="N88" s="135" t="s">
        <v>38</v>
      </c>
      <c r="P88" s="136">
        <f>O88*H88</f>
        <v>0</v>
      </c>
      <c r="Q88" s="136">
        <v>0</v>
      </c>
      <c r="R88" s="136">
        <f>Q88*H88</f>
        <v>0</v>
      </c>
      <c r="S88" s="136">
        <v>0</v>
      </c>
      <c r="T88" s="137">
        <f>S88*H88</f>
        <v>0</v>
      </c>
      <c r="AR88" s="138" t="s">
        <v>148</v>
      </c>
      <c r="AT88" s="138" t="s">
        <v>143</v>
      </c>
      <c r="AU88" s="138" t="s">
        <v>77</v>
      </c>
      <c r="AY88" s="17" t="s">
        <v>141</v>
      </c>
      <c r="BE88" s="139">
        <f>IF(N88="základní",J88,0)</f>
        <v>0</v>
      </c>
      <c r="BF88" s="139">
        <f>IF(N88="snížená",J88,0)</f>
        <v>0</v>
      </c>
      <c r="BG88" s="139">
        <f>IF(N88="zákl. přenesená",J88,0)</f>
        <v>0</v>
      </c>
      <c r="BH88" s="139">
        <f>IF(N88="sníž. přenesená",J88,0)</f>
        <v>0</v>
      </c>
      <c r="BI88" s="139">
        <f>IF(N88="nulová",J88,0)</f>
        <v>0</v>
      </c>
      <c r="BJ88" s="17" t="s">
        <v>75</v>
      </c>
      <c r="BK88" s="139">
        <f>ROUND(I88*H88,2)</f>
        <v>0</v>
      </c>
      <c r="BL88" s="17" t="s">
        <v>148</v>
      </c>
      <c r="BM88" s="138" t="s">
        <v>77</v>
      </c>
    </row>
    <row r="89" spans="2:65" s="1" customFormat="1">
      <c r="B89" s="32"/>
      <c r="D89" s="140" t="s">
        <v>149</v>
      </c>
      <c r="F89" s="141" t="s">
        <v>1230</v>
      </c>
      <c r="I89" s="142"/>
      <c r="L89" s="32"/>
      <c r="M89" s="143"/>
      <c r="T89" s="53"/>
      <c r="AT89" s="17" t="s">
        <v>149</v>
      </c>
      <c r="AU89" s="17" t="s">
        <v>77</v>
      </c>
    </row>
    <row r="90" spans="2:65" s="11" customFormat="1" ht="26" customHeight="1">
      <c r="B90" s="115"/>
      <c r="D90" s="116" t="s">
        <v>66</v>
      </c>
      <c r="E90" s="117" t="s">
        <v>709</v>
      </c>
      <c r="F90" s="117" t="s">
        <v>710</v>
      </c>
      <c r="I90" s="118"/>
      <c r="J90" s="119">
        <f>BK90</f>
        <v>0</v>
      </c>
      <c r="L90" s="115"/>
      <c r="M90" s="120"/>
      <c r="P90" s="121">
        <f>P91+P104+P112</f>
        <v>0</v>
      </c>
      <c r="R90" s="121">
        <f>R91+R104+R112</f>
        <v>0</v>
      </c>
      <c r="T90" s="122">
        <f>T91+T104+T112</f>
        <v>0</v>
      </c>
      <c r="AR90" s="116" t="s">
        <v>77</v>
      </c>
      <c r="AT90" s="123" t="s">
        <v>66</v>
      </c>
      <c r="AU90" s="123" t="s">
        <v>67</v>
      </c>
      <c r="AY90" s="116" t="s">
        <v>141</v>
      </c>
      <c r="BK90" s="124">
        <f>BK91+BK104+BK112</f>
        <v>0</v>
      </c>
    </row>
    <row r="91" spans="2:65" s="11" customFormat="1" ht="23" customHeight="1">
      <c r="B91" s="115"/>
      <c r="D91" s="116" t="s">
        <v>66</v>
      </c>
      <c r="E91" s="125" t="s">
        <v>1231</v>
      </c>
      <c r="F91" s="125" t="s">
        <v>1232</v>
      </c>
      <c r="I91" s="118"/>
      <c r="J91" s="126">
        <f>BK91</f>
        <v>0</v>
      </c>
      <c r="L91" s="115"/>
      <c r="M91" s="120"/>
      <c r="P91" s="121">
        <f>SUM(P92:P103)</f>
        <v>0</v>
      </c>
      <c r="R91" s="121">
        <f>SUM(R92:R103)</f>
        <v>0</v>
      </c>
      <c r="T91" s="122">
        <f>SUM(T92:T103)</f>
        <v>0</v>
      </c>
      <c r="AR91" s="116" t="s">
        <v>77</v>
      </c>
      <c r="AT91" s="123" t="s">
        <v>66</v>
      </c>
      <c r="AU91" s="123" t="s">
        <v>75</v>
      </c>
      <c r="AY91" s="116" t="s">
        <v>141</v>
      </c>
      <c r="BK91" s="124">
        <f>SUM(BK92:BK103)</f>
        <v>0</v>
      </c>
    </row>
    <row r="92" spans="2:65" s="1" customFormat="1" ht="24.25" customHeight="1">
      <c r="B92" s="32"/>
      <c r="C92" s="127" t="s">
        <v>77</v>
      </c>
      <c r="D92" s="127" t="s">
        <v>143</v>
      </c>
      <c r="E92" s="128" t="s">
        <v>1233</v>
      </c>
      <c r="F92" s="129" t="s">
        <v>1234</v>
      </c>
      <c r="G92" s="130" t="s">
        <v>179</v>
      </c>
      <c r="H92" s="131">
        <v>30</v>
      </c>
      <c r="I92" s="132"/>
      <c r="J92" s="133">
        <f>ROUND(I92*H92,2)</f>
        <v>0</v>
      </c>
      <c r="K92" s="129" t="s">
        <v>147</v>
      </c>
      <c r="L92" s="32"/>
      <c r="M92" s="134" t="s">
        <v>17</v>
      </c>
      <c r="N92" s="135" t="s">
        <v>38</v>
      </c>
      <c r="P92" s="136">
        <f>O92*H92</f>
        <v>0</v>
      </c>
      <c r="Q92" s="136">
        <v>0</v>
      </c>
      <c r="R92" s="136">
        <f>Q92*H92</f>
        <v>0</v>
      </c>
      <c r="S92" s="136">
        <v>0</v>
      </c>
      <c r="T92" s="137">
        <f>S92*H92</f>
        <v>0</v>
      </c>
      <c r="AR92" s="138" t="s">
        <v>191</v>
      </c>
      <c r="AT92" s="138" t="s">
        <v>143</v>
      </c>
      <c r="AU92" s="138" t="s">
        <v>77</v>
      </c>
      <c r="AY92" s="17" t="s">
        <v>141</v>
      </c>
      <c r="BE92" s="139">
        <f>IF(N92="základní",J92,0)</f>
        <v>0</v>
      </c>
      <c r="BF92" s="139">
        <f>IF(N92="snížená",J92,0)</f>
        <v>0</v>
      </c>
      <c r="BG92" s="139">
        <f>IF(N92="zákl. přenesená",J92,0)</f>
        <v>0</v>
      </c>
      <c r="BH92" s="139">
        <f>IF(N92="sníž. přenesená",J92,0)</f>
        <v>0</v>
      </c>
      <c r="BI92" s="139">
        <f>IF(N92="nulová",J92,0)</f>
        <v>0</v>
      </c>
      <c r="BJ92" s="17" t="s">
        <v>75</v>
      </c>
      <c r="BK92" s="139">
        <f>ROUND(I92*H92,2)</f>
        <v>0</v>
      </c>
      <c r="BL92" s="17" t="s">
        <v>191</v>
      </c>
      <c r="BM92" s="138" t="s">
        <v>148</v>
      </c>
    </row>
    <row r="93" spans="2:65" s="1" customFormat="1">
      <c r="B93" s="32"/>
      <c r="D93" s="140" t="s">
        <v>149</v>
      </c>
      <c r="F93" s="141" t="s">
        <v>1235</v>
      </c>
      <c r="I93" s="142"/>
      <c r="L93" s="32"/>
      <c r="M93" s="143"/>
      <c r="T93" s="53"/>
      <c r="AT93" s="17" t="s">
        <v>149</v>
      </c>
      <c r="AU93" s="17" t="s">
        <v>77</v>
      </c>
    </row>
    <row r="94" spans="2:65" s="1" customFormat="1" ht="24.25" customHeight="1">
      <c r="B94" s="32"/>
      <c r="C94" s="127" t="s">
        <v>160</v>
      </c>
      <c r="D94" s="127" t="s">
        <v>143</v>
      </c>
      <c r="E94" s="128" t="s">
        <v>1236</v>
      </c>
      <c r="F94" s="129" t="s">
        <v>1237</v>
      </c>
      <c r="G94" s="130" t="s">
        <v>179</v>
      </c>
      <c r="H94" s="131">
        <v>30</v>
      </c>
      <c r="I94" s="132"/>
      <c r="J94" s="133">
        <f>ROUND(I94*H94,2)</f>
        <v>0</v>
      </c>
      <c r="K94" s="129" t="s">
        <v>147</v>
      </c>
      <c r="L94" s="32"/>
      <c r="M94" s="134" t="s">
        <v>17</v>
      </c>
      <c r="N94" s="135" t="s">
        <v>38</v>
      </c>
      <c r="P94" s="136">
        <f>O94*H94</f>
        <v>0</v>
      </c>
      <c r="Q94" s="136">
        <v>0</v>
      </c>
      <c r="R94" s="136">
        <f>Q94*H94</f>
        <v>0</v>
      </c>
      <c r="S94" s="136">
        <v>0</v>
      </c>
      <c r="T94" s="137">
        <f>S94*H94</f>
        <v>0</v>
      </c>
      <c r="AR94" s="138" t="s">
        <v>191</v>
      </c>
      <c r="AT94" s="138" t="s">
        <v>143</v>
      </c>
      <c r="AU94" s="138" t="s">
        <v>77</v>
      </c>
      <c r="AY94" s="17" t="s">
        <v>141</v>
      </c>
      <c r="BE94" s="139">
        <f>IF(N94="základní",J94,0)</f>
        <v>0</v>
      </c>
      <c r="BF94" s="139">
        <f>IF(N94="snížená",J94,0)</f>
        <v>0</v>
      </c>
      <c r="BG94" s="139">
        <f>IF(N94="zákl. přenesená",J94,0)</f>
        <v>0</v>
      </c>
      <c r="BH94" s="139">
        <f>IF(N94="sníž. přenesená",J94,0)</f>
        <v>0</v>
      </c>
      <c r="BI94" s="139">
        <f>IF(N94="nulová",J94,0)</f>
        <v>0</v>
      </c>
      <c r="BJ94" s="17" t="s">
        <v>75</v>
      </c>
      <c r="BK94" s="139">
        <f>ROUND(I94*H94,2)</f>
        <v>0</v>
      </c>
      <c r="BL94" s="17" t="s">
        <v>191</v>
      </c>
      <c r="BM94" s="138" t="s">
        <v>163</v>
      </c>
    </row>
    <row r="95" spans="2:65" s="1" customFormat="1">
      <c r="B95" s="32"/>
      <c r="D95" s="140" t="s">
        <v>149</v>
      </c>
      <c r="F95" s="141" t="s">
        <v>1238</v>
      </c>
      <c r="I95" s="142"/>
      <c r="L95" s="32"/>
      <c r="M95" s="143"/>
      <c r="T95" s="53"/>
      <c r="AT95" s="17" t="s">
        <v>149</v>
      </c>
      <c r="AU95" s="17" t="s">
        <v>77</v>
      </c>
    </row>
    <row r="96" spans="2:65" s="1" customFormat="1" ht="24.25" customHeight="1">
      <c r="B96" s="32"/>
      <c r="C96" s="127" t="s">
        <v>148</v>
      </c>
      <c r="D96" s="127" t="s">
        <v>143</v>
      </c>
      <c r="E96" s="128" t="s">
        <v>1239</v>
      </c>
      <c r="F96" s="129" t="s">
        <v>1240</v>
      </c>
      <c r="G96" s="130" t="s">
        <v>366</v>
      </c>
      <c r="H96" s="131">
        <v>4</v>
      </c>
      <c r="I96" s="132"/>
      <c r="J96" s="133">
        <f>ROUND(I96*H96,2)</f>
        <v>0</v>
      </c>
      <c r="K96" s="129" t="s">
        <v>147</v>
      </c>
      <c r="L96" s="32"/>
      <c r="M96" s="134" t="s">
        <v>17</v>
      </c>
      <c r="N96" s="135" t="s">
        <v>38</v>
      </c>
      <c r="P96" s="136">
        <f>O96*H96</f>
        <v>0</v>
      </c>
      <c r="Q96" s="136">
        <v>0</v>
      </c>
      <c r="R96" s="136">
        <f>Q96*H96</f>
        <v>0</v>
      </c>
      <c r="S96" s="136">
        <v>0</v>
      </c>
      <c r="T96" s="137">
        <f>S96*H96</f>
        <v>0</v>
      </c>
      <c r="AR96" s="138" t="s">
        <v>191</v>
      </c>
      <c r="AT96" s="138" t="s">
        <v>143</v>
      </c>
      <c r="AU96" s="138" t="s">
        <v>77</v>
      </c>
      <c r="AY96" s="17" t="s">
        <v>141</v>
      </c>
      <c r="BE96" s="139">
        <f>IF(N96="základní",J96,0)</f>
        <v>0</v>
      </c>
      <c r="BF96" s="139">
        <f>IF(N96="snížená",J96,0)</f>
        <v>0</v>
      </c>
      <c r="BG96" s="139">
        <f>IF(N96="zákl. přenesená",J96,0)</f>
        <v>0</v>
      </c>
      <c r="BH96" s="139">
        <f>IF(N96="sníž. přenesená",J96,0)</f>
        <v>0</v>
      </c>
      <c r="BI96" s="139">
        <f>IF(N96="nulová",J96,0)</f>
        <v>0</v>
      </c>
      <c r="BJ96" s="17" t="s">
        <v>75</v>
      </c>
      <c r="BK96" s="139">
        <f>ROUND(I96*H96,2)</f>
        <v>0</v>
      </c>
      <c r="BL96" s="17" t="s">
        <v>191</v>
      </c>
      <c r="BM96" s="138" t="s">
        <v>168</v>
      </c>
    </row>
    <row r="97" spans="2:65" s="1" customFormat="1">
      <c r="B97" s="32"/>
      <c r="D97" s="140" t="s">
        <v>149</v>
      </c>
      <c r="F97" s="141" t="s">
        <v>1241</v>
      </c>
      <c r="I97" s="142"/>
      <c r="L97" s="32"/>
      <c r="M97" s="143"/>
      <c r="T97" s="53"/>
      <c r="AT97" s="17" t="s">
        <v>149</v>
      </c>
      <c r="AU97" s="17" t="s">
        <v>77</v>
      </c>
    </row>
    <row r="98" spans="2:65" s="1" customFormat="1" ht="33" customHeight="1">
      <c r="B98" s="32"/>
      <c r="C98" s="127" t="s">
        <v>172</v>
      </c>
      <c r="D98" s="127" t="s">
        <v>143</v>
      </c>
      <c r="E98" s="128" t="s">
        <v>1242</v>
      </c>
      <c r="F98" s="129" t="s">
        <v>1243</v>
      </c>
      <c r="G98" s="130" t="s">
        <v>179</v>
      </c>
      <c r="H98" s="131">
        <v>30</v>
      </c>
      <c r="I98" s="132"/>
      <c r="J98" s="133">
        <f>ROUND(I98*H98,2)</f>
        <v>0</v>
      </c>
      <c r="K98" s="129" t="s">
        <v>147</v>
      </c>
      <c r="L98" s="32"/>
      <c r="M98" s="134" t="s">
        <v>17</v>
      </c>
      <c r="N98" s="135" t="s">
        <v>38</v>
      </c>
      <c r="P98" s="136">
        <f>O98*H98</f>
        <v>0</v>
      </c>
      <c r="Q98" s="136">
        <v>0</v>
      </c>
      <c r="R98" s="136">
        <f>Q98*H98</f>
        <v>0</v>
      </c>
      <c r="S98" s="136">
        <v>0</v>
      </c>
      <c r="T98" s="137">
        <f>S98*H98</f>
        <v>0</v>
      </c>
      <c r="AR98" s="138" t="s">
        <v>191</v>
      </c>
      <c r="AT98" s="138" t="s">
        <v>143</v>
      </c>
      <c r="AU98" s="138" t="s">
        <v>77</v>
      </c>
      <c r="AY98" s="17" t="s">
        <v>141</v>
      </c>
      <c r="BE98" s="139">
        <f>IF(N98="základní",J98,0)</f>
        <v>0</v>
      </c>
      <c r="BF98" s="139">
        <f>IF(N98="snížená",J98,0)</f>
        <v>0</v>
      </c>
      <c r="BG98" s="139">
        <f>IF(N98="zákl. přenesená",J98,0)</f>
        <v>0</v>
      </c>
      <c r="BH98" s="139">
        <f>IF(N98="sníž. přenesená",J98,0)</f>
        <v>0</v>
      </c>
      <c r="BI98" s="139">
        <f>IF(N98="nulová",J98,0)</f>
        <v>0</v>
      </c>
      <c r="BJ98" s="17" t="s">
        <v>75</v>
      </c>
      <c r="BK98" s="139">
        <f>ROUND(I98*H98,2)</f>
        <v>0</v>
      </c>
      <c r="BL98" s="17" t="s">
        <v>191</v>
      </c>
      <c r="BM98" s="138" t="s">
        <v>175</v>
      </c>
    </row>
    <row r="99" spans="2:65" s="1" customFormat="1">
      <c r="B99" s="32"/>
      <c r="D99" s="140" t="s">
        <v>149</v>
      </c>
      <c r="F99" s="141" t="s">
        <v>1244</v>
      </c>
      <c r="I99" s="142"/>
      <c r="L99" s="32"/>
      <c r="M99" s="143"/>
      <c r="T99" s="53"/>
      <c r="AT99" s="17" t="s">
        <v>149</v>
      </c>
      <c r="AU99" s="17" t="s">
        <v>77</v>
      </c>
    </row>
    <row r="100" spans="2:65" s="13" customFormat="1" ht="12">
      <c r="B100" s="151"/>
      <c r="D100" s="145" t="s">
        <v>151</v>
      </c>
      <c r="E100" s="152" t="s">
        <v>17</v>
      </c>
      <c r="F100" s="153" t="s">
        <v>241</v>
      </c>
      <c r="H100" s="154">
        <v>30</v>
      </c>
      <c r="I100" s="155"/>
      <c r="L100" s="151"/>
      <c r="M100" s="156"/>
      <c r="T100" s="157"/>
      <c r="AT100" s="152" t="s">
        <v>151</v>
      </c>
      <c r="AU100" s="152" t="s">
        <v>77</v>
      </c>
      <c r="AV100" s="13" t="s">
        <v>77</v>
      </c>
      <c r="AW100" s="13" t="s">
        <v>30</v>
      </c>
      <c r="AX100" s="13" t="s">
        <v>67</v>
      </c>
      <c r="AY100" s="152" t="s">
        <v>141</v>
      </c>
    </row>
    <row r="101" spans="2:65" s="14" customFormat="1" ht="12">
      <c r="B101" s="158"/>
      <c r="D101" s="145" t="s">
        <v>151</v>
      </c>
      <c r="E101" s="159" t="s">
        <v>17</v>
      </c>
      <c r="F101" s="160" t="s">
        <v>154</v>
      </c>
      <c r="H101" s="161">
        <v>30</v>
      </c>
      <c r="I101" s="162"/>
      <c r="L101" s="158"/>
      <c r="M101" s="163"/>
      <c r="T101" s="164"/>
      <c r="AT101" s="159" t="s">
        <v>151</v>
      </c>
      <c r="AU101" s="159" t="s">
        <v>77</v>
      </c>
      <c r="AV101" s="14" t="s">
        <v>148</v>
      </c>
      <c r="AW101" s="14" t="s">
        <v>30</v>
      </c>
      <c r="AX101" s="14" t="s">
        <v>75</v>
      </c>
      <c r="AY101" s="159" t="s">
        <v>141</v>
      </c>
    </row>
    <row r="102" spans="2:65" s="1" customFormat="1" ht="24.25" customHeight="1">
      <c r="B102" s="32"/>
      <c r="C102" s="127" t="s">
        <v>163</v>
      </c>
      <c r="D102" s="127" t="s">
        <v>143</v>
      </c>
      <c r="E102" s="128" t="s">
        <v>1245</v>
      </c>
      <c r="F102" s="129" t="s">
        <v>1246</v>
      </c>
      <c r="G102" s="130" t="s">
        <v>234</v>
      </c>
      <c r="H102" s="131">
        <v>7.2999999999999995E-2</v>
      </c>
      <c r="I102" s="132"/>
      <c r="J102" s="133">
        <f>ROUND(I102*H102,2)</f>
        <v>0</v>
      </c>
      <c r="K102" s="129" t="s">
        <v>147</v>
      </c>
      <c r="L102" s="32"/>
      <c r="M102" s="134" t="s">
        <v>17</v>
      </c>
      <c r="N102" s="135" t="s">
        <v>38</v>
      </c>
      <c r="P102" s="136">
        <f>O102*H102</f>
        <v>0</v>
      </c>
      <c r="Q102" s="136">
        <v>0</v>
      </c>
      <c r="R102" s="136">
        <f>Q102*H102</f>
        <v>0</v>
      </c>
      <c r="S102" s="136">
        <v>0</v>
      </c>
      <c r="T102" s="137">
        <f>S102*H102</f>
        <v>0</v>
      </c>
      <c r="AR102" s="138" t="s">
        <v>191</v>
      </c>
      <c r="AT102" s="138" t="s">
        <v>143</v>
      </c>
      <c r="AU102" s="138" t="s">
        <v>77</v>
      </c>
      <c r="AY102" s="17" t="s">
        <v>141</v>
      </c>
      <c r="BE102" s="139">
        <f>IF(N102="základní",J102,0)</f>
        <v>0</v>
      </c>
      <c r="BF102" s="139">
        <f>IF(N102="snížená",J102,0)</f>
        <v>0</v>
      </c>
      <c r="BG102" s="139">
        <f>IF(N102="zákl. přenesená",J102,0)</f>
        <v>0</v>
      </c>
      <c r="BH102" s="139">
        <f>IF(N102="sníž. přenesená",J102,0)</f>
        <v>0</v>
      </c>
      <c r="BI102" s="139">
        <f>IF(N102="nulová",J102,0)</f>
        <v>0</v>
      </c>
      <c r="BJ102" s="17" t="s">
        <v>75</v>
      </c>
      <c r="BK102" s="139">
        <f>ROUND(I102*H102,2)</f>
        <v>0</v>
      </c>
      <c r="BL102" s="17" t="s">
        <v>191</v>
      </c>
      <c r="BM102" s="138" t="s">
        <v>8</v>
      </c>
    </row>
    <row r="103" spans="2:65" s="1" customFormat="1">
      <c r="B103" s="32"/>
      <c r="D103" s="140" t="s">
        <v>149</v>
      </c>
      <c r="F103" s="141" t="s">
        <v>1247</v>
      </c>
      <c r="I103" s="142"/>
      <c r="L103" s="32"/>
      <c r="M103" s="143"/>
      <c r="T103" s="53"/>
      <c r="AT103" s="17" t="s">
        <v>149</v>
      </c>
      <c r="AU103" s="17" t="s">
        <v>77</v>
      </c>
    </row>
    <row r="104" spans="2:65" s="11" customFormat="1" ht="23" customHeight="1">
      <c r="B104" s="115"/>
      <c r="D104" s="116" t="s">
        <v>66</v>
      </c>
      <c r="E104" s="125" t="s">
        <v>1248</v>
      </c>
      <c r="F104" s="125" t="s">
        <v>1249</v>
      </c>
      <c r="I104" s="118"/>
      <c r="J104" s="126">
        <f>BK104</f>
        <v>0</v>
      </c>
      <c r="L104" s="115"/>
      <c r="M104" s="120"/>
      <c r="P104" s="121">
        <f>SUM(P105:P111)</f>
        <v>0</v>
      </c>
      <c r="R104" s="121">
        <f>SUM(R105:R111)</f>
        <v>0</v>
      </c>
      <c r="T104" s="122">
        <f>SUM(T105:T111)</f>
        <v>0</v>
      </c>
      <c r="AR104" s="116" t="s">
        <v>77</v>
      </c>
      <c r="AT104" s="123" t="s">
        <v>66</v>
      </c>
      <c r="AU104" s="123" t="s">
        <v>75</v>
      </c>
      <c r="AY104" s="116" t="s">
        <v>141</v>
      </c>
      <c r="BK104" s="124">
        <f>SUM(BK105:BK111)</f>
        <v>0</v>
      </c>
    </row>
    <row r="105" spans="2:65" s="1" customFormat="1" ht="16.5" customHeight="1">
      <c r="B105" s="32"/>
      <c r="C105" s="127" t="s">
        <v>182</v>
      </c>
      <c r="D105" s="127" t="s">
        <v>143</v>
      </c>
      <c r="E105" s="128" t="s">
        <v>1250</v>
      </c>
      <c r="F105" s="129" t="s">
        <v>1251</v>
      </c>
      <c r="G105" s="130" t="s">
        <v>366</v>
      </c>
      <c r="H105" s="131">
        <v>2</v>
      </c>
      <c r="I105" s="132"/>
      <c r="J105" s="133">
        <f>ROUND(I105*H105,2)</f>
        <v>0</v>
      </c>
      <c r="K105" s="129" t="s">
        <v>147</v>
      </c>
      <c r="L105" s="32"/>
      <c r="M105" s="134" t="s">
        <v>17</v>
      </c>
      <c r="N105" s="135" t="s">
        <v>38</v>
      </c>
      <c r="P105" s="136">
        <f>O105*H105</f>
        <v>0</v>
      </c>
      <c r="Q105" s="136">
        <v>0</v>
      </c>
      <c r="R105" s="136">
        <f>Q105*H105</f>
        <v>0</v>
      </c>
      <c r="S105" s="136">
        <v>0</v>
      </c>
      <c r="T105" s="137">
        <f>S105*H105</f>
        <v>0</v>
      </c>
      <c r="AR105" s="138" t="s">
        <v>191</v>
      </c>
      <c r="AT105" s="138" t="s">
        <v>143</v>
      </c>
      <c r="AU105" s="138" t="s">
        <v>77</v>
      </c>
      <c r="AY105" s="17" t="s">
        <v>141</v>
      </c>
      <c r="BE105" s="139">
        <f>IF(N105="základní",J105,0)</f>
        <v>0</v>
      </c>
      <c r="BF105" s="139">
        <f>IF(N105="snížená",J105,0)</f>
        <v>0</v>
      </c>
      <c r="BG105" s="139">
        <f>IF(N105="zákl. přenesená",J105,0)</f>
        <v>0</v>
      </c>
      <c r="BH105" s="139">
        <f>IF(N105="sníž. přenesená",J105,0)</f>
        <v>0</v>
      </c>
      <c r="BI105" s="139">
        <f>IF(N105="nulová",J105,0)</f>
        <v>0</v>
      </c>
      <c r="BJ105" s="17" t="s">
        <v>75</v>
      </c>
      <c r="BK105" s="139">
        <f>ROUND(I105*H105,2)</f>
        <v>0</v>
      </c>
      <c r="BL105" s="17" t="s">
        <v>191</v>
      </c>
      <c r="BM105" s="138" t="s">
        <v>185</v>
      </c>
    </row>
    <row r="106" spans="2:65" s="1" customFormat="1">
      <c r="B106" s="32"/>
      <c r="D106" s="140" t="s">
        <v>149</v>
      </c>
      <c r="F106" s="141" t="s">
        <v>1252</v>
      </c>
      <c r="I106" s="142"/>
      <c r="L106" s="32"/>
      <c r="M106" s="143"/>
      <c r="T106" s="53"/>
      <c r="AT106" s="17" t="s">
        <v>149</v>
      </c>
      <c r="AU106" s="17" t="s">
        <v>77</v>
      </c>
    </row>
    <row r="107" spans="2:65" s="1" customFormat="1" ht="16.5" customHeight="1">
      <c r="B107" s="32"/>
      <c r="C107" s="165" t="s">
        <v>168</v>
      </c>
      <c r="D107" s="165" t="s">
        <v>467</v>
      </c>
      <c r="E107" s="166" t="s">
        <v>1253</v>
      </c>
      <c r="F107" s="167" t="s">
        <v>1254</v>
      </c>
      <c r="G107" s="168" t="s">
        <v>366</v>
      </c>
      <c r="H107" s="169">
        <v>2</v>
      </c>
      <c r="I107" s="170"/>
      <c r="J107" s="171">
        <f>ROUND(I107*H107,2)</f>
        <v>0</v>
      </c>
      <c r="K107" s="167" t="s">
        <v>147</v>
      </c>
      <c r="L107" s="172"/>
      <c r="M107" s="173" t="s">
        <v>17</v>
      </c>
      <c r="N107" s="174" t="s">
        <v>38</v>
      </c>
      <c r="P107" s="136">
        <f>O107*H107</f>
        <v>0</v>
      </c>
      <c r="Q107" s="136">
        <v>0</v>
      </c>
      <c r="R107" s="136">
        <f>Q107*H107</f>
        <v>0</v>
      </c>
      <c r="S107" s="136">
        <v>0</v>
      </c>
      <c r="T107" s="137">
        <f>S107*H107</f>
        <v>0</v>
      </c>
      <c r="AR107" s="138" t="s">
        <v>246</v>
      </c>
      <c r="AT107" s="138" t="s">
        <v>467</v>
      </c>
      <c r="AU107" s="138" t="s">
        <v>77</v>
      </c>
      <c r="AY107" s="17" t="s">
        <v>141</v>
      </c>
      <c r="BE107" s="139">
        <f>IF(N107="základní",J107,0)</f>
        <v>0</v>
      </c>
      <c r="BF107" s="139">
        <f>IF(N107="snížená",J107,0)</f>
        <v>0</v>
      </c>
      <c r="BG107" s="139">
        <f>IF(N107="zákl. přenesená",J107,0)</f>
        <v>0</v>
      </c>
      <c r="BH107" s="139">
        <f>IF(N107="sníž. přenesená",J107,0)</f>
        <v>0</v>
      </c>
      <c r="BI107" s="139">
        <f>IF(N107="nulová",J107,0)</f>
        <v>0</v>
      </c>
      <c r="BJ107" s="17" t="s">
        <v>75</v>
      </c>
      <c r="BK107" s="139">
        <f>ROUND(I107*H107,2)</f>
        <v>0</v>
      </c>
      <c r="BL107" s="17" t="s">
        <v>191</v>
      </c>
      <c r="BM107" s="138" t="s">
        <v>191</v>
      </c>
    </row>
    <row r="108" spans="2:65" s="1" customFormat="1" ht="16.5" customHeight="1">
      <c r="B108" s="32"/>
      <c r="C108" s="127" t="s">
        <v>197</v>
      </c>
      <c r="D108" s="127" t="s">
        <v>143</v>
      </c>
      <c r="E108" s="128" t="s">
        <v>1255</v>
      </c>
      <c r="F108" s="129" t="s">
        <v>1256</v>
      </c>
      <c r="G108" s="130" t="s">
        <v>366</v>
      </c>
      <c r="H108" s="131">
        <v>2</v>
      </c>
      <c r="I108" s="132"/>
      <c r="J108" s="133">
        <f>ROUND(I108*H108,2)</f>
        <v>0</v>
      </c>
      <c r="K108" s="129" t="s">
        <v>147</v>
      </c>
      <c r="L108" s="32"/>
      <c r="M108" s="134" t="s">
        <v>17</v>
      </c>
      <c r="N108" s="135" t="s">
        <v>38</v>
      </c>
      <c r="P108" s="136">
        <f>O108*H108</f>
        <v>0</v>
      </c>
      <c r="Q108" s="136">
        <v>0</v>
      </c>
      <c r="R108" s="136">
        <f>Q108*H108</f>
        <v>0</v>
      </c>
      <c r="S108" s="136">
        <v>0</v>
      </c>
      <c r="T108" s="137">
        <f>S108*H108</f>
        <v>0</v>
      </c>
      <c r="AR108" s="138" t="s">
        <v>191</v>
      </c>
      <c r="AT108" s="138" t="s">
        <v>143</v>
      </c>
      <c r="AU108" s="138" t="s">
        <v>77</v>
      </c>
      <c r="AY108" s="17" t="s">
        <v>141</v>
      </c>
      <c r="BE108" s="139">
        <f>IF(N108="základní",J108,0)</f>
        <v>0</v>
      </c>
      <c r="BF108" s="139">
        <f>IF(N108="snížená",J108,0)</f>
        <v>0</v>
      </c>
      <c r="BG108" s="139">
        <f>IF(N108="zákl. přenesená",J108,0)</f>
        <v>0</v>
      </c>
      <c r="BH108" s="139">
        <f>IF(N108="sníž. přenesená",J108,0)</f>
        <v>0</v>
      </c>
      <c r="BI108" s="139">
        <f>IF(N108="nulová",J108,0)</f>
        <v>0</v>
      </c>
      <c r="BJ108" s="17" t="s">
        <v>75</v>
      </c>
      <c r="BK108" s="139">
        <f>ROUND(I108*H108,2)</f>
        <v>0</v>
      </c>
      <c r="BL108" s="17" t="s">
        <v>191</v>
      </c>
      <c r="BM108" s="138" t="s">
        <v>200</v>
      </c>
    </row>
    <row r="109" spans="2:65" s="1" customFormat="1">
      <c r="B109" s="32"/>
      <c r="D109" s="140" t="s">
        <v>149</v>
      </c>
      <c r="F109" s="141" t="s">
        <v>1257</v>
      </c>
      <c r="I109" s="142"/>
      <c r="L109" s="32"/>
      <c r="M109" s="143"/>
      <c r="T109" s="53"/>
      <c r="AT109" s="17" t="s">
        <v>149</v>
      </c>
      <c r="AU109" s="17" t="s">
        <v>77</v>
      </c>
    </row>
    <row r="110" spans="2:65" s="1" customFormat="1" ht="24.25" customHeight="1">
      <c r="B110" s="32"/>
      <c r="C110" s="127" t="s">
        <v>175</v>
      </c>
      <c r="D110" s="127" t="s">
        <v>143</v>
      </c>
      <c r="E110" s="128" t="s">
        <v>1258</v>
      </c>
      <c r="F110" s="129" t="s">
        <v>1259</v>
      </c>
      <c r="G110" s="130" t="s">
        <v>234</v>
      </c>
      <c r="H110" s="131">
        <v>1E-3</v>
      </c>
      <c r="I110" s="132"/>
      <c r="J110" s="133">
        <f>ROUND(I110*H110,2)</f>
        <v>0</v>
      </c>
      <c r="K110" s="129" t="s">
        <v>147</v>
      </c>
      <c r="L110" s="32"/>
      <c r="M110" s="134" t="s">
        <v>17</v>
      </c>
      <c r="N110" s="135" t="s">
        <v>38</v>
      </c>
      <c r="P110" s="136">
        <f>O110*H110</f>
        <v>0</v>
      </c>
      <c r="Q110" s="136">
        <v>0</v>
      </c>
      <c r="R110" s="136">
        <f>Q110*H110</f>
        <v>0</v>
      </c>
      <c r="S110" s="136">
        <v>0</v>
      </c>
      <c r="T110" s="137">
        <f>S110*H110</f>
        <v>0</v>
      </c>
      <c r="AR110" s="138" t="s">
        <v>191</v>
      </c>
      <c r="AT110" s="138" t="s">
        <v>143</v>
      </c>
      <c r="AU110" s="138" t="s">
        <v>77</v>
      </c>
      <c r="AY110" s="17" t="s">
        <v>141</v>
      </c>
      <c r="BE110" s="139">
        <f>IF(N110="základní",J110,0)</f>
        <v>0</v>
      </c>
      <c r="BF110" s="139">
        <f>IF(N110="snížená",J110,0)</f>
        <v>0</v>
      </c>
      <c r="BG110" s="139">
        <f>IF(N110="zákl. přenesená",J110,0)</f>
        <v>0</v>
      </c>
      <c r="BH110" s="139">
        <f>IF(N110="sníž. přenesená",J110,0)</f>
        <v>0</v>
      </c>
      <c r="BI110" s="139">
        <f>IF(N110="nulová",J110,0)</f>
        <v>0</v>
      </c>
      <c r="BJ110" s="17" t="s">
        <v>75</v>
      </c>
      <c r="BK110" s="139">
        <f>ROUND(I110*H110,2)</f>
        <v>0</v>
      </c>
      <c r="BL110" s="17" t="s">
        <v>191</v>
      </c>
      <c r="BM110" s="138" t="s">
        <v>206</v>
      </c>
    </row>
    <row r="111" spans="2:65" s="1" customFormat="1">
      <c r="B111" s="32"/>
      <c r="D111" s="140" t="s">
        <v>149</v>
      </c>
      <c r="F111" s="141" t="s">
        <v>1260</v>
      </c>
      <c r="I111" s="142"/>
      <c r="L111" s="32"/>
      <c r="M111" s="143"/>
      <c r="T111" s="53"/>
      <c r="AT111" s="17" t="s">
        <v>149</v>
      </c>
      <c r="AU111" s="17" t="s">
        <v>77</v>
      </c>
    </row>
    <row r="112" spans="2:65" s="11" customFormat="1" ht="23" customHeight="1">
      <c r="B112" s="115"/>
      <c r="D112" s="116" t="s">
        <v>66</v>
      </c>
      <c r="E112" s="125" t="s">
        <v>1261</v>
      </c>
      <c r="F112" s="125" t="s">
        <v>1262</v>
      </c>
      <c r="I112" s="118"/>
      <c r="J112" s="126">
        <f>BK112</f>
        <v>0</v>
      </c>
      <c r="L112" s="115"/>
      <c r="M112" s="120"/>
      <c r="P112" s="121">
        <f>SUM(P113:P144)</f>
        <v>0</v>
      </c>
      <c r="R112" s="121">
        <f>SUM(R113:R144)</f>
        <v>0</v>
      </c>
      <c r="T112" s="122">
        <f>SUM(T113:T144)</f>
        <v>0</v>
      </c>
      <c r="AR112" s="116" t="s">
        <v>77</v>
      </c>
      <c r="AT112" s="123" t="s">
        <v>66</v>
      </c>
      <c r="AU112" s="123" t="s">
        <v>75</v>
      </c>
      <c r="AY112" s="116" t="s">
        <v>141</v>
      </c>
      <c r="BK112" s="124">
        <f>SUM(BK113:BK144)</f>
        <v>0</v>
      </c>
    </row>
    <row r="113" spans="2:65" s="1" customFormat="1" ht="16.5" customHeight="1">
      <c r="B113" s="32"/>
      <c r="C113" s="127" t="s">
        <v>211</v>
      </c>
      <c r="D113" s="127" t="s">
        <v>143</v>
      </c>
      <c r="E113" s="128" t="s">
        <v>1263</v>
      </c>
      <c r="F113" s="129" t="s">
        <v>1264</v>
      </c>
      <c r="G113" s="130" t="s">
        <v>179</v>
      </c>
      <c r="H113" s="131">
        <v>60</v>
      </c>
      <c r="I113" s="132"/>
      <c r="J113" s="133">
        <f>ROUND(I113*H113,2)</f>
        <v>0</v>
      </c>
      <c r="K113" s="129" t="s">
        <v>147</v>
      </c>
      <c r="L113" s="32"/>
      <c r="M113" s="134" t="s">
        <v>17</v>
      </c>
      <c r="N113" s="135" t="s">
        <v>38</v>
      </c>
      <c r="P113" s="136">
        <f>O113*H113</f>
        <v>0</v>
      </c>
      <c r="Q113" s="136">
        <v>0</v>
      </c>
      <c r="R113" s="136">
        <f>Q113*H113</f>
        <v>0</v>
      </c>
      <c r="S113" s="136">
        <v>0</v>
      </c>
      <c r="T113" s="137">
        <f>S113*H113</f>
        <v>0</v>
      </c>
      <c r="AR113" s="138" t="s">
        <v>191</v>
      </c>
      <c r="AT113" s="138" t="s">
        <v>143</v>
      </c>
      <c r="AU113" s="138" t="s">
        <v>77</v>
      </c>
      <c r="AY113" s="17" t="s">
        <v>141</v>
      </c>
      <c r="BE113" s="139">
        <f>IF(N113="základní",J113,0)</f>
        <v>0</v>
      </c>
      <c r="BF113" s="139">
        <f>IF(N113="snížená",J113,0)</f>
        <v>0</v>
      </c>
      <c r="BG113" s="139">
        <f>IF(N113="zákl. přenesená",J113,0)</f>
        <v>0</v>
      </c>
      <c r="BH113" s="139">
        <f>IF(N113="sníž. přenesená",J113,0)</f>
        <v>0</v>
      </c>
      <c r="BI113" s="139">
        <f>IF(N113="nulová",J113,0)</f>
        <v>0</v>
      </c>
      <c r="BJ113" s="17" t="s">
        <v>75</v>
      </c>
      <c r="BK113" s="139">
        <f>ROUND(I113*H113,2)</f>
        <v>0</v>
      </c>
      <c r="BL113" s="17" t="s">
        <v>191</v>
      </c>
      <c r="BM113" s="138" t="s">
        <v>214</v>
      </c>
    </row>
    <row r="114" spans="2:65" s="1" customFormat="1">
      <c r="B114" s="32"/>
      <c r="D114" s="140" t="s">
        <v>149</v>
      </c>
      <c r="F114" s="141" t="s">
        <v>1265</v>
      </c>
      <c r="I114" s="142"/>
      <c r="L114" s="32"/>
      <c r="M114" s="143"/>
      <c r="T114" s="53"/>
      <c r="AT114" s="17" t="s">
        <v>149</v>
      </c>
      <c r="AU114" s="17" t="s">
        <v>77</v>
      </c>
    </row>
    <row r="115" spans="2:65" s="1" customFormat="1" ht="16.5" customHeight="1">
      <c r="B115" s="32"/>
      <c r="C115" s="127" t="s">
        <v>8</v>
      </c>
      <c r="D115" s="127" t="s">
        <v>143</v>
      </c>
      <c r="E115" s="128" t="s">
        <v>1266</v>
      </c>
      <c r="F115" s="129" t="s">
        <v>1267</v>
      </c>
      <c r="G115" s="130" t="s">
        <v>179</v>
      </c>
      <c r="H115" s="131">
        <v>47</v>
      </c>
      <c r="I115" s="132"/>
      <c r="J115" s="133">
        <f>ROUND(I115*H115,2)</f>
        <v>0</v>
      </c>
      <c r="K115" s="129" t="s">
        <v>147</v>
      </c>
      <c r="L115" s="32"/>
      <c r="M115" s="134" t="s">
        <v>17</v>
      </c>
      <c r="N115" s="135" t="s">
        <v>38</v>
      </c>
      <c r="P115" s="136">
        <f>O115*H115</f>
        <v>0</v>
      </c>
      <c r="Q115" s="136">
        <v>0</v>
      </c>
      <c r="R115" s="136">
        <f>Q115*H115</f>
        <v>0</v>
      </c>
      <c r="S115" s="136">
        <v>0</v>
      </c>
      <c r="T115" s="137">
        <f>S115*H115</f>
        <v>0</v>
      </c>
      <c r="AR115" s="138" t="s">
        <v>191</v>
      </c>
      <c r="AT115" s="138" t="s">
        <v>143</v>
      </c>
      <c r="AU115" s="138" t="s">
        <v>77</v>
      </c>
      <c r="AY115" s="17" t="s">
        <v>141</v>
      </c>
      <c r="BE115" s="139">
        <f>IF(N115="základní",J115,0)</f>
        <v>0</v>
      </c>
      <c r="BF115" s="139">
        <f>IF(N115="snížená",J115,0)</f>
        <v>0</v>
      </c>
      <c r="BG115" s="139">
        <f>IF(N115="zákl. přenesená",J115,0)</f>
        <v>0</v>
      </c>
      <c r="BH115" s="139">
        <f>IF(N115="sníž. přenesená",J115,0)</f>
        <v>0</v>
      </c>
      <c r="BI115" s="139">
        <f>IF(N115="nulová",J115,0)</f>
        <v>0</v>
      </c>
      <c r="BJ115" s="17" t="s">
        <v>75</v>
      </c>
      <c r="BK115" s="139">
        <f>ROUND(I115*H115,2)</f>
        <v>0</v>
      </c>
      <c r="BL115" s="17" t="s">
        <v>191</v>
      </c>
      <c r="BM115" s="138" t="s">
        <v>222</v>
      </c>
    </row>
    <row r="116" spans="2:65" s="1" customFormat="1">
      <c r="B116" s="32"/>
      <c r="D116" s="140" t="s">
        <v>149</v>
      </c>
      <c r="F116" s="141" t="s">
        <v>1268</v>
      </c>
      <c r="I116" s="142"/>
      <c r="L116" s="32"/>
      <c r="M116" s="143"/>
      <c r="T116" s="53"/>
      <c r="AT116" s="17" t="s">
        <v>149</v>
      </c>
      <c r="AU116" s="17" t="s">
        <v>77</v>
      </c>
    </row>
    <row r="117" spans="2:65" s="1" customFormat="1" ht="16.5" customHeight="1">
      <c r="B117" s="32"/>
      <c r="C117" s="127" t="s">
        <v>225</v>
      </c>
      <c r="D117" s="127" t="s">
        <v>143</v>
      </c>
      <c r="E117" s="128" t="s">
        <v>1269</v>
      </c>
      <c r="F117" s="129" t="s">
        <v>1270</v>
      </c>
      <c r="G117" s="130" t="s">
        <v>146</v>
      </c>
      <c r="H117" s="131">
        <v>178</v>
      </c>
      <c r="I117" s="132"/>
      <c r="J117" s="133">
        <f>ROUND(I117*H117,2)</f>
        <v>0</v>
      </c>
      <c r="K117" s="129" t="s">
        <v>147</v>
      </c>
      <c r="L117" s="32"/>
      <c r="M117" s="134" t="s">
        <v>17</v>
      </c>
      <c r="N117" s="135" t="s">
        <v>38</v>
      </c>
      <c r="P117" s="136">
        <f>O117*H117</f>
        <v>0</v>
      </c>
      <c r="Q117" s="136">
        <v>0</v>
      </c>
      <c r="R117" s="136">
        <f>Q117*H117</f>
        <v>0</v>
      </c>
      <c r="S117" s="136">
        <v>0</v>
      </c>
      <c r="T117" s="137">
        <f>S117*H117</f>
        <v>0</v>
      </c>
      <c r="AR117" s="138" t="s">
        <v>191</v>
      </c>
      <c r="AT117" s="138" t="s">
        <v>143</v>
      </c>
      <c r="AU117" s="138" t="s">
        <v>77</v>
      </c>
      <c r="AY117" s="17" t="s">
        <v>141</v>
      </c>
      <c r="BE117" s="139">
        <f>IF(N117="základní",J117,0)</f>
        <v>0</v>
      </c>
      <c r="BF117" s="139">
        <f>IF(N117="snížená",J117,0)</f>
        <v>0</v>
      </c>
      <c r="BG117" s="139">
        <f>IF(N117="zákl. přenesená",J117,0)</f>
        <v>0</v>
      </c>
      <c r="BH117" s="139">
        <f>IF(N117="sníž. přenesená",J117,0)</f>
        <v>0</v>
      </c>
      <c r="BI117" s="139">
        <f>IF(N117="nulová",J117,0)</f>
        <v>0</v>
      </c>
      <c r="BJ117" s="17" t="s">
        <v>75</v>
      </c>
      <c r="BK117" s="139">
        <f>ROUND(I117*H117,2)</f>
        <v>0</v>
      </c>
      <c r="BL117" s="17" t="s">
        <v>191</v>
      </c>
      <c r="BM117" s="138" t="s">
        <v>228</v>
      </c>
    </row>
    <row r="118" spans="2:65" s="1" customFormat="1">
      <c r="B118" s="32"/>
      <c r="D118" s="140" t="s">
        <v>149</v>
      </c>
      <c r="F118" s="141" t="s">
        <v>1271</v>
      </c>
      <c r="I118" s="142"/>
      <c r="L118" s="32"/>
      <c r="M118" s="143"/>
      <c r="T118" s="53"/>
      <c r="AT118" s="17" t="s">
        <v>149</v>
      </c>
      <c r="AU118" s="17" t="s">
        <v>77</v>
      </c>
    </row>
    <row r="119" spans="2:65" s="13" customFormat="1" ht="12">
      <c r="B119" s="151"/>
      <c r="D119" s="145" t="s">
        <v>151</v>
      </c>
      <c r="E119" s="152" t="s">
        <v>17</v>
      </c>
      <c r="F119" s="153" t="s">
        <v>644</v>
      </c>
      <c r="H119" s="154">
        <v>178</v>
      </c>
      <c r="I119" s="155"/>
      <c r="L119" s="151"/>
      <c r="M119" s="156"/>
      <c r="T119" s="157"/>
      <c r="AT119" s="152" t="s">
        <v>151</v>
      </c>
      <c r="AU119" s="152" t="s">
        <v>77</v>
      </c>
      <c r="AV119" s="13" t="s">
        <v>77</v>
      </c>
      <c r="AW119" s="13" t="s">
        <v>30</v>
      </c>
      <c r="AX119" s="13" t="s">
        <v>67</v>
      </c>
      <c r="AY119" s="152" t="s">
        <v>141</v>
      </c>
    </row>
    <row r="120" spans="2:65" s="14" customFormat="1" ht="12">
      <c r="B120" s="158"/>
      <c r="D120" s="145" t="s">
        <v>151</v>
      </c>
      <c r="E120" s="159" t="s">
        <v>17</v>
      </c>
      <c r="F120" s="160" t="s">
        <v>154</v>
      </c>
      <c r="H120" s="161">
        <v>178</v>
      </c>
      <c r="I120" s="162"/>
      <c r="L120" s="158"/>
      <c r="M120" s="163"/>
      <c r="T120" s="164"/>
      <c r="AT120" s="159" t="s">
        <v>151</v>
      </c>
      <c r="AU120" s="159" t="s">
        <v>77</v>
      </c>
      <c r="AV120" s="14" t="s">
        <v>148</v>
      </c>
      <c r="AW120" s="14" t="s">
        <v>30</v>
      </c>
      <c r="AX120" s="14" t="s">
        <v>75</v>
      </c>
      <c r="AY120" s="159" t="s">
        <v>141</v>
      </c>
    </row>
    <row r="121" spans="2:65" s="1" customFormat="1" ht="24.25" customHeight="1">
      <c r="B121" s="32"/>
      <c r="C121" s="127" t="s">
        <v>185</v>
      </c>
      <c r="D121" s="127" t="s">
        <v>143</v>
      </c>
      <c r="E121" s="128" t="s">
        <v>1272</v>
      </c>
      <c r="F121" s="129" t="s">
        <v>1273</v>
      </c>
      <c r="G121" s="130" t="s">
        <v>179</v>
      </c>
      <c r="H121" s="131">
        <v>1192.5999999999999</v>
      </c>
      <c r="I121" s="132"/>
      <c r="J121" s="133">
        <f>ROUND(I121*H121,2)</f>
        <v>0</v>
      </c>
      <c r="K121" s="129" t="s">
        <v>17</v>
      </c>
      <c r="L121" s="32"/>
      <c r="M121" s="134" t="s">
        <v>17</v>
      </c>
      <c r="N121" s="135" t="s">
        <v>38</v>
      </c>
      <c r="P121" s="136">
        <f>O121*H121</f>
        <v>0</v>
      </c>
      <c r="Q121" s="136">
        <v>0</v>
      </c>
      <c r="R121" s="136">
        <f>Q121*H121</f>
        <v>0</v>
      </c>
      <c r="S121" s="136">
        <v>0</v>
      </c>
      <c r="T121" s="137">
        <f>S121*H121</f>
        <v>0</v>
      </c>
      <c r="AR121" s="138" t="s">
        <v>191</v>
      </c>
      <c r="AT121" s="138" t="s">
        <v>143</v>
      </c>
      <c r="AU121" s="138" t="s">
        <v>77</v>
      </c>
      <c r="AY121" s="17" t="s">
        <v>141</v>
      </c>
      <c r="BE121" s="139">
        <f>IF(N121="základní",J121,0)</f>
        <v>0</v>
      </c>
      <c r="BF121" s="139">
        <f>IF(N121="snížená",J121,0)</f>
        <v>0</v>
      </c>
      <c r="BG121" s="139">
        <f>IF(N121="zákl. přenesená",J121,0)</f>
        <v>0</v>
      </c>
      <c r="BH121" s="139">
        <f>IF(N121="sníž. přenesená",J121,0)</f>
        <v>0</v>
      </c>
      <c r="BI121" s="139">
        <f>IF(N121="nulová",J121,0)</f>
        <v>0</v>
      </c>
      <c r="BJ121" s="17" t="s">
        <v>75</v>
      </c>
      <c r="BK121" s="139">
        <f>ROUND(I121*H121,2)</f>
        <v>0</v>
      </c>
      <c r="BL121" s="17" t="s">
        <v>191</v>
      </c>
      <c r="BM121" s="138" t="s">
        <v>235</v>
      </c>
    </row>
    <row r="122" spans="2:65" s="13" customFormat="1" ht="12">
      <c r="B122" s="151"/>
      <c r="D122" s="145" t="s">
        <v>151</v>
      </c>
      <c r="E122" s="152" t="s">
        <v>17</v>
      </c>
      <c r="F122" s="153" t="s">
        <v>1274</v>
      </c>
      <c r="H122" s="154">
        <v>1192.5999999999999</v>
      </c>
      <c r="I122" s="155"/>
      <c r="L122" s="151"/>
      <c r="M122" s="156"/>
      <c r="T122" s="157"/>
      <c r="AT122" s="152" t="s">
        <v>151</v>
      </c>
      <c r="AU122" s="152" t="s">
        <v>77</v>
      </c>
      <c r="AV122" s="13" t="s">
        <v>77</v>
      </c>
      <c r="AW122" s="13" t="s">
        <v>30</v>
      </c>
      <c r="AX122" s="13" t="s">
        <v>67</v>
      </c>
      <c r="AY122" s="152" t="s">
        <v>141</v>
      </c>
    </row>
    <row r="123" spans="2:65" s="14" customFormat="1" ht="12">
      <c r="B123" s="158"/>
      <c r="D123" s="145" t="s">
        <v>151</v>
      </c>
      <c r="E123" s="159" t="s">
        <v>17</v>
      </c>
      <c r="F123" s="160" t="s">
        <v>154</v>
      </c>
      <c r="H123" s="161">
        <v>1192.5999999999999</v>
      </c>
      <c r="I123" s="162"/>
      <c r="L123" s="158"/>
      <c r="M123" s="163"/>
      <c r="T123" s="164"/>
      <c r="AT123" s="159" t="s">
        <v>151</v>
      </c>
      <c r="AU123" s="159" t="s">
        <v>77</v>
      </c>
      <c r="AV123" s="14" t="s">
        <v>148</v>
      </c>
      <c r="AW123" s="14" t="s">
        <v>30</v>
      </c>
      <c r="AX123" s="14" t="s">
        <v>75</v>
      </c>
      <c r="AY123" s="159" t="s">
        <v>141</v>
      </c>
    </row>
    <row r="124" spans="2:65" s="1" customFormat="1" ht="16.5" customHeight="1">
      <c r="B124" s="32"/>
      <c r="C124" s="127" t="s">
        <v>238</v>
      </c>
      <c r="D124" s="127" t="s">
        <v>143</v>
      </c>
      <c r="E124" s="128" t="s">
        <v>1275</v>
      </c>
      <c r="F124" s="129" t="s">
        <v>1276</v>
      </c>
      <c r="G124" s="130" t="s">
        <v>366</v>
      </c>
      <c r="H124" s="131">
        <v>1</v>
      </c>
      <c r="I124" s="132"/>
      <c r="J124" s="133">
        <f>ROUND(I124*H124,2)</f>
        <v>0</v>
      </c>
      <c r="K124" s="129" t="s">
        <v>147</v>
      </c>
      <c r="L124" s="32"/>
      <c r="M124" s="134" t="s">
        <v>17</v>
      </c>
      <c r="N124" s="135" t="s">
        <v>38</v>
      </c>
      <c r="P124" s="136">
        <f>O124*H124</f>
        <v>0</v>
      </c>
      <c r="Q124" s="136">
        <v>0</v>
      </c>
      <c r="R124" s="136">
        <f>Q124*H124</f>
        <v>0</v>
      </c>
      <c r="S124" s="136">
        <v>0</v>
      </c>
      <c r="T124" s="137">
        <f>S124*H124</f>
        <v>0</v>
      </c>
      <c r="AR124" s="138" t="s">
        <v>191</v>
      </c>
      <c r="AT124" s="138" t="s">
        <v>143</v>
      </c>
      <c r="AU124" s="138" t="s">
        <v>77</v>
      </c>
      <c r="AY124" s="17" t="s">
        <v>141</v>
      </c>
      <c r="BE124" s="139">
        <f>IF(N124="základní",J124,0)</f>
        <v>0</v>
      </c>
      <c r="BF124" s="139">
        <f>IF(N124="snížená",J124,0)</f>
        <v>0</v>
      </c>
      <c r="BG124" s="139">
        <f>IF(N124="zákl. přenesená",J124,0)</f>
        <v>0</v>
      </c>
      <c r="BH124" s="139">
        <f>IF(N124="sníž. přenesená",J124,0)</f>
        <v>0</v>
      </c>
      <c r="BI124" s="139">
        <f>IF(N124="nulová",J124,0)</f>
        <v>0</v>
      </c>
      <c r="BJ124" s="17" t="s">
        <v>75</v>
      </c>
      <c r="BK124" s="139">
        <f>ROUND(I124*H124,2)</f>
        <v>0</v>
      </c>
      <c r="BL124" s="17" t="s">
        <v>191</v>
      </c>
      <c r="BM124" s="138" t="s">
        <v>241</v>
      </c>
    </row>
    <row r="125" spans="2:65" s="1" customFormat="1">
      <c r="B125" s="32"/>
      <c r="D125" s="140" t="s">
        <v>149</v>
      </c>
      <c r="F125" s="141" t="s">
        <v>1277</v>
      </c>
      <c r="I125" s="142"/>
      <c r="L125" s="32"/>
      <c r="M125" s="143"/>
      <c r="T125" s="53"/>
      <c r="AT125" s="17" t="s">
        <v>149</v>
      </c>
      <c r="AU125" s="17" t="s">
        <v>77</v>
      </c>
    </row>
    <row r="126" spans="2:65" s="1" customFormat="1" ht="16.5" customHeight="1">
      <c r="B126" s="32"/>
      <c r="C126" s="127" t="s">
        <v>191</v>
      </c>
      <c r="D126" s="127" t="s">
        <v>143</v>
      </c>
      <c r="E126" s="128" t="s">
        <v>1278</v>
      </c>
      <c r="F126" s="129" t="s">
        <v>1279</v>
      </c>
      <c r="G126" s="130" t="s">
        <v>366</v>
      </c>
      <c r="H126" s="131">
        <v>18</v>
      </c>
      <c r="I126" s="132"/>
      <c r="J126" s="133">
        <f>ROUND(I126*H126,2)</f>
        <v>0</v>
      </c>
      <c r="K126" s="129" t="s">
        <v>17</v>
      </c>
      <c r="L126" s="32"/>
      <c r="M126" s="134" t="s">
        <v>17</v>
      </c>
      <c r="N126" s="135" t="s">
        <v>38</v>
      </c>
      <c r="P126" s="136">
        <f>O126*H126</f>
        <v>0</v>
      </c>
      <c r="Q126" s="136">
        <v>0</v>
      </c>
      <c r="R126" s="136">
        <f>Q126*H126</f>
        <v>0</v>
      </c>
      <c r="S126" s="136">
        <v>0</v>
      </c>
      <c r="T126" s="137">
        <f>S126*H126</f>
        <v>0</v>
      </c>
      <c r="AR126" s="138" t="s">
        <v>191</v>
      </c>
      <c r="AT126" s="138" t="s">
        <v>143</v>
      </c>
      <c r="AU126" s="138" t="s">
        <v>77</v>
      </c>
      <c r="AY126" s="17" t="s">
        <v>141</v>
      </c>
      <c r="BE126" s="139">
        <f>IF(N126="základní",J126,0)</f>
        <v>0</v>
      </c>
      <c r="BF126" s="139">
        <f>IF(N126="snížená",J126,0)</f>
        <v>0</v>
      </c>
      <c r="BG126" s="139">
        <f>IF(N126="zákl. přenesená",J126,0)</f>
        <v>0</v>
      </c>
      <c r="BH126" s="139">
        <f>IF(N126="sníž. přenesená",J126,0)</f>
        <v>0</v>
      </c>
      <c r="BI126" s="139">
        <f>IF(N126="nulová",J126,0)</f>
        <v>0</v>
      </c>
      <c r="BJ126" s="17" t="s">
        <v>75</v>
      </c>
      <c r="BK126" s="139">
        <f>ROUND(I126*H126,2)</f>
        <v>0</v>
      </c>
      <c r="BL126" s="17" t="s">
        <v>191</v>
      </c>
      <c r="BM126" s="138" t="s">
        <v>246</v>
      </c>
    </row>
    <row r="127" spans="2:65" s="13" customFormat="1" ht="12">
      <c r="B127" s="151"/>
      <c r="D127" s="145" t="s">
        <v>151</v>
      </c>
      <c r="E127" s="152" t="s">
        <v>17</v>
      </c>
      <c r="F127" s="153" t="s">
        <v>1280</v>
      </c>
      <c r="H127" s="154">
        <v>18</v>
      </c>
      <c r="I127" s="155"/>
      <c r="L127" s="151"/>
      <c r="M127" s="156"/>
      <c r="T127" s="157"/>
      <c r="AT127" s="152" t="s">
        <v>151</v>
      </c>
      <c r="AU127" s="152" t="s">
        <v>77</v>
      </c>
      <c r="AV127" s="13" t="s">
        <v>77</v>
      </c>
      <c r="AW127" s="13" t="s">
        <v>30</v>
      </c>
      <c r="AX127" s="13" t="s">
        <v>67</v>
      </c>
      <c r="AY127" s="152" t="s">
        <v>141</v>
      </c>
    </row>
    <row r="128" spans="2:65" s="14" customFormat="1" ht="12">
      <c r="B128" s="158"/>
      <c r="D128" s="145" t="s">
        <v>151</v>
      </c>
      <c r="E128" s="159" t="s">
        <v>17</v>
      </c>
      <c r="F128" s="160" t="s">
        <v>154</v>
      </c>
      <c r="H128" s="161">
        <v>18</v>
      </c>
      <c r="I128" s="162"/>
      <c r="L128" s="158"/>
      <c r="M128" s="163"/>
      <c r="T128" s="164"/>
      <c r="AT128" s="159" t="s">
        <v>151</v>
      </c>
      <c r="AU128" s="159" t="s">
        <v>77</v>
      </c>
      <c r="AV128" s="14" t="s">
        <v>148</v>
      </c>
      <c r="AW128" s="14" t="s">
        <v>30</v>
      </c>
      <c r="AX128" s="14" t="s">
        <v>75</v>
      </c>
      <c r="AY128" s="159" t="s">
        <v>141</v>
      </c>
    </row>
    <row r="129" spans="2:65" s="1" customFormat="1" ht="21.75" customHeight="1">
      <c r="B129" s="32"/>
      <c r="C129" s="127" t="s">
        <v>251</v>
      </c>
      <c r="D129" s="127" t="s">
        <v>143</v>
      </c>
      <c r="E129" s="128" t="s">
        <v>1281</v>
      </c>
      <c r="F129" s="129" t="s">
        <v>1282</v>
      </c>
      <c r="G129" s="130" t="s">
        <v>366</v>
      </c>
      <c r="H129" s="131">
        <v>1</v>
      </c>
      <c r="I129" s="132"/>
      <c r="J129" s="133">
        <f>ROUND(I129*H129,2)</f>
        <v>0</v>
      </c>
      <c r="K129" s="129" t="s">
        <v>147</v>
      </c>
      <c r="L129" s="32"/>
      <c r="M129" s="134" t="s">
        <v>17</v>
      </c>
      <c r="N129" s="135" t="s">
        <v>38</v>
      </c>
      <c r="P129" s="136">
        <f>O129*H129</f>
        <v>0</v>
      </c>
      <c r="Q129" s="136">
        <v>0</v>
      </c>
      <c r="R129" s="136">
        <f>Q129*H129</f>
        <v>0</v>
      </c>
      <c r="S129" s="136">
        <v>0</v>
      </c>
      <c r="T129" s="137">
        <f>S129*H129</f>
        <v>0</v>
      </c>
      <c r="AR129" s="138" t="s">
        <v>191</v>
      </c>
      <c r="AT129" s="138" t="s">
        <v>143</v>
      </c>
      <c r="AU129" s="138" t="s">
        <v>77</v>
      </c>
      <c r="AY129" s="17" t="s">
        <v>141</v>
      </c>
      <c r="BE129" s="139">
        <f>IF(N129="základní",J129,0)</f>
        <v>0</v>
      </c>
      <c r="BF129" s="139">
        <f>IF(N129="snížená",J129,0)</f>
        <v>0</v>
      </c>
      <c r="BG129" s="139">
        <f>IF(N129="zákl. přenesená",J129,0)</f>
        <v>0</v>
      </c>
      <c r="BH129" s="139">
        <f>IF(N129="sníž. přenesená",J129,0)</f>
        <v>0</v>
      </c>
      <c r="BI129" s="139">
        <f>IF(N129="nulová",J129,0)</f>
        <v>0</v>
      </c>
      <c r="BJ129" s="17" t="s">
        <v>75</v>
      </c>
      <c r="BK129" s="139">
        <f>ROUND(I129*H129,2)</f>
        <v>0</v>
      </c>
      <c r="BL129" s="17" t="s">
        <v>191</v>
      </c>
      <c r="BM129" s="138" t="s">
        <v>254</v>
      </c>
    </row>
    <row r="130" spans="2:65" s="1" customFormat="1">
      <c r="B130" s="32"/>
      <c r="D130" s="140" t="s">
        <v>149</v>
      </c>
      <c r="F130" s="141" t="s">
        <v>1283</v>
      </c>
      <c r="I130" s="142"/>
      <c r="L130" s="32"/>
      <c r="M130" s="143"/>
      <c r="T130" s="53"/>
      <c r="AT130" s="17" t="s">
        <v>149</v>
      </c>
      <c r="AU130" s="17" t="s">
        <v>77</v>
      </c>
    </row>
    <row r="131" spans="2:65" s="1" customFormat="1" ht="16.5" customHeight="1">
      <c r="B131" s="32"/>
      <c r="C131" s="127" t="s">
        <v>200</v>
      </c>
      <c r="D131" s="127" t="s">
        <v>143</v>
      </c>
      <c r="E131" s="128" t="s">
        <v>1284</v>
      </c>
      <c r="F131" s="129" t="s">
        <v>1285</v>
      </c>
      <c r="G131" s="130" t="s">
        <v>366</v>
      </c>
      <c r="H131" s="131">
        <v>1</v>
      </c>
      <c r="I131" s="132"/>
      <c r="J131" s="133">
        <f>ROUND(I131*H131,2)</f>
        <v>0</v>
      </c>
      <c r="K131" s="129" t="s">
        <v>147</v>
      </c>
      <c r="L131" s="32"/>
      <c r="M131" s="134" t="s">
        <v>17</v>
      </c>
      <c r="N131" s="135" t="s">
        <v>38</v>
      </c>
      <c r="P131" s="136">
        <f>O131*H131</f>
        <v>0</v>
      </c>
      <c r="Q131" s="136">
        <v>0</v>
      </c>
      <c r="R131" s="136">
        <f>Q131*H131</f>
        <v>0</v>
      </c>
      <c r="S131" s="136">
        <v>0</v>
      </c>
      <c r="T131" s="137">
        <f>S131*H131</f>
        <v>0</v>
      </c>
      <c r="AR131" s="138" t="s">
        <v>191</v>
      </c>
      <c r="AT131" s="138" t="s">
        <v>143</v>
      </c>
      <c r="AU131" s="138" t="s">
        <v>77</v>
      </c>
      <c r="AY131" s="17" t="s">
        <v>141</v>
      </c>
      <c r="BE131" s="139">
        <f>IF(N131="základní",J131,0)</f>
        <v>0</v>
      </c>
      <c r="BF131" s="139">
        <f>IF(N131="snížená",J131,0)</f>
        <v>0</v>
      </c>
      <c r="BG131" s="139">
        <f>IF(N131="zákl. přenesená",J131,0)</f>
        <v>0</v>
      </c>
      <c r="BH131" s="139">
        <f>IF(N131="sníž. přenesená",J131,0)</f>
        <v>0</v>
      </c>
      <c r="BI131" s="139">
        <f>IF(N131="nulová",J131,0)</f>
        <v>0</v>
      </c>
      <c r="BJ131" s="17" t="s">
        <v>75</v>
      </c>
      <c r="BK131" s="139">
        <f>ROUND(I131*H131,2)</f>
        <v>0</v>
      </c>
      <c r="BL131" s="17" t="s">
        <v>191</v>
      </c>
      <c r="BM131" s="138" t="s">
        <v>258</v>
      </c>
    </row>
    <row r="132" spans="2:65" s="1" customFormat="1">
      <c r="B132" s="32"/>
      <c r="D132" s="140" t="s">
        <v>149</v>
      </c>
      <c r="F132" s="141" t="s">
        <v>1286</v>
      </c>
      <c r="I132" s="142"/>
      <c r="L132" s="32"/>
      <c r="M132" s="143"/>
      <c r="T132" s="53"/>
      <c r="AT132" s="17" t="s">
        <v>149</v>
      </c>
      <c r="AU132" s="17" t="s">
        <v>77</v>
      </c>
    </row>
    <row r="133" spans="2:65" s="1" customFormat="1" ht="24.25" customHeight="1">
      <c r="B133" s="32"/>
      <c r="C133" s="127" t="s">
        <v>262</v>
      </c>
      <c r="D133" s="127" t="s">
        <v>143</v>
      </c>
      <c r="E133" s="128" t="s">
        <v>1287</v>
      </c>
      <c r="F133" s="129" t="s">
        <v>1288</v>
      </c>
      <c r="G133" s="130" t="s">
        <v>366</v>
      </c>
      <c r="H133" s="131">
        <v>1</v>
      </c>
      <c r="I133" s="132"/>
      <c r="J133" s="133">
        <f>ROUND(I133*H133,2)</f>
        <v>0</v>
      </c>
      <c r="K133" s="129" t="s">
        <v>147</v>
      </c>
      <c r="L133" s="32"/>
      <c r="M133" s="134" t="s">
        <v>17</v>
      </c>
      <c r="N133" s="135" t="s">
        <v>38</v>
      </c>
      <c r="P133" s="136">
        <f>O133*H133</f>
        <v>0</v>
      </c>
      <c r="Q133" s="136">
        <v>0</v>
      </c>
      <c r="R133" s="136">
        <f>Q133*H133</f>
        <v>0</v>
      </c>
      <c r="S133" s="136">
        <v>0</v>
      </c>
      <c r="T133" s="137">
        <f>S133*H133</f>
        <v>0</v>
      </c>
      <c r="AR133" s="138" t="s">
        <v>191</v>
      </c>
      <c r="AT133" s="138" t="s">
        <v>143</v>
      </c>
      <c r="AU133" s="138" t="s">
        <v>77</v>
      </c>
      <c r="AY133" s="17" t="s">
        <v>141</v>
      </c>
      <c r="BE133" s="139">
        <f>IF(N133="základní",J133,0)</f>
        <v>0</v>
      </c>
      <c r="BF133" s="139">
        <f>IF(N133="snížená",J133,0)</f>
        <v>0</v>
      </c>
      <c r="BG133" s="139">
        <f>IF(N133="zákl. přenesená",J133,0)</f>
        <v>0</v>
      </c>
      <c r="BH133" s="139">
        <f>IF(N133="sníž. přenesená",J133,0)</f>
        <v>0</v>
      </c>
      <c r="BI133" s="139">
        <f>IF(N133="nulová",J133,0)</f>
        <v>0</v>
      </c>
      <c r="BJ133" s="17" t="s">
        <v>75</v>
      </c>
      <c r="BK133" s="139">
        <f>ROUND(I133*H133,2)</f>
        <v>0</v>
      </c>
      <c r="BL133" s="17" t="s">
        <v>191</v>
      </c>
      <c r="BM133" s="138" t="s">
        <v>265</v>
      </c>
    </row>
    <row r="134" spans="2:65" s="1" customFormat="1">
      <c r="B134" s="32"/>
      <c r="D134" s="140" t="s">
        <v>149</v>
      </c>
      <c r="F134" s="141" t="s">
        <v>1289</v>
      </c>
      <c r="I134" s="142"/>
      <c r="L134" s="32"/>
      <c r="M134" s="143"/>
      <c r="T134" s="53"/>
      <c r="AT134" s="17" t="s">
        <v>149</v>
      </c>
      <c r="AU134" s="17" t="s">
        <v>77</v>
      </c>
    </row>
    <row r="135" spans="2:65" s="1" customFormat="1" ht="16.5" customHeight="1">
      <c r="B135" s="32"/>
      <c r="C135" s="127" t="s">
        <v>206</v>
      </c>
      <c r="D135" s="127" t="s">
        <v>143</v>
      </c>
      <c r="E135" s="128" t="s">
        <v>1290</v>
      </c>
      <c r="F135" s="129" t="s">
        <v>1291</v>
      </c>
      <c r="G135" s="130" t="s">
        <v>366</v>
      </c>
      <c r="H135" s="131">
        <v>1</v>
      </c>
      <c r="I135" s="132"/>
      <c r="J135" s="133">
        <f t="shared" ref="J135:J143" si="0">ROUND(I135*H135,2)</f>
        <v>0</v>
      </c>
      <c r="K135" s="129" t="s">
        <v>17</v>
      </c>
      <c r="L135" s="32"/>
      <c r="M135" s="134" t="s">
        <v>17</v>
      </c>
      <c r="N135" s="135" t="s">
        <v>38</v>
      </c>
      <c r="P135" s="136">
        <f t="shared" ref="P135:P143" si="1">O135*H135</f>
        <v>0</v>
      </c>
      <c r="Q135" s="136">
        <v>0</v>
      </c>
      <c r="R135" s="136">
        <f t="shared" ref="R135:R143" si="2">Q135*H135</f>
        <v>0</v>
      </c>
      <c r="S135" s="136">
        <v>0</v>
      </c>
      <c r="T135" s="137">
        <f t="shared" ref="T135:T143" si="3">S135*H135</f>
        <v>0</v>
      </c>
      <c r="AR135" s="138" t="s">
        <v>191</v>
      </c>
      <c r="AT135" s="138" t="s">
        <v>143</v>
      </c>
      <c r="AU135" s="138" t="s">
        <v>77</v>
      </c>
      <c r="AY135" s="17" t="s">
        <v>141</v>
      </c>
      <c r="BE135" s="139">
        <f t="shared" ref="BE135:BE143" si="4">IF(N135="základní",J135,0)</f>
        <v>0</v>
      </c>
      <c r="BF135" s="139">
        <f t="shared" ref="BF135:BF143" si="5">IF(N135="snížená",J135,0)</f>
        <v>0</v>
      </c>
      <c r="BG135" s="139">
        <f t="shared" ref="BG135:BG143" si="6">IF(N135="zákl. přenesená",J135,0)</f>
        <v>0</v>
      </c>
      <c r="BH135" s="139">
        <f t="shared" ref="BH135:BH143" si="7">IF(N135="sníž. přenesená",J135,0)</f>
        <v>0</v>
      </c>
      <c r="BI135" s="139">
        <f t="shared" ref="BI135:BI143" si="8">IF(N135="nulová",J135,0)</f>
        <v>0</v>
      </c>
      <c r="BJ135" s="17" t="s">
        <v>75</v>
      </c>
      <c r="BK135" s="139">
        <f t="shared" ref="BK135:BK143" si="9">ROUND(I135*H135,2)</f>
        <v>0</v>
      </c>
      <c r="BL135" s="17" t="s">
        <v>191</v>
      </c>
      <c r="BM135" s="138" t="s">
        <v>272</v>
      </c>
    </row>
    <row r="136" spans="2:65" s="1" customFormat="1" ht="16.5" customHeight="1">
      <c r="B136" s="32"/>
      <c r="C136" s="127" t="s">
        <v>7</v>
      </c>
      <c r="D136" s="127" t="s">
        <v>143</v>
      </c>
      <c r="E136" s="128" t="s">
        <v>1292</v>
      </c>
      <c r="F136" s="129" t="s">
        <v>1293</v>
      </c>
      <c r="G136" s="130" t="s">
        <v>366</v>
      </c>
      <c r="H136" s="131">
        <v>1</v>
      </c>
      <c r="I136" s="132"/>
      <c r="J136" s="133">
        <f t="shared" si="0"/>
        <v>0</v>
      </c>
      <c r="K136" s="129" t="s">
        <v>17</v>
      </c>
      <c r="L136" s="32"/>
      <c r="M136" s="134" t="s">
        <v>17</v>
      </c>
      <c r="N136" s="135" t="s">
        <v>38</v>
      </c>
      <c r="P136" s="136">
        <f t="shared" si="1"/>
        <v>0</v>
      </c>
      <c r="Q136" s="136">
        <v>0</v>
      </c>
      <c r="R136" s="136">
        <f t="shared" si="2"/>
        <v>0</v>
      </c>
      <c r="S136" s="136">
        <v>0</v>
      </c>
      <c r="T136" s="137">
        <f t="shared" si="3"/>
        <v>0</v>
      </c>
      <c r="AR136" s="138" t="s">
        <v>191</v>
      </c>
      <c r="AT136" s="138" t="s">
        <v>143</v>
      </c>
      <c r="AU136" s="138" t="s">
        <v>77</v>
      </c>
      <c r="AY136" s="17" t="s">
        <v>141</v>
      </c>
      <c r="BE136" s="139">
        <f t="shared" si="4"/>
        <v>0</v>
      </c>
      <c r="BF136" s="139">
        <f t="shared" si="5"/>
        <v>0</v>
      </c>
      <c r="BG136" s="139">
        <f t="shared" si="6"/>
        <v>0</v>
      </c>
      <c r="BH136" s="139">
        <f t="shared" si="7"/>
        <v>0</v>
      </c>
      <c r="BI136" s="139">
        <f t="shared" si="8"/>
        <v>0</v>
      </c>
      <c r="BJ136" s="17" t="s">
        <v>75</v>
      </c>
      <c r="BK136" s="139">
        <f t="shared" si="9"/>
        <v>0</v>
      </c>
      <c r="BL136" s="17" t="s">
        <v>191</v>
      </c>
      <c r="BM136" s="138" t="s">
        <v>278</v>
      </c>
    </row>
    <row r="137" spans="2:65" s="1" customFormat="1" ht="16.5" customHeight="1">
      <c r="B137" s="32"/>
      <c r="C137" s="127" t="s">
        <v>214</v>
      </c>
      <c r="D137" s="127" t="s">
        <v>143</v>
      </c>
      <c r="E137" s="128" t="s">
        <v>1294</v>
      </c>
      <c r="F137" s="129" t="s">
        <v>1295</v>
      </c>
      <c r="G137" s="130" t="s">
        <v>366</v>
      </c>
      <c r="H137" s="131">
        <v>15</v>
      </c>
      <c r="I137" s="132"/>
      <c r="J137" s="133">
        <f t="shared" si="0"/>
        <v>0</v>
      </c>
      <c r="K137" s="129" t="s">
        <v>17</v>
      </c>
      <c r="L137" s="32"/>
      <c r="M137" s="134" t="s">
        <v>17</v>
      </c>
      <c r="N137" s="135" t="s">
        <v>38</v>
      </c>
      <c r="P137" s="136">
        <f t="shared" si="1"/>
        <v>0</v>
      </c>
      <c r="Q137" s="136">
        <v>0</v>
      </c>
      <c r="R137" s="136">
        <f t="shared" si="2"/>
        <v>0</v>
      </c>
      <c r="S137" s="136">
        <v>0</v>
      </c>
      <c r="T137" s="137">
        <f t="shared" si="3"/>
        <v>0</v>
      </c>
      <c r="AR137" s="138" t="s">
        <v>191</v>
      </c>
      <c r="AT137" s="138" t="s">
        <v>143</v>
      </c>
      <c r="AU137" s="138" t="s">
        <v>77</v>
      </c>
      <c r="AY137" s="17" t="s">
        <v>141</v>
      </c>
      <c r="BE137" s="139">
        <f t="shared" si="4"/>
        <v>0</v>
      </c>
      <c r="BF137" s="139">
        <f t="shared" si="5"/>
        <v>0</v>
      </c>
      <c r="BG137" s="139">
        <f t="shared" si="6"/>
        <v>0</v>
      </c>
      <c r="BH137" s="139">
        <f t="shared" si="7"/>
        <v>0</v>
      </c>
      <c r="BI137" s="139">
        <f t="shared" si="8"/>
        <v>0</v>
      </c>
      <c r="BJ137" s="17" t="s">
        <v>75</v>
      </c>
      <c r="BK137" s="139">
        <f t="shared" si="9"/>
        <v>0</v>
      </c>
      <c r="BL137" s="17" t="s">
        <v>191</v>
      </c>
      <c r="BM137" s="138" t="s">
        <v>283</v>
      </c>
    </row>
    <row r="138" spans="2:65" s="1" customFormat="1" ht="16.5" customHeight="1">
      <c r="B138" s="32"/>
      <c r="C138" s="127" t="s">
        <v>285</v>
      </c>
      <c r="D138" s="127" t="s">
        <v>143</v>
      </c>
      <c r="E138" s="128" t="s">
        <v>1296</v>
      </c>
      <c r="F138" s="129" t="s">
        <v>1297</v>
      </c>
      <c r="G138" s="130" t="s">
        <v>179</v>
      </c>
      <c r="H138" s="131">
        <v>60</v>
      </c>
      <c r="I138" s="132"/>
      <c r="J138" s="133">
        <f t="shared" si="0"/>
        <v>0</v>
      </c>
      <c r="K138" s="129" t="s">
        <v>17</v>
      </c>
      <c r="L138" s="32"/>
      <c r="M138" s="134" t="s">
        <v>17</v>
      </c>
      <c r="N138" s="135" t="s">
        <v>38</v>
      </c>
      <c r="P138" s="136">
        <f t="shared" si="1"/>
        <v>0</v>
      </c>
      <c r="Q138" s="136">
        <v>0</v>
      </c>
      <c r="R138" s="136">
        <f t="shared" si="2"/>
        <v>0</v>
      </c>
      <c r="S138" s="136">
        <v>0</v>
      </c>
      <c r="T138" s="137">
        <f t="shared" si="3"/>
        <v>0</v>
      </c>
      <c r="AR138" s="138" t="s">
        <v>191</v>
      </c>
      <c r="AT138" s="138" t="s">
        <v>143</v>
      </c>
      <c r="AU138" s="138" t="s">
        <v>77</v>
      </c>
      <c r="AY138" s="17" t="s">
        <v>141</v>
      </c>
      <c r="BE138" s="139">
        <f t="shared" si="4"/>
        <v>0</v>
      </c>
      <c r="BF138" s="139">
        <f t="shared" si="5"/>
        <v>0</v>
      </c>
      <c r="BG138" s="139">
        <f t="shared" si="6"/>
        <v>0</v>
      </c>
      <c r="BH138" s="139">
        <f t="shared" si="7"/>
        <v>0</v>
      </c>
      <c r="BI138" s="139">
        <f t="shared" si="8"/>
        <v>0</v>
      </c>
      <c r="BJ138" s="17" t="s">
        <v>75</v>
      </c>
      <c r="BK138" s="139">
        <f t="shared" si="9"/>
        <v>0</v>
      </c>
      <c r="BL138" s="17" t="s">
        <v>191</v>
      </c>
      <c r="BM138" s="138" t="s">
        <v>153</v>
      </c>
    </row>
    <row r="139" spans="2:65" s="1" customFormat="1" ht="16.5" customHeight="1">
      <c r="B139" s="32"/>
      <c r="C139" s="127" t="s">
        <v>222</v>
      </c>
      <c r="D139" s="127" t="s">
        <v>143</v>
      </c>
      <c r="E139" s="128" t="s">
        <v>1298</v>
      </c>
      <c r="F139" s="129" t="s">
        <v>1299</v>
      </c>
      <c r="G139" s="130" t="s">
        <v>734</v>
      </c>
      <c r="H139" s="131">
        <v>10</v>
      </c>
      <c r="I139" s="132"/>
      <c r="J139" s="133">
        <f t="shared" si="0"/>
        <v>0</v>
      </c>
      <c r="K139" s="129" t="s">
        <v>17</v>
      </c>
      <c r="L139" s="32"/>
      <c r="M139" s="134" t="s">
        <v>17</v>
      </c>
      <c r="N139" s="135" t="s">
        <v>38</v>
      </c>
      <c r="P139" s="136">
        <f t="shared" si="1"/>
        <v>0</v>
      </c>
      <c r="Q139" s="136">
        <v>0</v>
      </c>
      <c r="R139" s="136">
        <f t="shared" si="2"/>
        <v>0</v>
      </c>
      <c r="S139" s="136">
        <v>0</v>
      </c>
      <c r="T139" s="137">
        <f t="shared" si="3"/>
        <v>0</v>
      </c>
      <c r="AR139" s="138" t="s">
        <v>191</v>
      </c>
      <c r="AT139" s="138" t="s">
        <v>143</v>
      </c>
      <c r="AU139" s="138" t="s">
        <v>77</v>
      </c>
      <c r="AY139" s="17" t="s">
        <v>141</v>
      </c>
      <c r="BE139" s="139">
        <f t="shared" si="4"/>
        <v>0</v>
      </c>
      <c r="BF139" s="139">
        <f t="shared" si="5"/>
        <v>0</v>
      </c>
      <c r="BG139" s="139">
        <f t="shared" si="6"/>
        <v>0</v>
      </c>
      <c r="BH139" s="139">
        <f t="shared" si="7"/>
        <v>0</v>
      </c>
      <c r="BI139" s="139">
        <f t="shared" si="8"/>
        <v>0</v>
      </c>
      <c r="BJ139" s="17" t="s">
        <v>75</v>
      </c>
      <c r="BK139" s="139">
        <f t="shared" si="9"/>
        <v>0</v>
      </c>
      <c r="BL139" s="17" t="s">
        <v>191</v>
      </c>
      <c r="BM139" s="138" t="s">
        <v>294</v>
      </c>
    </row>
    <row r="140" spans="2:65" s="1" customFormat="1" ht="16.5" customHeight="1">
      <c r="B140" s="32"/>
      <c r="C140" s="127" t="s">
        <v>298</v>
      </c>
      <c r="D140" s="127" t="s">
        <v>143</v>
      </c>
      <c r="E140" s="128" t="s">
        <v>1300</v>
      </c>
      <c r="F140" s="129" t="s">
        <v>1301</v>
      </c>
      <c r="G140" s="130" t="s">
        <v>366</v>
      </c>
      <c r="H140" s="131">
        <v>10</v>
      </c>
      <c r="I140" s="132"/>
      <c r="J140" s="133">
        <f t="shared" si="0"/>
        <v>0</v>
      </c>
      <c r="K140" s="129" t="s">
        <v>17</v>
      </c>
      <c r="L140" s="32"/>
      <c r="M140" s="134" t="s">
        <v>17</v>
      </c>
      <c r="N140" s="135" t="s">
        <v>38</v>
      </c>
      <c r="P140" s="136">
        <f t="shared" si="1"/>
        <v>0</v>
      </c>
      <c r="Q140" s="136">
        <v>0</v>
      </c>
      <c r="R140" s="136">
        <f t="shared" si="2"/>
        <v>0</v>
      </c>
      <c r="S140" s="136">
        <v>0</v>
      </c>
      <c r="T140" s="137">
        <f t="shared" si="3"/>
        <v>0</v>
      </c>
      <c r="AR140" s="138" t="s">
        <v>191</v>
      </c>
      <c r="AT140" s="138" t="s">
        <v>143</v>
      </c>
      <c r="AU140" s="138" t="s">
        <v>77</v>
      </c>
      <c r="AY140" s="17" t="s">
        <v>141</v>
      </c>
      <c r="BE140" s="139">
        <f t="shared" si="4"/>
        <v>0</v>
      </c>
      <c r="BF140" s="139">
        <f t="shared" si="5"/>
        <v>0</v>
      </c>
      <c r="BG140" s="139">
        <f t="shared" si="6"/>
        <v>0</v>
      </c>
      <c r="BH140" s="139">
        <f t="shared" si="7"/>
        <v>0</v>
      </c>
      <c r="BI140" s="139">
        <f t="shared" si="8"/>
        <v>0</v>
      </c>
      <c r="BJ140" s="17" t="s">
        <v>75</v>
      </c>
      <c r="BK140" s="139">
        <f t="shared" si="9"/>
        <v>0</v>
      </c>
      <c r="BL140" s="17" t="s">
        <v>191</v>
      </c>
      <c r="BM140" s="138" t="s">
        <v>301</v>
      </c>
    </row>
    <row r="141" spans="2:65" s="1" customFormat="1" ht="16.5" customHeight="1">
      <c r="B141" s="32"/>
      <c r="C141" s="127" t="s">
        <v>228</v>
      </c>
      <c r="D141" s="127" t="s">
        <v>143</v>
      </c>
      <c r="E141" s="128" t="s">
        <v>1302</v>
      </c>
      <c r="F141" s="129" t="s">
        <v>1303</v>
      </c>
      <c r="G141" s="130" t="s">
        <v>366</v>
      </c>
      <c r="H141" s="131">
        <v>20</v>
      </c>
      <c r="I141" s="132"/>
      <c r="J141" s="133">
        <f t="shared" si="0"/>
        <v>0</v>
      </c>
      <c r="K141" s="129" t="s">
        <v>17</v>
      </c>
      <c r="L141" s="32"/>
      <c r="M141" s="134" t="s">
        <v>17</v>
      </c>
      <c r="N141" s="135" t="s">
        <v>38</v>
      </c>
      <c r="P141" s="136">
        <f t="shared" si="1"/>
        <v>0</v>
      </c>
      <c r="Q141" s="136">
        <v>0</v>
      </c>
      <c r="R141" s="136">
        <f t="shared" si="2"/>
        <v>0</v>
      </c>
      <c r="S141" s="136">
        <v>0</v>
      </c>
      <c r="T141" s="137">
        <f t="shared" si="3"/>
        <v>0</v>
      </c>
      <c r="AR141" s="138" t="s">
        <v>191</v>
      </c>
      <c r="AT141" s="138" t="s">
        <v>143</v>
      </c>
      <c r="AU141" s="138" t="s">
        <v>77</v>
      </c>
      <c r="AY141" s="17" t="s">
        <v>141</v>
      </c>
      <c r="BE141" s="139">
        <f t="shared" si="4"/>
        <v>0</v>
      </c>
      <c r="BF141" s="139">
        <f t="shared" si="5"/>
        <v>0</v>
      </c>
      <c r="BG141" s="139">
        <f t="shared" si="6"/>
        <v>0</v>
      </c>
      <c r="BH141" s="139">
        <f t="shared" si="7"/>
        <v>0</v>
      </c>
      <c r="BI141" s="139">
        <f t="shared" si="8"/>
        <v>0</v>
      </c>
      <c r="BJ141" s="17" t="s">
        <v>75</v>
      </c>
      <c r="BK141" s="139">
        <f t="shared" si="9"/>
        <v>0</v>
      </c>
      <c r="BL141" s="17" t="s">
        <v>191</v>
      </c>
      <c r="BM141" s="138" t="s">
        <v>307</v>
      </c>
    </row>
    <row r="142" spans="2:65" s="1" customFormat="1" ht="16.5" customHeight="1">
      <c r="B142" s="32"/>
      <c r="C142" s="127" t="s">
        <v>309</v>
      </c>
      <c r="D142" s="127" t="s">
        <v>143</v>
      </c>
      <c r="E142" s="128" t="s">
        <v>1304</v>
      </c>
      <c r="F142" s="129" t="s">
        <v>1305</v>
      </c>
      <c r="G142" s="130" t="s">
        <v>366</v>
      </c>
      <c r="H142" s="131">
        <v>60</v>
      </c>
      <c r="I142" s="132"/>
      <c r="J142" s="133">
        <f t="shared" si="0"/>
        <v>0</v>
      </c>
      <c r="K142" s="129" t="s">
        <v>17</v>
      </c>
      <c r="L142" s="32"/>
      <c r="M142" s="134" t="s">
        <v>17</v>
      </c>
      <c r="N142" s="135" t="s">
        <v>38</v>
      </c>
      <c r="P142" s="136">
        <f t="shared" si="1"/>
        <v>0</v>
      </c>
      <c r="Q142" s="136">
        <v>0</v>
      </c>
      <c r="R142" s="136">
        <f t="shared" si="2"/>
        <v>0</v>
      </c>
      <c r="S142" s="136">
        <v>0</v>
      </c>
      <c r="T142" s="137">
        <f t="shared" si="3"/>
        <v>0</v>
      </c>
      <c r="AR142" s="138" t="s">
        <v>191</v>
      </c>
      <c r="AT142" s="138" t="s">
        <v>143</v>
      </c>
      <c r="AU142" s="138" t="s">
        <v>77</v>
      </c>
      <c r="AY142" s="17" t="s">
        <v>141</v>
      </c>
      <c r="BE142" s="139">
        <f t="shared" si="4"/>
        <v>0</v>
      </c>
      <c r="BF142" s="139">
        <f t="shared" si="5"/>
        <v>0</v>
      </c>
      <c r="BG142" s="139">
        <f t="shared" si="6"/>
        <v>0</v>
      </c>
      <c r="BH142" s="139">
        <f t="shared" si="7"/>
        <v>0</v>
      </c>
      <c r="BI142" s="139">
        <f t="shared" si="8"/>
        <v>0</v>
      </c>
      <c r="BJ142" s="17" t="s">
        <v>75</v>
      </c>
      <c r="BK142" s="139">
        <f t="shared" si="9"/>
        <v>0</v>
      </c>
      <c r="BL142" s="17" t="s">
        <v>191</v>
      </c>
      <c r="BM142" s="138" t="s">
        <v>312</v>
      </c>
    </row>
    <row r="143" spans="2:65" s="1" customFormat="1" ht="24.25" customHeight="1">
      <c r="B143" s="32"/>
      <c r="C143" s="127" t="s">
        <v>235</v>
      </c>
      <c r="D143" s="127" t="s">
        <v>143</v>
      </c>
      <c r="E143" s="128" t="s">
        <v>1306</v>
      </c>
      <c r="F143" s="129" t="s">
        <v>1307</v>
      </c>
      <c r="G143" s="130" t="s">
        <v>234</v>
      </c>
      <c r="H143" s="131">
        <v>0.497</v>
      </c>
      <c r="I143" s="132"/>
      <c r="J143" s="133">
        <f t="shared" si="0"/>
        <v>0</v>
      </c>
      <c r="K143" s="129" t="s">
        <v>147</v>
      </c>
      <c r="L143" s="32"/>
      <c r="M143" s="134" t="s">
        <v>17</v>
      </c>
      <c r="N143" s="135" t="s">
        <v>38</v>
      </c>
      <c r="P143" s="136">
        <f t="shared" si="1"/>
        <v>0</v>
      </c>
      <c r="Q143" s="136">
        <v>0</v>
      </c>
      <c r="R143" s="136">
        <f t="shared" si="2"/>
        <v>0</v>
      </c>
      <c r="S143" s="136">
        <v>0</v>
      </c>
      <c r="T143" s="137">
        <f t="shared" si="3"/>
        <v>0</v>
      </c>
      <c r="AR143" s="138" t="s">
        <v>191</v>
      </c>
      <c r="AT143" s="138" t="s">
        <v>143</v>
      </c>
      <c r="AU143" s="138" t="s">
        <v>77</v>
      </c>
      <c r="AY143" s="17" t="s">
        <v>141</v>
      </c>
      <c r="BE143" s="139">
        <f t="shared" si="4"/>
        <v>0</v>
      </c>
      <c r="BF143" s="139">
        <f t="shared" si="5"/>
        <v>0</v>
      </c>
      <c r="BG143" s="139">
        <f t="shared" si="6"/>
        <v>0</v>
      </c>
      <c r="BH143" s="139">
        <f t="shared" si="7"/>
        <v>0</v>
      </c>
      <c r="BI143" s="139">
        <f t="shared" si="8"/>
        <v>0</v>
      </c>
      <c r="BJ143" s="17" t="s">
        <v>75</v>
      </c>
      <c r="BK143" s="139">
        <f t="shared" si="9"/>
        <v>0</v>
      </c>
      <c r="BL143" s="17" t="s">
        <v>191</v>
      </c>
      <c r="BM143" s="138" t="s">
        <v>318</v>
      </c>
    </row>
    <row r="144" spans="2:65" s="1" customFormat="1">
      <c r="B144" s="32"/>
      <c r="D144" s="140" t="s">
        <v>149</v>
      </c>
      <c r="F144" s="141" t="s">
        <v>1308</v>
      </c>
      <c r="I144" s="142"/>
      <c r="L144" s="32"/>
      <c r="M144" s="179"/>
      <c r="N144" s="180"/>
      <c r="O144" s="180"/>
      <c r="P144" s="180"/>
      <c r="Q144" s="180"/>
      <c r="R144" s="180"/>
      <c r="S144" s="180"/>
      <c r="T144" s="181"/>
      <c r="AT144" s="17" t="s">
        <v>149</v>
      </c>
      <c r="AU144" s="17" t="s">
        <v>77</v>
      </c>
    </row>
    <row r="145" spans="2:12" s="1" customFormat="1" ht="7" customHeight="1">
      <c r="B145" s="41"/>
      <c r="C145" s="42"/>
      <c r="D145" s="42"/>
      <c r="E145" s="42"/>
      <c r="F145" s="42"/>
      <c r="G145" s="42"/>
      <c r="H145" s="42"/>
      <c r="I145" s="42"/>
      <c r="J145" s="42"/>
      <c r="K145" s="42"/>
      <c r="L145" s="32"/>
    </row>
  </sheetData>
  <sheetProtection algorithmName="SHA-512" hashValue="JTxfX83PLsyxhAy3hT9zBSqtP/6OMxWwrWErXEG+6fanjHAMul8WbuSm6Ce9VO0acJ9EMF7VcHXTn+oPoaIjTg==" saltValue="tIUIJc7gR9aFRStLnMF20PaCsusNPWmioBD0MNvv1odbBZZWWxB6fIwZJSAZquN+oM4yvIPGwCouELrwAeWEYQ==" spinCount="100000" sheet="1" objects="1" scenarios="1" formatColumns="0" formatRows="0" autoFilter="0"/>
  <autoFilter ref="C84:K144" xr:uid="{00000000-0009-0000-0000-000002000000}"/>
  <mergeCells count="9">
    <mergeCell ref="E50:H50"/>
    <mergeCell ref="E75:H75"/>
    <mergeCell ref="E77:H77"/>
    <mergeCell ref="L2:V2"/>
    <mergeCell ref="E7:H7"/>
    <mergeCell ref="E9:H9"/>
    <mergeCell ref="E18:H18"/>
    <mergeCell ref="E27:H27"/>
    <mergeCell ref="E48:H48"/>
  </mergeCells>
  <hyperlinks>
    <hyperlink ref="F89" r:id="rId1" xr:uid="{00000000-0004-0000-0200-000000000000}"/>
    <hyperlink ref="F93" r:id="rId2" xr:uid="{00000000-0004-0000-0200-000001000000}"/>
    <hyperlink ref="F95" r:id="rId3" xr:uid="{00000000-0004-0000-0200-000002000000}"/>
    <hyperlink ref="F97" r:id="rId4" xr:uid="{00000000-0004-0000-0200-000003000000}"/>
    <hyperlink ref="F99" r:id="rId5" xr:uid="{00000000-0004-0000-0200-000004000000}"/>
    <hyperlink ref="F103" r:id="rId6" xr:uid="{00000000-0004-0000-0200-000005000000}"/>
    <hyperlink ref="F106" r:id="rId7" xr:uid="{00000000-0004-0000-0200-000006000000}"/>
    <hyperlink ref="F109" r:id="rId8" xr:uid="{00000000-0004-0000-0200-000007000000}"/>
    <hyperlink ref="F111" r:id="rId9" xr:uid="{00000000-0004-0000-0200-000008000000}"/>
    <hyperlink ref="F114" r:id="rId10" xr:uid="{00000000-0004-0000-0200-000009000000}"/>
    <hyperlink ref="F116" r:id="rId11" xr:uid="{00000000-0004-0000-0200-00000A000000}"/>
    <hyperlink ref="F118" r:id="rId12" xr:uid="{00000000-0004-0000-0200-00000B000000}"/>
    <hyperlink ref="F125" r:id="rId13" xr:uid="{00000000-0004-0000-0200-00000C000000}"/>
    <hyperlink ref="F130" r:id="rId14" xr:uid="{00000000-0004-0000-0200-00000D000000}"/>
    <hyperlink ref="F132" r:id="rId15" xr:uid="{00000000-0004-0000-0200-00000E000000}"/>
    <hyperlink ref="F134" r:id="rId16" xr:uid="{00000000-0004-0000-0200-00000F000000}"/>
    <hyperlink ref="F144" r:id="rId17" xr:uid="{00000000-0004-0000-0200-000010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119"/>
  <sheetViews>
    <sheetView showGridLines="0" workbookViewId="0"/>
  </sheetViews>
  <sheetFormatPr baseColWidth="10" defaultColWidth="8.75" defaultRowHeight="11"/>
  <cols>
    <col min="1" max="1" width="8.25" customWidth="1"/>
    <col min="2" max="2" width="1.25" customWidth="1"/>
    <col min="3" max="4" width="4.25" customWidth="1"/>
    <col min="5" max="5" width="17.25" customWidth="1"/>
    <col min="6" max="6" width="100.75" customWidth="1"/>
    <col min="7" max="7" width="7.5" customWidth="1"/>
    <col min="8" max="8" width="14" customWidth="1"/>
    <col min="9" max="9" width="15.75" customWidth="1"/>
    <col min="10" max="11" width="22.25" customWidth="1"/>
    <col min="12" max="12" width="9.25" customWidth="1"/>
    <col min="13" max="13" width="10.75" hidden="1" customWidth="1"/>
    <col min="14" max="14" width="9.25" hidden="1"/>
    <col min="15" max="20" width="14.25" hidden="1" customWidth="1"/>
    <col min="21" max="21" width="16.25" hidden="1" customWidth="1"/>
    <col min="22" max="22" width="12.25" customWidth="1"/>
    <col min="23" max="23" width="16.25" customWidth="1"/>
    <col min="24" max="24" width="12.25" customWidth="1"/>
    <col min="25" max="25" width="15" customWidth="1"/>
    <col min="26" max="26" width="11" customWidth="1"/>
    <col min="27" max="27" width="15" customWidth="1"/>
    <col min="28" max="28" width="16.25" customWidth="1"/>
    <col min="29" max="29" width="11" customWidth="1"/>
    <col min="30" max="30" width="15" customWidth="1"/>
    <col min="31" max="31" width="16.25" customWidth="1"/>
    <col min="44" max="65" width="9.25" hidden="1"/>
  </cols>
  <sheetData>
    <row r="2" spans="2:46" ht="37" customHeight="1">
      <c r="L2" s="277"/>
      <c r="M2" s="277"/>
      <c r="N2" s="277"/>
      <c r="O2" s="277"/>
      <c r="P2" s="277"/>
      <c r="Q2" s="277"/>
      <c r="R2" s="277"/>
      <c r="S2" s="277"/>
      <c r="T2" s="277"/>
      <c r="U2" s="277"/>
      <c r="V2" s="277"/>
      <c r="AT2" s="17" t="s">
        <v>83</v>
      </c>
    </row>
    <row r="3" spans="2:46" ht="7" customHeight="1">
      <c r="B3" s="18"/>
      <c r="C3" s="19"/>
      <c r="D3" s="19"/>
      <c r="E3" s="19"/>
      <c r="F3" s="19"/>
      <c r="G3" s="19"/>
      <c r="H3" s="19"/>
      <c r="I3" s="19"/>
      <c r="J3" s="19"/>
      <c r="K3" s="19"/>
      <c r="L3" s="20"/>
      <c r="AT3" s="17" t="s">
        <v>77</v>
      </c>
    </row>
    <row r="4" spans="2:46" ht="25" customHeight="1">
      <c r="B4" s="20"/>
      <c r="D4" s="21" t="s">
        <v>93</v>
      </c>
      <c r="L4" s="20"/>
      <c r="M4" s="85" t="s">
        <v>10</v>
      </c>
      <c r="AT4" s="17" t="s">
        <v>4</v>
      </c>
    </row>
    <row r="5" spans="2:46" ht="7" customHeight="1">
      <c r="B5" s="20"/>
      <c r="L5" s="20"/>
    </row>
    <row r="6" spans="2:46" ht="12" customHeight="1">
      <c r="B6" s="20"/>
      <c r="D6" s="27" t="s">
        <v>14</v>
      </c>
      <c r="L6" s="20"/>
    </row>
    <row r="7" spans="2:46" ht="16.5" customHeight="1">
      <c r="B7" s="20"/>
      <c r="E7" s="275" t="str">
        <f>'Rekapitulace stavby'!K6</f>
        <v>Přístavba šaten ZŠ a MŠ Braňany</v>
      </c>
      <c r="F7" s="276"/>
      <c r="G7" s="276"/>
      <c r="H7" s="276"/>
      <c r="L7" s="20"/>
    </row>
    <row r="8" spans="2:46" s="1" customFormat="1" ht="12" customHeight="1">
      <c r="B8" s="32"/>
      <c r="D8" s="27" t="s">
        <v>94</v>
      </c>
      <c r="L8" s="32"/>
    </row>
    <row r="9" spans="2:46" s="1" customFormat="1" ht="16.5" customHeight="1">
      <c r="B9" s="32"/>
      <c r="E9" s="273" t="s">
        <v>1309</v>
      </c>
      <c r="F9" s="274"/>
      <c r="G9" s="274"/>
      <c r="H9" s="274"/>
      <c r="L9" s="32"/>
    </row>
    <row r="10" spans="2:46" s="1" customFormat="1">
      <c r="B10" s="32"/>
      <c r="L10" s="32"/>
    </row>
    <row r="11" spans="2:46" s="1" customFormat="1" ht="12" customHeight="1">
      <c r="B11" s="32"/>
      <c r="D11" s="27" t="s">
        <v>16</v>
      </c>
      <c r="F11" s="25" t="s">
        <v>17</v>
      </c>
      <c r="I11" s="27" t="s">
        <v>18</v>
      </c>
      <c r="J11" s="25" t="s">
        <v>17</v>
      </c>
      <c r="L11" s="32"/>
    </row>
    <row r="12" spans="2:46" s="1" customFormat="1" ht="12" customHeight="1">
      <c r="B12" s="32"/>
      <c r="D12" s="27" t="s">
        <v>19</v>
      </c>
      <c r="F12" s="25" t="s">
        <v>96</v>
      </c>
      <c r="I12" s="27" t="s">
        <v>21</v>
      </c>
      <c r="J12" s="49" t="str">
        <f>'Rekapitulace stavby'!AN8</f>
        <v>3. 7. 2026</v>
      </c>
      <c r="L12" s="32"/>
    </row>
    <row r="13" spans="2:46" s="1" customFormat="1" ht="11" customHeight="1">
      <c r="B13" s="32"/>
      <c r="L13" s="32"/>
    </row>
    <row r="14" spans="2:46" s="1" customFormat="1" ht="12" customHeight="1">
      <c r="B14" s="32"/>
      <c r="D14" s="27" t="s">
        <v>23</v>
      </c>
      <c r="I14" s="27" t="s">
        <v>24</v>
      </c>
      <c r="J14" s="25" t="str">
        <f>IF('Rekapitulace stavby'!AN10="","",'Rekapitulace stavby'!AN10)</f>
        <v/>
      </c>
      <c r="L14" s="32"/>
    </row>
    <row r="15" spans="2:46" s="1" customFormat="1" ht="18" customHeight="1">
      <c r="B15" s="32"/>
      <c r="E15" s="25" t="str">
        <f>IF('Rekapitulace stavby'!E11="","",'Rekapitulace stavby'!E11)</f>
        <v>Obec Braňany</v>
      </c>
      <c r="I15" s="27" t="s">
        <v>25</v>
      </c>
      <c r="J15" s="25" t="str">
        <f>IF('Rekapitulace stavby'!AN11="","",'Rekapitulace stavby'!AN11)</f>
        <v/>
      </c>
      <c r="L15" s="32"/>
    </row>
    <row r="16" spans="2:46" s="1" customFormat="1" ht="7" customHeight="1">
      <c r="B16" s="32"/>
      <c r="L16" s="32"/>
    </row>
    <row r="17" spans="2:12" s="1" customFormat="1" ht="12" customHeight="1">
      <c r="B17" s="32"/>
      <c r="D17" s="27" t="s">
        <v>26</v>
      </c>
      <c r="I17" s="27" t="s">
        <v>24</v>
      </c>
      <c r="J17" s="28" t="str">
        <f>'Rekapitulace stavby'!AN13</f>
        <v>Vyplň údaj</v>
      </c>
      <c r="L17" s="32"/>
    </row>
    <row r="18" spans="2:12" s="1" customFormat="1" ht="18" customHeight="1">
      <c r="B18" s="32"/>
      <c r="E18" s="278" t="str">
        <f>'Rekapitulace stavby'!E14</f>
        <v>Vyplň údaj</v>
      </c>
      <c r="F18" s="279"/>
      <c r="G18" s="279"/>
      <c r="H18" s="279"/>
      <c r="I18" s="27" t="s">
        <v>25</v>
      </c>
      <c r="J18" s="28" t="str">
        <f>'Rekapitulace stavby'!AN14</f>
        <v>Vyplň údaj</v>
      </c>
      <c r="L18" s="32"/>
    </row>
    <row r="19" spans="2:12" s="1" customFormat="1" ht="7" customHeight="1">
      <c r="B19" s="32"/>
      <c r="L19" s="32"/>
    </row>
    <row r="20" spans="2:12" s="1" customFormat="1" ht="12" customHeight="1">
      <c r="B20" s="32"/>
      <c r="D20" s="27" t="s">
        <v>28</v>
      </c>
      <c r="I20" s="27" t="s">
        <v>24</v>
      </c>
      <c r="J20" s="25" t="str">
        <f>IF('Rekapitulace stavby'!AN16="","",'Rekapitulace stavby'!AN16)</f>
        <v/>
      </c>
      <c r="L20" s="32"/>
    </row>
    <row r="21" spans="2:12" s="1" customFormat="1" ht="18" customHeight="1">
      <c r="B21" s="32"/>
      <c r="E21" s="25" t="str">
        <f>IF('Rekapitulace stavby'!E17="","",'Rekapitulace stavby'!E17)</f>
        <v>ISONOE INVEST a.s.</v>
      </c>
      <c r="I21" s="27" t="s">
        <v>25</v>
      </c>
      <c r="J21" s="25" t="str">
        <f>IF('Rekapitulace stavby'!AN17="","",'Rekapitulace stavby'!AN17)</f>
        <v/>
      </c>
      <c r="L21" s="32"/>
    </row>
    <row r="22" spans="2:12" s="1" customFormat="1" ht="7" customHeight="1">
      <c r="B22" s="32"/>
      <c r="L22" s="32"/>
    </row>
    <row r="23" spans="2:12" s="1" customFormat="1" ht="12" customHeight="1">
      <c r="B23" s="32"/>
      <c r="D23" s="27" t="s">
        <v>31</v>
      </c>
      <c r="I23" s="27" t="s">
        <v>24</v>
      </c>
      <c r="J23" s="25" t="str">
        <f>IF('Rekapitulace stavby'!AN19="","",'Rekapitulace stavby'!AN19)</f>
        <v/>
      </c>
      <c r="L23" s="32"/>
    </row>
    <row r="24" spans="2:12" s="1" customFormat="1" ht="18" customHeight="1">
      <c r="B24" s="32"/>
      <c r="E24" s="25" t="str">
        <f>IF('Rekapitulace stavby'!E20="","",'Rekapitulace stavby'!E20)</f>
        <v>Obec Braňany</v>
      </c>
      <c r="I24" s="27" t="s">
        <v>25</v>
      </c>
      <c r="J24" s="25" t="str">
        <f>IF('Rekapitulace stavby'!AN20="","",'Rekapitulace stavby'!AN20)</f>
        <v/>
      </c>
      <c r="L24" s="32"/>
    </row>
    <row r="25" spans="2:12" s="1" customFormat="1" ht="7" customHeight="1">
      <c r="B25" s="32"/>
      <c r="L25" s="32"/>
    </row>
    <row r="26" spans="2:12" s="1" customFormat="1" ht="12" customHeight="1">
      <c r="B26" s="32"/>
      <c r="D26" s="27" t="s">
        <v>32</v>
      </c>
      <c r="L26" s="32"/>
    </row>
    <row r="27" spans="2:12" s="7" customFormat="1" ht="16.5" customHeight="1">
      <c r="B27" s="86"/>
      <c r="E27" s="280" t="s">
        <v>17</v>
      </c>
      <c r="F27" s="280"/>
      <c r="G27" s="280"/>
      <c r="H27" s="280"/>
      <c r="L27" s="86"/>
    </row>
    <row r="28" spans="2:12" s="1" customFormat="1" ht="7" customHeight="1">
      <c r="B28" s="32"/>
      <c r="L28" s="32"/>
    </row>
    <row r="29" spans="2:12" s="1" customFormat="1" ht="7" customHeight="1">
      <c r="B29" s="32"/>
      <c r="D29" s="50"/>
      <c r="E29" s="50"/>
      <c r="F29" s="50"/>
      <c r="G29" s="50"/>
      <c r="H29" s="50"/>
      <c r="I29" s="50"/>
      <c r="J29" s="50"/>
      <c r="K29" s="50"/>
      <c r="L29" s="32"/>
    </row>
    <row r="30" spans="2:12" s="1" customFormat="1" ht="25.25" customHeight="1">
      <c r="B30" s="32"/>
      <c r="D30" s="87" t="s">
        <v>33</v>
      </c>
      <c r="J30" s="63">
        <f>ROUND(J83, 2)</f>
        <v>0</v>
      </c>
      <c r="L30" s="32"/>
    </row>
    <row r="31" spans="2:12" s="1" customFormat="1" ht="7" customHeight="1">
      <c r="B31" s="32"/>
      <c r="D31" s="50"/>
      <c r="E31" s="50"/>
      <c r="F31" s="50"/>
      <c r="G31" s="50"/>
      <c r="H31" s="50"/>
      <c r="I31" s="50"/>
      <c r="J31" s="50"/>
      <c r="K31" s="50"/>
      <c r="L31" s="32"/>
    </row>
    <row r="32" spans="2:12" s="1" customFormat="1" ht="14.5" customHeight="1">
      <c r="B32" s="32"/>
      <c r="F32" s="35" t="s">
        <v>35</v>
      </c>
      <c r="I32" s="35" t="s">
        <v>34</v>
      </c>
      <c r="J32" s="35" t="s">
        <v>36</v>
      </c>
      <c r="L32" s="32"/>
    </row>
    <row r="33" spans="2:12" s="1" customFormat="1" ht="14.5" customHeight="1">
      <c r="B33" s="32"/>
      <c r="D33" s="52" t="s">
        <v>37</v>
      </c>
      <c r="E33" s="27" t="s">
        <v>38</v>
      </c>
      <c r="F33" s="88">
        <f>ROUND((SUM(BE83:BE118)),  2)</f>
        <v>0</v>
      </c>
      <c r="I33" s="89">
        <v>0.21</v>
      </c>
      <c r="J33" s="88">
        <f>ROUND(((SUM(BE83:BE118))*I33),  2)</f>
        <v>0</v>
      </c>
      <c r="L33" s="32"/>
    </row>
    <row r="34" spans="2:12" s="1" customFormat="1" ht="14.5" customHeight="1">
      <c r="B34" s="32"/>
      <c r="E34" s="27" t="s">
        <v>39</v>
      </c>
      <c r="F34" s="88">
        <f>ROUND((SUM(BF83:BF118)),  2)</f>
        <v>0</v>
      </c>
      <c r="I34" s="89">
        <v>0.12</v>
      </c>
      <c r="J34" s="88">
        <f>ROUND(((SUM(BF83:BF118))*I34),  2)</f>
        <v>0</v>
      </c>
      <c r="L34" s="32"/>
    </row>
    <row r="35" spans="2:12" s="1" customFormat="1" ht="14.5" hidden="1" customHeight="1">
      <c r="B35" s="32"/>
      <c r="E35" s="27" t="s">
        <v>40</v>
      </c>
      <c r="F35" s="88">
        <f>ROUND((SUM(BG83:BG118)),  2)</f>
        <v>0</v>
      </c>
      <c r="I35" s="89">
        <v>0.21</v>
      </c>
      <c r="J35" s="88">
        <f>0</f>
        <v>0</v>
      </c>
      <c r="L35" s="32"/>
    </row>
    <row r="36" spans="2:12" s="1" customFormat="1" ht="14.5" hidden="1" customHeight="1">
      <c r="B36" s="32"/>
      <c r="E36" s="27" t="s">
        <v>41</v>
      </c>
      <c r="F36" s="88">
        <f>ROUND((SUM(BH83:BH118)),  2)</f>
        <v>0</v>
      </c>
      <c r="I36" s="89">
        <v>0.12</v>
      </c>
      <c r="J36" s="88">
        <f>0</f>
        <v>0</v>
      </c>
      <c r="L36" s="32"/>
    </row>
    <row r="37" spans="2:12" s="1" customFormat="1" ht="14.5" hidden="1" customHeight="1">
      <c r="B37" s="32"/>
      <c r="E37" s="27" t="s">
        <v>42</v>
      </c>
      <c r="F37" s="88">
        <f>ROUND((SUM(BI83:BI118)),  2)</f>
        <v>0</v>
      </c>
      <c r="I37" s="89">
        <v>0</v>
      </c>
      <c r="J37" s="88">
        <f>0</f>
        <v>0</v>
      </c>
      <c r="L37" s="32"/>
    </row>
    <row r="38" spans="2:12" s="1" customFormat="1" ht="7" customHeight="1">
      <c r="B38" s="32"/>
      <c r="L38" s="32"/>
    </row>
    <row r="39" spans="2:12" s="1" customFormat="1" ht="25.25" customHeight="1">
      <c r="B39" s="32"/>
      <c r="C39" s="90"/>
      <c r="D39" s="91" t="s">
        <v>43</v>
      </c>
      <c r="E39" s="54"/>
      <c r="F39" s="54"/>
      <c r="G39" s="92" t="s">
        <v>44</v>
      </c>
      <c r="H39" s="93" t="s">
        <v>45</v>
      </c>
      <c r="I39" s="54"/>
      <c r="J39" s="94">
        <f>SUM(J30:J37)</f>
        <v>0</v>
      </c>
      <c r="K39" s="95"/>
      <c r="L39" s="32"/>
    </row>
    <row r="40" spans="2:12" s="1" customFormat="1" ht="14.5" customHeight="1">
      <c r="B40" s="41"/>
      <c r="C40" s="42"/>
      <c r="D40" s="42"/>
      <c r="E40" s="42"/>
      <c r="F40" s="42"/>
      <c r="G40" s="42"/>
      <c r="H40" s="42"/>
      <c r="I40" s="42"/>
      <c r="J40" s="42"/>
      <c r="K40" s="42"/>
      <c r="L40" s="32"/>
    </row>
    <row r="44" spans="2:12" s="1" customFormat="1" ht="7" customHeight="1">
      <c r="B44" s="43"/>
      <c r="C44" s="44"/>
      <c r="D44" s="44"/>
      <c r="E44" s="44"/>
      <c r="F44" s="44"/>
      <c r="G44" s="44"/>
      <c r="H44" s="44"/>
      <c r="I44" s="44"/>
      <c r="J44" s="44"/>
      <c r="K44" s="44"/>
      <c r="L44" s="32"/>
    </row>
    <row r="45" spans="2:12" s="1" customFormat="1" ht="25" customHeight="1">
      <c r="B45" s="32"/>
      <c r="C45" s="21" t="s">
        <v>97</v>
      </c>
      <c r="L45" s="32"/>
    </row>
    <row r="46" spans="2:12" s="1" customFormat="1" ht="7" customHeight="1">
      <c r="B46" s="32"/>
      <c r="L46" s="32"/>
    </row>
    <row r="47" spans="2:12" s="1" customFormat="1" ht="12" customHeight="1">
      <c r="B47" s="32"/>
      <c r="C47" s="27" t="s">
        <v>14</v>
      </c>
      <c r="L47" s="32"/>
    </row>
    <row r="48" spans="2:12" s="1" customFormat="1" ht="16.5" customHeight="1">
      <c r="B48" s="32"/>
      <c r="E48" s="275" t="str">
        <f>E7</f>
        <v>Přístavba šaten ZŠ a MŠ Braňany</v>
      </c>
      <c r="F48" s="276"/>
      <c r="G48" s="276"/>
      <c r="H48" s="276"/>
      <c r="L48" s="32"/>
    </row>
    <row r="49" spans="2:47" s="1" customFormat="1" ht="12" customHeight="1">
      <c r="B49" s="32"/>
      <c r="C49" s="27" t="s">
        <v>94</v>
      </c>
      <c r="L49" s="32"/>
    </row>
    <row r="50" spans="2:47" s="1" customFormat="1" ht="16.5" customHeight="1">
      <c r="B50" s="32"/>
      <c r="E50" s="273" t="str">
        <f>E9</f>
        <v>D.1.3 - VZT</v>
      </c>
      <c r="F50" s="274"/>
      <c r="G50" s="274"/>
      <c r="H50" s="274"/>
      <c r="L50" s="32"/>
    </row>
    <row r="51" spans="2:47" s="1" customFormat="1" ht="7" customHeight="1">
      <c r="B51" s="32"/>
      <c r="L51" s="32"/>
    </row>
    <row r="52" spans="2:47" s="1" customFormat="1" ht="12" customHeight="1">
      <c r="B52" s="32"/>
      <c r="C52" s="27" t="s">
        <v>19</v>
      </c>
      <c r="F52" s="25" t="str">
        <f>F12</f>
        <v xml:space="preserve"> </v>
      </c>
      <c r="I52" s="27" t="s">
        <v>21</v>
      </c>
      <c r="J52" s="49" t="str">
        <f>IF(J12="","",J12)</f>
        <v>3. 7. 2026</v>
      </c>
      <c r="L52" s="32"/>
    </row>
    <row r="53" spans="2:47" s="1" customFormat="1" ht="7" customHeight="1">
      <c r="B53" s="32"/>
      <c r="L53" s="32"/>
    </row>
    <row r="54" spans="2:47" s="1" customFormat="1" ht="15.25" customHeight="1">
      <c r="B54" s="32"/>
      <c r="C54" s="27" t="s">
        <v>23</v>
      </c>
      <c r="F54" s="25" t="str">
        <f>E15</f>
        <v>Obec Braňany</v>
      </c>
      <c r="I54" s="27" t="s">
        <v>28</v>
      </c>
      <c r="J54" s="30" t="str">
        <f>E21</f>
        <v>ISONOE INVEST a.s.</v>
      </c>
      <c r="L54" s="32"/>
    </row>
    <row r="55" spans="2:47" s="1" customFormat="1" ht="15.25" customHeight="1">
      <c r="B55" s="32"/>
      <c r="C55" s="27" t="s">
        <v>26</v>
      </c>
      <c r="F55" s="25" t="str">
        <f>IF(E18="","",E18)</f>
        <v>Vyplň údaj</v>
      </c>
      <c r="I55" s="27" t="s">
        <v>31</v>
      </c>
      <c r="J55" s="30" t="str">
        <f>E24</f>
        <v>Obec Braňany</v>
      </c>
      <c r="L55" s="32"/>
    </row>
    <row r="56" spans="2:47" s="1" customFormat="1" ht="10.25" customHeight="1">
      <c r="B56" s="32"/>
      <c r="L56" s="32"/>
    </row>
    <row r="57" spans="2:47" s="1" customFormat="1" ht="29.25" customHeight="1">
      <c r="B57" s="32"/>
      <c r="C57" s="96" t="s">
        <v>98</v>
      </c>
      <c r="D57" s="90"/>
      <c r="E57" s="90"/>
      <c r="F57" s="90"/>
      <c r="G57" s="90"/>
      <c r="H57" s="90"/>
      <c r="I57" s="90"/>
      <c r="J57" s="97" t="s">
        <v>99</v>
      </c>
      <c r="K57" s="90"/>
      <c r="L57" s="32"/>
    </row>
    <row r="58" spans="2:47" s="1" customFormat="1" ht="10.25" customHeight="1">
      <c r="B58" s="32"/>
      <c r="L58" s="32"/>
    </row>
    <row r="59" spans="2:47" s="1" customFormat="1" ht="23" customHeight="1">
      <c r="B59" s="32"/>
      <c r="C59" s="98" t="s">
        <v>65</v>
      </c>
      <c r="J59" s="63">
        <f>J83</f>
        <v>0</v>
      </c>
      <c r="L59" s="32"/>
      <c r="AU59" s="17" t="s">
        <v>100</v>
      </c>
    </row>
    <row r="60" spans="2:47" s="8" customFormat="1" ht="25" customHeight="1">
      <c r="B60" s="99"/>
      <c r="D60" s="100" t="s">
        <v>101</v>
      </c>
      <c r="E60" s="101"/>
      <c r="F60" s="101"/>
      <c r="G60" s="101"/>
      <c r="H60" s="101"/>
      <c r="I60" s="101"/>
      <c r="J60" s="102">
        <f>J84</f>
        <v>0</v>
      </c>
      <c r="L60" s="99"/>
    </row>
    <row r="61" spans="2:47" s="9" customFormat="1" ht="20" customHeight="1">
      <c r="B61" s="103"/>
      <c r="D61" s="104" t="s">
        <v>107</v>
      </c>
      <c r="E61" s="105"/>
      <c r="F61" s="105"/>
      <c r="G61" s="105"/>
      <c r="H61" s="105"/>
      <c r="I61" s="105"/>
      <c r="J61" s="106">
        <f>J85</f>
        <v>0</v>
      </c>
      <c r="L61" s="103"/>
    </row>
    <row r="62" spans="2:47" s="8" customFormat="1" ht="25" customHeight="1">
      <c r="B62" s="99"/>
      <c r="D62" s="100" t="s">
        <v>110</v>
      </c>
      <c r="E62" s="101"/>
      <c r="F62" s="101"/>
      <c r="G62" s="101"/>
      <c r="H62" s="101"/>
      <c r="I62" s="101"/>
      <c r="J62" s="102">
        <f>J88</f>
        <v>0</v>
      </c>
      <c r="L62" s="99"/>
    </row>
    <row r="63" spans="2:47" s="9" customFormat="1" ht="20" customHeight="1">
      <c r="B63" s="103"/>
      <c r="D63" s="104" t="s">
        <v>1310</v>
      </c>
      <c r="E63" s="105"/>
      <c r="F63" s="105"/>
      <c r="G63" s="105"/>
      <c r="H63" s="105"/>
      <c r="I63" s="105"/>
      <c r="J63" s="106">
        <f>J89</f>
        <v>0</v>
      </c>
      <c r="L63" s="103"/>
    </row>
    <row r="64" spans="2:47" s="1" customFormat="1" ht="21.75" customHeight="1">
      <c r="B64" s="32"/>
      <c r="L64" s="32"/>
    </row>
    <row r="65" spans="2:12" s="1" customFormat="1" ht="7" customHeight="1">
      <c r="B65" s="41"/>
      <c r="C65" s="42"/>
      <c r="D65" s="42"/>
      <c r="E65" s="42"/>
      <c r="F65" s="42"/>
      <c r="G65" s="42"/>
      <c r="H65" s="42"/>
      <c r="I65" s="42"/>
      <c r="J65" s="42"/>
      <c r="K65" s="42"/>
      <c r="L65" s="32"/>
    </row>
    <row r="69" spans="2:12" s="1" customFormat="1" ht="7" customHeight="1">
      <c r="B69" s="43"/>
      <c r="C69" s="44"/>
      <c r="D69" s="44"/>
      <c r="E69" s="44"/>
      <c r="F69" s="44"/>
      <c r="G69" s="44"/>
      <c r="H69" s="44"/>
      <c r="I69" s="44"/>
      <c r="J69" s="44"/>
      <c r="K69" s="44"/>
      <c r="L69" s="32"/>
    </row>
    <row r="70" spans="2:12" s="1" customFormat="1" ht="25" customHeight="1">
      <c r="B70" s="32"/>
      <c r="C70" s="21" t="s">
        <v>126</v>
      </c>
      <c r="L70" s="32"/>
    </row>
    <row r="71" spans="2:12" s="1" customFormat="1" ht="7" customHeight="1">
      <c r="B71" s="32"/>
      <c r="L71" s="32"/>
    </row>
    <row r="72" spans="2:12" s="1" customFormat="1" ht="12" customHeight="1">
      <c r="B72" s="32"/>
      <c r="C72" s="27" t="s">
        <v>14</v>
      </c>
      <c r="L72" s="32"/>
    </row>
    <row r="73" spans="2:12" s="1" customFormat="1" ht="16.5" customHeight="1">
      <c r="B73" s="32"/>
      <c r="E73" s="275" t="str">
        <f>E7</f>
        <v>Přístavba šaten ZŠ a MŠ Braňany</v>
      </c>
      <c r="F73" s="276"/>
      <c r="G73" s="276"/>
      <c r="H73" s="276"/>
      <c r="L73" s="32"/>
    </row>
    <row r="74" spans="2:12" s="1" customFormat="1" ht="12" customHeight="1">
      <c r="B74" s="32"/>
      <c r="C74" s="27" t="s">
        <v>94</v>
      </c>
      <c r="L74" s="32"/>
    </row>
    <row r="75" spans="2:12" s="1" customFormat="1" ht="16.5" customHeight="1">
      <c r="B75" s="32"/>
      <c r="E75" s="273" t="str">
        <f>E9</f>
        <v>D.1.3 - VZT</v>
      </c>
      <c r="F75" s="274"/>
      <c r="G75" s="274"/>
      <c r="H75" s="274"/>
      <c r="L75" s="32"/>
    </row>
    <row r="76" spans="2:12" s="1" customFormat="1" ht="7" customHeight="1">
      <c r="B76" s="32"/>
      <c r="L76" s="32"/>
    </row>
    <row r="77" spans="2:12" s="1" customFormat="1" ht="12" customHeight="1">
      <c r="B77" s="32"/>
      <c r="C77" s="27" t="s">
        <v>19</v>
      </c>
      <c r="F77" s="25" t="str">
        <f>F12</f>
        <v xml:space="preserve"> </v>
      </c>
      <c r="I77" s="27" t="s">
        <v>21</v>
      </c>
      <c r="J77" s="49" t="str">
        <f>IF(J12="","",J12)</f>
        <v>3. 7. 2026</v>
      </c>
      <c r="L77" s="32"/>
    </row>
    <row r="78" spans="2:12" s="1" customFormat="1" ht="7" customHeight="1">
      <c r="B78" s="32"/>
      <c r="L78" s="32"/>
    </row>
    <row r="79" spans="2:12" s="1" customFormat="1" ht="15.25" customHeight="1">
      <c r="B79" s="32"/>
      <c r="C79" s="27" t="s">
        <v>23</v>
      </c>
      <c r="F79" s="25" t="str">
        <f>E15</f>
        <v>Obec Braňany</v>
      </c>
      <c r="I79" s="27" t="s">
        <v>28</v>
      </c>
      <c r="J79" s="30" t="str">
        <f>E21</f>
        <v>ISONOE INVEST a.s.</v>
      </c>
      <c r="L79" s="32"/>
    </row>
    <row r="80" spans="2:12" s="1" customFormat="1" ht="15.25" customHeight="1">
      <c r="B80" s="32"/>
      <c r="C80" s="27" t="s">
        <v>26</v>
      </c>
      <c r="F80" s="25" t="str">
        <f>IF(E18="","",E18)</f>
        <v>Vyplň údaj</v>
      </c>
      <c r="I80" s="27" t="s">
        <v>31</v>
      </c>
      <c r="J80" s="30" t="str">
        <f>E24</f>
        <v>Obec Braňany</v>
      </c>
      <c r="L80" s="32"/>
    </row>
    <row r="81" spans="2:65" s="1" customFormat="1" ht="10.25" customHeight="1">
      <c r="B81" s="32"/>
      <c r="L81" s="32"/>
    </row>
    <row r="82" spans="2:65" s="10" customFormat="1" ht="29.25" customHeight="1">
      <c r="B82" s="107"/>
      <c r="C82" s="108" t="s">
        <v>127</v>
      </c>
      <c r="D82" s="109" t="s">
        <v>52</v>
      </c>
      <c r="E82" s="109" t="s">
        <v>48</v>
      </c>
      <c r="F82" s="109" t="s">
        <v>49</v>
      </c>
      <c r="G82" s="109" t="s">
        <v>128</v>
      </c>
      <c r="H82" s="109" t="s">
        <v>129</v>
      </c>
      <c r="I82" s="109" t="s">
        <v>130</v>
      </c>
      <c r="J82" s="109" t="s">
        <v>99</v>
      </c>
      <c r="K82" s="110" t="s">
        <v>131</v>
      </c>
      <c r="L82" s="107"/>
      <c r="M82" s="56" t="s">
        <v>17</v>
      </c>
      <c r="N82" s="57" t="s">
        <v>37</v>
      </c>
      <c r="O82" s="57" t="s">
        <v>132</v>
      </c>
      <c r="P82" s="57" t="s">
        <v>133</v>
      </c>
      <c r="Q82" s="57" t="s">
        <v>134</v>
      </c>
      <c r="R82" s="57" t="s">
        <v>135</v>
      </c>
      <c r="S82" s="57" t="s">
        <v>136</v>
      </c>
      <c r="T82" s="58" t="s">
        <v>137</v>
      </c>
    </row>
    <row r="83" spans="2:65" s="1" customFormat="1" ht="23" customHeight="1">
      <c r="B83" s="32"/>
      <c r="C83" s="61" t="s">
        <v>138</v>
      </c>
      <c r="J83" s="111">
        <f>BK83</f>
        <v>0</v>
      </c>
      <c r="L83" s="32"/>
      <c r="M83" s="59"/>
      <c r="N83" s="50"/>
      <c r="O83" s="50"/>
      <c r="P83" s="112">
        <f>P84+P88</f>
        <v>0</v>
      </c>
      <c r="Q83" s="50"/>
      <c r="R83" s="112">
        <f>R84+R88</f>
        <v>0</v>
      </c>
      <c r="S83" s="50"/>
      <c r="T83" s="113">
        <f>T84+T88</f>
        <v>0</v>
      </c>
      <c r="AT83" s="17" t="s">
        <v>66</v>
      </c>
      <c r="AU83" s="17" t="s">
        <v>100</v>
      </c>
      <c r="BK83" s="114">
        <f>BK84+BK88</f>
        <v>0</v>
      </c>
    </row>
    <row r="84" spans="2:65" s="11" customFormat="1" ht="26" customHeight="1">
      <c r="B84" s="115"/>
      <c r="D84" s="116" t="s">
        <v>66</v>
      </c>
      <c r="E84" s="117" t="s">
        <v>139</v>
      </c>
      <c r="F84" s="117" t="s">
        <v>140</v>
      </c>
      <c r="I84" s="118"/>
      <c r="J84" s="119">
        <f>BK84</f>
        <v>0</v>
      </c>
      <c r="L84" s="115"/>
      <c r="M84" s="120"/>
      <c r="P84" s="121">
        <f>P85</f>
        <v>0</v>
      </c>
      <c r="R84" s="121">
        <f>R85</f>
        <v>0</v>
      </c>
      <c r="T84" s="122">
        <f>T85</f>
        <v>0</v>
      </c>
      <c r="AR84" s="116" t="s">
        <v>75</v>
      </c>
      <c r="AT84" s="123" t="s">
        <v>66</v>
      </c>
      <c r="AU84" s="123" t="s">
        <v>67</v>
      </c>
      <c r="AY84" s="116" t="s">
        <v>141</v>
      </c>
      <c r="BK84" s="124">
        <f>BK85</f>
        <v>0</v>
      </c>
    </row>
    <row r="85" spans="2:65" s="11" customFormat="1" ht="23" customHeight="1">
      <c r="B85" s="115"/>
      <c r="D85" s="116" t="s">
        <v>66</v>
      </c>
      <c r="E85" s="125" t="s">
        <v>197</v>
      </c>
      <c r="F85" s="125" t="s">
        <v>563</v>
      </c>
      <c r="I85" s="118"/>
      <c r="J85" s="126">
        <f>BK85</f>
        <v>0</v>
      </c>
      <c r="L85" s="115"/>
      <c r="M85" s="120"/>
      <c r="P85" s="121">
        <f>SUM(P86:P87)</f>
        <v>0</v>
      </c>
      <c r="R85" s="121">
        <f>SUM(R86:R87)</f>
        <v>0</v>
      </c>
      <c r="T85" s="122">
        <f>SUM(T86:T87)</f>
        <v>0</v>
      </c>
      <c r="AR85" s="116" t="s">
        <v>75</v>
      </c>
      <c r="AT85" s="123" t="s">
        <v>66</v>
      </c>
      <c r="AU85" s="123" t="s">
        <v>75</v>
      </c>
      <c r="AY85" s="116" t="s">
        <v>141</v>
      </c>
      <c r="BK85" s="124">
        <f>SUM(BK86:BK87)</f>
        <v>0</v>
      </c>
    </row>
    <row r="86" spans="2:65" s="1" customFormat="1" ht="24.25" customHeight="1">
      <c r="B86" s="32"/>
      <c r="C86" s="127" t="s">
        <v>75</v>
      </c>
      <c r="D86" s="127" t="s">
        <v>143</v>
      </c>
      <c r="E86" s="128" t="s">
        <v>1228</v>
      </c>
      <c r="F86" s="129" t="s">
        <v>1229</v>
      </c>
      <c r="G86" s="130" t="s">
        <v>146</v>
      </c>
      <c r="H86" s="131">
        <v>20</v>
      </c>
      <c r="I86" s="132"/>
      <c r="J86" s="133">
        <f>ROUND(I86*H86,2)</f>
        <v>0</v>
      </c>
      <c r="K86" s="129" t="s">
        <v>147</v>
      </c>
      <c r="L86" s="32"/>
      <c r="M86" s="134" t="s">
        <v>17</v>
      </c>
      <c r="N86" s="135" t="s">
        <v>38</v>
      </c>
      <c r="P86" s="136">
        <f>O86*H86</f>
        <v>0</v>
      </c>
      <c r="Q86" s="136">
        <v>0</v>
      </c>
      <c r="R86" s="136">
        <f>Q86*H86</f>
        <v>0</v>
      </c>
      <c r="S86" s="136">
        <v>0</v>
      </c>
      <c r="T86" s="137">
        <f>S86*H86</f>
        <v>0</v>
      </c>
      <c r="AR86" s="138" t="s">
        <v>148</v>
      </c>
      <c r="AT86" s="138" t="s">
        <v>143</v>
      </c>
      <c r="AU86" s="138" t="s">
        <v>77</v>
      </c>
      <c r="AY86" s="17" t="s">
        <v>141</v>
      </c>
      <c r="BE86" s="139">
        <f>IF(N86="základní",J86,0)</f>
        <v>0</v>
      </c>
      <c r="BF86" s="139">
        <f>IF(N86="snížená",J86,0)</f>
        <v>0</v>
      </c>
      <c r="BG86" s="139">
        <f>IF(N86="zákl. přenesená",J86,0)</f>
        <v>0</v>
      </c>
      <c r="BH86" s="139">
        <f>IF(N86="sníž. přenesená",J86,0)</f>
        <v>0</v>
      </c>
      <c r="BI86" s="139">
        <f>IF(N86="nulová",J86,0)</f>
        <v>0</v>
      </c>
      <c r="BJ86" s="17" t="s">
        <v>75</v>
      </c>
      <c r="BK86" s="139">
        <f>ROUND(I86*H86,2)</f>
        <v>0</v>
      </c>
      <c r="BL86" s="17" t="s">
        <v>148</v>
      </c>
      <c r="BM86" s="138" t="s">
        <v>77</v>
      </c>
    </row>
    <row r="87" spans="2:65" s="1" customFormat="1">
      <c r="B87" s="32"/>
      <c r="D87" s="140" t="s">
        <v>149</v>
      </c>
      <c r="F87" s="141" t="s">
        <v>1230</v>
      </c>
      <c r="I87" s="142"/>
      <c r="L87" s="32"/>
      <c r="M87" s="143"/>
      <c r="T87" s="53"/>
      <c r="AT87" s="17" t="s">
        <v>149</v>
      </c>
      <c r="AU87" s="17" t="s">
        <v>77</v>
      </c>
    </row>
    <row r="88" spans="2:65" s="11" customFormat="1" ht="26" customHeight="1">
      <c r="B88" s="115"/>
      <c r="D88" s="116" t="s">
        <v>66</v>
      </c>
      <c r="E88" s="117" t="s">
        <v>709</v>
      </c>
      <c r="F88" s="117" t="s">
        <v>710</v>
      </c>
      <c r="I88" s="118"/>
      <c r="J88" s="119">
        <f>BK88</f>
        <v>0</v>
      </c>
      <c r="L88" s="115"/>
      <c r="M88" s="120"/>
      <c r="P88" s="121">
        <f>P89</f>
        <v>0</v>
      </c>
      <c r="R88" s="121">
        <f>R89</f>
        <v>0</v>
      </c>
      <c r="T88" s="122">
        <f>T89</f>
        <v>0</v>
      </c>
      <c r="AR88" s="116" t="s">
        <v>77</v>
      </c>
      <c r="AT88" s="123" t="s">
        <v>66</v>
      </c>
      <c r="AU88" s="123" t="s">
        <v>67</v>
      </c>
      <c r="AY88" s="116" t="s">
        <v>141</v>
      </c>
      <c r="BK88" s="124">
        <f>BK89</f>
        <v>0</v>
      </c>
    </row>
    <row r="89" spans="2:65" s="11" customFormat="1" ht="23" customHeight="1">
      <c r="B89" s="115"/>
      <c r="D89" s="116" t="s">
        <v>66</v>
      </c>
      <c r="E89" s="125" t="s">
        <v>1311</v>
      </c>
      <c r="F89" s="125" t="s">
        <v>1312</v>
      </c>
      <c r="I89" s="118"/>
      <c r="J89" s="126">
        <f>BK89</f>
        <v>0</v>
      </c>
      <c r="L89" s="115"/>
      <c r="M89" s="120"/>
      <c r="P89" s="121">
        <f>SUM(P90:P118)</f>
        <v>0</v>
      </c>
      <c r="R89" s="121">
        <f>SUM(R90:R118)</f>
        <v>0</v>
      </c>
      <c r="T89" s="122">
        <f>SUM(T90:T118)</f>
        <v>0</v>
      </c>
      <c r="AR89" s="116" t="s">
        <v>77</v>
      </c>
      <c r="AT89" s="123" t="s">
        <v>66</v>
      </c>
      <c r="AU89" s="123" t="s">
        <v>75</v>
      </c>
      <c r="AY89" s="116" t="s">
        <v>141</v>
      </c>
      <c r="BK89" s="124">
        <f>SUM(BK90:BK118)</f>
        <v>0</v>
      </c>
    </row>
    <row r="90" spans="2:65" s="1" customFormat="1" ht="16.5" customHeight="1">
      <c r="B90" s="32"/>
      <c r="C90" s="127" t="s">
        <v>77</v>
      </c>
      <c r="D90" s="127" t="s">
        <v>143</v>
      </c>
      <c r="E90" s="128" t="s">
        <v>1313</v>
      </c>
      <c r="F90" s="129" t="s">
        <v>1314</v>
      </c>
      <c r="G90" s="130" t="s">
        <v>366</v>
      </c>
      <c r="H90" s="131">
        <v>11</v>
      </c>
      <c r="I90" s="132"/>
      <c r="J90" s="133">
        <f>ROUND(I90*H90,2)</f>
        <v>0</v>
      </c>
      <c r="K90" s="129" t="s">
        <v>147</v>
      </c>
      <c r="L90" s="32"/>
      <c r="M90" s="134" t="s">
        <v>17</v>
      </c>
      <c r="N90" s="135" t="s">
        <v>38</v>
      </c>
      <c r="P90" s="136">
        <f>O90*H90</f>
        <v>0</v>
      </c>
      <c r="Q90" s="136">
        <v>0</v>
      </c>
      <c r="R90" s="136">
        <f>Q90*H90</f>
        <v>0</v>
      </c>
      <c r="S90" s="136">
        <v>0</v>
      </c>
      <c r="T90" s="137">
        <f>S90*H90</f>
        <v>0</v>
      </c>
      <c r="AR90" s="138" t="s">
        <v>191</v>
      </c>
      <c r="AT90" s="138" t="s">
        <v>143</v>
      </c>
      <c r="AU90" s="138" t="s">
        <v>77</v>
      </c>
      <c r="AY90" s="17" t="s">
        <v>141</v>
      </c>
      <c r="BE90" s="139">
        <f>IF(N90="základní",J90,0)</f>
        <v>0</v>
      </c>
      <c r="BF90" s="139">
        <f>IF(N90="snížená",J90,0)</f>
        <v>0</v>
      </c>
      <c r="BG90" s="139">
        <f>IF(N90="zákl. přenesená",J90,0)</f>
        <v>0</v>
      </c>
      <c r="BH90" s="139">
        <f>IF(N90="sníž. přenesená",J90,0)</f>
        <v>0</v>
      </c>
      <c r="BI90" s="139">
        <f>IF(N90="nulová",J90,0)</f>
        <v>0</v>
      </c>
      <c r="BJ90" s="17" t="s">
        <v>75</v>
      </c>
      <c r="BK90" s="139">
        <f>ROUND(I90*H90,2)</f>
        <v>0</v>
      </c>
      <c r="BL90" s="17" t="s">
        <v>191</v>
      </c>
      <c r="BM90" s="138" t="s">
        <v>148</v>
      </c>
    </row>
    <row r="91" spans="2:65" s="1" customFormat="1">
      <c r="B91" s="32"/>
      <c r="D91" s="140" t="s">
        <v>149</v>
      </c>
      <c r="F91" s="141" t="s">
        <v>1315</v>
      </c>
      <c r="I91" s="142"/>
      <c r="L91" s="32"/>
      <c r="M91" s="143"/>
      <c r="T91" s="53"/>
      <c r="AT91" s="17" t="s">
        <v>149</v>
      </c>
      <c r="AU91" s="17" t="s">
        <v>77</v>
      </c>
    </row>
    <row r="92" spans="2:65" s="1" customFormat="1" ht="16.5" customHeight="1">
      <c r="B92" s="32"/>
      <c r="C92" s="165" t="s">
        <v>160</v>
      </c>
      <c r="D92" s="165" t="s">
        <v>467</v>
      </c>
      <c r="E92" s="166" t="s">
        <v>1316</v>
      </c>
      <c r="F92" s="167" t="s">
        <v>1317</v>
      </c>
      <c r="G92" s="168" t="s">
        <v>366</v>
      </c>
      <c r="H92" s="169">
        <v>11</v>
      </c>
      <c r="I92" s="170"/>
      <c r="J92" s="171">
        <f>ROUND(I92*H92,2)</f>
        <v>0</v>
      </c>
      <c r="K92" s="167" t="s">
        <v>147</v>
      </c>
      <c r="L92" s="172"/>
      <c r="M92" s="173" t="s">
        <v>17</v>
      </c>
      <c r="N92" s="174" t="s">
        <v>38</v>
      </c>
      <c r="P92" s="136">
        <f>O92*H92</f>
        <v>0</v>
      </c>
      <c r="Q92" s="136">
        <v>0</v>
      </c>
      <c r="R92" s="136">
        <f>Q92*H92</f>
        <v>0</v>
      </c>
      <c r="S92" s="136">
        <v>0</v>
      </c>
      <c r="T92" s="137">
        <f>S92*H92</f>
        <v>0</v>
      </c>
      <c r="AR92" s="138" t="s">
        <v>246</v>
      </c>
      <c r="AT92" s="138" t="s">
        <v>467</v>
      </c>
      <c r="AU92" s="138" t="s">
        <v>77</v>
      </c>
      <c r="AY92" s="17" t="s">
        <v>141</v>
      </c>
      <c r="BE92" s="139">
        <f>IF(N92="základní",J92,0)</f>
        <v>0</v>
      </c>
      <c r="BF92" s="139">
        <f>IF(N92="snížená",J92,0)</f>
        <v>0</v>
      </c>
      <c r="BG92" s="139">
        <f>IF(N92="zákl. přenesená",J92,0)</f>
        <v>0</v>
      </c>
      <c r="BH92" s="139">
        <f>IF(N92="sníž. přenesená",J92,0)</f>
        <v>0</v>
      </c>
      <c r="BI92" s="139">
        <f>IF(N92="nulová",J92,0)</f>
        <v>0</v>
      </c>
      <c r="BJ92" s="17" t="s">
        <v>75</v>
      </c>
      <c r="BK92" s="139">
        <f>ROUND(I92*H92,2)</f>
        <v>0</v>
      </c>
      <c r="BL92" s="17" t="s">
        <v>191</v>
      </c>
      <c r="BM92" s="138" t="s">
        <v>163</v>
      </c>
    </row>
    <row r="93" spans="2:65" s="1" customFormat="1" ht="21.75" customHeight="1">
      <c r="B93" s="32"/>
      <c r="C93" s="127" t="s">
        <v>148</v>
      </c>
      <c r="D93" s="127" t="s">
        <v>143</v>
      </c>
      <c r="E93" s="128" t="s">
        <v>1318</v>
      </c>
      <c r="F93" s="129" t="s">
        <v>1319</v>
      </c>
      <c r="G93" s="130" t="s">
        <v>366</v>
      </c>
      <c r="H93" s="131">
        <v>6</v>
      </c>
      <c r="I93" s="132"/>
      <c r="J93" s="133">
        <f>ROUND(I93*H93,2)</f>
        <v>0</v>
      </c>
      <c r="K93" s="129" t="s">
        <v>147</v>
      </c>
      <c r="L93" s="32"/>
      <c r="M93" s="134" t="s">
        <v>17</v>
      </c>
      <c r="N93" s="135" t="s">
        <v>38</v>
      </c>
      <c r="P93" s="136">
        <f>O93*H93</f>
        <v>0</v>
      </c>
      <c r="Q93" s="136">
        <v>0</v>
      </c>
      <c r="R93" s="136">
        <f>Q93*H93</f>
        <v>0</v>
      </c>
      <c r="S93" s="136">
        <v>0</v>
      </c>
      <c r="T93" s="137">
        <f>S93*H93</f>
        <v>0</v>
      </c>
      <c r="AR93" s="138" t="s">
        <v>191</v>
      </c>
      <c r="AT93" s="138" t="s">
        <v>143</v>
      </c>
      <c r="AU93" s="138" t="s">
        <v>77</v>
      </c>
      <c r="AY93" s="17" t="s">
        <v>141</v>
      </c>
      <c r="BE93" s="139">
        <f>IF(N93="základní",J93,0)</f>
        <v>0</v>
      </c>
      <c r="BF93" s="139">
        <f>IF(N93="snížená",J93,0)</f>
        <v>0</v>
      </c>
      <c r="BG93" s="139">
        <f>IF(N93="zákl. přenesená",J93,0)</f>
        <v>0</v>
      </c>
      <c r="BH93" s="139">
        <f>IF(N93="sníž. přenesená",J93,0)</f>
        <v>0</v>
      </c>
      <c r="BI93" s="139">
        <f>IF(N93="nulová",J93,0)</f>
        <v>0</v>
      </c>
      <c r="BJ93" s="17" t="s">
        <v>75</v>
      </c>
      <c r="BK93" s="139">
        <f>ROUND(I93*H93,2)</f>
        <v>0</v>
      </c>
      <c r="BL93" s="17" t="s">
        <v>191</v>
      </c>
      <c r="BM93" s="138" t="s">
        <v>168</v>
      </c>
    </row>
    <row r="94" spans="2:65" s="1" customFormat="1">
      <c r="B94" s="32"/>
      <c r="D94" s="140" t="s">
        <v>149</v>
      </c>
      <c r="F94" s="141" t="s">
        <v>1320</v>
      </c>
      <c r="I94" s="142"/>
      <c r="L94" s="32"/>
      <c r="M94" s="143"/>
      <c r="T94" s="53"/>
      <c r="AT94" s="17" t="s">
        <v>149</v>
      </c>
      <c r="AU94" s="17" t="s">
        <v>77</v>
      </c>
    </row>
    <row r="95" spans="2:65" s="1" customFormat="1" ht="16.5" customHeight="1">
      <c r="B95" s="32"/>
      <c r="C95" s="165" t="s">
        <v>172</v>
      </c>
      <c r="D95" s="165" t="s">
        <v>467</v>
      </c>
      <c r="E95" s="166" t="s">
        <v>1321</v>
      </c>
      <c r="F95" s="167" t="s">
        <v>1322</v>
      </c>
      <c r="G95" s="168" t="s">
        <v>366</v>
      </c>
      <c r="H95" s="169">
        <v>6</v>
      </c>
      <c r="I95" s="170"/>
      <c r="J95" s="171">
        <f>ROUND(I95*H95,2)</f>
        <v>0</v>
      </c>
      <c r="K95" s="167" t="s">
        <v>147</v>
      </c>
      <c r="L95" s="172"/>
      <c r="M95" s="173" t="s">
        <v>17</v>
      </c>
      <c r="N95" s="174" t="s">
        <v>38</v>
      </c>
      <c r="P95" s="136">
        <f>O95*H95</f>
        <v>0</v>
      </c>
      <c r="Q95" s="136">
        <v>0</v>
      </c>
      <c r="R95" s="136">
        <f>Q95*H95</f>
        <v>0</v>
      </c>
      <c r="S95" s="136">
        <v>0</v>
      </c>
      <c r="T95" s="137">
        <f>S95*H95</f>
        <v>0</v>
      </c>
      <c r="AR95" s="138" t="s">
        <v>246</v>
      </c>
      <c r="AT95" s="138" t="s">
        <v>467</v>
      </c>
      <c r="AU95" s="138" t="s">
        <v>77</v>
      </c>
      <c r="AY95" s="17" t="s">
        <v>141</v>
      </c>
      <c r="BE95" s="139">
        <f>IF(N95="základní",J95,0)</f>
        <v>0</v>
      </c>
      <c r="BF95" s="139">
        <f>IF(N95="snížená",J95,0)</f>
        <v>0</v>
      </c>
      <c r="BG95" s="139">
        <f>IF(N95="zákl. přenesená",J95,0)</f>
        <v>0</v>
      </c>
      <c r="BH95" s="139">
        <f>IF(N95="sníž. přenesená",J95,0)</f>
        <v>0</v>
      </c>
      <c r="BI95" s="139">
        <f>IF(N95="nulová",J95,0)</f>
        <v>0</v>
      </c>
      <c r="BJ95" s="17" t="s">
        <v>75</v>
      </c>
      <c r="BK95" s="139">
        <f>ROUND(I95*H95,2)</f>
        <v>0</v>
      </c>
      <c r="BL95" s="17" t="s">
        <v>191</v>
      </c>
      <c r="BM95" s="138" t="s">
        <v>175</v>
      </c>
    </row>
    <row r="96" spans="2:65" s="1" customFormat="1" ht="16.5" customHeight="1">
      <c r="B96" s="32"/>
      <c r="C96" s="127" t="s">
        <v>163</v>
      </c>
      <c r="D96" s="127" t="s">
        <v>143</v>
      </c>
      <c r="E96" s="128" t="s">
        <v>1323</v>
      </c>
      <c r="F96" s="129" t="s">
        <v>1324</v>
      </c>
      <c r="G96" s="130" t="s">
        <v>179</v>
      </c>
      <c r="H96" s="131">
        <v>36</v>
      </c>
      <c r="I96" s="132"/>
      <c r="J96" s="133">
        <f>ROUND(I96*H96,2)</f>
        <v>0</v>
      </c>
      <c r="K96" s="129" t="s">
        <v>147</v>
      </c>
      <c r="L96" s="32"/>
      <c r="M96" s="134" t="s">
        <v>17</v>
      </c>
      <c r="N96" s="135" t="s">
        <v>38</v>
      </c>
      <c r="P96" s="136">
        <f>O96*H96</f>
        <v>0</v>
      </c>
      <c r="Q96" s="136">
        <v>0</v>
      </c>
      <c r="R96" s="136">
        <f>Q96*H96</f>
        <v>0</v>
      </c>
      <c r="S96" s="136">
        <v>0</v>
      </c>
      <c r="T96" s="137">
        <f>S96*H96</f>
        <v>0</v>
      </c>
      <c r="AR96" s="138" t="s">
        <v>191</v>
      </c>
      <c r="AT96" s="138" t="s">
        <v>143</v>
      </c>
      <c r="AU96" s="138" t="s">
        <v>77</v>
      </c>
      <c r="AY96" s="17" t="s">
        <v>141</v>
      </c>
      <c r="BE96" s="139">
        <f>IF(N96="základní",J96,0)</f>
        <v>0</v>
      </c>
      <c r="BF96" s="139">
        <f>IF(N96="snížená",J96,0)</f>
        <v>0</v>
      </c>
      <c r="BG96" s="139">
        <f>IF(N96="zákl. přenesená",J96,0)</f>
        <v>0</v>
      </c>
      <c r="BH96" s="139">
        <f>IF(N96="sníž. přenesená",J96,0)</f>
        <v>0</v>
      </c>
      <c r="BI96" s="139">
        <f>IF(N96="nulová",J96,0)</f>
        <v>0</v>
      </c>
      <c r="BJ96" s="17" t="s">
        <v>75</v>
      </c>
      <c r="BK96" s="139">
        <f>ROUND(I96*H96,2)</f>
        <v>0</v>
      </c>
      <c r="BL96" s="17" t="s">
        <v>191</v>
      </c>
      <c r="BM96" s="138" t="s">
        <v>8</v>
      </c>
    </row>
    <row r="97" spans="2:65" s="1" customFormat="1">
      <c r="B97" s="32"/>
      <c r="D97" s="140" t="s">
        <v>149</v>
      </c>
      <c r="F97" s="141" t="s">
        <v>1325</v>
      </c>
      <c r="I97" s="142"/>
      <c r="L97" s="32"/>
      <c r="M97" s="143"/>
      <c r="T97" s="53"/>
      <c r="AT97" s="17" t="s">
        <v>149</v>
      </c>
      <c r="AU97" s="17" t="s">
        <v>77</v>
      </c>
    </row>
    <row r="98" spans="2:65" s="13" customFormat="1" ht="12">
      <c r="B98" s="151"/>
      <c r="D98" s="145" t="s">
        <v>151</v>
      </c>
      <c r="E98" s="152" t="s">
        <v>17</v>
      </c>
      <c r="F98" s="153" t="s">
        <v>1326</v>
      </c>
      <c r="H98" s="154">
        <v>36</v>
      </c>
      <c r="I98" s="155"/>
      <c r="L98" s="151"/>
      <c r="M98" s="156"/>
      <c r="T98" s="157"/>
      <c r="AT98" s="152" t="s">
        <v>151</v>
      </c>
      <c r="AU98" s="152" t="s">
        <v>77</v>
      </c>
      <c r="AV98" s="13" t="s">
        <v>77</v>
      </c>
      <c r="AW98" s="13" t="s">
        <v>30</v>
      </c>
      <c r="AX98" s="13" t="s">
        <v>67</v>
      </c>
      <c r="AY98" s="152" t="s">
        <v>141</v>
      </c>
    </row>
    <row r="99" spans="2:65" s="14" customFormat="1" ht="12">
      <c r="B99" s="158"/>
      <c r="D99" s="145" t="s">
        <v>151</v>
      </c>
      <c r="E99" s="159" t="s">
        <v>17</v>
      </c>
      <c r="F99" s="160" t="s">
        <v>154</v>
      </c>
      <c r="H99" s="161">
        <v>36</v>
      </c>
      <c r="I99" s="162"/>
      <c r="L99" s="158"/>
      <c r="M99" s="163"/>
      <c r="T99" s="164"/>
      <c r="AT99" s="159" t="s">
        <v>151</v>
      </c>
      <c r="AU99" s="159" t="s">
        <v>77</v>
      </c>
      <c r="AV99" s="14" t="s">
        <v>148</v>
      </c>
      <c r="AW99" s="14" t="s">
        <v>30</v>
      </c>
      <c r="AX99" s="14" t="s">
        <v>75</v>
      </c>
      <c r="AY99" s="159" t="s">
        <v>141</v>
      </c>
    </row>
    <row r="100" spans="2:65" s="1" customFormat="1" ht="16.5" customHeight="1">
      <c r="B100" s="32"/>
      <c r="C100" s="165" t="s">
        <v>182</v>
      </c>
      <c r="D100" s="165" t="s">
        <v>467</v>
      </c>
      <c r="E100" s="166" t="s">
        <v>1327</v>
      </c>
      <c r="F100" s="167" t="s">
        <v>1328</v>
      </c>
      <c r="G100" s="168" t="s">
        <v>179</v>
      </c>
      <c r="H100" s="169">
        <v>36</v>
      </c>
      <c r="I100" s="170"/>
      <c r="J100" s="171">
        <f>ROUND(I100*H100,2)</f>
        <v>0</v>
      </c>
      <c r="K100" s="167" t="s">
        <v>17</v>
      </c>
      <c r="L100" s="172"/>
      <c r="M100" s="173" t="s">
        <v>17</v>
      </c>
      <c r="N100" s="174" t="s">
        <v>38</v>
      </c>
      <c r="P100" s="136">
        <f>O100*H100</f>
        <v>0</v>
      </c>
      <c r="Q100" s="136">
        <v>0</v>
      </c>
      <c r="R100" s="136">
        <f>Q100*H100</f>
        <v>0</v>
      </c>
      <c r="S100" s="136">
        <v>0</v>
      </c>
      <c r="T100" s="137">
        <f>S100*H100</f>
        <v>0</v>
      </c>
      <c r="AR100" s="138" t="s">
        <v>246</v>
      </c>
      <c r="AT100" s="138" t="s">
        <v>467</v>
      </c>
      <c r="AU100" s="138" t="s">
        <v>77</v>
      </c>
      <c r="AY100" s="17" t="s">
        <v>141</v>
      </c>
      <c r="BE100" s="139">
        <f>IF(N100="základní",J100,0)</f>
        <v>0</v>
      </c>
      <c r="BF100" s="139">
        <f>IF(N100="snížená",J100,0)</f>
        <v>0</v>
      </c>
      <c r="BG100" s="139">
        <f>IF(N100="zákl. přenesená",J100,0)</f>
        <v>0</v>
      </c>
      <c r="BH100" s="139">
        <f>IF(N100="sníž. přenesená",J100,0)</f>
        <v>0</v>
      </c>
      <c r="BI100" s="139">
        <f>IF(N100="nulová",J100,0)</f>
        <v>0</v>
      </c>
      <c r="BJ100" s="17" t="s">
        <v>75</v>
      </c>
      <c r="BK100" s="139">
        <f>ROUND(I100*H100,2)</f>
        <v>0</v>
      </c>
      <c r="BL100" s="17" t="s">
        <v>191</v>
      </c>
      <c r="BM100" s="138" t="s">
        <v>185</v>
      </c>
    </row>
    <row r="101" spans="2:65" s="1" customFormat="1" ht="24.25" customHeight="1">
      <c r="B101" s="32"/>
      <c r="C101" s="127" t="s">
        <v>168</v>
      </c>
      <c r="D101" s="127" t="s">
        <v>143</v>
      </c>
      <c r="E101" s="128" t="s">
        <v>1329</v>
      </c>
      <c r="F101" s="129" t="s">
        <v>1330</v>
      </c>
      <c r="G101" s="130" t="s">
        <v>179</v>
      </c>
      <c r="H101" s="131">
        <v>25</v>
      </c>
      <c r="I101" s="132"/>
      <c r="J101" s="133">
        <f>ROUND(I101*H101,2)</f>
        <v>0</v>
      </c>
      <c r="K101" s="129" t="s">
        <v>147</v>
      </c>
      <c r="L101" s="32"/>
      <c r="M101" s="134" t="s">
        <v>17</v>
      </c>
      <c r="N101" s="135" t="s">
        <v>38</v>
      </c>
      <c r="P101" s="136">
        <f>O101*H101</f>
        <v>0</v>
      </c>
      <c r="Q101" s="136">
        <v>0</v>
      </c>
      <c r="R101" s="136">
        <f>Q101*H101</f>
        <v>0</v>
      </c>
      <c r="S101" s="136">
        <v>0</v>
      </c>
      <c r="T101" s="137">
        <f>S101*H101</f>
        <v>0</v>
      </c>
      <c r="AR101" s="138" t="s">
        <v>191</v>
      </c>
      <c r="AT101" s="138" t="s">
        <v>143</v>
      </c>
      <c r="AU101" s="138" t="s">
        <v>77</v>
      </c>
      <c r="AY101" s="17" t="s">
        <v>141</v>
      </c>
      <c r="BE101" s="139">
        <f>IF(N101="základní",J101,0)</f>
        <v>0</v>
      </c>
      <c r="BF101" s="139">
        <f>IF(N101="snížená",J101,0)</f>
        <v>0</v>
      </c>
      <c r="BG101" s="139">
        <f>IF(N101="zákl. přenesená",J101,0)</f>
        <v>0</v>
      </c>
      <c r="BH101" s="139">
        <f>IF(N101="sníž. přenesená",J101,0)</f>
        <v>0</v>
      </c>
      <c r="BI101" s="139">
        <f>IF(N101="nulová",J101,0)</f>
        <v>0</v>
      </c>
      <c r="BJ101" s="17" t="s">
        <v>75</v>
      </c>
      <c r="BK101" s="139">
        <f>ROUND(I101*H101,2)</f>
        <v>0</v>
      </c>
      <c r="BL101" s="17" t="s">
        <v>191</v>
      </c>
      <c r="BM101" s="138" t="s">
        <v>191</v>
      </c>
    </row>
    <row r="102" spans="2:65" s="1" customFormat="1">
      <c r="B102" s="32"/>
      <c r="D102" s="140" t="s">
        <v>149</v>
      </c>
      <c r="F102" s="141" t="s">
        <v>1331</v>
      </c>
      <c r="I102" s="142"/>
      <c r="L102" s="32"/>
      <c r="M102" s="143"/>
      <c r="T102" s="53"/>
      <c r="AT102" s="17" t="s">
        <v>149</v>
      </c>
      <c r="AU102" s="17" t="s">
        <v>77</v>
      </c>
    </row>
    <row r="103" spans="2:65" s="1" customFormat="1" ht="24.25" customHeight="1">
      <c r="B103" s="32"/>
      <c r="C103" s="127" t="s">
        <v>197</v>
      </c>
      <c r="D103" s="127" t="s">
        <v>143</v>
      </c>
      <c r="E103" s="128" t="s">
        <v>1332</v>
      </c>
      <c r="F103" s="129" t="s">
        <v>1333</v>
      </c>
      <c r="G103" s="130" t="s">
        <v>179</v>
      </c>
      <c r="H103" s="131">
        <v>10</v>
      </c>
      <c r="I103" s="132"/>
      <c r="J103" s="133">
        <f>ROUND(I103*H103,2)</f>
        <v>0</v>
      </c>
      <c r="K103" s="129" t="s">
        <v>147</v>
      </c>
      <c r="L103" s="32"/>
      <c r="M103" s="134" t="s">
        <v>17</v>
      </c>
      <c r="N103" s="135" t="s">
        <v>38</v>
      </c>
      <c r="P103" s="136">
        <f>O103*H103</f>
        <v>0</v>
      </c>
      <c r="Q103" s="136">
        <v>0</v>
      </c>
      <c r="R103" s="136">
        <f>Q103*H103</f>
        <v>0</v>
      </c>
      <c r="S103" s="136">
        <v>0</v>
      </c>
      <c r="T103" s="137">
        <f>S103*H103</f>
        <v>0</v>
      </c>
      <c r="AR103" s="138" t="s">
        <v>191</v>
      </c>
      <c r="AT103" s="138" t="s">
        <v>143</v>
      </c>
      <c r="AU103" s="138" t="s">
        <v>77</v>
      </c>
      <c r="AY103" s="17" t="s">
        <v>141</v>
      </c>
      <c r="BE103" s="139">
        <f>IF(N103="základní",J103,0)</f>
        <v>0</v>
      </c>
      <c r="BF103" s="139">
        <f>IF(N103="snížená",J103,0)</f>
        <v>0</v>
      </c>
      <c r="BG103" s="139">
        <f>IF(N103="zákl. přenesená",J103,0)</f>
        <v>0</v>
      </c>
      <c r="BH103" s="139">
        <f>IF(N103="sníž. přenesená",J103,0)</f>
        <v>0</v>
      </c>
      <c r="BI103" s="139">
        <f>IF(N103="nulová",J103,0)</f>
        <v>0</v>
      </c>
      <c r="BJ103" s="17" t="s">
        <v>75</v>
      </c>
      <c r="BK103" s="139">
        <f>ROUND(I103*H103,2)</f>
        <v>0</v>
      </c>
      <c r="BL103" s="17" t="s">
        <v>191</v>
      </c>
      <c r="BM103" s="138" t="s">
        <v>200</v>
      </c>
    </row>
    <row r="104" spans="2:65" s="1" customFormat="1">
      <c r="B104" s="32"/>
      <c r="D104" s="140" t="s">
        <v>149</v>
      </c>
      <c r="F104" s="141" t="s">
        <v>1334</v>
      </c>
      <c r="I104" s="142"/>
      <c r="L104" s="32"/>
      <c r="M104" s="143"/>
      <c r="T104" s="53"/>
      <c r="AT104" s="17" t="s">
        <v>149</v>
      </c>
      <c r="AU104" s="17" t="s">
        <v>77</v>
      </c>
    </row>
    <row r="105" spans="2:65" s="1" customFormat="1" ht="24.25" customHeight="1">
      <c r="B105" s="32"/>
      <c r="C105" s="127" t="s">
        <v>175</v>
      </c>
      <c r="D105" s="127" t="s">
        <v>143</v>
      </c>
      <c r="E105" s="128" t="s">
        <v>1335</v>
      </c>
      <c r="F105" s="129" t="s">
        <v>1336</v>
      </c>
      <c r="G105" s="130" t="s">
        <v>366</v>
      </c>
      <c r="H105" s="131">
        <v>1</v>
      </c>
      <c r="I105" s="132"/>
      <c r="J105" s="133">
        <f>ROUND(I105*H105,2)</f>
        <v>0</v>
      </c>
      <c r="K105" s="129" t="s">
        <v>147</v>
      </c>
      <c r="L105" s="32"/>
      <c r="M105" s="134" t="s">
        <v>17</v>
      </c>
      <c r="N105" s="135" t="s">
        <v>38</v>
      </c>
      <c r="P105" s="136">
        <f>O105*H105</f>
        <v>0</v>
      </c>
      <c r="Q105" s="136">
        <v>0</v>
      </c>
      <c r="R105" s="136">
        <f>Q105*H105</f>
        <v>0</v>
      </c>
      <c r="S105" s="136">
        <v>0</v>
      </c>
      <c r="T105" s="137">
        <f>S105*H105</f>
        <v>0</v>
      </c>
      <c r="AR105" s="138" t="s">
        <v>191</v>
      </c>
      <c r="AT105" s="138" t="s">
        <v>143</v>
      </c>
      <c r="AU105" s="138" t="s">
        <v>77</v>
      </c>
      <c r="AY105" s="17" t="s">
        <v>141</v>
      </c>
      <c r="BE105" s="139">
        <f>IF(N105="základní",J105,0)</f>
        <v>0</v>
      </c>
      <c r="BF105" s="139">
        <f>IF(N105="snížená",J105,0)</f>
        <v>0</v>
      </c>
      <c r="BG105" s="139">
        <f>IF(N105="zákl. přenesená",J105,0)</f>
        <v>0</v>
      </c>
      <c r="BH105" s="139">
        <f>IF(N105="sníž. přenesená",J105,0)</f>
        <v>0</v>
      </c>
      <c r="BI105" s="139">
        <f>IF(N105="nulová",J105,0)</f>
        <v>0</v>
      </c>
      <c r="BJ105" s="17" t="s">
        <v>75</v>
      </c>
      <c r="BK105" s="139">
        <f>ROUND(I105*H105,2)</f>
        <v>0</v>
      </c>
      <c r="BL105" s="17" t="s">
        <v>191</v>
      </c>
      <c r="BM105" s="138" t="s">
        <v>206</v>
      </c>
    </row>
    <row r="106" spans="2:65" s="1" customFormat="1">
      <c r="B106" s="32"/>
      <c r="D106" s="140" t="s">
        <v>149</v>
      </c>
      <c r="F106" s="141" t="s">
        <v>1337</v>
      </c>
      <c r="I106" s="142"/>
      <c r="L106" s="32"/>
      <c r="M106" s="143"/>
      <c r="T106" s="53"/>
      <c r="AT106" s="17" t="s">
        <v>149</v>
      </c>
      <c r="AU106" s="17" t="s">
        <v>77</v>
      </c>
    </row>
    <row r="107" spans="2:65" s="1" customFormat="1" ht="16.5" customHeight="1">
      <c r="B107" s="32"/>
      <c r="C107" s="165" t="s">
        <v>211</v>
      </c>
      <c r="D107" s="165" t="s">
        <v>467</v>
      </c>
      <c r="E107" s="166" t="s">
        <v>1338</v>
      </c>
      <c r="F107" s="167" t="s">
        <v>1339</v>
      </c>
      <c r="G107" s="168" t="s">
        <v>366</v>
      </c>
      <c r="H107" s="169">
        <v>1</v>
      </c>
      <c r="I107" s="170"/>
      <c r="J107" s="171">
        <f>ROUND(I107*H107,2)</f>
        <v>0</v>
      </c>
      <c r="K107" s="167" t="s">
        <v>147</v>
      </c>
      <c r="L107" s="172"/>
      <c r="M107" s="173" t="s">
        <v>17</v>
      </c>
      <c r="N107" s="174" t="s">
        <v>38</v>
      </c>
      <c r="P107" s="136">
        <f>O107*H107</f>
        <v>0</v>
      </c>
      <c r="Q107" s="136">
        <v>0</v>
      </c>
      <c r="R107" s="136">
        <f>Q107*H107</f>
        <v>0</v>
      </c>
      <c r="S107" s="136">
        <v>0</v>
      </c>
      <c r="T107" s="137">
        <f>S107*H107</f>
        <v>0</v>
      </c>
      <c r="AR107" s="138" t="s">
        <v>246</v>
      </c>
      <c r="AT107" s="138" t="s">
        <v>467</v>
      </c>
      <c r="AU107" s="138" t="s">
        <v>77</v>
      </c>
      <c r="AY107" s="17" t="s">
        <v>141</v>
      </c>
      <c r="BE107" s="139">
        <f>IF(N107="základní",J107,0)</f>
        <v>0</v>
      </c>
      <c r="BF107" s="139">
        <f>IF(N107="snížená",J107,0)</f>
        <v>0</v>
      </c>
      <c r="BG107" s="139">
        <f>IF(N107="zákl. přenesená",J107,0)</f>
        <v>0</v>
      </c>
      <c r="BH107" s="139">
        <f>IF(N107="sníž. přenesená",J107,0)</f>
        <v>0</v>
      </c>
      <c r="BI107" s="139">
        <f>IF(N107="nulová",J107,0)</f>
        <v>0</v>
      </c>
      <c r="BJ107" s="17" t="s">
        <v>75</v>
      </c>
      <c r="BK107" s="139">
        <f>ROUND(I107*H107,2)</f>
        <v>0</v>
      </c>
      <c r="BL107" s="17" t="s">
        <v>191</v>
      </c>
      <c r="BM107" s="138" t="s">
        <v>214</v>
      </c>
    </row>
    <row r="108" spans="2:65" s="1" customFormat="1" ht="16.5" customHeight="1">
      <c r="B108" s="32"/>
      <c r="C108" s="165" t="s">
        <v>8</v>
      </c>
      <c r="D108" s="165" t="s">
        <v>467</v>
      </c>
      <c r="E108" s="166" t="s">
        <v>1340</v>
      </c>
      <c r="F108" s="167" t="s">
        <v>1341</v>
      </c>
      <c r="G108" s="168" t="s">
        <v>366</v>
      </c>
      <c r="H108" s="169">
        <v>1</v>
      </c>
      <c r="I108" s="170"/>
      <c r="J108" s="171">
        <f>ROUND(I108*H108,2)</f>
        <v>0</v>
      </c>
      <c r="K108" s="167" t="s">
        <v>147</v>
      </c>
      <c r="L108" s="172"/>
      <c r="M108" s="173" t="s">
        <v>17</v>
      </c>
      <c r="N108" s="174" t="s">
        <v>38</v>
      </c>
      <c r="P108" s="136">
        <f>O108*H108</f>
        <v>0</v>
      </c>
      <c r="Q108" s="136">
        <v>0</v>
      </c>
      <c r="R108" s="136">
        <f>Q108*H108</f>
        <v>0</v>
      </c>
      <c r="S108" s="136">
        <v>0</v>
      </c>
      <c r="T108" s="137">
        <f>S108*H108</f>
        <v>0</v>
      </c>
      <c r="AR108" s="138" t="s">
        <v>246</v>
      </c>
      <c r="AT108" s="138" t="s">
        <v>467</v>
      </c>
      <c r="AU108" s="138" t="s">
        <v>77</v>
      </c>
      <c r="AY108" s="17" t="s">
        <v>141</v>
      </c>
      <c r="BE108" s="139">
        <f>IF(N108="základní",J108,0)</f>
        <v>0</v>
      </c>
      <c r="BF108" s="139">
        <f>IF(N108="snížená",J108,0)</f>
        <v>0</v>
      </c>
      <c r="BG108" s="139">
        <f>IF(N108="zákl. přenesená",J108,0)</f>
        <v>0</v>
      </c>
      <c r="BH108" s="139">
        <f>IF(N108="sníž. přenesená",J108,0)</f>
        <v>0</v>
      </c>
      <c r="BI108" s="139">
        <f>IF(N108="nulová",J108,0)</f>
        <v>0</v>
      </c>
      <c r="BJ108" s="17" t="s">
        <v>75</v>
      </c>
      <c r="BK108" s="139">
        <f>ROUND(I108*H108,2)</f>
        <v>0</v>
      </c>
      <c r="BL108" s="17" t="s">
        <v>191</v>
      </c>
      <c r="BM108" s="138" t="s">
        <v>222</v>
      </c>
    </row>
    <row r="109" spans="2:65" s="1" customFormat="1" ht="16.5" customHeight="1">
      <c r="B109" s="32"/>
      <c r="C109" s="165" t="s">
        <v>225</v>
      </c>
      <c r="D109" s="165" t="s">
        <v>467</v>
      </c>
      <c r="E109" s="166" t="s">
        <v>1342</v>
      </c>
      <c r="F109" s="167" t="s">
        <v>1343</v>
      </c>
      <c r="G109" s="168" t="s">
        <v>366</v>
      </c>
      <c r="H109" s="169">
        <v>1</v>
      </c>
      <c r="I109" s="170"/>
      <c r="J109" s="171">
        <f>ROUND(I109*H109,2)</f>
        <v>0</v>
      </c>
      <c r="K109" s="167" t="s">
        <v>147</v>
      </c>
      <c r="L109" s="172"/>
      <c r="M109" s="173" t="s">
        <v>17</v>
      </c>
      <c r="N109" s="174" t="s">
        <v>38</v>
      </c>
      <c r="P109" s="136">
        <f>O109*H109</f>
        <v>0</v>
      </c>
      <c r="Q109" s="136">
        <v>0</v>
      </c>
      <c r="R109" s="136">
        <f>Q109*H109</f>
        <v>0</v>
      </c>
      <c r="S109" s="136">
        <v>0</v>
      </c>
      <c r="T109" s="137">
        <f>S109*H109</f>
        <v>0</v>
      </c>
      <c r="AR109" s="138" t="s">
        <v>246</v>
      </c>
      <c r="AT109" s="138" t="s">
        <v>467</v>
      </c>
      <c r="AU109" s="138" t="s">
        <v>77</v>
      </c>
      <c r="AY109" s="17" t="s">
        <v>141</v>
      </c>
      <c r="BE109" s="139">
        <f>IF(N109="základní",J109,0)</f>
        <v>0</v>
      </c>
      <c r="BF109" s="139">
        <f>IF(N109="snížená",J109,0)</f>
        <v>0</v>
      </c>
      <c r="BG109" s="139">
        <f>IF(N109="zákl. přenesená",J109,0)</f>
        <v>0</v>
      </c>
      <c r="BH109" s="139">
        <f>IF(N109="sníž. přenesená",J109,0)</f>
        <v>0</v>
      </c>
      <c r="BI109" s="139">
        <f>IF(N109="nulová",J109,0)</f>
        <v>0</v>
      </c>
      <c r="BJ109" s="17" t="s">
        <v>75</v>
      </c>
      <c r="BK109" s="139">
        <f>ROUND(I109*H109,2)</f>
        <v>0</v>
      </c>
      <c r="BL109" s="17" t="s">
        <v>191</v>
      </c>
      <c r="BM109" s="138" t="s">
        <v>228</v>
      </c>
    </row>
    <row r="110" spans="2:65" s="1" customFormat="1" ht="24.25" customHeight="1">
      <c r="B110" s="32"/>
      <c r="C110" s="127" t="s">
        <v>185</v>
      </c>
      <c r="D110" s="127" t="s">
        <v>143</v>
      </c>
      <c r="E110" s="128" t="s">
        <v>1344</v>
      </c>
      <c r="F110" s="129" t="s">
        <v>1345</v>
      </c>
      <c r="G110" s="130" t="s">
        <v>366</v>
      </c>
      <c r="H110" s="131">
        <v>3</v>
      </c>
      <c r="I110" s="132"/>
      <c r="J110" s="133">
        <f>ROUND(I110*H110,2)</f>
        <v>0</v>
      </c>
      <c r="K110" s="129" t="s">
        <v>147</v>
      </c>
      <c r="L110" s="32"/>
      <c r="M110" s="134" t="s">
        <v>17</v>
      </c>
      <c r="N110" s="135" t="s">
        <v>38</v>
      </c>
      <c r="P110" s="136">
        <f>O110*H110</f>
        <v>0</v>
      </c>
      <c r="Q110" s="136">
        <v>0</v>
      </c>
      <c r="R110" s="136">
        <f>Q110*H110</f>
        <v>0</v>
      </c>
      <c r="S110" s="136">
        <v>0</v>
      </c>
      <c r="T110" s="137">
        <f>S110*H110</f>
        <v>0</v>
      </c>
      <c r="AR110" s="138" t="s">
        <v>191</v>
      </c>
      <c r="AT110" s="138" t="s">
        <v>143</v>
      </c>
      <c r="AU110" s="138" t="s">
        <v>77</v>
      </c>
      <c r="AY110" s="17" t="s">
        <v>141</v>
      </c>
      <c r="BE110" s="139">
        <f>IF(N110="základní",J110,0)</f>
        <v>0</v>
      </c>
      <c r="BF110" s="139">
        <f>IF(N110="snížená",J110,0)</f>
        <v>0</v>
      </c>
      <c r="BG110" s="139">
        <f>IF(N110="zákl. přenesená",J110,0)</f>
        <v>0</v>
      </c>
      <c r="BH110" s="139">
        <f>IF(N110="sníž. přenesená",J110,0)</f>
        <v>0</v>
      </c>
      <c r="BI110" s="139">
        <f>IF(N110="nulová",J110,0)</f>
        <v>0</v>
      </c>
      <c r="BJ110" s="17" t="s">
        <v>75</v>
      </c>
      <c r="BK110" s="139">
        <f>ROUND(I110*H110,2)</f>
        <v>0</v>
      </c>
      <c r="BL110" s="17" t="s">
        <v>191</v>
      </c>
      <c r="BM110" s="138" t="s">
        <v>235</v>
      </c>
    </row>
    <row r="111" spans="2:65" s="1" customFormat="1">
      <c r="B111" s="32"/>
      <c r="D111" s="140" t="s">
        <v>149</v>
      </c>
      <c r="F111" s="141" t="s">
        <v>1346</v>
      </c>
      <c r="I111" s="142"/>
      <c r="L111" s="32"/>
      <c r="M111" s="143"/>
      <c r="T111" s="53"/>
      <c r="AT111" s="17" t="s">
        <v>149</v>
      </c>
      <c r="AU111" s="17" t="s">
        <v>77</v>
      </c>
    </row>
    <row r="112" spans="2:65" s="1" customFormat="1" ht="16.5" customHeight="1">
      <c r="B112" s="32"/>
      <c r="C112" s="165" t="s">
        <v>238</v>
      </c>
      <c r="D112" s="165" t="s">
        <v>467</v>
      </c>
      <c r="E112" s="166" t="s">
        <v>1347</v>
      </c>
      <c r="F112" s="167" t="s">
        <v>1348</v>
      </c>
      <c r="G112" s="168" t="s">
        <v>366</v>
      </c>
      <c r="H112" s="169">
        <v>3</v>
      </c>
      <c r="I112" s="170"/>
      <c r="J112" s="171">
        <f>ROUND(I112*H112,2)</f>
        <v>0</v>
      </c>
      <c r="K112" s="167" t="s">
        <v>17</v>
      </c>
      <c r="L112" s="172"/>
      <c r="M112" s="173" t="s">
        <v>17</v>
      </c>
      <c r="N112" s="174" t="s">
        <v>38</v>
      </c>
      <c r="P112" s="136">
        <f>O112*H112</f>
        <v>0</v>
      </c>
      <c r="Q112" s="136">
        <v>0</v>
      </c>
      <c r="R112" s="136">
        <f>Q112*H112</f>
        <v>0</v>
      </c>
      <c r="S112" s="136">
        <v>0</v>
      </c>
      <c r="T112" s="137">
        <f>S112*H112</f>
        <v>0</v>
      </c>
      <c r="AR112" s="138" t="s">
        <v>246</v>
      </c>
      <c r="AT112" s="138" t="s">
        <v>467</v>
      </c>
      <c r="AU112" s="138" t="s">
        <v>77</v>
      </c>
      <c r="AY112" s="17" t="s">
        <v>141</v>
      </c>
      <c r="BE112" s="139">
        <f>IF(N112="základní",J112,0)</f>
        <v>0</v>
      </c>
      <c r="BF112" s="139">
        <f>IF(N112="snížená",J112,0)</f>
        <v>0</v>
      </c>
      <c r="BG112" s="139">
        <f>IF(N112="zákl. přenesená",J112,0)</f>
        <v>0</v>
      </c>
      <c r="BH112" s="139">
        <f>IF(N112="sníž. přenesená",J112,0)</f>
        <v>0</v>
      </c>
      <c r="BI112" s="139">
        <f>IF(N112="nulová",J112,0)</f>
        <v>0</v>
      </c>
      <c r="BJ112" s="17" t="s">
        <v>75</v>
      </c>
      <c r="BK112" s="139">
        <f>ROUND(I112*H112,2)</f>
        <v>0</v>
      </c>
      <c r="BL112" s="17" t="s">
        <v>191</v>
      </c>
      <c r="BM112" s="138" t="s">
        <v>241</v>
      </c>
    </row>
    <row r="113" spans="2:65" s="1" customFormat="1" ht="60">
      <c r="B113" s="32"/>
      <c r="D113" s="145" t="s">
        <v>722</v>
      </c>
      <c r="F113" s="175" t="s">
        <v>1349</v>
      </c>
      <c r="I113" s="142"/>
      <c r="L113" s="32"/>
      <c r="M113" s="143"/>
      <c r="T113" s="53"/>
      <c r="AT113" s="17" t="s">
        <v>722</v>
      </c>
      <c r="AU113" s="17" t="s">
        <v>77</v>
      </c>
    </row>
    <row r="114" spans="2:65" s="1" customFormat="1" ht="16.5" customHeight="1">
      <c r="B114" s="32"/>
      <c r="C114" s="127" t="s">
        <v>191</v>
      </c>
      <c r="D114" s="127" t="s">
        <v>143</v>
      </c>
      <c r="E114" s="128" t="s">
        <v>1350</v>
      </c>
      <c r="F114" s="129" t="s">
        <v>1351</v>
      </c>
      <c r="G114" s="130" t="s">
        <v>366</v>
      </c>
      <c r="H114" s="131">
        <v>14</v>
      </c>
      <c r="I114" s="132"/>
      <c r="J114" s="133">
        <f>ROUND(I114*H114,2)</f>
        <v>0</v>
      </c>
      <c r="K114" s="129" t="s">
        <v>147</v>
      </c>
      <c r="L114" s="32"/>
      <c r="M114" s="134" t="s">
        <v>17</v>
      </c>
      <c r="N114" s="135" t="s">
        <v>38</v>
      </c>
      <c r="P114" s="136">
        <f>O114*H114</f>
        <v>0</v>
      </c>
      <c r="Q114" s="136">
        <v>0</v>
      </c>
      <c r="R114" s="136">
        <f>Q114*H114</f>
        <v>0</v>
      </c>
      <c r="S114" s="136">
        <v>0</v>
      </c>
      <c r="T114" s="137">
        <f>S114*H114</f>
        <v>0</v>
      </c>
      <c r="AR114" s="138" t="s">
        <v>191</v>
      </c>
      <c r="AT114" s="138" t="s">
        <v>143</v>
      </c>
      <c r="AU114" s="138" t="s">
        <v>77</v>
      </c>
      <c r="AY114" s="17" t="s">
        <v>141</v>
      </c>
      <c r="BE114" s="139">
        <f>IF(N114="základní",J114,0)</f>
        <v>0</v>
      </c>
      <c r="BF114" s="139">
        <f>IF(N114="snížená",J114,0)</f>
        <v>0</v>
      </c>
      <c r="BG114" s="139">
        <f>IF(N114="zákl. přenesená",J114,0)</f>
        <v>0</v>
      </c>
      <c r="BH114" s="139">
        <f>IF(N114="sníž. přenesená",J114,0)</f>
        <v>0</v>
      </c>
      <c r="BI114" s="139">
        <f>IF(N114="nulová",J114,0)</f>
        <v>0</v>
      </c>
      <c r="BJ114" s="17" t="s">
        <v>75</v>
      </c>
      <c r="BK114" s="139">
        <f>ROUND(I114*H114,2)</f>
        <v>0</v>
      </c>
      <c r="BL114" s="17" t="s">
        <v>191</v>
      </c>
      <c r="BM114" s="138" t="s">
        <v>246</v>
      </c>
    </row>
    <row r="115" spans="2:65" s="1" customFormat="1">
      <c r="B115" s="32"/>
      <c r="D115" s="140" t="s">
        <v>149</v>
      </c>
      <c r="F115" s="141" t="s">
        <v>1352</v>
      </c>
      <c r="I115" s="142"/>
      <c r="L115" s="32"/>
      <c r="M115" s="143"/>
      <c r="T115" s="53"/>
      <c r="AT115" s="17" t="s">
        <v>149</v>
      </c>
      <c r="AU115" s="17" t="s">
        <v>77</v>
      </c>
    </row>
    <row r="116" spans="2:65" s="1" customFormat="1" ht="16.5" customHeight="1">
      <c r="B116" s="32"/>
      <c r="C116" s="127" t="s">
        <v>251</v>
      </c>
      <c r="D116" s="127" t="s">
        <v>143</v>
      </c>
      <c r="E116" s="128" t="s">
        <v>1353</v>
      </c>
      <c r="F116" s="129" t="s">
        <v>1354</v>
      </c>
      <c r="G116" s="130" t="s">
        <v>1355</v>
      </c>
      <c r="H116" s="131">
        <v>3</v>
      </c>
      <c r="I116" s="132"/>
      <c r="J116" s="133">
        <f>ROUND(I116*H116,2)</f>
        <v>0</v>
      </c>
      <c r="K116" s="129" t="s">
        <v>17</v>
      </c>
      <c r="L116" s="32"/>
      <c r="M116" s="134" t="s">
        <v>17</v>
      </c>
      <c r="N116" s="135" t="s">
        <v>38</v>
      </c>
      <c r="P116" s="136">
        <f>O116*H116</f>
        <v>0</v>
      </c>
      <c r="Q116" s="136">
        <v>0</v>
      </c>
      <c r="R116" s="136">
        <f>Q116*H116</f>
        <v>0</v>
      </c>
      <c r="S116" s="136">
        <v>0</v>
      </c>
      <c r="T116" s="137">
        <f>S116*H116</f>
        <v>0</v>
      </c>
      <c r="AR116" s="138" t="s">
        <v>191</v>
      </c>
      <c r="AT116" s="138" t="s">
        <v>143</v>
      </c>
      <c r="AU116" s="138" t="s">
        <v>77</v>
      </c>
      <c r="AY116" s="17" t="s">
        <v>141</v>
      </c>
      <c r="BE116" s="139">
        <f>IF(N116="základní",J116,0)</f>
        <v>0</v>
      </c>
      <c r="BF116" s="139">
        <f>IF(N116="snížená",J116,0)</f>
        <v>0</v>
      </c>
      <c r="BG116" s="139">
        <f>IF(N116="zákl. přenesená",J116,0)</f>
        <v>0</v>
      </c>
      <c r="BH116" s="139">
        <f>IF(N116="sníž. přenesená",J116,0)</f>
        <v>0</v>
      </c>
      <c r="BI116" s="139">
        <f>IF(N116="nulová",J116,0)</f>
        <v>0</v>
      </c>
      <c r="BJ116" s="17" t="s">
        <v>75</v>
      </c>
      <c r="BK116" s="139">
        <f>ROUND(I116*H116,2)</f>
        <v>0</v>
      </c>
      <c r="BL116" s="17" t="s">
        <v>191</v>
      </c>
      <c r="BM116" s="138" t="s">
        <v>254</v>
      </c>
    </row>
    <row r="117" spans="2:65" s="1" customFormat="1" ht="24.25" customHeight="1">
      <c r="B117" s="32"/>
      <c r="C117" s="127" t="s">
        <v>200</v>
      </c>
      <c r="D117" s="127" t="s">
        <v>143</v>
      </c>
      <c r="E117" s="128" t="s">
        <v>1356</v>
      </c>
      <c r="F117" s="129" t="s">
        <v>1357</v>
      </c>
      <c r="G117" s="130" t="s">
        <v>234</v>
      </c>
      <c r="H117" s="131">
        <v>0.23699999999999999</v>
      </c>
      <c r="I117" s="132"/>
      <c r="J117" s="133">
        <f>ROUND(I117*H117,2)</f>
        <v>0</v>
      </c>
      <c r="K117" s="129" t="s">
        <v>147</v>
      </c>
      <c r="L117" s="32"/>
      <c r="M117" s="134" t="s">
        <v>17</v>
      </c>
      <c r="N117" s="135" t="s">
        <v>38</v>
      </c>
      <c r="P117" s="136">
        <f>O117*H117</f>
        <v>0</v>
      </c>
      <c r="Q117" s="136">
        <v>0</v>
      </c>
      <c r="R117" s="136">
        <f>Q117*H117</f>
        <v>0</v>
      </c>
      <c r="S117" s="136">
        <v>0</v>
      </c>
      <c r="T117" s="137">
        <f>S117*H117</f>
        <v>0</v>
      </c>
      <c r="AR117" s="138" t="s">
        <v>191</v>
      </c>
      <c r="AT117" s="138" t="s">
        <v>143</v>
      </c>
      <c r="AU117" s="138" t="s">
        <v>77</v>
      </c>
      <c r="AY117" s="17" t="s">
        <v>141</v>
      </c>
      <c r="BE117" s="139">
        <f>IF(N117="základní",J117,0)</f>
        <v>0</v>
      </c>
      <c r="BF117" s="139">
        <f>IF(N117="snížená",J117,0)</f>
        <v>0</v>
      </c>
      <c r="BG117" s="139">
        <f>IF(N117="zákl. přenesená",J117,0)</f>
        <v>0</v>
      </c>
      <c r="BH117" s="139">
        <f>IF(N117="sníž. přenesená",J117,0)</f>
        <v>0</v>
      </c>
      <c r="BI117" s="139">
        <f>IF(N117="nulová",J117,0)</f>
        <v>0</v>
      </c>
      <c r="BJ117" s="17" t="s">
        <v>75</v>
      </c>
      <c r="BK117" s="139">
        <f>ROUND(I117*H117,2)</f>
        <v>0</v>
      </c>
      <c r="BL117" s="17" t="s">
        <v>191</v>
      </c>
      <c r="BM117" s="138" t="s">
        <v>258</v>
      </c>
    </row>
    <row r="118" spans="2:65" s="1" customFormat="1">
      <c r="B118" s="32"/>
      <c r="D118" s="140" t="s">
        <v>149</v>
      </c>
      <c r="F118" s="141" t="s">
        <v>1358</v>
      </c>
      <c r="I118" s="142"/>
      <c r="L118" s="32"/>
      <c r="M118" s="179"/>
      <c r="N118" s="180"/>
      <c r="O118" s="180"/>
      <c r="P118" s="180"/>
      <c r="Q118" s="180"/>
      <c r="R118" s="180"/>
      <c r="S118" s="180"/>
      <c r="T118" s="181"/>
      <c r="AT118" s="17" t="s">
        <v>149</v>
      </c>
      <c r="AU118" s="17" t="s">
        <v>77</v>
      </c>
    </row>
    <row r="119" spans="2:65" s="1" customFormat="1" ht="7" customHeight="1">
      <c r="B119" s="41"/>
      <c r="C119" s="42"/>
      <c r="D119" s="42"/>
      <c r="E119" s="42"/>
      <c r="F119" s="42"/>
      <c r="G119" s="42"/>
      <c r="H119" s="42"/>
      <c r="I119" s="42"/>
      <c r="J119" s="42"/>
      <c r="K119" s="42"/>
      <c r="L119" s="32"/>
    </row>
  </sheetData>
  <sheetProtection algorithmName="SHA-512" hashValue="HffFMvQffbwMzdnITcz8249DAG0bxIruSKyw9GfznbWGM+fRymi9GIBdSntfSc4cs/UOKwV4dORcIrfRDEWQ4Q==" saltValue="c54mcNVt5OOI/Kag0fGpHYWR8OXpHYC5BEj9FFm1t7hISj2KwfFb2Cc9K3LIsW2LtMtIT5VoJVudG1molcBr6w==" spinCount="100000" sheet="1" objects="1" scenarios="1" formatColumns="0" formatRows="0" autoFilter="0"/>
  <autoFilter ref="C82:K118" xr:uid="{00000000-0009-0000-0000-000003000000}"/>
  <mergeCells count="9">
    <mergeCell ref="E50:H50"/>
    <mergeCell ref="E73:H73"/>
    <mergeCell ref="E75:H75"/>
    <mergeCell ref="L2:V2"/>
    <mergeCell ref="E7:H7"/>
    <mergeCell ref="E9:H9"/>
    <mergeCell ref="E18:H18"/>
    <mergeCell ref="E27:H27"/>
    <mergeCell ref="E48:H48"/>
  </mergeCells>
  <hyperlinks>
    <hyperlink ref="F87" r:id="rId1" xr:uid="{00000000-0004-0000-0300-000000000000}"/>
    <hyperlink ref="F91" r:id="rId2" xr:uid="{00000000-0004-0000-0300-000001000000}"/>
    <hyperlink ref="F94" r:id="rId3" xr:uid="{00000000-0004-0000-0300-000002000000}"/>
    <hyperlink ref="F97" r:id="rId4" xr:uid="{00000000-0004-0000-0300-000003000000}"/>
    <hyperlink ref="F102" r:id="rId5" xr:uid="{00000000-0004-0000-0300-000004000000}"/>
    <hyperlink ref="F104" r:id="rId6" xr:uid="{00000000-0004-0000-0300-000005000000}"/>
    <hyperlink ref="F106" r:id="rId7" xr:uid="{00000000-0004-0000-0300-000006000000}"/>
    <hyperlink ref="F111" r:id="rId8" xr:uid="{00000000-0004-0000-0300-000007000000}"/>
    <hyperlink ref="F115" r:id="rId9" xr:uid="{00000000-0004-0000-0300-000008000000}"/>
    <hyperlink ref="F118" r:id="rId10" xr:uid="{00000000-0004-0000-0300-000009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212"/>
  <sheetViews>
    <sheetView showGridLines="0" workbookViewId="0"/>
  </sheetViews>
  <sheetFormatPr baseColWidth="10" defaultColWidth="8.75" defaultRowHeight="11"/>
  <cols>
    <col min="1" max="1" width="8.25" customWidth="1"/>
    <col min="2" max="2" width="1.25" customWidth="1"/>
    <col min="3" max="4" width="4.25" customWidth="1"/>
    <col min="5" max="5" width="17.25" customWidth="1"/>
    <col min="6" max="6" width="100.75" customWidth="1"/>
    <col min="7" max="7" width="7.5" customWidth="1"/>
    <col min="8" max="8" width="14" customWidth="1"/>
    <col min="9" max="9" width="15.75" customWidth="1"/>
    <col min="10" max="11" width="22.25" customWidth="1"/>
    <col min="12" max="12" width="9.25" customWidth="1"/>
    <col min="13" max="13" width="10.75" hidden="1" customWidth="1"/>
    <col min="14" max="14" width="9.25" hidden="1"/>
    <col min="15" max="20" width="14.25" hidden="1" customWidth="1"/>
    <col min="21" max="21" width="16.25" hidden="1" customWidth="1"/>
    <col min="22" max="22" width="12.25" customWidth="1"/>
    <col min="23" max="23" width="16.25" customWidth="1"/>
    <col min="24" max="24" width="12.25" customWidth="1"/>
    <col min="25" max="25" width="15" customWidth="1"/>
    <col min="26" max="26" width="11" customWidth="1"/>
    <col min="27" max="27" width="15" customWidth="1"/>
    <col min="28" max="28" width="16.25" customWidth="1"/>
    <col min="29" max="29" width="11" customWidth="1"/>
    <col min="30" max="30" width="15" customWidth="1"/>
    <col min="31" max="31" width="16.25" customWidth="1"/>
    <col min="44" max="65" width="9.25" hidden="1"/>
  </cols>
  <sheetData>
    <row r="2" spans="2:46" ht="37" customHeight="1">
      <c r="L2" s="277"/>
      <c r="M2" s="277"/>
      <c r="N2" s="277"/>
      <c r="O2" s="277"/>
      <c r="P2" s="277"/>
      <c r="Q2" s="277"/>
      <c r="R2" s="277"/>
      <c r="S2" s="277"/>
      <c r="T2" s="277"/>
      <c r="U2" s="277"/>
      <c r="V2" s="277"/>
      <c r="AT2" s="17" t="s">
        <v>86</v>
      </c>
    </row>
    <row r="3" spans="2:46" ht="7" customHeight="1">
      <c r="B3" s="18"/>
      <c r="C3" s="19"/>
      <c r="D3" s="19"/>
      <c r="E3" s="19"/>
      <c r="F3" s="19"/>
      <c r="G3" s="19"/>
      <c r="H3" s="19"/>
      <c r="I3" s="19"/>
      <c r="J3" s="19"/>
      <c r="K3" s="19"/>
      <c r="L3" s="20"/>
      <c r="AT3" s="17" t="s">
        <v>77</v>
      </c>
    </row>
    <row r="4" spans="2:46" ht="25" customHeight="1">
      <c r="B4" s="20"/>
      <c r="D4" s="21" t="s">
        <v>93</v>
      </c>
      <c r="L4" s="20"/>
      <c r="M4" s="85" t="s">
        <v>10</v>
      </c>
      <c r="AT4" s="17" t="s">
        <v>4</v>
      </c>
    </row>
    <row r="5" spans="2:46" ht="7" customHeight="1">
      <c r="B5" s="20"/>
      <c r="L5" s="20"/>
    </row>
    <row r="6" spans="2:46" ht="12" customHeight="1">
      <c r="B6" s="20"/>
      <c r="D6" s="27" t="s">
        <v>14</v>
      </c>
      <c r="L6" s="20"/>
    </row>
    <row r="7" spans="2:46" ht="16.5" customHeight="1">
      <c r="B7" s="20"/>
      <c r="E7" s="275" t="str">
        <f>'Rekapitulace stavby'!K6</f>
        <v>Přístavba šaten ZŠ a MŠ Braňany</v>
      </c>
      <c r="F7" s="276"/>
      <c r="G7" s="276"/>
      <c r="H7" s="276"/>
      <c r="L7" s="20"/>
    </row>
    <row r="8" spans="2:46" s="1" customFormat="1" ht="12" customHeight="1">
      <c r="B8" s="32"/>
      <c r="D8" s="27" t="s">
        <v>94</v>
      </c>
      <c r="L8" s="32"/>
    </row>
    <row r="9" spans="2:46" s="1" customFormat="1" ht="16.5" customHeight="1">
      <c r="B9" s="32"/>
      <c r="E9" s="273" t="s">
        <v>1359</v>
      </c>
      <c r="F9" s="274"/>
      <c r="G9" s="274"/>
      <c r="H9" s="274"/>
      <c r="L9" s="32"/>
    </row>
    <row r="10" spans="2:46" s="1" customFormat="1">
      <c r="B10" s="32"/>
      <c r="L10" s="32"/>
    </row>
    <row r="11" spans="2:46" s="1" customFormat="1" ht="12" customHeight="1">
      <c r="B11" s="32"/>
      <c r="D11" s="27" t="s">
        <v>16</v>
      </c>
      <c r="F11" s="25" t="s">
        <v>17</v>
      </c>
      <c r="I11" s="27" t="s">
        <v>18</v>
      </c>
      <c r="J11" s="25" t="s">
        <v>17</v>
      </c>
      <c r="L11" s="32"/>
    </row>
    <row r="12" spans="2:46" s="1" customFormat="1" ht="12" customHeight="1">
      <c r="B12" s="32"/>
      <c r="D12" s="27" t="s">
        <v>19</v>
      </c>
      <c r="F12" s="25" t="s">
        <v>96</v>
      </c>
      <c r="I12" s="27" t="s">
        <v>21</v>
      </c>
      <c r="J12" s="49" t="str">
        <f>'Rekapitulace stavby'!AN8</f>
        <v>3. 7. 2026</v>
      </c>
      <c r="L12" s="32"/>
    </row>
    <row r="13" spans="2:46" s="1" customFormat="1" ht="11" customHeight="1">
      <c r="B13" s="32"/>
      <c r="L13" s="32"/>
    </row>
    <row r="14" spans="2:46" s="1" customFormat="1" ht="12" customHeight="1">
      <c r="B14" s="32"/>
      <c r="D14" s="27" t="s">
        <v>23</v>
      </c>
      <c r="I14" s="27" t="s">
        <v>24</v>
      </c>
      <c r="J14" s="25" t="str">
        <f>IF('Rekapitulace stavby'!AN10="","",'Rekapitulace stavby'!AN10)</f>
        <v/>
      </c>
      <c r="L14" s="32"/>
    </row>
    <row r="15" spans="2:46" s="1" customFormat="1" ht="18" customHeight="1">
      <c r="B15" s="32"/>
      <c r="E15" s="25" t="str">
        <f>IF('Rekapitulace stavby'!E11="","",'Rekapitulace stavby'!E11)</f>
        <v>Obec Braňany</v>
      </c>
      <c r="I15" s="27" t="s">
        <v>25</v>
      </c>
      <c r="J15" s="25" t="str">
        <f>IF('Rekapitulace stavby'!AN11="","",'Rekapitulace stavby'!AN11)</f>
        <v/>
      </c>
      <c r="L15" s="32"/>
    </row>
    <row r="16" spans="2:46" s="1" customFormat="1" ht="7" customHeight="1">
      <c r="B16" s="32"/>
      <c r="L16" s="32"/>
    </row>
    <row r="17" spans="2:12" s="1" customFormat="1" ht="12" customHeight="1">
      <c r="B17" s="32"/>
      <c r="D17" s="27" t="s">
        <v>26</v>
      </c>
      <c r="I17" s="27" t="s">
        <v>24</v>
      </c>
      <c r="J17" s="28" t="str">
        <f>'Rekapitulace stavby'!AN13</f>
        <v>Vyplň údaj</v>
      </c>
      <c r="L17" s="32"/>
    </row>
    <row r="18" spans="2:12" s="1" customFormat="1" ht="18" customHeight="1">
      <c r="B18" s="32"/>
      <c r="E18" s="278" t="str">
        <f>'Rekapitulace stavby'!E14</f>
        <v>Vyplň údaj</v>
      </c>
      <c r="F18" s="279"/>
      <c r="G18" s="279"/>
      <c r="H18" s="279"/>
      <c r="I18" s="27" t="s">
        <v>25</v>
      </c>
      <c r="J18" s="28" t="str">
        <f>'Rekapitulace stavby'!AN14</f>
        <v>Vyplň údaj</v>
      </c>
      <c r="L18" s="32"/>
    </row>
    <row r="19" spans="2:12" s="1" customFormat="1" ht="7" customHeight="1">
      <c r="B19" s="32"/>
      <c r="L19" s="32"/>
    </row>
    <row r="20" spans="2:12" s="1" customFormat="1" ht="12" customHeight="1">
      <c r="B20" s="32"/>
      <c r="D20" s="27" t="s">
        <v>28</v>
      </c>
      <c r="I20" s="27" t="s">
        <v>24</v>
      </c>
      <c r="J20" s="25" t="str">
        <f>IF('Rekapitulace stavby'!AN16="","",'Rekapitulace stavby'!AN16)</f>
        <v/>
      </c>
      <c r="L20" s="32"/>
    </row>
    <row r="21" spans="2:12" s="1" customFormat="1" ht="18" customHeight="1">
      <c r="B21" s="32"/>
      <c r="E21" s="25" t="str">
        <f>IF('Rekapitulace stavby'!E17="","",'Rekapitulace stavby'!E17)</f>
        <v>ISONOE INVEST a.s.</v>
      </c>
      <c r="I21" s="27" t="s">
        <v>25</v>
      </c>
      <c r="J21" s="25" t="str">
        <f>IF('Rekapitulace stavby'!AN17="","",'Rekapitulace stavby'!AN17)</f>
        <v/>
      </c>
      <c r="L21" s="32"/>
    </row>
    <row r="22" spans="2:12" s="1" customFormat="1" ht="7" customHeight="1">
      <c r="B22" s="32"/>
      <c r="L22" s="32"/>
    </row>
    <row r="23" spans="2:12" s="1" customFormat="1" ht="12" customHeight="1">
      <c r="B23" s="32"/>
      <c r="D23" s="27" t="s">
        <v>31</v>
      </c>
      <c r="I23" s="27" t="s">
        <v>24</v>
      </c>
      <c r="J23" s="25" t="str">
        <f>IF('Rekapitulace stavby'!AN19="","",'Rekapitulace stavby'!AN19)</f>
        <v/>
      </c>
      <c r="L23" s="32"/>
    </row>
    <row r="24" spans="2:12" s="1" customFormat="1" ht="18" customHeight="1">
      <c r="B24" s="32"/>
      <c r="E24" s="25" t="str">
        <f>IF('Rekapitulace stavby'!E20="","",'Rekapitulace stavby'!E20)</f>
        <v>Obec Braňany</v>
      </c>
      <c r="I24" s="27" t="s">
        <v>25</v>
      </c>
      <c r="J24" s="25" t="str">
        <f>IF('Rekapitulace stavby'!AN20="","",'Rekapitulace stavby'!AN20)</f>
        <v/>
      </c>
      <c r="L24" s="32"/>
    </row>
    <row r="25" spans="2:12" s="1" customFormat="1" ht="7" customHeight="1">
      <c r="B25" s="32"/>
      <c r="L25" s="32"/>
    </row>
    <row r="26" spans="2:12" s="1" customFormat="1" ht="12" customHeight="1">
      <c r="B26" s="32"/>
      <c r="D26" s="27" t="s">
        <v>32</v>
      </c>
      <c r="L26" s="32"/>
    </row>
    <row r="27" spans="2:12" s="7" customFormat="1" ht="16.5" customHeight="1">
      <c r="B27" s="86"/>
      <c r="E27" s="280" t="s">
        <v>17</v>
      </c>
      <c r="F27" s="280"/>
      <c r="G27" s="280"/>
      <c r="H27" s="280"/>
      <c r="L27" s="86"/>
    </row>
    <row r="28" spans="2:12" s="1" customFormat="1" ht="7" customHeight="1">
      <c r="B28" s="32"/>
      <c r="L28" s="32"/>
    </row>
    <row r="29" spans="2:12" s="1" customFormat="1" ht="7" customHeight="1">
      <c r="B29" s="32"/>
      <c r="D29" s="50"/>
      <c r="E29" s="50"/>
      <c r="F29" s="50"/>
      <c r="G29" s="50"/>
      <c r="H29" s="50"/>
      <c r="I29" s="50"/>
      <c r="J29" s="50"/>
      <c r="K29" s="50"/>
      <c r="L29" s="32"/>
    </row>
    <row r="30" spans="2:12" s="1" customFormat="1" ht="25.25" customHeight="1">
      <c r="B30" s="32"/>
      <c r="D30" s="87" t="s">
        <v>33</v>
      </c>
      <c r="J30" s="63">
        <f>ROUND(J88, 2)</f>
        <v>0</v>
      </c>
      <c r="L30" s="32"/>
    </row>
    <row r="31" spans="2:12" s="1" customFormat="1" ht="7" customHeight="1">
      <c r="B31" s="32"/>
      <c r="D31" s="50"/>
      <c r="E31" s="50"/>
      <c r="F31" s="50"/>
      <c r="G31" s="50"/>
      <c r="H31" s="50"/>
      <c r="I31" s="50"/>
      <c r="J31" s="50"/>
      <c r="K31" s="50"/>
      <c r="L31" s="32"/>
    </row>
    <row r="32" spans="2:12" s="1" customFormat="1" ht="14.5" customHeight="1">
      <c r="B32" s="32"/>
      <c r="F32" s="35" t="s">
        <v>35</v>
      </c>
      <c r="I32" s="35" t="s">
        <v>34</v>
      </c>
      <c r="J32" s="35" t="s">
        <v>36</v>
      </c>
      <c r="L32" s="32"/>
    </row>
    <row r="33" spans="2:12" s="1" customFormat="1" ht="14.5" customHeight="1">
      <c r="B33" s="32"/>
      <c r="D33" s="52" t="s">
        <v>37</v>
      </c>
      <c r="E33" s="27" t="s">
        <v>38</v>
      </c>
      <c r="F33" s="88">
        <f>ROUND((SUM(BE88:BE211)),  2)</f>
        <v>0</v>
      </c>
      <c r="I33" s="89">
        <v>0.21</v>
      </c>
      <c r="J33" s="88">
        <f>ROUND(((SUM(BE88:BE211))*I33),  2)</f>
        <v>0</v>
      </c>
      <c r="L33" s="32"/>
    </row>
    <row r="34" spans="2:12" s="1" customFormat="1" ht="14.5" customHeight="1">
      <c r="B34" s="32"/>
      <c r="E34" s="27" t="s">
        <v>39</v>
      </c>
      <c r="F34" s="88">
        <f>ROUND((SUM(BF88:BF211)),  2)</f>
        <v>0</v>
      </c>
      <c r="I34" s="89">
        <v>0.12</v>
      </c>
      <c r="J34" s="88">
        <f>ROUND(((SUM(BF88:BF211))*I34),  2)</f>
        <v>0</v>
      </c>
      <c r="L34" s="32"/>
    </row>
    <row r="35" spans="2:12" s="1" customFormat="1" ht="14.5" hidden="1" customHeight="1">
      <c r="B35" s="32"/>
      <c r="E35" s="27" t="s">
        <v>40</v>
      </c>
      <c r="F35" s="88">
        <f>ROUND((SUM(BG88:BG211)),  2)</f>
        <v>0</v>
      </c>
      <c r="I35" s="89">
        <v>0.21</v>
      </c>
      <c r="J35" s="88">
        <f>0</f>
        <v>0</v>
      </c>
      <c r="L35" s="32"/>
    </row>
    <row r="36" spans="2:12" s="1" customFormat="1" ht="14.5" hidden="1" customHeight="1">
      <c r="B36" s="32"/>
      <c r="E36" s="27" t="s">
        <v>41</v>
      </c>
      <c r="F36" s="88">
        <f>ROUND((SUM(BH88:BH211)),  2)</f>
        <v>0</v>
      </c>
      <c r="I36" s="89">
        <v>0.12</v>
      </c>
      <c r="J36" s="88">
        <f>0</f>
        <v>0</v>
      </c>
      <c r="L36" s="32"/>
    </row>
    <row r="37" spans="2:12" s="1" customFormat="1" ht="14.5" hidden="1" customHeight="1">
      <c r="B37" s="32"/>
      <c r="E37" s="27" t="s">
        <v>42</v>
      </c>
      <c r="F37" s="88">
        <f>ROUND((SUM(BI88:BI211)),  2)</f>
        <v>0</v>
      </c>
      <c r="I37" s="89">
        <v>0</v>
      </c>
      <c r="J37" s="88">
        <f>0</f>
        <v>0</v>
      </c>
      <c r="L37" s="32"/>
    </row>
    <row r="38" spans="2:12" s="1" customFormat="1" ht="7" customHeight="1">
      <c r="B38" s="32"/>
      <c r="L38" s="32"/>
    </row>
    <row r="39" spans="2:12" s="1" customFormat="1" ht="25.25" customHeight="1">
      <c r="B39" s="32"/>
      <c r="C39" s="90"/>
      <c r="D39" s="91" t="s">
        <v>43</v>
      </c>
      <c r="E39" s="54"/>
      <c r="F39" s="54"/>
      <c r="G39" s="92" t="s">
        <v>44</v>
      </c>
      <c r="H39" s="93" t="s">
        <v>45</v>
      </c>
      <c r="I39" s="54"/>
      <c r="J39" s="94">
        <f>SUM(J30:J37)</f>
        <v>0</v>
      </c>
      <c r="K39" s="95"/>
      <c r="L39" s="32"/>
    </row>
    <row r="40" spans="2:12" s="1" customFormat="1" ht="14.5" customHeight="1">
      <c r="B40" s="41"/>
      <c r="C40" s="42"/>
      <c r="D40" s="42"/>
      <c r="E40" s="42"/>
      <c r="F40" s="42"/>
      <c r="G40" s="42"/>
      <c r="H40" s="42"/>
      <c r="I40" s="42"/>
      <c r="J40" s="42"/>
      <c r="K40" s="42"/>
      <c r="L40" s="32"/>
    </row>
    <row r="44" spans="2:12" s="1" customFormat="1" ht="7" customHeight="1">
      <c r="B44" s="43"/>
      <c r="C44" s="44"/>
      <c r="D44" s="44"/>
      <c r="E44" s="44"/>
      <c r="F44" s="44"/>
      <c r="G44" s="44"/>
      <c r="H44" s="44"/>
      <c r="I44" s="44"/>
      <c r="J44" s="44"/>
      <c r="K44" s="44"/>
      <c r="L44" s="32"/>
    </row>
    <row r="45" spans="2:12" s="1" customFormat="1" ht="25" customHeight="1">
      <c r="B45" s="32"/>
      <c r="C45" s="21" t="s">
        <v>97</v>
      </c>
      <c r="L45" s="32"/>
    </row>
    <row r="46" spans="2:12" s="1" customFormat="1" ht="7" customHeight="1">
      <c r="B46" s="32"/>
      <c r="L46" s="32"/>
    </row>
    <row r="47" spans="2:12" s="1" customFormat="1" ht="12" customHeight="1">
      <c r="B47" s="32"/>
      <c r="C47" s="27" t="s">
        <v>14</v>
      </c>
      <c r="L47" s="32"/>
    </row>
    <row r="48" spans="2:12" s="1" customFormat="1" ht="16.5" customHeight="1">
      <c r="B48" s="32"/>
      <c r="E48" s="275" t="str">
        <f>E7</f>
        <v>Přístavba šaten ZŠ a MŠ Braňany</v>
      </c>
      <c r="F48" s="276"/>
      <c r="G48" s="276"/>
      <c r="H48" s="276"/>
      <c r="L48" s="32"/>
    </row>
    <row r="49" spans="2:47" s="1" customFormat="1" ht="12" customHeight="1">
      <c r="B49" s="32"/>
      <c r="C49" s="27" t="s">
        <v>94</v>
      </c>
      <c r="L49" s="32"/>
    </row>
    <row r="50" spans="2:47" s="1" customFormat="1" ht="16.5" customHeight="1">
      <c r="B50" s="32"/>
      <c r="E50" s="273" t="str">
        <f>E9</f>
        <v>D.1.4 - Dešťová kanalizace</v>
      </c>
      <c r="F50" s="274"/>
      <c r="G50" s="274"/>
      <c r="H50" s="274"/>
      <c r="L50" s="32"/>
    </row>
    <row r="51" spans="2:47" s="1" customFormat="1" ht="7" customHeight="1">
      <c r="B51" s="32"/>
      <c r="L51" s="32"/>
    </row>
    <row r="52" spans="2:47" s="1" customFormat="1" ht="12" customHeight="1">
      <c r="B52" s="32"/>
      <c r="C52" s="27" t="s">
        <v>19</v>
      </c>
      <c r="F52" s="25" t="str">
        <f>F12</f>
        <v xml:space="preserve"> </v>
      </c>
      <c r="I52" s="27" t="s">
        <v>21</v>
      </c>
      <c r="J52" s="49" t="str">
        <f>IF(J12="","",J12)</f>
        <v>3. 7. 2026</v>
      </c>
      <c r="L52" s="32"/>
    </row>
    <row r="53" spans="2:47" s="1" customFormat="1" ht="7" customHeight="1">
      <c r="B53" s="32"/>
      <c r="L53" s="32"/>
    </row>
    <row r="54" spans="2:47" s="1" customFormat="1" ht="15.25" customHeight="1">
      <c r="B54" s="32"/>
      <c r="C54" s="27" t="s">
        <v>23</v>
      </c>
      <c r="F54" s="25" t="str">
        <f>E15</f>
        <v>Obec Braňany</v>
      </c>
      <c r="I54" s="27" t="s">
        <v>28</v>
      </c>
      <c r="J54" s="30" t="str">
        <f>E21</f>
        <v>ISONOE INVEST a.s.</v>
      </c>
      <c r="L54" s="32"/>
    </row>
    <row r="55" spans="2:47" s="1" customFormat="1" ht="15.25" customHeight="1">
      <c r="B55" s="32"/>
      <c r="C55" s="27" t="s">
        <v>26</v>
      </c>
      <c r="F55" s="25" t="str">
        <f>IF(E18="","",E18)</f>
        <v>Vyplň údaj</v>
      </c>
      <c r="I55" s="27" t="s">
        <v>31</v>
      </c>
      <c r="J55" s="30" t="str">
        <f>E24</f>
        <v>Obec Braňany</v>
      </c>
      <c r="L55" s="32"/>
    </row>
    <row r="56" spans="2:47" s="1" customFormat="1" ht="10.25" customHeight="1">
      <c r="B56" s="32"/>
      <c r="L56" s="32"/>
    </row>
    <row r="57" spans="2:47" s="1" customFormat="1" ht="29.25" customHeight="1">
      <c r="B57" s="32"/>
      <c r="C57" s="96" t="s">
        <v>98</v>
      </c>
      <c r="D57" s="90"/>
      <c r="E57" s="90"/>
      <c r="F57" s="90"/>
      <c r="G57" s="90"/>
      <c r="H57" s="90"/>
      <c r="I57" s="90"/>
      <c r="J57" s="97" t="s">
        <v>99</v>
      </c>
      <c r="K57" s="90"/>
      <c r="L57" s="32"/>
    </row>
    <row r="58" spans="2:47" s="1" customFormat="1" ht="10.25" customHeight="1">
      <c r="B58" s="32"/>
      <c r="L58" s="32"/>
    </row>
    <row r="59" spans="2:47" s="1" customFormat="1" ht="23" customHeight="1">
      <c r="B59" s="32"/>
      <c r="C59" s="98" t="s">
        <v>65</v>
      </c>
      <c r="J59" s="63">
        <f>J88</f>
        <v>0</v>
      </c>
      <c r="L59" s="32"/>
      <c r="AU59" s="17" t="s">
        <v>100</v>
      </c>
    </row>
    <row r="60" spans="2:47" s="8" customFormat="1" ht="25" customHeight="1">
      <c r="B60" s="99"/>
      <c r="D60" s="100" t="s">
        <v>101</v>
      </c>
      <c r="E60" s="101"/>
      <c r="F60" s="101"/>
      <c r="G60" s="101"/>
      <c r="H60" s="101"/>
      <c r="I60" s="101"/>
      <c r="J60" s="102">
        <f>J89</f>
        <v>0</v>
      </c>
      <c r="L60" s="99"/>
    </row>
    <row r="61" spans="2:47" s="9" customFormat="1" ht="20" customHeight="1">
      <c r="B61" s="103"/>
      <c r="D61" s="104" t="s">
        <v>102</v>
      </c>
      <c r="E61" s="105"/>
      <c r="F61" s="105"/>
      <c r="G61" s="105"/>
      <c r="H61" s="105"/>
      <c r="I61" s="105"/>
      <c r="J61" s="106">
        <f>J90</f>
        <v>0</v>
      </c>
      <c r="L61" s="103"/>
    </row>
    <row r="62" spans="2:47" s="9" customFormat="1" ht="20" customHeight="1">
      <c r="B62" s="103"/>
      <c r="D62" s="104" t="s">
        <v>105</v>
      </c>
      <c r="E62" s="105"/>
      <c r="F62" s="105"/>
      <c r="G62" s="105"/>
      <c r="H62" s="105"/>
      <c r="I62" s="105"/>
      <c r="J62" s="106">
        <f>J127</f>
        <v>0</v>
      </c>
      <c r="L62" s="103"/>
    </row>
    <row r="63" spans="2:47" s="9" customFormat="1" ht="20" customHeight="1">
      <c r="B63" s="103"/>
      <c r="D63" s="104" t="s">
        <v>1360</v>
      </c>
      <c r="E63" s="105"/>
      <c r="F63" s="105"/>
      <c r="G63" s="105"/>
      <c r="H63" s="105"/>
      <c r="I63" s="105"/>
      <c r="J63" s="106">
        <f>J132</f>
        <v>0</v>
      </c>
      <c r="L63" s="103"/>
    </row>
    <row r="64" spans="2:47" s="9" customFormat="1" ht="20" customHeight="1">
      <c r="B64" s="103"/>
      <c r="D64" s="104" t="s">
        <v>107</v>
      </c>
      <c r="E64" s="105"/>
      <c r="F64" s="105"/>
      <c r="G64" s="105"/>
      <c r="H64" s="105"/>
      <c r="I64" s="105"/>
      <c r="J64" s="106">
        <f>J185</f>
        <v>0</v>
      </c>
      <c r="L64" s="103"/>
    </row>
    <row r="65" spans="2:12" s="9" customFormat="1" ht="20" customHeight="1">
      <c r="B65" s="103"/>
      <c r="D65" s="104" t="s">
        <v>109</v>
      </c>
      <c r="E65" s="105"/>
      <c r="F65" s="105"/>
      <c r="G65" s="105"/>
      <c r="H65" s="105"/>
      <c r="I65" s="105"/>
      <c r="J65" s="106">
        <f>J188</f>
        <v>0</v>
      </c>
      <c r="L65" s="103"/>
    </row>
    <row r="66" spans="2:12" s="8" customFormat="1" ht="25" customHeight="1">
      <c r="B66" s="99"/>
      <c r="D66" s="100" t="s">
        <v>110</v>
      </c>
      <c r="E66" s="101"/>
      <c r="F66" s="101"/>
      <c r="G66" s="101"/>
      <c r="H66" s="101"/>
      <c r="I66" s="101"/>
      <c r="J66" s="102">
        <f>J191</f>
        <v>0</v>
      </c>
      <c r="L66" s="99"/>
    </row>
    <row r="67" spans="2:12" s="9" customFormat="1" ht="20" customHeight="1">
      <c r="B67" s="103"/>
      <c r="D67" s="104" t="s">
        <v>1361</v>
      </c>
      <c r="E67" s="105"/>
      <c r="F67" s="105"/>
      <c r="G67" s="105"/>
      <c r="H67" s="105"/>
      <c r="I67" s="105"/>
      <c r="J67" s="106">
        <f>J192</f>
        <v>0</v>
      </c>
      <c r="L67" s="103"/>
    </row>
    <row r="68" spans="2:12" s="9" customFormat="1" ht="20" customHeight="1">
      <c r="B68" s="103"/>
      <c r="D68" s="104" t="s">
        <v>1362</v>
      </c>
      <c r="E68" s="105"/>
      <c r="F68" s="105"/>
      <c r="G68" s="105"/>
      <c r="H68" s="105"/>
      <c r="I68" s="105"/>
      <c r="J68" s="106">
        <f>J203</f>
        <v>0</v>
      </c>
      <c r="L68" s="103"/>
    </row>
    <row r="69" spans="2:12" s="1" customFormat="1" ht="21.75" customHeight="1">
      <c r="B69" s="32"/>
      <c r="L69" s="32"/>
    </row>
    <row r="70" spans="2:12" s="1" customFormat="1" ht="7" customHeight="1">
      <c r="B70" s="41"/>
      <c r="C70" s="42"/>
      <c r="D70" s="42"/>
      <c r="E70" s="42"/>
      <c r="F70" s="42"/>
      <c r="G70" s="42"/>
      <c r="H70" s="42"/>
      <c r="I70" s="42"/>
      <c r="J70" s="42"/>
      <c r="K70" s="42"/>
      <c r="L70" s="32"/>
    </row>
    <row r="74" spans="2:12" s="1" customFormat="1" ht="7" customHeight="1">
      <c r="B74" s="43"/>
      <c r="C74" s="44"/>
      <c r="D74" s="44"/>
      <c r="E74" s="44"/>
      <c r="F74" s="44"/>
      <c r="G74" s="44"/>
      <c r="H74" s="44"/>
      <c r="I74" s="44"/>
      <c r="J74" s="44"/>
      <c r="K74" s="44"/>
      <c r="L74" s="32"/>
    </row>
    <row r="75" spans="2:12" s="1" customFormat="1" ht="25" customHeight="1">
      <c r="B75" s="32"/>
      <c r="C75" s="21" t="s">
        <v>126</v>
      </c>
      <c r="L75" s="32"/>
    </row>
    <row r="76" spans="2:12" s="1" customFormat="1" ht="7" customHeight="1">
      <c r="B76" s="32"/>
      <c r="L76" s="32"/>
    </row>
    <row r="77" spans="2:12" s="1" customFormat="1" ht="12" customHeight="1">
      <c r="B77" s="32"/>
      <c r="C77" s="27" t="s">
        <v>14</v>
      </c>
      <c r="L77" s="32"/>
    </row>
    <row r="78" spans="2:12" s="1" customFormat="1" ht="16.5" customHeight="1">
      <c r="B78" s="32"/>
      <c r="E78" s="275" t="str">
        <f>E7</f>
        <v>Přístavba šaten ZŠ a MŠ Braňany</v>
      </c>
      <c r="F78" s="276"/>
      <c r="G78" s="276"/>
      <c r="H78" s="276"/>
      <c r="L78" s="32"/>
    </row>
    <row r="79" spans="2:12" s="1" customFormat="1" ht="12" customHeight="1">
      <c r="B79" s="32"/>
      <c r="C79" s="27" t="s">
        <v>94</v>
      </c>
      <c r="L79" s="32"/>
    </row>
    <row r="80" spans="2:12" s="1" customFormat="1" ht="16.5" customHeight="1">
      <c r="B80" s="32"/>
      <c r="E80" s="273" t="str">
        <f>E9</f>
        <v>D.1.4 - Dešťová kanalizace</v>
      </c>
      <c r="F80" s="274"/>
      <c r="G80" s="274"/>
      <c r="H80" s="274"/>
      <c r="L80" s="32"/>
    </row>
    <row r="81" spans="2:65" s="1" customFormat="1" ht="7" customHeight="1">
      <c r="B81" s="32"/>
      <c r="L81" s="32"/>
    </row>
    <row r="82" spans="2:65" s="1" customFormat="1" ht="12" customHeight="1">
      <c r="B82" s="32"/>
      <c r="C82" s="27" t="s">
        <v>19</v>
      </c>
      <c r="F82" s="25" t="str">
        <f>F12</f>
        <v xml:space="preserve"> </v>
      </c>
      <c r="I82" s="27" t="s">
        <v>21</v>
      </c>
      <c r="J82" s="49" t="str">
        <f>IF(J12="","",J12)</f>
        <v>3. 7. 2026</v>
      </c>
      <c r="L82" s="32"/>
    </row>
    <row r="83" spans="2:65" s="1" customFormat="1" ht="7" customHeight="1">
      <c r="B83" s="32"/>
      <c r="L83" s="32"/>
    </row>
    <row r="84" spans="2:65" s="1" customFormat="1" ht="15.25" customHeight="1">
      <c r="B84" s="32"/>
      <c r="C84" s="27" t="s">
        <v>23</v>
      </c>
      <c r="F84" s="25" t="str">
        <f>E15</f>
        <v>Obec Braňany</v>
      </c>
      <c r="I84" s="27" t="s">
        <v>28</v>
      </c>
      <c r="J84" s="30" t="str">
        <f>E21</f>
        <v>ISONOE INVEST a.s.</v>
      </c>
      <c r="L84" s="32"/>
    </row>
    <row r="85" spans="2:65" s="1" customFormat="1" ht="15.25" customHeight="1">
      <c r="B85" s="32"/>
      <c r="C85" s="27" t="s">
        <v>26</v>
      </c>
      <c r="F85" s="25" t="str">
        <f>IF(E18="","",E18)</f>
        <v>Vyplň údaj</v>
      </c>
      <c r="I85" s="27" t="s">
        <v>31</v>
      </c>
      <c r="J85" s="30" t="str">
        <f>E24</f>
        <v>Obec Braňany</v>
      </c>
      <c r="L85" s="32"/>
    </row>
    <row r="86" spans="2:65" s="1" customFormat="1" ht="10.25" customHeight="1">
      <c r="B86" s="32"/>
      <c r="L86" s="32"/>
    </row>
    <row r="87" spans="2:65" s="10" customFormat="1" ht="29.25" customHeight="1">
      <c r="B87" s="107"/>
      <c r="C87" s="108" t="s">
        <v>127</v>
      </c>
      <c r="D87" s="109" t="s">
        <v>52</v>
      </c>
      <c r="E87" s="109" t="s">
        <v>48</v>
      </c>
      <c r="F87" s="109" t="s">
        <v>49</v>
      </c>
      <c r="G87" s="109" t="s">
        <v>128</v>
      </c>
      <c r="H87" s="109" t="s">
        <v>129</v>
      </c>
      <c r="I87" s="109" t="s">
        <v>130</v>
      </c>
      <c r="J87" s="109" t="s">
        <v>99</v>
      </c>
      <c r="K87" s="110" t="s">
        <v>131</v>
      </c>
      <c r="L87" s="107"/>
      <c r="M87" s="56" t="s">
        <v>17</v>
      </c>
      <c r="N87" s="57" t="s">
        <v>37</v>
      </c>
      <c r="O87" s="57" t="s">
        <v>132</v>
      </c>
      <c r="P87" s="57" t="s">
        <v>133</v>
      </c>
      <c r="Q87" s="57" t="s">
        <v>134</v>
      </c>
      <c r="R87" s="57" t="s">
        <v>135</v>
      </c>
      <c r="S87" s="57" t="s">
        <v>136</v>
      </c>
      <c r="T87" s="58" t="s">
        <v>137</v>
      </c>
    </row>
    <row r="88" spans="2:65" s="1" customFormat="1" ht="23" customHeight="1">
      <c r="B88" s="32"/>
      <c r="C88" s="61" t="s">
        <v>138</v>
      </c>
      <c r="J88" s="111">
        <f>BK88</f>
        <v>0</v>
      </c>
      <c r="L88" s="32"/>
      <c r="M88" s="59"/>
      <c r="N88" s="50"/>
      <c r="O88" s="50"/>
      <c r="P88" s="112">
        <f>P89+P191</f>
        <v>0</v>
      </c>
      <c r="Q88" s="50"/>
      <c r="R88" s="112">
        <f>R89+R191</f>
        <v>0</v>
      </c>
      <c r="S88" s="50"/>
      <c r="T88" s="113">
        <f>T89+T191</f>
        <v>0</v>
      </c>
      <c r="AT88" s="17" t="s">
        <v>66</v>
      </c>
      <c r="AU88" s="17" t="s">
        <v>100</v>
      </c>
      <c r="BK88" s="114">
        <f>BK89+BK191</f>
        <v>0</v>
      </c>
    </row>
    <row r="89" spans="2:65" s="11" customFormat="1" ht="26" customHeight="1">
      <c r="B89" s="115"/>
      <c r="D89" s="116" t="s">
        <v>66</v>
      </c>
      <c r="E89" s="117" t="s">
        <v>139</v>
      </c>
      <c r="F89" s="117" t="s">
        <v>140</v>
      </c>
      <c r="I89" s="118"/>
      <c r="J89" s="119">
        <f>BK89</f>
        <v>0</v>
      </c>
      <c r="L89" s="115"/>
      <c r="M89" s="120"/>
      <c r="P89" s="121">
        <f>P90+P127+P132+P185+P188</f>
        <v>0</v>
      </c>
      <c r="R89" s="121">
        <f>R90+R127+R132+R185+R188</f>
        <v>0</v>
      </c>
      <c r="T89" s="122">
        <f>T90+T127+T132+T185+T188</f>
        <v>0</v>
      </c>
      <c r="AR89" s="116" t="s">
        <v>75</v>
      </c>
      <c r="AT89" s="123" t="s">
        <v>66</v>
      </c>
      <c r="AU89" s="123" t="s">
        <v>67</v>
      </c>
      <c r="AY89" s="116" t="s">
        <v>141</v>
      </c>
      <c r="BK89" s="124">
        <f>BK90+BK127+BK132+BK185+BK188</f>
        <v>0</v>
      </c>
    </row>
    <row r="90" spans="2:65" s="11" customFormat="1" ht="23" customHeight="1">
      <c r="B90" s="115"/>
      <c r="D90" s="116" t="s">
        <v>66</v>
      </c>
      <c r="E90" s="125" t="s">
        <v>75</v>
      </c>
      <c r="F90" s="125" t="s">
        <v>142</v>
      </c>
      <c r="I90" s="118"/>
      <c r="J90" s="126">
        <f>BK90</f>
        <v>0</v>
      </c>
      <c r="L90" s="115"/>
      <c r="M90" s="120"/>
      <c r="P90" s="121">
        <f>SUM(P91:P126)</f>
        <v>0</v>
      </c>
      <c r="R90" s="121">
        <f>SUM(R91:R126)</f>
        <v>0</v>
      </c>
      <c r="T90" s="122">
        <f>SUM(T91:T126)</f>
        <v>0</v>
      </c>
      <c r="AR90" s="116" t="s">
        <v>75</v>
      </c>
      <c r="AT90" s="123" t="s">
        <v>66</v>
      </c>
      <c r="AU90" s="123" t="s">
        <v>75</v>
      </c>
      <c r="AY90" s="116" t="s">
        <v>141</v>
      </c>
      <c r="BK90" s="124">
        <f>SUM(BK91:BK126)</f>
        <v>0</v>
      </c>
    </row>
    <row r="91" spans="2:65" s="1" customFormat="1" ht="24.25" customHeight="1">
      <c r="B91" s="32"/>
      <c r="C91" s="127" t="s">
        <v>75</v>
      </c>
      <c r="D91" s="127" t="s">
        <v>143</v>
      </c>
      <c r="E91" s="128" t="s">
        <v>198</v>
      </c>
      <c r="F91" s="129" t="s">
        <v>199</v>
      </c>
      <c r="G91" s="130" t="s">
        <v>190</v>
      </c>
      <c r="H91" s="131">
        <v>3.375</v>
      </c>
      <c r="I91" s="132"/>
      <c r="J91" s="133">
        <f>ROUND(I91*H91,2)</f>
        <v>0</v>
      </c>
      <c r="K91" s="129" t="s">
        <v>147</v>
      </c>
      <c r="L91" s="32"/>
      <c r="M91" s="134" t="s">
        <v>17</v>
      </c>
      <c r="N91" s="135" t="s">
        <v>38</v>
      </c>
      <c r="P91" s="136">
        <f>O91*H91</f>
        <v>0</v>
      </c>
      <c r="Q91" s="136">
        <v>0</v>
      </c>
      <c r="R91" s="136">
        <f>Q91*H91</f>
        <v>0</v>
      </c>
      <c r="S91" s="136">
        <v>0</v>
      </c>
      <c r="T91" s="137">
        <f>S91*H91</f>
        <v>0</v>
      </c>
      <c r="AR91" s="138" t="s">
        <v>148</v>
      </c>
      <c r="AT91" s="138" t="s">
        <v>143</v>
      </c>
      <c r="AU91" s="138" t="s">
        <v>77</v>
      </c>
      <c r="AY91" s="17" t="s">
        <v>141</v>
      </c>
      <c r="BE91" s="139">
        <f>IF(N91="základní",J91,0)</f>
        <v>0</v>
      </c>
      <c r="BF91" s="139">
        <f>IF(N91="snížená",J91,0)</f>
        <v>0</v>
      </c>
      <c r="BG91" s="139">
        <f>IF(N91="zákl. přenesená",J91,0)</f>
        <v>0</v>
      </c>
      <c r="BH91" s="139">
        <f>IF(N91="sníž. přenesená",J91,0)</f>
        <v>0</v>
      </c>
      <c r="BI91" s="139">
        <f>IF(N91="nulová",J91,0)</f>
        <v>0</v>
      </c>
      <c r="BJ91" s="17" t="s">
        <v>75</v>
      </c>
      <c r="BK91" s="139">
        <f>ROUND(I91*H91,2)</f>
        <v>0</v>
      </c>
      <c r="BL91" s="17" t="s">
        <v>148</v>
      </c>
      <c r="BM91" s="138" t="s">
        <v>77</v>
      </c>
    </row>
    <row r="92" spans="2:65" s="1" customFormat="1">
      <c r="B92" s="32"/>
      <c r="D92" s="140" t="s">
        <v>149</v>
      </c>
      <c r="F92" s="141" t="s">
        <v>201</v>
      </c>
      <c r="I92" s="142"/>
      <c r="L92" s="32"/>
      <c r="M92" s="143"/>
      <c r="T92" s="53"/>
      <c r="AT92" s="17" t="s">
        <v>149</v>
      </c>
      <c r="AU92" s="17" t="s">
        <v>77</v>
      </c>
    </row>
    <row r="93" spans="2:65" s="12" customFormat="1" ht="12">
      <c r="B93" s="144"/>
      <c r="D93" s="145" t="s">
        <v>151</v>
      </c>
      <c r="E93" s="146" t="s">
        <v>17</v>
      </c>
      <c r="F93" s="147" t="s">
        <v>1363</v>
      </c>
      <c r="H93" s="146" t="s">
        <v>17</v>
      </c>
      <c r="I93" s="148"/>
      <c r="L93" s="144"/>
      <c r="M93" s="149"/>
      <c r="T93" s="150"/>
      <c r="AT93" s="146" t="s">
        <v>151</v>
      </c>
      <c r="AU93" s="146" t="s">
        <v>77</v>
      </c>
      <c r="AV93" s="12" t="s">
        <v>75</v>
      </c>
      <c r="AW93" s="12" t="s">
        <v>30</v>
      </c>
      <c r="AX93" s="12" t="s">
        <v>67</v>
      </c>
      <c r="AY93" s="146" t="s">
        <v>141</v>
      </c>
    </row>
    <row r="94" spans="2:65" s="13" customFormat="1" ht="12">
      <c r="B94" s="151"/>
      <c r="D94" s="145" t="s">
        <v>151</v>
      </c>
      <c r="E94" s="152" t="s">
        <v>17</v>
      </c>
      <c r="F94" s="153" t="s">
        <v>1364</v>
      </c>
      <c r="H94" s="154">
        <v>3.375</v>
      </c>
      <c r="I94" s="155"/>
      <c r="L94" s="151"/>
      <c r="M94" s="156"/>
      <c r="T94" s="157"/>
      <c r="AT94" s="152" t="s">
        <v>151</v>
      </c>
      <c r="AU94" s="152" t="s">
        <v>77</v>
      </c>
      <c r="AV94" s="13" t="s">
        <v>77</v>
      </c>
      <c r="AW94" s="13" t="s">
        <v>30</v>
      </c>
      <c r="AX94" s="13" t="s">
        <v>67</v>
      </c>
      <c r="AY94" s="152" t="s">
        <v>141</v>
      </c>
    </row>
    <row r="95" spans="2:65" s="14" customFormat="1" ht="12">
      <c r="B95" s="158"/>
      <c r="D95" s="145" t="s">
        <v>151</v>
      </c>
      <c r="E95" s="159" t="s">
        <v>17</v>
      </c>
      <c r="F95" s="160" t="s">
        <v>154</v>
      </c>
      <c r="H95" s="161">
        <v>3.375</v>
      </c>
      <c r="I95" s="162"/>
      <c r="L95" s="158"/>
      <c r="M95" s="163"/>
      <c r="T95" s="164"/>
      <c r="AT95" s="159" t="s">
        <v>151</v>
      </c>
      <c r="AU95" s="159" t="s">
        <v>77</v>
      </c>
      <c r="AV95" s="14" t="s">
        <v>148</v>
      </c>
      <c r="AW95" s="14" t="s">
        <v>30</v>
      </c>
      <c r="AX95" s="14" t="s">
        <v>75</v>
      </c>
      <c r="AY95" s="159" t="s">
        <v>141</v>
      </c>
    </row>
    <row r="96" spans="2:65" s="1" customFormat="1" ht="24.25" customHeight="1">
      <c r="B96" s="32"/>
      <c r="C96" s="127" t="s">
        <v>77</v>
      </c>
      <c r="D96" s="127" t="s">
        <v>143</v>
      </c>
      <c r="E96" s="128" t="s">
        <v>1365</v>
      </c>
      <c r="F96" s="129" t="s">
        <v>1366</v>
      </c>
      <c r="G96" s="130" t="s">
        <v>190</v>
      </c>
      <c r="H96" s="131">
        <v>63</v>
      </c>
      <c r="I96" s="132"/>
      <c r="J96" s="133">
        <f>ROUND(I96*H96,2)</f>
        <v>0</v>
      </c>
      <c r="K96" s="129" t="s">
        <v>147</v>
      </c>
      <c r="L96" s="32"/>
      <c r="M96" s="134" t="s">
        <v>17</v>
      </c>
      <c r="N96" s="135" t="s">
        <v>38</v>
      </c>
      <c r="P96" s="136">
        <f>O96*H96</f>
        <v>0</v>
      </c>
      <c r="Q96" s="136">
        <v>0</v>
      </c>
      <c r="R96" s="136">
        <f>Q96*H96</f>
        <v>0</v>
      </c>
      <c r="S96" s="136">
        <v>0</v>
      </c>
      <c r="T96" s="137">
        <f>S96*H96</f>
        <v>0</v>
      </c>
      <c r="AR96" s="138" t="s">
        <v>148</v>
      </c>
      <c r="AT96" s="138" t="s">
        <v>143</v>
      </c>
      <c r="AU96" s="138" t="s">
        <v>77</v>
      </c>
      <c r="AY96" s="17" t="s">
        <v>141</v>
      </c>
      <c r="BE96" s="139">
        <f>IF(N96="základní",J96,0)</f>
        <v>0</v>
      </c>
      <c r="BF96" s="139">
        <f>IF(N96="snížená",J96,0)</f>
        <v>0</v>
      </c>
      <c r="BG96" s="139">
        <f>IF(N96="zákl. přenesená",J96,0)</f>
        <v>0</v>
      </c>
      <c r="BH96" s="139">
        <f>IF(N96="sníž. přenesená",J96,0)</f>
        <v>0</v>
      </c>
      <c r="BI96" s="139">
        <f>IF(N96="nulová",J96,0)</f>
        <v>0</v>
      </c>
      <c r="BJ96" s="17" t="s">
        <v>75</v>
      </c>
      <c r="BK96" s="139">
        <f>ROUND(I96*H96,2)</f>
        <v>0</v>
      </c>
      <c r="BL96" s="17" t="s">
        <v>148</v>
      </c>
      <c r="BM96" s="138" t="s">
        <v>148</v>
      </c>
    </row>
    <row r="97" spans="2:65" s="1" customFormat="1">
      <c r="B97" s="32"/>
      <c r="D97" s="140" t="s">
        <v>149</v>
      </c>
      <c r="F97" s="141" t="s">
        <v>1367</v>
      </c>
      <c r="I97" s="142"/>
      <c r="L97" s="32"/>
      <c r="M97" s="143"/>
      <c r="T97" s="53"/>
      <c r="AT97" s="17" t="s">
        <v>149</v>
      </c>
      <c r="AU97" s="17" t="s">
        <v>77</v>
      </c>
    </row>
    <row r="98" spans="2:65" s="13" customFormat="1" ht="12">
      <c r="B98" s="151"/>
      <c r="D98" s="145" t="s">
        <v>151</v>
      </c>
      <c r="E98" s="152" t="s">
        <v>17</v>
      </c>
      <c r="F98" s="153" t="s">
        <v>1368</v>
      </c>
      <c r="H98" s="154">
        <v>63</v>
      </c>
      <c r="I98" s="155"/>
      <c r="L98" s="151"/>
      <c r="M98" s="156"/>
      <c r="T98" s="157"/>
      <c r="AT98" s="152" t="s">
        <v>151</v>
      </c>
      <c r="AU98" s="152" t="s">
        <v>77</v>
      </c>
      <c r="AV98" s="13" t="s">
        <v>77</v>
      </c>
      <c r="AW98" s="13" t="s">
        <v>30</v>
      </c>
      <c r="AX98" s="13" t="s">
        <v>67</v>
      </c>
      <c r="AY98" s="152" t="s">
        <v>141</v>
      </c>
    </row>
    <row r="99" spans="2:65" s="14" customFormat="1" ht="12">
      <c r="B99" s="158"/>
      <c r="D99" s="145" t="s">
        <v>151</v>
      </c>
      <c r="E99" s="159" t="s">
        <v>17</v>
      </c>
      <c r="F99" s="160" t="s">
        <v>154</v>
      </c>
      <c r="H99" s="161">
        <v>63</v>
      </c>
      <c r="I99" s="162"/>
      <c r="L99" s="158"/>
      <c r="M99" s="163"/>
      <c r="T99" s="164"/>
      <c r="AT99" s="159" t="s">
        <v>151</v>
      </c>
      <c r="AU99" s="159" t="s">
        <v>77</v>
      </c>
      <c r="AV99" s="14" t="s">
        <v>148</v>
      </c>
      <c r="AW99" s="14" t="s">
        <v>30</v>
      </c>
      <c r="AX99" s="14" t="s">
        <v>75</v>
      </c>
      <c r="AY99" s="159" t="s">
        <v>141</v>
      </c>
    </row>
    <row r="100" spans="2:65" s="1" customFormat="1" ht="38" customHeight="1">
      <c r="B100" s="32"/>
      <c r="C100" s="127" t="s">
        <v>160</v>
      </c>
      <c r="D100" s="127" t="s">
        <v>143</v>
      </c>
      <c r="E100" s="128" t="s">
        <v>212</v>
      </c>
      <c r="F100" s="129" t="s">
        <v>213</v>
      </c>
      <c r="G100" s="130" t="s">
        <v>190</v>
      </c>
      <c r="H100" s="131">
        <v>22.625</v>
      </c>
      <c r="I100" s="132"/>
      <c r="J100" s="133">
        <f>ROUND(I100*H100,2)</f>
        <v>0</v>
      </c>
      <c r="K100" s="129" t="s">
        <v>147</v>
      </c>
      <c r="L100" s="32"/>
      <c r="M100" s="134" t="s">
        <v>17</v>
      </c>
      <c r="N100" s="135" t="s">
        <v>38</v>
      </c>
      <c r="P100" s="136">
        <f>O100*H100</f>
        <v>0</v>
      </c>
      <c r="Q100" s="136">
        <v>0</v>
      </c>
      <c r="R100" s="136">
        <f>Q100*H100</f>
        <v>0</v>
      </c>
      <c r="S100" s="136">
        <v>0</v>
      </c>
      <c r="T100" s="137">
        <f>S100*H100</f>
        <v>0</v>
      </c>
      <c r="AR100" s="138" t="s">
        <v>148</v>
      </c>
      <c r="AT100" s="138" t="s">
        <v>143</v>
      </c>
      <c r="AU100" s="138" t="s">
        <v>77</v>
      </c>
      <c r="AY100" s="17" t="s">
        <v>141</v>
      </c>
      <c r="BE100" s="139">
        <f>IF(N100="základní",J100,0)</f>
        <v>0</v>
      </c>
      <c r="BF100" s="139">
        <f>IF(N100="snížená",J100,0)</f>
        <v>0</v>
      </c>
      <c r="BG100" s="139">
        <f>IF(N100="zákl. přenesená",J100,0)</f>
        <v>0</v>
      </c>
      <c r="BH100" s="139">
        <f>IF(N100="sníž. přenesená",J100,0)</f>
        <v>0</v>
      </c>
      <c r="BI100" s="139">
        <f>IF(N100="nulová",J100,0)</f>
        <v>0</v>
      </c>
      <c r="BJ100" s="17" t="s">
        <v>75</v>
      </c>
      <c r="BK100" s="139">
        <f>ROUND(I100*H100,2)</f>
        <v>0</v>
      </c>
      <c r="BL100" s="17" t="s">
        <v>148</v>
      </c>
      <c r="BM100" s="138" t="s">
        <v>163</v>
      </c>
    </row>
    <row r="101" spans="2:65" s="1" customFormat="1">
      <c r="B101" s="32"/>
      <c r="D101" s="140" t="s">
        <v>149</v>
      </c>
      <c r="F101" s="141" t="s">
        <v>215</v>
      </c>
      <c r="I101" s="142"/>
      <c r="L101" s="32"/>
      <c r="M101" s="143"/>
      <c r="T101" s="53"/>
      <c r="AT101" s="17" t="s">
        <v>149</v>
      </c>
      <c r="AU101" s="17" t="s">
        <v>77</v>
      </c>
    </row>
    <row r="102" spans="2:65" s="13" customFormat="1" ht="12">
      <c r="B102" s="151"/>
      <c r="D102" s="145" t="s">
        <v>151</v>
      </c>
      <c r="E102" s="152" t="s">
        <v>17</v>
      </c>
      <c r="F102" s="153" t="s">
        <v>1369</v>
      </c>
      <c r="H102" s="154">
        <v>22.625</v>
      </c>
      <c r="I102" s="155"/>
      <c r="L102" s="151"/>
      <c r="M102" s="156"/>
      <c r="T102" s="157"/>
      <c r="AT102" s="152" t="s">
        <v>151</v>
      </c>
      <c r="AU102" s="152" t="s">
        <v>77</v>
      </c>
      <c r="AV102" s="13" t="s">
        <v>77</v>
      </c>
      <c r="AW102" s="13" t="s">
        <v>30</v>
      </c>
      <c r="AX102" s="13" t="s">
        <v>67</v>
      </c>
      <c r="AY102" s="152" t="s">
        <v>141</v>
      </c>
    </row>
    <row r="103" spans="2:65" s="14" customFormat="1" ht="12">
      <c r="B103" s="158"/>
      <c r="D103" s="145" t="s">
        <v>151</v>
      </c>
      <c r="E103" s="159" t="s">
        <v>17</v>
      </c>
      <c r="F103" s="160" t="s">
        <v>154</v>
      </c>
      <c r="H103" s="161">
        <v>22.625</v>
      </c>
      <c r="I103" s="162"/>
      <c r="L103" s="158"/>
      <c r="M103" s="163"/>
      <c r="T103" s="164"/>
      <c r="AT103" s="159" t="s">
        <v>151</v>
      </c>
      <c r="AU103" s="159" t="s">
        <v>77</v>
      </c>
      <c r="AV103" s="14" t="s">
        <v>148</v>
      </c>
      <c r="AW103" s="14" t="s">
        <v>30</v>
      </c>
      <c r="AX103" s="14" t="s">
        <v>75</v>
      </c>
      <c r="AY103" s="159" t="s">
        <v>141</v>
      </c>
    </row>
    <row r="104" spans="2:65" s="1" customFormat="1" ht="38" customHeight="1">
      <c r="B104" s="32"/>
      <c r="C104" s="127" t="s">
        <v>148</v>
      </c>
      <c r="D104" s="127" t="s">
        <v>143</v>
      </c>
      <c r="E104" s="128" t="s">
        <v>220</v>
      </c>
      <c r="F104" s="129" t="s">
        <v>221</v>
      </c>
      <c r="G104" s="130" t="s">
        <v>190</v>
      </c>
      <c r="H104" s="131">
        <v>226.25</v>
      </c>
      <c r="I104" s="132"/>
      <c r="J104" s="133">
        <f>ROUND(I104*H104,2)</f>
        <v>0</v>
      </c>
      <c r="K104" s="129" t="s">
        <v>147</v>
      </c>
      <c r="L104" s="32"/>
      <c r="M104" s="134" t="s">
        <v>17</v>
      </c>
      <c r="N104" s="135" t="s">
        <v>38</v>
      </c>
      <c r="P104" s="136">
        <f>O104*H104</f>
        <v>0</v>
      </c>
      <c r="Q104" s="136">
        <v>0</v>
      </c>
      <c r="R104" s="136">
        <f>Q104*H104</f>
        <v>0</v>
      </c>
      <c r="S104" s="136">
        <v>0</v>
      </c>
      <c r="T104" s="137">
        <f>S104*H104</f>
        <v>0</v>
      </c>
      <c r="AR104" s="138" t="s">
        <v>148</v>
      </c>
      <c r="AT104" s="138" t="s">
        <v>143</v>
      </c>
      <c r="AU104" s="138" t="s">
        <v>77</v>
      </c>
      <c r="AY104" s="17" t="s">
        <v>141</v>
      </c>
      <c r="BE104" s="139">
        <f>IF(N104="základní",J104,0)</f>
        <v>0</v>
      </c>
      <c r="BF104" s="139">
        <f>IF(N104="snížená",J104,0)</f>
        <v>0</v>
      </c>
      <c r="BG104" s="139">
        <f>IF(N104="zákl. přenesená",J104,0)</f>
        <v>0</v>
      </c>
      <c r="BH104" s="139">
        <f>IF(N104="sníž. přenesená",J104,0)</f>
        <v>0</v>
      </c>
      <c r="BI104" s="139">
        <f>IF(N104="nulová",J104,0)</f>
        <v>0</v>
      </c>
      <c r="BJ104" s="17" t="s">
        <v>75</v>
      </c>
      <c r="BK104" s="139">
        <f>ROUND(I104*H104,2)</f>
        <v>0</v>
      </c>
      <c r="BL104" s="17" t="s">
        <v>148</v>
      </c>
      <c r="BM104" s="138" t="s">
        <v>168</v>
      </c>
    </row>
    <row r="105" spans="2:65" s="1" customFormat="1">
      <c r="B105" s="32"/>
      <c r="D105" s="140" t="s">
        <v>149</v>
      </c>
      <c r="F105" s="141" t="s">
        <v>223</v>
      </c>
      <c r="I105" s="142"/>
      <c r="L105" s="32"/>
      <c r="M105" s="143"/>
      <c r="T105" s="53"/>
      <c r="AT105" s="17" t="s">
        <v>149</v>
      </c>
      <c r="AU105" s="17" t="s">
        <v>77</v>
      </c>
    </row>
    <row r="106" spans="2:65" s="13" customFormat="1" ht="12">
      <c r="B106" s="151"/>
      <c r="D106" s="145" t="s">
        <v>151</v>
      </c>
      <c r="E106" s="152" t="s">
        <v>17</v>
      </c>
      <c r="F106" s="153" t="s">
        <v>1370</v>
      </c>
      <c r="H106" s="154">
        <v>226.25</v>
      </c>
      <c r="I106" s="155"/>
      <c r="L106" s="151"/>
      <c r="M106" s="156"/>
      <c r="T106" s="157"/>
      <c r="AT106" s="152" t="s">
        <v>151</v>
      </c>
      <c r="AU106" s="152" t="s">
        <v>77</v>
      </c>
      <c r="AV106" s="13" t="s">
        <v>77</v>
      </c>
      <c r="AW106" s="13" t="s">
        <v>30</v>
      </c>
      <c r="AX106" s="13" t="s">
        <v>67</v>
      </c>
      <c r="AY106" s="152" t="s">
        <v>141</v>
      </c>
    </row>
    <row r="107" spans="2:65" s="14" customFormat="1" ht="12">
      <c r="B107" s="158"/>
      <c r="D107" s="145" t="s">
        <v>151</v>
      </c>
      <c r="E107" s="159" t="s">
        <v>17</v>
      </c>
      <c r="F107" s="160" t="s">
        <v>154</v>
      </c>
      <c r="H107" s="161">
        <v>226.25</v>
      </c>
      <c r="I107" s="162"/>
      <c r="L107" s="158"/>
      <c r="M107" s="163"/>
      <c r="T107" s="164"/>
      <c r="AT107" s="159" t="s">
        <v>151</v>
      </c>
      <c r="AU107" s="159" t="s">
        <v>77</v>
      </c>
      <c r="AV107" s="14" t="s">
        <v>148</v>
      </c>
      <c r="AW107" s="14" t="s">
        <v>30</v>
      </c>
      <c r="AX107" s="14" t="s">
        <v>75</v>
      </c>
      <c r="AY107" s="159" t="s">
        <v>141</v>
      </c>
    </row>
    <row r="108" spans="2:65" s="1" customFormat="1" ht="24.25" customHeight="1">
      <c r="B108" s="32"/>
      <c r="C108" s="127" t="s">
        <v>172</v>
      </c>
      <c r="D108" s="127" t="s">
        <v>143</v>
      </c>
      <c r="E108" s="128" t="s">
        <v>232</v>
      </c>
      <c r="F108" s="129" t="s">
        <v>233</v>
      </c>
      <c r="G108" s="130" t="s">
        <v>234</v>
      </c>
      <c r="H108" s="131">
        <v>40.725000000000001</v>
      </c>
      <c r="I108" s="132"/>
      <c r="J108" s="133">
        <f>ROUND(I108*H108,2)</f>
        <v>0</v>
      </c>
      <c r="K108" s="129" t="s">
        <v>147</v>
      </c>
      <c r="L108" s="32"/>
      <c r="M108" s="134" t="s">
        <v>17</v>
      </c>
      <c r="N108" s="135" t="s">
        <v>38</v>
      </c>
      <c r="P108" s="136">
        <f>O108*H108</f>
        <v>0</v>
      </c>
      <c r="Q108" s="136">
        <v>0</v>
      </c>
      <c r="R108" s="136">
        <f>Q108*H108</f>
        <v>0</v>
      </c>
      <c r="S108" s="136">
        <v>0</v>
      </c>
      <c r="T108" s="137">
        <f>S108*H108</f>
        <v>0</v>
      </c>
      <c r="AR108" s="138" t="s">
        <v>148</v>
      </c>
      <c r="AT108" s="138" t="s">
        <v>143</v>
      </c>
      <c r="AU108" s="138" t="s">
        <v>77</v>
      </c>
      <c r="AY108" s="17" t="s">
        <v>141</v>
      </c>
      <c r="BE108" s="139">
        <f>IF(N108="základní",J108,0)</f>
        <v>0</v>
      </c>
      <c r="BF108" s="139">
        <f>IF(N108="snížená",J108,0)</f>
        <v>0</v>
      </c>
      <c r="BG108" s="139">
        <f>IF(N108="zákl. přenesená",J108,0)</f>
        <v>0</v>
      </c>
      <c r="BH108" s="139">
        <f>IF(N108="sníž. přenesená",J108,0)</f>
        <v>0</v>
      </c>
      <c r="BI108" s="139">
        <f>IF(N108="nulová",J108,0)</f>
        <v>0</v>
      </c>
      <c r="BJ108" s="17" t="s">
        <v>75</v>
      </c>
      <c r="BK108" s="139">
        <f>ROUND(I108*H108,2)</f>
        <v>0</v>
      </c>
      <c r="BL108" s="17" t="s">
        <v>148</v>
      </c>
      <c r="BM108" s="138" t="s">
        <v>175</v>
      </c>
    </row>
    <row r="109" spans="2:65" s="1" customFormat="1">
      <c r="B109" s="32"/>
      <c r="D109" s="140" t="s">
        <v>149</v>
      </c>
      <c r="F109" s="141" t="s">
        <v>236</v>
      </c>
      <c r="I109" s="142"/>
      <c r="L109" s="32"/>
      <c r="M109" s="143"/>
      <c r="T109" s="53"/>
      <c r="AT109" s="17" t="s">
        <v>149</v>
      </c>
      <c r="AU109" s="17" t="s">
        <v>77</v>
      </c>
    </row>
    <row r="110" spans="2:65" s="13" customFormat="1" ht="12">
      <c r="B110" s="151"/>
      <c r="D110" s="145" t="s">
        <v>151</v>
      </c>
      <c r="E110" s="152" t="s">
        <v>17</v>
      </c>
      <c r="F110" s="153" t="s">
        <v>1371</v>
      </c>
      <c r="H110" s="154">
        <v>40.725000000000001</v>
      </c>
      <c r="I110" s="155"/>
      <c r="L110" s="151"/>
      <c r="M110" s="156"/>
      <c r="T110" s="157"/>
      <c r="AT110" s="152" t="s">
        <v>151</v>
      </c>
      <c r="AU110" s="152" t="s">
        <v>77</v>
      </c>
      <c r="AV110" s="13" t="s">
        <v>77</v>
      </c>
      <c r="AW110" s="13" t="s">
        <v>30</v>
      </c>
      <c r="AX110" s="13" t="s">
        <v>67</v>
      </c>
      <c r="AY110" s="152" t="s">
        <v>141</v>
      </c>
    </row>
    <row r="111" spans="2:65" s="14" customFormat="1" ht="12">
      <c r="B111" s="158"/>
      <c r="D111" s="145" t="s">
        <v>151</v>
      </c>
      <c r="E111" s="159" t="s">
        <v>17</v>
      </c>
      <c r="F111" s="160" t="s">
        <v>154</v>
      </c>
      <c r="H111" s="161">
        <v>40.725000000000001</v>
      </c>
      <c r="I111" s="162"/>
      <c r="L111" s="158"/>
      <c r="M111" s="163"/>
      <c r="T111" s="164"/>
      <c r="AT111" s="159" t="s">
        <v>151</v>
      </c>
      <c r="AU111" s="159" t="s">
        <v>77</v>
      </c>
      <c r="AV111" s="14" t="s">
        <v>148</v>
      </c>
      <c r="AW111" s="14" t="s">
        <v>30</v>
      </c>
      <c r="AX111" s="14" t="s">
        <v>75</v>
      </c>
      <c r="AY111" s="159" t="s">
        <v>141</v>
      </c>
    </row>
    <row r="112" spans="2:65" s="1" customFormat="1" ht="24.25" customHeight="1">
      <c r="B112" s="32"/>
      <c r="C112" s="127" t="s">
        <v>163</v>
      </c>
      <c r="D112" s="127" t="s">
        <v>143</v>
      </c>
      <c r="E112" s="128" t="s">
        <v>239</v>
      </c>
      <c r="F112" s="129" t="s">
        <v>240</v>
      </c>
      <c r="G112" s="130" t="s">
        <v>190</v>
      </c>
      <c r="H112" s="131">
        <v>22.625</v>
      </c>
      <c r="I112" s="132"/>
      <c r="J112" s="133">
        <f>ROUND(I112*H112,2)</f>
        <v>0</v>
      </c>
      <c r="K112" s="129" t="s">
        <v>147</v>
      </c>
      <c r="L112" s="32"/>
      <c r="M112" s="134" t="s">
        <v>17</v>
      </c>
      <c r="N112" s="135" t="s">
        <v>38</v>
      </c>
      <c r="P112" s="136">
        <f>O112*H112</f>
        <v>0</v>
      </c>
      <c r="Q112" s="136">
        <v>0</v>
      </c>
      <c r="R112" s="136">
        <f>Q112*H112</f>
        <v>0</v>
      </c>
      <c r="S112" s="136">
        <v>0</v>
      </c>
      <c r="T112" s="137">
        <f>S112*H112</f>
        <v>0</v>
      </c>
      <c r="AR112" s="138" t="s">
        <v>148</v>
      </c>
      <c r="AT112" s="138" t="s">
        <v>143</v>
      </c>
      <c r="AU112" s="138" t="s">
        <v>77</v>
      </c>
      <c r="AY112" s="17" t="s">
        <v>141</v>
      </c>
      <c r="BE112" s="139">
        <f>IF(N112="základní",J112,0)</f>
        <v>0</v>
      </c>
      <c r="BF112" s="139">
        <f>IF(N112="snížená",J112,0)</f>
        <v>0</v>
      </c>
      <c r="BG112" s="139">
        <f>IF(N112="zákl. přenesená",J112,0)</f>
        <v>0</v>
      </c>
      <c r="BH112" s="139">
        <f>IF(N112="sníž. přenesená",J112,0)</f>
        <v>0</v>
      </c>
      <c r="BI112" s="139">
        <f>IF(N112="nulová",J112,0)</f>
        <v>0</v>
      </c>
      <c r="BJ112" s="17" t="s">
        <v>75</v>
      </c>
      <c r="BK112" s="139">
        <f>ROUND(I112*H112,2)</f>
        <v>0</v>
      </c>
      <c r="BL112" s="17" t="s">
        <v>148</v>
      </c>
      <c r="BM112" s="138" t="s">
        <v>8</v>
      </c>
    </row>
    <row r="113" spans="2:65" s="1" customFormat="1">
      <c r="B113" s="32"/>
      <c r="D113" s="140" t="s">
        <v>149</v>
      </c>
      <c r="F113" s="141" t="s">
        <v>242</v>
      </c>
      <c r="I113" s="142"/>
      <c r="L113" s="32"/>
      <c r="M113" s="143"/>
      <c r="T113" s="53"/>
      <c r="AT113" s="17" t="s">
        <v>149</v>
      </c>
      <c r="AU113" s="17" t="s">
        <v>77</v>
      </c>
    </row>
    <row r="114" spans="2:65" s="1" customFormat="1" ht="24.25" customHeight="1">
      <c r="B114" s="32"/>
      <c r="C114" s="127" t="s">
        <v>182</v>
      </c>
      <c r="D114" s="127" t="s">
        <v>143</v>
      </c>
      <c r="E114" s="128" t="s">
        <v>1372</v>
      </c>
      <c r="F114" s="129" t="s">
        <v>245</v>
      </c>
      <c r="G114" s="130" t="s">
        <v>190</v>
      </c>
      <c r="H114" s="131">
        <v>43.75</v>
      </c>
      <c r="I114" s="132"/>
      <c r="J114" s="133">
        <f>ROUND(I114*H114,2)</f>
        <v>0</v>
      </c>
      <c r="K114" s="129" t="s">
        <v>147</v>
      </c>
      <c r="L114" s="32"/>
      <c r="M114" s="134" t="s">
        <v>17</v>
      </c>
      <c r="N114" s="135" t="s">
        <v>38</v>
      </c>
      <c r="P114" s="136">
        <f>O114*H114</f>
        <v>0</v>
      </c>
      <c r="Q114" s="136">
        <v>0</v>
      </c>
      <c r="R114" s="136">
        <f>Q114*H114</f>
        <v>0</v>
      </c>
      <c r="S114" s="136">
        <v>0</v>
      </c>
      <c r="T114" s="137">
        <f>S114*H114</f>
        <v>0</v>
      </c>
      <c r="AR114" s="138" t="s">
        <v>148</v>
      </c>
      <c r="AT114" s="138" t="s">
        <v>143</v>
      </c>
      <c r="AU114" s="138" t="s">
        <v>77</v>
      </c>
      <c r="AY114" s="17" t="s">
        <v>141</v>
      </c>
      <c r="BE114" s="139">
        <f>IF(N114="základní",J114,0)</f>
        <v>0</v>
      </c>
      <c r="BF114" s="139">
        <f>IF(N114="snížená",J114,0)</f>
        <v>0</v>
      </c>
      <c r="BG114" s="139">
        <f>IF(N114="zákl. přenesená",J114,0)</f>
        <v>0</v>
      </c>
      <c r="BH114" s="139">
        <f>IF(N114="sníž. přenesená",J114,0)</f>
        <v>0</v>
      </c>
      <c r="BI114" s="139">
        <f>IF(N114="nulová",J114,0)</f>
        <v>0</v>
      </c>
      <c r="BJ114" s="17" t="s">
        <v>75</v>
      </c>
      <c r="BK114" s="139">
        <f>ROUND(I114*H114,2)</f>
        <v>0</v>
      </c>
      <c r="BL114" s="17" t="s">
        <v>148</v>
      </c>
      <c r="BM114" s="138" t="s">
        <v>185</v>
      </c>
    </row>
    <row r="115" spans="2:65" s="1" customFormat="1">
      <c r="B115" s="32"/>
      <c r="D115" s="140" t="s">
        <v>149</v>
      </c>
      <c r="F115" s="141" t="s">
        <v>1373</v>
      </c>
      <c r="I115" s="142"/>
      <c r="L115" s="32"/>
      <c r="M115" s="143"/>
      <c r="T115" s="53"/>
      <c r="AT115" s="17" t="s">
        <v>149</v>
      </c>
      <c r="AU115" s="17" t="s">
        <v>77</v>
      </c>
    </row>
    <row r="116" spans="2:65" s="13" customFormat="1" ht="12">
      <c r="B116" s="151"/>
      <c r="D116" s="145" t="s">
        <v>151</v>
      </c>
      <c r="E116" s="152" t="s">
        <v>17</v>
      </c>
      <c r="F116" s="153" t="s">
        <v>512</v>
      </c>
      <c r="H116" s="154">
        <v>63</v>
      </c>
      <c r="I116" s="155"/>
      <c r="L116" s="151"/>
      <c r="M116" s="156"/>
      <c r="T116" s="157"/>
      <c r="AT116" s="152" t="s">
        <v>151</v>
      </c>
      <c r="AU116" s="152" t="s">
        <v>77</v>
      </c>
      <c r="AV116" s="13" t="s">
        <v>77</v>
      </c>
      <c r="AW116" s="13" t="s">
        <v>30</v>
      </c>
      <c r="AX116" s="13" t="s">
        <v>67</v>
      </c>
      <c r="AY116" s="152" t="s">
        <v>141</v>
      </c>
    </row>
    <row r="117" spans="2:65" s="13" customFormat="1" ht="12">
      <c r="B117" s="151"/>
      <c r="D117" s="145" t="s">
        <v>151</v>
      </c>
      <c r="E117" s="152" t="s">
        <v>17</v>
      </c>
      <c r="F117" s="153" t="s">
        <v>1374</v>
      </c>
      <c r="H117" s="154">
        <v>-14</v>
      </c>
      <c r="I117" s="155"/>
      <c r="L117" s="151"/>
      <c r="M117" s="156"/>
      <c r="T117" s="157"/>
      <c r="AT117" s="152" t="s">
        <v>151</v>
      </c>
      <c r="AU117" s="152" t="s">
        <v>77</v>
      </c>
      <c r="AV117" s="13" t="s">
        <v>77</v>
      </c>
      <c r="AW117" s="13" t="s">
        <v>30</v>
      </c>
      <c r="AX117" s="13" t="s">
        <v>67</v>
      </c>
      <c r="AY117" s="152" t="s">
        <v>141</v>
      </c>
    </row>
    <row r="118" spans="2:65" s="13" customFormat="1" ht="12">
      <c r="B118" s="151"/>
      <c r="D118" s="145" t="s">
        <v>151</v>
      </c>
      <c r="E118" s="152" t="s">
        <v>17</v>
      </c>
      <c r="F118" s="153" t="s">
        <v>1375</v>
      </c>
      <c r="H118" s="154">
        <v>-5.25</v>
      </c>
      <c r="I118" s="155"/>
      <c r="L118" s="151"/>
      <c r="M118" s="156"/>
      <c r="T118" s="157"/>
      <c r="AT118" s="152" t="s">
        <v>151</v>
      </c>
      <c r="AU118" s="152" t="s">
        <v>77</v>
      </c>
      <c r="AV118" s="13" t="s">
        <v>77</v>
      </c>
      <c r="AW118" s="13" t="s">
        <v>30</v>
      </c>
      <c r="AX118" s="13" t="s">
        <v>67</v>
      </c>
      <c r="AY118" s="152" t="s">
        <v>141</v>
      </c>
    </row>
    <row r="119" spans="2:65" s="14" customFormat="1" ht="12">
      <c r="B119" s="158"/>
      <c r="D119" s="145" t="s">
        <v>151</v>
      </c>
      <c r="E119" s="159" t="s">
        <v>17</v>
      </c>
      <c r="F119" s="160" t="s">
        <v>154</v>
      </c>
      <c r="H119" s="161">
        <v>43.75</v>
      </c>
      <c r="I119" s="162"/>
      <c r="L119" s="158"/>
      <c r="M119" s="163"/>
      <c r="T119" s="164"/>
      <c r="AT119" s="159" t="s">
        <v>151</v>
      </c>
      <c r="AU119" s="159" t="s">
        <v>77</v>
      </c>
      <c r="AV119" s="14" t="s">
        <v>148</v>
      </c>
      <c r="AW119" s="14" t="s">
        <v>30</v>
      </c>
      <c r="AX119" s="14" t="s">
        <v>75</v>
      </c>
      <c r="AY119" s="159" t="s">
        <v>141</v>
      </c>
    </row>
    <row r="120" spans="2:65" s="1" customFormat="1" ht="38" customHeight="1">
      <c r="B120" s="32"/>
      <c r="C120" s="127" t="s">
        <v>168</v>
      </c>
      <c r="D120" s="127" t="s">
        <v>143</v>
      </c>
      <c r="E120" s="128" t="s">
        <v>1376</v>
      </c>
      <c r="F120" s="129" t="s">
        <v>1377</v>
      </c>
      <c r="G120" s="130" t="s">
        <v>190</v>
      </c>
      <c r="H120" s="131">
        <v>14</v>
      </c>
      <c r="I120" s="132"/>
      <c r="J120" s="133">
        <f>ROUND(I120*H120,2)</f>
        <v>0</v>
      </c>
      <c r="K120" s="129" t="s">
        <v>147</v>
      </c>
      <c r="L120" s="32"/>
      <c r="M120" s="134" t="s">
        <v>17</v>
      </c>
      <c r="N120" s="135" t="s">
        <v>38</v>
      </c>
      <c r="P120" s="136">
        <f>O120*H120</f>
        <v>0</v>
      </c>
      <c r="Q120" s="136">
        <v>0</v>
      </c>
      <c r="R120" s="136">
        <f>Q120*H120</f>
        <v>0</v>
      </c>
      <c r="S120" s="136">
        <v>0</v>
      </c>
      <c r="T120" s="137">
        <f>S120*H120</f>
        <v>0</v>
      </c>
      <c r="AR120" s="138" t="s">
        <v>148</v>
      </c>
      <c r="AT120" s="138" t="s">
        <v>143</v>
      </c>
      <c r="AU120" s="138" t="s">
        <v>77</v>
      </c>
      <c r="AY120" s="17" t="s">
        <v>141</v>
      </c>
      <c r="BE120" s="139">
        <f>IF(N120="základní",J120,0)</f>
        <v>0</v>
      </c>
      <c r="BF120" s="139">
        <f>IF(N120="snížená",J120,0)</f>
        <v>0</v>
      </c>
      <c r="BG120" s="139">
        <f>IF(N120="zákl. přenesená",J120,0)</f>
        <v>0</v>
      </c>
      <c r="BH120" s="139">
        <f>IF(N120="sníž. přenesená",J120,0)</f>
        <v>0</v>
      </c>
      <c r="BI120" s="139">
        <f>IF(N120="nulová",J120,0)</f>
        <v>0</v>
      </c>
      <c r="BJ120" s="17" t="s">
        <v>75</v>
      </c>
      <c r="BK120" s="139">
        <f>ROUND(I120*H120,2)</f>
        <v>0</v>
      </c>
      <c r="BL120" s="17" t="s">
        <v>148</v>
      </c>
      <c r="BM120" s="138" t="s">
        <v>191</v>
      </c>
    </row>
    <row r="121" spans="2:65" s="1" customFormat="1">
      <c r="B121" s="32"/>
      <c r="D121" s="140" t="s">
        <v>149</v>
      </c>
      <c r="F121" s="141" t="s">
        <v>1378</v>
      </c>
      <c r="I121" s="142"/>
      <c r="L121" s="32"/>
      <c r="M121" s="143"/>
      <c r="T121" s="53"/>
      <c r="AT121" s="17" t="s">
        <v>149</v>
      </c>
      <c r="AU121" s="17" t="s">
        <v>77</v>
      </c>
    </row>
    <row r="122" spans="2:65" s="13" customFormat="1" ht="12">
      <c r="B122" s="151"/>
      <c r="D122" s="145" t="s">
        <v>151</v>
      </c>
      <c r="E122" s="152" t="s">
        <v>17</v>
      </c>
      <c r="F122" s="153" t="s">
        <v>1379</v>
      </c>
      <c r="H122" s="154">
        <v>14</v>
      </c>
      <c r="I122" s="155"/>
      <c r="L122" s="151"/>
      <c r="M122" s="156"/>
      <c r="T122" s="157"/>
      <c r="AT122" s="152" t="s">
        <v>151</v>
      </c>
      <c r="AU122" s="152" t="s">
        <v>77</v>
      </c>
      <c r="AV122" s="13" t="s">
        <v>77</v>
      </c>
      <c r="AW122" s="13" t="s">
        <v>30</v>
      </c>
      <c r="AX122" s="13" t="s">
        <v>67</v>
      </c>
      <c r="AY122" s="152" t="s">
        <v>141</v>
      </c>
    </row>
    <row r="123" spans="2:65" s="14" customFormat="1" ht="12">
      <c r="B123" s="158"/>
      <c r="D123" s="145" t="s">
        <v>151</v>
      </c>
      <c r="E123" s="159" t="s">
        <v>17</v>
      </c>
      <c r="F123" s="160" t="s">
        <v>154</v>
      </c>
      <c r="H123" s="161">
        <v>14</v>
      </c>
      <c r="I123" s="162"/>
      <c r="L123" s="158"/>
      <c r="M123" s="163"/>
      <c r="T123" s="164"/>
      <c r="AT123" s="159" t="s">
        <v>151</v>
      </c>
      <c r="AU123" s="159" t="s">
        <v>77</v>
      </c>
      <c r="AV123" s="14" t="s">
        <v>148</v>
      </c>
      <c r="AW123" s="14" t="s">
        <v>30</v>
      </c>
      <c r="AX123" s="14" t="s">
        <v>75</v>
      </c>
      <c r="AY123" s="159" t="s">
        <v>141</v>
      </c>
    </row>
    <row r="124" spans="2:65" s="1" customFormat="1" ht="16.5" customHeight="1">
      <c r="B124" s="32"/>
      <c r="C124" s="165" t="s">
        <v>197</v>
      </c>
      <c r="D124" s="165" t="s">
        <v>467</v>
      </c>
      <c r="E124" s="166" t="s">
        <v>1380</v>
      </c>
      <c r="F124" s="167" t="s">
        <v>1381</v>
      </c>
      <c r="G124" s="168" t="s">
        <v>234</v>
      </c>
      <c r="H124" s="169">
        <v>28</v>
      </c>
      <c r="I124" s="170"/>
      <c r="J124" s="171">
        <f>ROUND(I124*H124,2)</f>
        <v>0</v>
      </c>
      <c r="K124" s="167" t="s">
        <v>147</v>
      </c>
      <c r="L124" s="172"/>
      <c r="M124" s="173" t="s">
        <v>17</v>
      </c>
      <c r="N124" s="174" t="s">
        <v>38</v>
      </c>
      <c r="P124" s="136">
        <f>O124*H124</f>
        <v>0</v>
      </c>
      <c r="Q124" s="136">
        <v>0</v>
      </c>
      <c r="R124" s="136">
        <f>Q124*H124</f>
        <v>0</v>
      </c>
      <c r="S124" s="136">
        <v>0</v>
      </c>
      <c r="T124" s="137">
        <f>S124*H124</f>
        <v>0</v>
      </c>
      <c r="AR124" s="138" t="s">
        <v>168</v>
      </c>
      <c r="AT124" s="138" t="s">
        <v>467</v>
      </c>
      <c r="AU124" s="138" t="s">
        <v>77</v>
      </c>
      <c r="AY124" s="17" t="s">
        <v>141</v>
      </c>
      <c r="BE124" s="139">
        <f>IF(N124="základní",J124,0)</f>
        <v>0</v>
      </c>
      <c r="BF124" s="139">
        <f>IF(N124="snížená",J124,0)</f>
        <v>0</v>
      </c>
      <c r="BG124" s="139">
        <f>IF(N124="zákl. přenesená",J124,0)</f>
        <v>0</v>
      </c>
      <c r="BH124" s="139">
        <f>IF(N124="sníž. přenesená",J124,0)</f>
        <v>0</v>
      </c>
      <c r="BI124" s="139">
        <f>IF(N124="nulová",J124,0)</f>
        <v>0</v>
      </c>
      <c r="BJ124" s="17" t="s">
        <v>75</v>
      </c>
      <c r="BK124" s="139">
        <f>ROUND(I124*H124,2)</f>
        <v>0</v>
      </c>
      <c r="BL124" s="17" t="s">
        <v>148</v>
      </c>
      <c r="BM124" s="138" t="s">
        <v>200</v>
      </c>
    </row>
    <row r="125" spans="2:65" s="13" customFormat="1" ht="12">
      <c r="B125" s="151"/>
      <c r="D125" s="145" t="s">
        <v>151</v>
      </c>
      <c r="E125" s="152" t="s">
        <v>17</v>
      </c>
      <c r="F125" s="153" t="s">
        <v>1382</v>
      </c>
      <c r="H125" s="154">
        <v>28</v>
      </c>
      <c r="I125" s="155"/>
      <c r="L125" s="151"/>
      <c r="M125" s="156"/>
      <c r="T125" s="157"/>
      <c r="AT125" s="152" t="s">
        <v>151</v>
      </c>
      <c r="AU125" s="152" t="s">
        <v>77</v>
      </c>
      <c r="AV125" s="13" t="s">
        <v>77</v>
      </c>
      <c r="AW125" s="13" t="s">
        <v>30</v>
      </c>
      <c r="AX125" s="13" t="s">
        <v>67</v>
      </c>
      <c r="AY125" s="152" t="s">
        <v>141</v>
      </c>
    </row>
    <row r="126" spans="2:65" s="14" customFormat="1" ht="12">
      <c r="B126" s="158"/>
      <c r="D126" s="145" t="s">
        <v>151</v>
      </c>
      <c r="E126" s="159" t="s">
        <v>17</v>
      </c>
      <c r="F126" s="160" t="s">
        <v>154</v>
      </c>
      <c r="H126" s="161">
        <v>28</v>
      </c>
      <c r="I126" s="162"/>
      <c r="L126" s="158"/>
      <c r="M126" s="163"/>
      <c r="T126" s="164"/>
      <c r="AT126" s="159" t="s">
        <v>151</v>
      </c>
      <c r="AU126" s="159" t="s">
        <v>77</v>
      </c>
      <c r="AV126" s="14" t="s">
        <v>148</v>
      </c>
      <c r="AW126" s="14" t="s">
        <v>30</v>
      </c>
      <c r="AX126" s="14" t="s">
        <v>75</v>
      </c>
      <c r="AY126" s="159" t="s">
        <v>141</v>
      </c>
    </row>
    <row r="127" spans="2:65" s="11" customFormat="1" ht="23" customHeight="1">
      <c r="B127" s="115"/>
      <c r="D127" s="116" t="s">
        <v>66</v>
      </c>
      <c r="E127" s="125" t="s">
        <v>148</v>
      </c>
      <c r="F127" s="125" t="s">
        <v>381</v>
      </c>
      <c r="I127" s="118"/>
      <c r="J127" s="126">
        <f>BK127</f>
        <v>0</v>
      </c>
      <c r="L127" s="115"/>
      <c r="M127" s="120"/>
      <c r="P127" s="121">
        <f>SUM(P128:P131)</f>
        <v>0</v>
      </c>
      <c r="R127" s="121">
        <f>SUM(R128:R131)</f>
        <v>0</v>
      </c>
      <c r="T127" s="122">
        <f>SUM(T128:T131)</f>
        <v>0</v>
      </c>
      <c r="AR127" s="116" t="s">
        <v>75</v>
      </c>
      <c r="AT127" s="123" t="s">
        <v>66</v>
      </c>
      <c r="AU127" s="123" t="s">
        <v>75</v>
      </c>
      <c r="AY127" s="116" t="s">
        <v>141</v>
      </c>
      <c r="BK127" s="124">
        <f>SUM(BK128:BK131)</f>
        <v>0</v>
      </c>
    </row>
    <row r="128" spans="2:65" s="1" customFormat="1" ht="21.75" customHeight="1">
      <c r="B128" s="32"/>
      <c r="C128" s="127" t="s">
        <v>175</v>
      </c>
      <c r="D128" s="127" t="s">
        <v>143</v>
      </c>
      <c r="E128" s="128" t="s">
        <v>1383</v>
      </c>
      <c r="F128" s="129" t="s">
        <v>1384</v>
      </c>
      <c r="G128" s="130" t="s">
        <v>190</v>
      </c>
      <c r="H128" s="131">
        <v>5.25</v>
      </c>
      <c r="I128" s="132"/>
      <c r="J128" s="133">
        <f>ROUND(I128*H128,2)</f>
        <v>0</v>
      </c>
      <c r="K128" s="129" t="s">
        <v>147</v>
      </c>
      <c r="L128" s="32"/>
      <c r="M128" s="134" t="s">
        <v>17</v>
      </c>
      <c r="N128" s="135" t="s">
        <v>38</v>
      </c>
      <c r="P128" s="136">
        <f>O128*H128</f>
        <v>0</v>
      </c>
      <c r="Q128" s="136">
        <v>0</v>
      </c>
      <c r="R128" s="136">
        <f>Q128*H128</f>
        <v>0</v>
      </c>
      <c r="S128" s="136">
        <v>0</v>
      </c>
      <c r="T128" s="137">
        <f>S128*H128</f>
        <v>0</v>
      </c>
      <c r="AR128" s="138" t="s">
        <v>148</v>
      </c>
      <c r="AT128" s="138" t="s">
        <v>143</v>
      </c>
      <c r="AU128" s="138" t="s">
        <v>77</v>
      </c>
      <c r="AY128" s="17" t="s">
        <v>141</v>
      </c>
      <c r="BE128" s="139">
        <f>IF(N128="základní",J128,0)</f>
        <v>0</v>
      </c>
      <c r="BF128" s="139">
        <f>IF(N128="snížená",J128,0)</f>
        <v>0</v>
      </c>
      <c r="BG128" s="139">
        <f>IF(N128="zákl. přenesená",J128,0)</f>
        <v>0</v>
      </c>
      <c r="BH128" s="139">
        <f>IF(N128="sníž. přenesená",J128,0)</f>
        <v>0</v>
      </c>
      <c r="BI128" s="139">
        <f>IF(N128="nulová",J128,0)</f>
        <v>0</v>
      </c>
      <c r="BJ128" s="17" t="s">
        <v>75</v>
      </c>
      <c r="BK128" s="139">
        <f>ROUND(I128*H128,2)</f>
        <v>0</v>
      </c>
      <c r="BL128" s="17" t="s">
        <v>148</v>
      </c>
      <c r="BM128" s="138" t="s">
        <v>206</v>
      </c>
    </row>
    <row r="129" spans="2:65" s="1" customFormat="1">
      <c r="B129" s="32"/>
      <c r="D129" s="140" t="s">
        <v>149</v>
      </c>
      <c r="F129" s="141" t="s">
        <v>1385</v>
      </c>
      <c r="I129" s="142"/>
      <c r="L129" s="32"/>
      <c r="M129" s="143"/>
      <c r="T129" s="53"/>
      <c r="AT129" s="17" t="s">
        <v>149</v>
      </c>
      <c r="AU129" s="17" t="s">
        <v>77</v>
      </c>
    </row>
    <row r="130" spans="2:65" s="13" customFormat="1" ht="12">
      <c r="B130" s="151"/>
      <c r="D130" s="145" t="s">
        <v>151</v>
      </c>
      <c r="E130" s="152" t="s">
        <v>17</v>
      </c>
      <c r="F130" s="153" t="s">
        <v>1386</v>
      </c>
      <c r="H130" s="154">
        <v>5.25</v>
      </c>
      <c r="I130" s="155"/>
      <c r="L130" s="151"/>
      <c r="M130" s="156"/>
      <c r="T130" s="157"/>
      <c r="AT130" s="152" t="s">
        <v>151</v>
      </c>
      <c r="AU130" s="152" t="s">
        <v>77</v>
      </c>
      <c r="AV130" s="13" t="s">
        <v>77</v>
      </c>
      <c r="AW130" s="13" t="s">
        <v>30</v>
      </c>
      <c r="AX130" s="13" t="s">
        <v>67</v>
      </c>
      <c r="AY130" s="152" t="s">
        <v>141</v>
      </c>
    </row>
    <row r="131" spans="2:65" s="14" customFormat="1" ht="12">
      <c r="B131" s="158"/>
      <c r="D131" s="145" t="s">
        <v>151</v>
      </c>
      <c r="E131" s="159" t="s">
        <v>17</v>
      </c>
      <c r="F131" s="160" t="s">
        <v>154</v>
      </c>
      <c r="H131" s="161">
        <v>5.25</v>
      </c>
      <c r="I131" s="162"/>
      <c r="L131" s="158"/>
      <c r="M131" s="163"/>
      <c r="T131" s="164"/>
      <c r="AT131" s="159" t="s">
        <v>151</v>
      </c>
      <c r="AU131" s="159" t="s">
        <v>77</v>
      </c>
      <c r="AV131" s="14" t="s">
        <v>148</v>
      </c>
      <c r="AW131" s="14" t="s">
        <v>30</v>
      </c>
      <c r="AX131" s="14" t="s">
        <v>75</v>
      </c>
      <c r="AY131" s="159" t="s">
        <v>141</v>
      </c>
    </row>
    <row r="132" spans="2:65" s="11" customFormat="1" ht="23" customHeight="1">
      <c r="B132" s="115"/>
      <c r="D132" s="116" t="s">
        <v>66</v>
      </c>
      <c r="E132" s="125" t="s">
        <v>168</v>
      </c>
      <c r="F132" s="125" t="s">
        <v>1387</v>
      </c>
      <c r="I132" s="118"/>
      <c r="J132" s="126">
        <f>BK132</f>
        <v>0</v>
      </c>
      <c r="L132" s="115"/>
      <c r="M132" s="120"/>
      <c r="P132" s="121">
        <f>SUM(P133:P184)</f>
        <v>0</v>
      </c>
      <c r="R132" s="121">
        <f>SUM(R133:R184)</f>
        <v>0</v>
      </c>
      <c r="T132" s="122">
        <f>SUM(T133:T184)</f>
        <v>0</v>
      </c>
      <c r="AR132" s="116" t="s">
        <v>75</v>
      </c>
      <c r="AT132" s="123" t="s">
        <v>66</v>
      </c>
      <c r="AU132" s="123" t="s">
        <v>75</v>
      </c>
      <c r="AY132" s="116" t="s">
        <v>141</v>
      </c>
      <c r="BK132" s="124">
        <f>SUM(BK133:BK184)</f>
        <v>0</v>
      </c>
    </row>
    <row r="133" spans="2:65" s="1" customFormat="1" ht="16.5" customHeight="1">
      <c r="B133" s="32"/>
      <c r="C133" s="127" t="s">
        <v>211</v>
      </c>
      <c r="D133" s="127" t="s">
        <v>143</v>
      </c>
      <c r="E133" s="128" t="s">
        <v>1388</v>
      </c>
      <c r="F133" s="129" t="s">
        <v>1389</v>
      </c>
      <c r="G133" s="130" t="s">
        <v>179</v>
      </c>
      <c r="H133" s="131">
        <v>25</v>
      </c>
      <c r="I133" s="132"/>
      <c r="J133" s="133">
        <f>ROUND(I133*H133,2)</f>
        <v>0</v>
      </c>
      <c r="K133" s="129" t="s">
        <v>147</v>
      </c>
      <c r="L133" s="32"/>
      <c r="M133" s="134" t="s">
        <v>17</v>
      </c>
      <c r="N133" s="135" t="s">
        <v>38</v>
      </c>
      <c r="P133" s="136">
        <f>O133*H133</f>
        <v>0</v>
      </c>
      <c r="Q133" s="136">
        <v>0</v>
      </c>
      <c r="R133" s="136">
        <f>Q133*H133</f>
        <v>0</v>
      </c>
      <c r="S133" s="136">
        <v>0</v>
      </c>
      <c r="T133" s="137">
        <f>S133*H133</f>
        <v>0</v>
      </c>
      <c r="AR133" s="138" t="s">
        <v>148</v>
      </c>
      <c r="AT133" s="138" t="s">
        <v>143</v>
      </c>
      <c r="AU133" s="138" t="s">
        <v>77</v>
      </c>
      <c r="AY133" s="17" t="s">
        <v>141</v>
      </c>
      <c r="BE133" s="139">
        <f>IF(N133="základní",J133,0)</f>
        <v>0</v>
      </c>
      <c r="BF133" s="139">
        <f>IF(N133="snížená",J133,0)</f>
        <v>0</v>
      </c>
      <c r="BG133" s="139">
        <f>IF(N133="zákl. přenesená",J133,0)</f>
        <v>0</v>
      </c>
      <c r="BH133" s="139">
        <f>IF(N133="sníž. přenesená",J133,0)</f>
        <v>0</v>
      </c>
      <c r="BI133" s="139">
        <f>IF(N133="nulová",J133,0)</f>
        <v>0</v>
      </c>
      <c r="BJ133" s="17" t="s">
        <v>75</v>
      </c>
      <c r="BK133" s="139">
        <f>ROUND(I133*H133,2)</f>
        <v>0</v>
      </c>
      <c r="BL133" s="17" t="s">
        <v>148</v>
      </c>
      <c r="BM133" s="138" t="s">
        <v>214</v>
      </c>
    </row>
    <row r="134" spans="2:65" s="1" customFormat="1">
      <c r="B134" s="32"/>
      <c r="D134" s="140" t="s">
        <v>149</v>
      </c>
      <c r="F134" s="141" t="s">
        <v>1390</v>
      </c>
      <c r="I134" s="142"/>
      <c r="L134" s="32"/>
      <c r="M134" s="143"/>
      <c r="T134" s="53"/>
      <c r="AT134" s="17" t="s">
        <v>149</v>
      </c>
      <c r="AU134" s="17" t="s">
        <v>77</v>
      </c>
    </row>
    <row r="135" spans="2:65" s="1" customFormat="1" ht="16.5" customHeight="1">
      <c r="B135" s="32"/>
      <c r="C135" s="165" t="s">
        <v>8</v>
      </c>
      <c r="D135" s="165" t="s">
        <v>467</v>
      </c>
      <c r="E135" s="166" t="s">
        <v>1391</v>
      </c>
      <c r="F135" s="167" t="s">
        <v>1392</v>
      </c>
      <c r="G135" s="168" t="s">
        <v>179</v>
      </c>
      <c r="H135" s="169">
        <v>25.375</v>
      </c>
      <c r="I135" s="170"/>
      <c r="J135" s="171">
        <f>ROUND(I135*H135,2)</f>
        <v>0</v>
      </c>
      <c r="K135" s="167" t="s">
        <v>147</v>
      </c>
      <c r="L135" s="172"/>
      <c r="M135" s="173" t="s">
        <v>17</v>
      </c>
      <c r="N135" s="174" t="s">
        <v>38</v>
      </c>
      <c r="P135" s="136">
        <f>O135*H135</f>
        <v>0</v>
      </c>
      <c r="Q135" s="136">
        <v>0</v>
      </c>
      <c r="R135" s="136">
        <f>Q135*H135</f>
        <v>0</v>
      </c>
      <c r="S135" s="136">
        <v>0</v>
      </c>
      <c r="T135" s="137">
        <f>S135*H135</f>
        <v>0</v>
      </c>
      <c r="AR135" s="138" t="s">
        <v>168</v>
      </c>
      <c r="AT135" s="138" t="s">
        <v>467</v>
      </c>
      <c r="AU135" s="138" t="s">
        <v>77</v>
      </c>
      <c r="AY135" s="17" t="s">
        <v>141</v>
      </c>
      <c r="BE135" s="139">
        <f>IF(N135="základní",J135,0)</f>
        <v>0</v>
      </c>
      <c r="BF135" s="139">
        <f>IF(N135="snížená",J135,0)</f>
        <v>0</v>
      </c>
      <c r="BG135" s="139">
        <f>IF(N135="zákl. přenesená",J135,0)</f>
        <v>0</v>
      </c>
      <c r="BH135" s="139">
        <f>IF(N135="sníž. přenesená",J135,0)</f>
        <v>0</v>
      </c>
      <c r="BI135" s="139">
        <f>IF(N135="nulová",J135,0)</f>
        <v>0</v>
      </c>
      <c r="BJ135" s="17" t="s">
        <v>75</v>
      </c>
      <c r="BK135" s="139">
        <f>ROUND(I135*H135,2)</f>
        <v>0</v>
      </c>
      <c r="BL135" s="17" t="s">
        <v>148</v>
      </c>
      <c r="BM135" s="138" t="s">
        <v>222</v>
      </c>
    </row>
    <row r="136" spans="2:65" s="13" customFormat="1" ht="12">
      <c r="B136" s="151"/>
      <c r="D136" s="145" t="s">
        <v>151</v>
      </c>
      <c r="E136" s="152" t="s">
        <v>17</v>
      </c>
      <c r="F136" s="153" t="s">
        <v>1393</v>
      </c>
      <c r="H136" s="154">
        <v>25.375</v>
      </c>
      <c r="I136" s="155"/>
      <c r="L136" s="151"/>
      <c r="M136" s="156"/>
      <c r="T136" s="157"/>
      <c r="AT136" s="152" t="s">
        <v>151</v>
      </c>
      <c r="AU136" s="152" t="s">
        <v>77</v>
      </c>
      <c r="AV136" s="13" t="s">
        <v>77</v>
      </c>
      <c r="AW136" s="13" t="s">
        <v>30</v>
      </c>
      <c r="AX136" s="13" t="s">
        <v>67</v>
      </c>
      <c r="AY136" s="152" t="s">
        <v>141</v>
      </c>
    </row>
    <row r="137" spans="2:65" s="14" customFormat="1" ht="12">
      <c r="B137" s="158"/>
      <c r="D137" s="145" t="s">
        <v>151</v>
      </c>
      <c r="E137" s="159" t="s">
        <v>17</v>
      </c>
      <c r="F137" s="160" t="s">
        <v>154</v>
      </c>
      <c r="H137" s="161">
        <v>25.375</v>
      </c>
      <c r="I137" s="162"/>
      <c r="L137" s="158"/>
      <c r="M137" s="163"/>
      <c r="T137" s="164"/>
      <c r="AT137" s="159" t="s">
        <v>151</v>
      </c>
      <c r="AU137" s="159" t="s">
        <v>77</v>
      </c>
      <c r="AV137" s="14" t="s">
        <v>148</v>
      </c>
      <c r="AW137" s="14" t="s">
        <v>30</v>
      </c>
      <c r="AX137" s="14" t="s">
        <v>75</v>
      </c>
      <c r="AY137" s="159" t="s">
        <v>141</v>
      </c>
    </row>
    <row r="138" spans="2:65" s="1" customFormat="1" ht="16.5" customHeight="1">
      <c r="B138" s="32"/>
      <c r="C138" s="127" t="s">
        <v>225</v>
      </c>
      <c r="D138" s="127" t="s">
        <v>143</v>
      </c>
      <c r="E138" s="128" t="s">
        <v>1394</v>
      </c>
      <c r="F138" s="129" t="s">
        <v>1395</v>
      </c>
      <c r="G138" s="130" t="s">
        <v>179</v>
      </c>
      <c r="H138" s="131">
        <v>10</v>
      </c>
      <c r="I138" s="132"/>
      <c r="J138" s="133">
        <f>ROUND(I138*H138,2)</f>
        <v>0</v>
      </c>
      <c r="K138" s="129" t="s">
        <v>147</v>
      </c>
      <c r="L138" s="32"/>
      <c r="M138" s="134" t="s">
        <v>17</v>
      </c>
      <c r="N138" s="135" t="s">
        <v>38</v>
      </c>
      <c r="P138" s="136">
        <f>O138*H138</f>
        <v>0</v>
      </c>
      <c r="Q138" s="136">
        <v>0</v>
      </c>
      <c r="R138" s="136">
        <f>Q138*H138</f>
        <v>0</v>
      </c>
      <c r="S138" s="136">
        <v>0</v>
      </c>
      <c r="T138" s="137">
        <f>S138*H138</f>
        <v>0</v>
      </c>
      <c r="AR138" s="138" t="s">
        <v>148</v>
      </c>
      <c r="AT138" s="138" t="s">
        <v>143</v>
      </c>
      <c r="AU138" s="138" t="s">
        <v>77</v>
      </c>
      <c r="AY138" s="17" t="s">
        <v>141</v>
      </c>
      <c r="BE138" s="139">
        <f>IF(N138="základní",J138,0)</f>
        <v>0</v>
      </c>
      <c r="BF138" s="139">
        <f>IF(N138="snížená",J138,0)</f>
        <v>0</v>
      </c>
      <c r="BG138" s="139">
        <f>IF(N138="zákl. přenesená",J138,0)</f>
        <v>0</v>
      </c>
      <c r="BH138" s="139">
        <f>IF(N138="sníž. přenesená",J138,0)</f>
        <v>0</v>
      </c>
      <c r="BI138" s="139">
        <f>IF(N138="nulová",J138,0)</f>
        <v>0</v>
      </c>
      <c r="BJ138" s="17" t="s">
        <v>75</v>
      </c>
      <c r="BK138" s="139">
        <f>ROUND(I138*H138,2)</f>
        <v>0</v>
      </c>
      <c r="BL138" s="17" t="s">
        <v>148</v>
      </c>
      <c r="BM138" s="138" t="s">
        <v>228</v>
      </c>
    </row>
    <row r="139" spans="2:65" s="1" customFormat="1">
      <c r="B139" s="32"/>
      <c r="D139" s="140" t="s">
        <v>149</v>
      </c>
      <c r="F139" s="141" t="s">
        <v>1396</v>
      </c>
      <c r="I139" s="142"/>
      <c r="L139" s="32"/>
      <c r="M139" s="143"/>
      <c r="T139" s="53"/>
      <c r="AT139" s="17" t="s">
        <v>149</v>
      </c>
      <c r="AU139" s="17" t="s">
        <v>77</v>
      </c>
    </row>
    <row r="140" spans="2:65" s="1" customFormat="1" ht="16.5" customHeight="1">
      <c r="B140" s="32"/>
      <c r="C140" s="165" t="s">
        <v>185</v>
      </c>
      <c r="D140" s="165" t="s">
        <v>467</v>
      </c>
      <c r="E140" s="166" t="s">
        <v>1397</v>
      </c>
      <c r="F140" s="167" t="s">
        <v>1398</v>
      </c>
      <c r="G140" s="168" t="s">
        <v>179</v>
      </c>
      <c r="H140" s="169">
        <v>10.15</v>
      </c>
      <c r="I140" s="170"/>
      <c r="J140" s="171">
        <f>ROUND(I140*H140,2)</f>
        <v>0</v>
      </c>
      <c r="K140" s="167" t="s">
        <v>147</v>
      </c>
      <c r="L140" s="172"/>
      <c r="M140" s="173" t="s">
        <v>17</v>
      </c>
      <c r="N140" s="174" t="s">
        <v>38</v>
      </c>
      <c r="P140" s="136">
        <f>O140*H140</f>
        <v>0</v>
      </c>
      <c r="Q140" s="136">
        <v>0</v>
      </c>
      <c r="R140" s="136">
        <f>Q140*H140</f>
        <v>0</v>
      </c>
      <c r="S140" s="136">
        <v>0</v>
      </c>
      <c r="T140" s="137">
        <f>S140*H140</f>
        <v>0</v>
      </c>
      <c r="AR140" s="138" t="s">
        <v>168</v>
      </c>
      <c r="AT140" s="138" t="s">
        <v>467</v>
      </c>
      <c r="AU140" s="138" t="s">
        <v>77</v>
      </c>
      <c r="AY140" s="17" t="s">
        <v>141</v>
      </c>
      <c r="BE140" s="139">
        <f>IF(N140="základní",J140,0)</f>
        <v>0</v>
      </c>
      <c r="BF140" s="139">
        <f>IF(N140="snížená",J140,0)</f>
        <v>0</v>
      </c>
      <c r="BG140" s="139">
        <f>IF(N140="zákl. přenesená",J140,0)</f>
        <v>0</v>
      </c>
      <c r="BH140" s="139">
        <f>IF(N140="sníž. přenesená",J140,0)</f>
        <v>0</v>
      </c>
      <c r="BI140" s="139">
        <f>IF(N140="nulová",J140,0)</f>
        <v>0</v>
      </c>
      <c r="BJ140" s="17" t="s">
        <v>75</v>
      </c>
      <c r="BK140" s="139">
        <f>ROUND(I140*H140,2)</f>
        <v>0</v>
      </c>
      <c r="BL140" s="17" t="s">
        <v>148</v>
      </c>
      <c r="BM140" s="138" t="s">
        <v>235</v>
      </c>
    </row>
    <row r="141" spans="2:65" s="13" customFormat="1" ht="12">
      <c r="B141" s="151"/>
      <c r="D141" s="145" t="s">
        <v>151</v>
      </c>
      <c r="E141" s="152" t="s">
        <v>17</v>
      </c>
      <c r="F141" s="153" t="s">
        <v>1399</v>
      </c>
      <c r="H141" s="154">
        <v>10.15</v>
      </c>
      <c r="I141" s="155"/>
      <c r="L141" s="151"/>
      <c r="M141" s="156"/>
      <c r="T141" s="157"/>
      <c r="AT141" s="152" t="s">
        <v>151</v>
      </c>
      <c r="AU141" s="152" t="s">
        <v>77</v>
      </c>
      <c r="AV141" s="13" t="s">
        <v>77</v>
      </c>
      <c r="AW141" s="13" t="s">
        <v>30</v>
      </c>
      <c r="AX141" s="13" t="s">
        <v>67</v>
      </c>
      <c r="AY141" s="152" t="s">
        <v>141</v>
      </c>
    </row>
    <row r="142" spans="2:65" s="14" customFormat="1" ht="12">
      <c r="B142" s="158"/>
      <c r="D142" s="145" t="s">
        <v>151</v>
      </c>
      <c r="E142" s="159" t="s">
        <v>17</v>
      </c>
      <c r="F142" s="160" t="s">
        <v>154</v>
      </c>
      <c r="H142" s="161">
        <v>10.15</v>
      </c>
      <c r="I142" s="162"/>
      <c r="L142" s="158"/>
      <c r="M142" s="163"/>
      <c r="T142" s="164"/>
      <c r="AT142" s="159" t="s">
        <v>151</v>
      </c>
      <c r="AU142" s="159" t="s">
        <v>77</v>
      </c>
      <c r="AV142" s="14" t="s">
        <v>148</v>
      </c>
      <c r="AW142" s="14" t="s">
        <v>30</v>
      </c>
      <c r="AX142" s="14" t="s">
        <v>75</v>
      </c>
      <c r="AY142" s="159" t="s">
        <v>141</v>
      </c>
    </row>
    <row r="143" spans="2:65" s="1" customFormat="1" ht="24.25" customHeight="1">
      <c r="B143" s="32"/>
      <c r="C143" s="127" t="s">
        <v>238</v>
      </c>
      <c r="D143" s="127" t="s">
        <v>143</v>
      </c>
      <c r="E143" s="128" t="s">
        <v>1400</v>
      </c>
      <c r="F143" s="129" t="s">
        <v>1401</v>
      </c>
      <c r="G143" s="130" t="s">
        <v>366</v>
      </c>
      <c r="H143" s="131">
        <v>4</v>
      </c>
      <c r="I143" s="132"/>
      <c r="J143" s="133">
        <f>ROUND(I143*H143,2)</f>
        <v>0</v>
      </c>
      <c r="K143" s="129" t="s">
        <v>147</v>
      </c>
      <c r="L143" s="32"/>
      <c r="M143" s="134" t="s">
        <v>17</v>
      </c>
      <c r="N143" s="135" t="s">
        <v>38</v>
      </c>
      <c r="P143" s="136">
        <f>O143*H143</f>
        <v>0</v>
      </c>
      <c r="Q143" s="136">
        <v>0</v>
      </c>
      <c r="R143" s="136">
        <f>Q143*H143</f>
        <v>0</v>
      </c>
      <c r="S143" s="136">
        <v>0</v>
      </c>
      <c r="T143" s="137">
        <f>S143*H143</f>
        <v>0</v>
      </c>
      <c r="AR143" s="138" t="s">
        <v>148</v>
      </c>
      <c r="AT143" s="138" t="s">
        <v>143</v>
      </c>
      <c r="AU143" s="138" t="s">
        <v>77</v>
      </c>
      <c r="AY143" s="17" t="s">
        <v>141</v>
      </c>
      <c r="BE143" s="139">
        <f>IF(N143="základní",J143,0)</f>
        <v>0</v>
      </c>
      <c r="BF143" s="139">
        <f>IF(N143="snížená",J143,0)</f>
        <v>0</v>
      </c>
      <c r="BG143" s="139">
        <f>IF(N143="zákl. přenesená",J143,0)</f>
        <v>0</v>
      </c>
      <c r="BH143" s="139">
        <f>IF(N143="sníž. přenesená",J143,0)</f>
        <v>0</v>
      </c>
      <c r="BI143" s="139">
        <f>IF(N143="nulová",J143,0)</f>
        <v>0</v>
      </c>
      <c r="BJ143" s="17" t="s">
        <v>75</v>
      </c>
      <c r="BK143" s="139">
        <f>ROUND(I143*H143,2)</f>
        <v>0</v>
      </c>
      <c r="BL143" s="17" t="s">
        <v>148</v>
      </c>
      <c r="BM143" s="138" t="s">
        <v>241</v>
      </c>
    </row>
    <row r="144" spans="2:65" s="1" customFormat="1">
      <c r="B144" s="32"/>
      <c r="D144" s="140" t="s">
        <v>149</v>
      </c>
      <c r="F144" s="141" t="s">
        <v>1402</v>
      </c>
      <c r="I144" s="142"/>
      <c r="L144" s="32"/>
      <c r="M144" s="143"/>
      <c r="T144" s="53"/>
      <c r="AT144" s="17" t="s">
        <v>149</v>
      </c>
      <c r="AU144" s="17" t="s">
        <v>77</v>
      </c>
    </row>
    <row r="145" spans="2:65" s="1" customFormat="1" ht="16.5" customHeight="1">
      <c r="B145" s="32"/>
      <c r="C145" s="165" t="s">
        <v>191</v>
      </c>
      <c r="D145" s="165" t="s">
        <v>467</v>
      </c>
      <c r="E145" s="166" t="s">
        <v>1403</v>
      </c>
      <c r="F145" s="167" t="s">
        <v>1404</v>
      </c>
      <c r="G145" s="168" t="s">
        <v>366</v>
      </c>
      <c r="H145" s="169">
        <v>4</v>
      </c>
      <c r="I145" s="170"/>
      <c r="J145" s="171">
        <f>ROUND(I145*H145,2)</f>
        <v>0</v>
      </c>
      <c r="K145" s="167" t="s">
        <v>147</v>
      </c>
      <c r="L145" s="172"/>
      <c r="M145" s="173" t="s">
        <v>17</v>
      </c>
      <c r="N145" s="174" t="s">
        <v>38</v>
      </c>
      <c r="P145" s="136">
        <f>O145*H145</f>
        <v>0</v>
      </c>
      <c r="Q145" s="136">
        <v>0</v>
      </c>
      <c r="R145" s="136">
        <f>Q145*H145</f>
        <v>0</v>
      </c>
      <c r="S145" s="136">
        <v>0</v>
      </c>
      <c r="T145" s="137">
        <f>S145*H145</f>
        <v>0</v>
      </c>
      <c r="AR145" s="138" t="s">
        <v>168</v>
      </c>
      <c r="AT145" s="138" t="s">
        <v>467</v>
      </c>
      <c r="AU145" s="138" t="s">
        <v>77</v>
      </c>
      <c r="AY145" s="17" t="s">
        <v>141</v>
      </c>
      <c r="BE145" s="139">
        <f>IF(N145="základní",J145,0)</f>
        <v>0</v>
      </c>
      <c r="BF145" s="139">
        <f>IF(N145="snížená",J145,0)</f>
        <v>0</v>
      </c>
      <c r="BG145" s="139">
        <f>IF(N145="zákl. přenesená",J145,0)</f>
        <v>0</v>
      </c>
      <c r="BH145" s="139">
        <f>IF(N145="sníž. přenesená",J145,0)</f>
        <v>0</v>
      </c>
      <c r="BI145" s="139">
        <f>IF(N145="nulová",J145,0)</f>
        <v>0</v>
      </c>
      <c r="BJ145" s="17" t="s">
        <v>75</v>
      </c>
      <c r="BK145" s="139">
        <f>ROUND(I145*H145,2)</f>
        <v>0</v>
      </c>
      <c r="BL145" s="17" t="s">
        <v>148</v>
      </c>
      <c r="BM145" s="138" t="s">
        <v>246</v>
      </c>
    </row>
    <row r="146" spans="2:65" s="1" customFormat="1" ht="24.25" customHeight="1">
      <c r="B146" s="32"/>
      <c r="C146" s="127" t="s">
        <v>251</v>
      </c>
      <c r="D146" s="127" t="s">
        <v>143</v>
      </c>
      <c r="E146" s="128" t="s">
        <v>1405</v>
      </c>
      <c r="F146" s="129" t="s">
        <v>1406</v>
      </c>
      <c r="G146" s="130" t="s">
        <v>366</v>
      </c>
      <c r="H146" s="131">
        <v>6</v>
      </c>
      <c r="I146" s="132"/>
      <c r="J146" s="133">
        <f>ROUND(I146*H146,2)</f>
        <v>0</v>
      </c>
      <c r="K146" s="129" t="s">
        <v>147</v>
      </c>
      <c r="L146" s="32"/>
      <c r="M146" s="134" t="s">
        <v>17</v>
      </c>
      <c r="N146" s="135" t="s">
        <v>38</v>
      </c>
      <c r="P146" s="136">
        <f>O146*H146</f>
        <v>0</v>
      </c>
      <c r="Q146" s="136">
        <v>0</v>
      </c>
      <c r="R146" s="136">
        <f>Q146*H146</f>
        <v>0</v>
      </c>
      <c r="S146" s="136">
        <v>0</v>
      </c>
      <c r="T146" s="137">
        <f>S146*H146</f>
        <v>0</v>
      </c>
      <c r="AR146" s="138" t="s">
        <v>148</v>
      </c>
      <c r="AT146" s="138" t="s">
        <v>143</v>
      </c>
      <c r="AU146" s="138" t="s">
        <v>77</v>
      </c>
      <c r="AY146" s="17" t="s">
        <v>141</v>
      </c>
      <c r="BE146" s="139">
        <f>IF(N146="základní",J146,0)</f>
        <v>0</v>
      </c>
      <c r="BF146" s="139">
        <f>IF(N146="snížená",J146,0)</f>
        <v>0</v>
      </c>
      <c r="BG146" s="139">
        <f>IF(N146="zákl. přenesená",J146,0)</f>
        <v>0</v>
      </c>
      <c r="BH146" s="139">
        <f>IF(N146="sníž. přenesená",J146,0)</f>
        <v>0</v>
      </c>
      <c r="BI146" s="139">
        <f>IF(N146="nulová",J146,0)</f>
        <v>0</v>
      </c>
      <c r="BJ146" s="17" t="s">
        <v>75</v>
      </c>
      <c r="BK146" s="139">
        <f>ROUND(I146*H146,2)</f>
        <v>0</v>
      </c>
      <c r="BL146" s="17" t="s">
        <v>148</v>
      </c>
      <c r="BM146" s="138" t="s">
        <v>254</v>
      </c>
    </row>
    <row r="147" spans="2:65" s="1" customFormat="1">
      <c r="B147" s="32"/>
      <c r="D147" s="140" t="s">
        <v>149</v>
      </c>
      <c r="F147" s="141" t="s">
        <v>1407</v>
      </c>
      <c r="I147" s="142"/>
      <c r="L147" s="32"/>
      <c r="M147" s="143"/>
      <c r="T147" s="53"/>
      <c r="AT147" s="17" t="s">
        <v>149</v>
      </c>
      <c r="AU147" s="17" t="s">
        <v>77</v>
      </c>
    </row>
    <row r="148" spans="2:65" s="1" customFormat="1" ht="16.5" customHeight="1">
      <c r="B148" s="32"/>
      <c r="C148" s="165" t="s">
        <v>200</v>
      </c>
      <c r="D148" s="165" t="s">
        <v>467</v>
      </c>
      <c r="E148" s="166" t="s">
        <v>1408</v>
      </c>
      <c r="F148" s="167" t="s">
        <v>1409</v>
      </c>
      <c r="G148" s="168" t="s">
        <v>366</v>
      </c>
      <c r="H148" s="169">
        <v>6</v>
      </c>
      <c r="I148" s="170"/>
      <c r="J148" s="171">
        <f>ROUND(I148*H148,2)</f>
        <v>0</v>
      </c>
      <c r="K148" s="167" t="s">
        <v>147</v>
      </c>
      <c r="L148" s="172"/>
      <c r="M148" s="173" t="s">
        <v>17</v>
      </c>
      <c r="N148" s="174" t="s">
        <v>38</v>
      </c>
      <c r="P148" s="136">
        <f>O148*H148</f>
        <v>0</v>
      </c>
      <c r="Q148" s="136">
        <v>0</v>
      </c>
      <c r="R148" s="136">
        <f>Q148*H148</f>
        <v>0</v>
      </c>
      <c r="S148" s="136">
        <v>0</v>
      </c>
      <c r="T148" s="137">
        <f>S148*H148</f>
        <v>0</v>
      </c>
      <c r="AR148" s="138" t="s">
        <v>168</v>
      </c>
      <c r="AT148" s="138" t="s">
        <v>467</v>
      </c>
      <c r="AU148" s="138" t="s">
        <v>77</v>
      </c>
      <c r="AY148" s="17" t="s">
        <v>141</v>
      </c>
      <c r="BE148" s="139">
        <f>IF(N148="základní",J148,0)</f>
        <v>0</v>
      </c>
      <c r="BF148" s="139">
        <f>IF(N148="snížená",J148,0)</f>
        <v>0</v>
      </c>
      <c r="BG148" s="139">
        <f>IF(N148="zákl. přenesená",J148,0)</f>
        <v>0</v>
      </c>
      <c r="BH148" s="139">
        <f>IF(N148="sníž. přenesená",J148,0)</f>
        <v>0</v>
      </c>
      <c r="BI148" s="139">
        <f>IF(N148="nulová",J148,0)</f>
        <v>0</v>
      </c>
      <c r="BJ148" s="17" t="s">
        <v>75</v>
      </c>
      <c r="BK148" s="139">
        <f>ROUND(I148*H148,2)</f>
        <v>0</v>
      </c>
      <c r="BL148" s="17" t="s">
        <v>148</v>
      </c>
      <c r="BM148" s="138" t="s">
        <v>258</v>
      </c>
    </row>
    <row r="149" spans="2:65" s="1" customFormat="1" ht="24.25" customHeight="1">
      <c r="B149" s="32"/>
      <c r="C149" s="127" t="s">
        <v>262</v>
      </c>
      <c r="D149" s="127" t="s">
        <v>143</v>
      </c>
      <c r="E149" s="128" t="s">
        <v>1410</v>
      </c>
      <c r="F149" s="129" t="s">
        <v>1411</v>
      </c>
      <c r="G149" s="130" t="s">
        <v>366</v>
      </c>
      <c r="H149" s="131">
        <v>2</v>
      </c>
      <c r="I149" s="132"/>
      <c r="J149" s="133">
        <f>ROUND(I149*H149,2)</f>
        <v>0</v>
      </c>
      <c r="K149" s="129" t="s">
        <v>147</v>
      </c>
      <c r="L149" s="32"/>
      <c r="M149" s="134" t="s">
        <v>17</v>
      </c>
      <c r="N149" s="135" t="s">
        <v>38</v>
      </c>
      <c r="P149" s="136">
        <f>O149*H149</f>
        <v>0</v>
      </c>
      <c r="Q149" s="136">
        <v>0</v>
      </c>
      <c r="R149" s="136">
        <f>Q149*H149</f>
        <v>0</v>
      </c>
      <c r="S149" s="136">
        <v>0</v>
      </c>
      <c r="T149" s="137">
        <f>S149*H149</f>
        <v>0</v>
      </c>
      <c r="AR149" s="138" t="s">
        <v>148</v>
      </c>
      <c r="AT149" s="138" t="s">
        <v>143</v>
      </c>
      <c r="AU149" s="138" t="s">
        <v>77</v>
      </c>
      <c r="AY149" s="17" t="s">
        <v>141</v>
      </c>
      <c r="BE149" s="139">
        <f>IF(N149="základní",J149,0)</f>
        <v>0</v>
      </c>
      <c r="BF149" s="139">
        <f>IF(N149="snížená",J149,0)</f>
        <v>0</v>
      </c>
      <c r="BG149" s="139">
        <f>IF(N149="zákl. přenesená",J149,0)</f>
        <v>0</v>
      </c>
      <c r="BH149" s="139">
        <f>IF(N149="sníž. přenesená",J149,0)</f>
        <v>0</v>
      </c>
      <c r="BI149" s="139">
        <f>IF(N149="nulová",J149,0)</f>
        <v>0</v>
      </c>
      <c r="BJ149" s="17" t="s">
        <v>75</v>
      </c>
      <c r="BK149" s="139">
        <f>ROUND(I149*H149,2)</f>
        <v>0</v>
      </c>
      <c r="BL149" s="17" t="s">
        <v>148</v>
      </c>
      <c r="BM149" s="138" t="s">
        <v>265</v>
      </c>
    </row>
    <row r="150" spans="2:65" s="1" customFormat="1">
      <c r="B150" s="32"/>
      <c r="D150" s="140" t="s">
        <v>149</v>
      </c>
      <c r="F150" s="141" t="s">
        <v>1412</v>
      </c>
      <c r="I150" s="142"/>
      <c r="L150" s="32"/>
      <c r="M150" s="143"/>
      <c r="T150" s="53"/>
      <c r="AT150" s="17" t="s">
        <v>149</v>
      </c>
      <c r="AU150" s="17" t="s">
        <v>77</v>
      </c>
    </row>
    <row r="151" spans="2:65" s="1" customFormat="1" ht="16.5" customHeight="1">
      <c r="B151" s="32"/>
      <c r="C151" s="165" t="s">
        <v>206</v>
      </c>
      <c r="D151" s="165" t="s">
        <v>467</v>
      </c>
      <c r="E151" s="166" t="s">
        <v>1413</v>
      </c>
      <c r="F151" s="167" t="s">
        <v>1414</v>
      </c>
      <c r="G151" s="168" t="s">
        <v>366</v>
      </c>
      <c r="H151" s="169">
        <v>2</v>
      </c>
      <c r="I151" s="170"/>
      <c r="J151" s="171">
        <f>ROUND(I151*H151,2)</f>
        <v>0</v>
      </c>
      <c r="K151" s="167" t="s">
        <v>17</v>
      </c>
      <c r="L151" s="172"/>
      <c r="M151" s="173" t="s">
        <v>17</v>
      </c>
      <c r="N151" s="174" t="s">
        <v>38</v>
      </c>
      <c r="P151" s="136">
        <f>O151*H151</f>
        <v>0</v>
      </c>
      <c r="Q151" s="136">
        <v>0</v>
      </c>
      <c r="R151" s="136">
        <f>Q151*H151</f>
        <v>0</v>
      </c>
      <c r="S151" s="136">
        <v>0</v>
      </c>
      <c r="T151" s="137">
        <f>S151*H151</f>
        <v>0</v>
      </c>
      <c r="AR151" s="138" t="s">
        <v>168</v>
      </c>
      <c r="AT151" s="138" t="s">
        <v>467</v>
      </c>
      <c r="AU151" s="138" t="s">
        <v>77</v>
      </c>
      <c r="AY151" s="17" t="s">
        <v>141</v>
      </c>
      <c r="BE151" s="139">
        <f>IF(N151="základní",J151,0)</f>
        <v>0</v>
      </c>
      <c r="BF151" s="139">
        <f>IF(N151="snížená",J151,0)</f>
        <v>0</v>
      </c>
      <c r="BG151" s="139">
        <f>IF(N151="zákl. přenesená",J151,0)</f>
        <v>0</v>
      </c>
      <c r="BH151" s="139">
        <f>IF(N151="sníž. přenesená",J151,0)</f>
        <v>0</v>
      </c>
      <c r="BI151" s="139">
        <f>IF(N151="nulová",J151,0)</f>
        <v>0</v>
      </c>
      <c r="BJ151" s="17" t="s">
        <v>75</v>
      </c>
      <c r="BK151" s="139">
        <f>ROUND(I151*H151,2)</f>
        <v>0</v>
      </c>
      <c r="BL151" s="17" t="s">
        <v>148</v>
      </c>
      <c r="BM151" s="138" t="s">
        <v>272</v>
      </c>
    </row>
    <row r="152" spans="2:65" s="1" customFormat="1" ht="24.25" customHeight="1">
      <c r="B152" s="32"/>
      <c r="C152" s="127" t="s">
        <v>7</v>
      </c>
      <c r="D152" s="127" t="s">
        <v>143</v>
      </c>
      <c r="E152" s="128" t="s">
        <v>1415</v>
      </c>
      <c r="F152" s="129" t="s">
        <v>1416</v>
      </c>
      <c r="G152" s="130" t="s">
        <v>366</v>
      </c>
      <c r="H152" s="131">
        <v>2</v>
      </c>
      <c r="I152" s="132"/>
      <c r="J152" s="133">
        <f>ROUND(I152*H152,2)</f>
        <v>0</v>
      </c>
      <c r="K152" s="129" t="s">
        <v>147</v>
      </c>
      <c r="L152" s="32"/>
      <c r="M152" s="134" t="s">
        <v>17</v>
      </c>
      <c r="N152" s="135" t="s">
        <v>38</v>
      </c>
      <c r="P152" s="136">
        <f>O152*H152</f>
        <v>0</v>
      </c>
      <c r="Q152" s="136">
        <v>0</v>
      </c>
      <c r="R152" s="136">
        <f>Q152*H152</f>
        <v>0</v>
      </c>
      <c r="S152" s="136">
        <v>0</v>
      </c>
      <c r="T152" s="137">
        <f>S152*H152</f>
        <v>0</v>
      </c>
      <c r="AR152" s="138" t="s">
        <v>148</v>
      </c>
      <c r="AT152" s="138" t="s">
        <v>143</v>
      </c>
      <c r="AU152" s="138" t="s">
        <v>77</v>
      </c>
      <c r="AY152" s="17" t="s">
        <v>141</v>
      </c>
      <c r="BE152" s="139">
        <f>IF(N152="základní",J152,0)</f>
        <v>0</v>
      </c>
      <c r="BF152" s="139">
        <f>IF(N152="snížená",J152,0)</f>
        <v>0</v>
      </c>
      <c r="BG152" s="139">
        <f>IF(N152="zákl. přenesená",J152,0)</f>
        <v>0</v>
      </c>
      <c r="BH152" s="139">
        <f>IF(N152="sníž. přenesená",J152,0)</f>
        <v>0</v>
      </c>
      <c r="BI152" s="139">
        <f>IF(N152="nulová",J152,0)</f>
        <v>0</v>
      </c>
      <c r="BJ152" s="17" t="s">
        <v>75</v>
      </c>
      <c r="BK152" s="139">
        <f>ROUND(I152*H152,2)</f>
        <v>0</v>
      </c>
      <c r="BL152" s="17" t="s">
        <v>148</v>
      </c>
      <c r="BM152" s="138" t="s">
        <v>278</v>
      </c>
    </row>
    <row r="153" spans="2:65" s="1" customFormat="1">
      <c r="B153" s="32"/>
      <c r="D153" s="140" t="s">
        <v>149</v>
      </c>
      <c r="F153" s="141" t="s">
        <v>1417</v>
      </c>
      <c r="I153" s="142"/>
      <c r="L153" s="32"/>
      <c r="M153" s="143"/>
      <c r="T153" s="53"/>
      <c r="AT153" s="17" t="s">
        <v>149</v>
      </c>
      <c r="AU153" s="17" t="s">
        <v>77</v>
      </c>
    </row>
    <row r="154" spans="2:65" s="1" customFormat="1" ht="16.5" customHeight="1">
      <c r="B154" s="32"/>
      <c r="C154" s="165" t="s">
        <v>214</v>
      </c>
      <c r="D154" s="165" t="s">
        <v>467</v>
      </c>
      <c r="E154" s="166" t="s">
        <v>1418</v>
      </c>
      <c r="F154" s="167" t="s">
        <v>1419</v>
      </c>
      <c r="G154" s="168" t="s">
        <v>366</v>
      </c>
      <c r="H154" s="169">
        <v>2</v>
      </c>
      <c r="I154" s="170"/>
      <c r="J154" s="171">
        <f>ROUND(I154*H154,2)</f>
        <v>0</v>
      </c>
      <c r="K154" s="167" t="s">
        <v>147</v>
      </c>
      <c r="L154" s="172"/>
      <c r="M154" s="173" t="s">
        <v>17</v>
      </c>
      <c r="N154" s="174" t="s">
        <v>38</v>
      </c>
      <c r="P154" s="136">
        <f>O154*H154</f>
        <v>0</v>
      </c>
      <c r="Q154" s="136">
        <v>0</v>
      </c>
      <c r="R154" s="136">
        <f>Q154*H154</f>
        <v>0</v>
      </c>
      <c r="S154" s="136">
        <v>0</v>
      </c>
      <c r="T154" s="137">
        <f>S154*H154</f>
        <v>0</v>
      </c>
      <c r="AR154" s="138" t="s">
        <v>168</v>
      </c>
      <c r="AT154" s="138" t="s">
        <v>467</v>
      </c>
      <c r="AU154" s="138" t="s">
        <v>77</v>
      </c>
      <c r="AY154" s="17" t="s">
        <v>141</v>
      </c>
      <c r="BE154" s="139">
        <f>IF(N154="základní",J154,0)</f>
        <v>0</v>
      </c>
      <c r="BF154" s="139">
        <f>IF(N154="snížená",J154,0)</f>
        <v>0</v>
      </c>
      <c r="BG154" s="139">
        <f>IF(N154="zákl. přenesená",J154,0)</f>
        <v>0</v>
      </c>
      <c r="BH154" s="139">
        <f>IF(N154="sníž. přenesená",J154,0)</f>
        <v>0</v>
      </c>
      <c r="BI154" s="139">
        <f>IF(N154="nulová",J154,0)</f>
        <v>0</v>
      </c>
      <c r="BJ154" s="17" t="s">
        <v>75</v>
      </c>
      <c r="BK154" s="139">
        <f>ROUND(I154*H154,2)</f>
        <v>0</v>
      </c>
      <c r="BL154" s="17" t="s">
        <v>148</v>
      </c>
      <c r="BM154" s="138" t="s">
        <v>283</v>
      </c>
    </row>
    <row r="155" spans="2:65" s="1" customFormat="1" ht="16.5" customHeight="1">
      <c r="B155" s="32"/>
      <c r="C155" s="127" t="s">
        <v>285</v>
      </c>
      <c r="D155" s="127" t="s">
        <v>143</v>
      </c>
      <c r="E155" s="128" t="s">
        <v>1420</v>
      </c>
      <c r="F155" s="129" t="s">
        <v>1421</v>
      </c>
      <c r="G155" s="130" t="s">
        <v>179</v>
      </c>
      <c r="H155" s="131">
        <v>25</v>
      </c>
      <c r="I155" s="132"/>
      <c r="J155" s="133">
        <f>ROUND(I155*H155,2)</f>
        <v>0</v>
      </c>
      <c r="K155" s="129" t="s">
        <v>147</v>
      </c>
      <c r="L155" s="32"/>
      <c r="M155" s="134" t="s">
        <v>17</v>
      </c>
      <c r="N155" s="135" t="s">
        <v>38</v>
      </c>
      <c r="P155" s="136">
        <f>O155*H155</f>
        <v>0</v>
      </c>
      <c r="Q155" s="136">
        <v>0</v>
      </c>
      <c r="R155" s="136">
        <f>Q155*H155</f>
        <v>0</v>
      </c>
      <c r="S155" s="136">
        <v>0</v>
      </c>
      <c r="T155" s="137">
        <f>S155*H155</f>
        <v>0</v>
      </c>
      <c r="AR155" s="138" t="s">
        <v>148</v>
      </c>
      <c r="AT155" s="138" t="s">
        <v>143</v>
      </c>
      <c r="AU155" s="138" t="s">
        <v>77</v>
      </c>
      <c r="AY155" s="17" t="s">
        <v>141</v>
      </c>
      <c r="BE155" s="139">
        <f>IF(N155="základní",J155,0)</f>
        <v>0</v>
      </c>
      <c r="BF155" s="139">
        <f>IF(N155="snížená",J155,0)</f>
        <v>0</v>
      </c>
      <c r="BG155" s="139">
        <f>IF(N155="zákl. přenesená",J155,0)</f>
        <v>0</v>
      </c>
      <c r="BH155" s="139">
        <f>IF(N155="sníž. přenesená",J155,0)</f>
        <v>0</v>
      </c>
      <c r="BI155" s="139">
        <f>IF(N155="nulová",J155,0)</f>
        <v>0</v>
      </c>
      <c r="BJ155" s="17" t="s">
        <v>75</v>
      </c>
      <c r="BK155" s="139">
        <f>ROUND(I155*H155,2)</f>
        <v>0</v>
      </c>
      <c r="BL155" s="17" t="s">
        <v>148</v>
      </c>
      <c r="BM155" s="138" t="s">
        <v>153</v>
      </c>
    </row>
    <row r="156" spans="2:65" s="1" customFormat="1">
      <c r="B156" s="32"/>
      <c r="D156" s="140" t="s">
        <v>149</v>
      </c>
      <c r="F156" s="141" t="s">
        <v>1422</v>
      </c>
      <c r="I156" s="142"/>
      <c r="L156" s="32"/>
      <c r="M156" s="143"/>
      <c r="T156" s="53"/>
      <c r="AT156" s="17" t="s">
        <v>149</v>
      </c>
      <c r="AU156" s="17" t="s">
        <v>77</v>
      </c>
    </row>
    <row r="157" spans="2:65" s="1" customFormat="1" ht="16.5" customHeight="1">
      <c r="B157" s="32"/>
      <c r="C157" s="127" t="s">
        <v>222</v>
      </c>
      <c r="D157" s="127" t="s">
        <v>143</v>
      </c>
      <c r="E157" s="128" t="s">
        <v>1423</v>
      </c>
      <c r="F157" s="129" t="s">
        <v>1424</v>
      </c>
      <c r="G157" s="130" t="s">
        <v>179</v>
      </c>
      <c r="H157" s="131">
        <v>10</v>
      </c>
      <c r="I157" s="132"/>
      <c r="J157" s="133">
        <f>ROUND(I157*H157,2)</f>
        <v>0</v>
      </c>
      <c r="K157" s="129" t="s">
        <v>147</v>
      </c>
      <c r="L157" s="32"/>
      <c r="M157" s="134" t="s">
        <v>17</v>
      </c>
      <c r="N157" s="135" t="s">
        <v>38</v>
      </c>
      <c r="P157" s="136">
        <f>O157*H157</f>
        <v>0</v>
      </c>
      <c r="Q157" s="136">
        <v>0</v>
      </c>
      <c r="R157" s="136">
        <f>Q157*H157</f>
        <v>0</v>
      </c>
      <c r="S157" s="136">
        <v>0</v>
      </c>
      <c r="T157" s="137">
        <f>S157*H157</f>
        <v>0</v>
      </c>
      <c r="AR157" s="138" t="s">
        <v>148</v>
      </c>
      <c r="AT157" s="138" t="s">
        <v>143</v>
      </c>
      <c r="AU157" s="138" t="s">
        <v>77</v>
      </c>
      <c r="AY157" s="17" t="s">
        <v>141</v>
      </c>
      <c r="BE157" s="139">
        <f>IF(N157="základní",J157,0)</f>
        <v>0</v>
      </c>
      <c r="BF157" s="139">
        <f>IF(N157="snížená",J157,0)</f>
        <v>0</v>
      </c>
      <c r="BG157" s="139">
        <f>IF(N157="zákl. přenesená",J157,0)</f>
        <v>0</v>
      </c>
      <c r="BH157" s="139">
        <f>IF(N157="sníž. přenesená",J157,0)</f>
        <v>0</v>
      </c>
      <c r="BI157" s="139">
        <f>IF(N157="nulová",J157,0)</f>
        <v>0</v>
      </c>
      <c r="BJ157" s="17" t="s">
        <v>75</v>
      </c>
      <c r="BK157" s="139">
        <f>ROUND(I157*H157,2)</f>
        <v>0</v>
      </c>
      <c r="BL157" s="17" t="s">
        <v>148</v>
      </c>
      <c r="BM157" s="138" t="s">
        <v>294</v>
      </c>
    </row>
    <row r="158" spans="2:65" s="1" customFormat="1">
      <c r="B158" s="32"/>
      <c r="D158" s="140" t="s">
        <v>149</v>
      </c>
      <c r="F158" s="141" t="s">
        <v>1425</v>
      </c>
      <c r="I158" s="142"/>
      <c r="L158" s="32"/>
      <c r="M158" s="143"/>
      <c r="T158" s="53"/>
      <c r="AT158" s="17" t="s">
        <v>149</v>
      </c>
      <c r="AU158" s="17" t="s">
        <v>77</v>
      </c>
    </row>
    <row r="159" spans="2:65" s="13" customFormat="1" ht="12">
      <c r="B159" s="151"/>
      <c r="D159" s="145" t="s">
        <v>151</v>
      </c>
      <c r="E159" s="152" t="s">
        <v>17</v>
      </c>
      <c r="F159" s="153" t="s">
        <v>175</v>
      </c>
      <c r="H159" s="154">
        <v>10</v>
      </c>
      <c r="I159" s="155"/>
      <c r="L159" s="151"/>
      <c r="M159" s="156"/>
      <c r="T159" s="157"/>
      <c r="AT159" s="152" t="s">
        <v>151</v>
      </c>
      <c r="AU159" s="152" t="s">
        <v>77</v>
      </c>
      <c r="AV159" s="13" t="s">
        <v>77</v>
      </c>
      <c r="AW159" s="13" t="s">
        <v>30</v>
      </c>
      <c r="AX159" s="13" t="s">
        <v>67</v>
      </c>
      <c r="AY159" s="152" t="s">
        <v>141</v>
      </c>
    </row>
    <row r="160" spans="2:65" s="14" customFormat="1" ht="12">
      <c r="B160" s="158"/>
      <c r="D160" s="145" t="s">
        <v>151</v>
      </c>
      <c r="E160" s="159" t="s">
        <v>17</v>
      </c>
      <c r="F160" s="160" t="s">
        <v>154</v>
      </c>
      <c r="H160" s="161">
        <v>10</v>
      </c>
      <c r="I160" s="162"/>
      <c r="L160" s="158"/>
      <c r="M160" s="163"/>
      <c r="T160" s="164"/>
      <c r="AT160" s="159" t="s">
        <v>151</v>
      </c>
      <c r="AU160" s="159" t="s">
        <v>77</v>
      </c>
      <c r="AV160" s="14" t="s">
        <v>148</v>
      </c>
      <c r="AW160" s="14" t="s">
        <v>30</v>
      </c>
      <c r="AX160" s="14" t="s">
        <v>75</v>
      </c>
      <c r="AY160" s="159" t="s">
        <v>141</v>
      </c>
    </row>
    <row r="161" spans="2:65" s="1" customFormat="1" ht="24.25" customHeight="1">
      <c r="B161" s="32"/>
      <c r="C161" s="127" t="s">
        <v>298</v>
      </c>
      <c r="D161" s="127" t="s">
        <v>143</v>
      </c>
      <c r="E161" s="128" t="s">
        <v>1426</v>
      </c>
      <c r="F161" s="129" t="s">
        <v>1427</v>
      </c>
      <c r="G161" s="130" t="s">
        <v>366</v>
      </c>
      <c r="H161" s="131">
        <v>1</v>
      </c>
      <c r="I161" s="132"/>
      <c r="J161" s="133">
        <f>ROUND(I161*H161,2)</f>
        <v>0</v>
      </c>
      <c r="K161" s="129" t="s">
        <v>147</v>
      </c>
      <c r="L161" s="32"/>
      <c r="M161" s="134" t="s">
        <v>17</v>
      </c>
      <c r="N161" s="135" t="s">
        <v>38</v>
      </c>
      <c r="P161" s="136">
        <f>O161*H161</f>
        <v>0</v>
      </c>
      <c r="Q161" s="136">
        <v>0</v>
      </c>
      <c r="R161" s="136">
        <f>Q161*H161</f>
        <v>0</v>
      </c>
      <c r="S161" s="136">
        <v>0</v>
      </c>
      <c r="T161" s="137">
        <f>S161*H161</f>
        <v>0</v>
      </c>
      <c r="AR161" s="138" t="s">
        <v>148</v>
      </c>
      <c r="AT161" s="138" t="s">
        <v>143</v>
      </c>
      <c r="AU161" s="138" t="s">
        <v>77</v>
      </c>
      <c r="AY161" s="17" t="s">
        <v>141</v>
      </c>
      <c r="BE161" s="139">
        <f>IF(N161="základní",J161,0)</f>
        <v>0</v>
      </c>
      <c r="BF161" s="139">
        <f>IF(N161="snížená",J161,0)</f>
        <v>0</v>
      </c>
      <c r="BG161" s="139">
        <f>IF(N161="zákl. přenesená",J161,0)</f>
        <v>0</v>
      </c>
      <c r="BH161" s="139">
        <f>IF(N161="sníž. přenesená",J161,0)</f>
        <v>0</v>
      </c>
      <c r="BI161" s="139">
        <f>IF(N161="nulová",J161,0)</f>
        <v>0</v>
      </c>
      <c r="BJ161" s="17" t="s">
        <v>75</v>
      </c>
      <c r="BK161" s="139">
        <f>ROUND(I161*H161,2)</f>
        <v>0</v>
      </c>
      <c r="BL161" s="17" t="s">
        <v>148</v>
      </c>
      <c r="BM161" s="138" t="s">
        <v>301</v>
      </c>
    </row>
    <row r="162" spans="2:65" s="1" customFormat="1">
      <c r="B162" s="32"/>
      <c r="D162" s="140" t="s">
        <v>149</v>
      </c>
      <c r="F162" s="141" t="s">
        <v>1428</v>
      </c>
      <c r="I162" s="142"/>
      <c r="L162" s="32"/>
      <c r="M162" s="143"/>
      <c r="T162" s="53"/>
      <c r="AT162" s="17" t="s">
        <v>149</v>
      </c>
      <c r="AU162" s="17" t="s">
        <v>77</v>
      </c>
    </row>
    <row r="163" spans="2:65" s="1" customFormat="1" ht="24.25" customHeight="1">
      <c r="B163" s="32"/>
      <c r="C163" s="127" t="s">
        <v>228</v>
      </c>
      <c r="D163" s="127" t="s">
        <v>143</v>
      </c>
      <c r="E163" s="128" t="s">
        <v>1429</v>
      </c>
      <c r="F163" s="129" t="s">
        <v>1430</v>
      </c>
      <c r="G163" s="130" t="s">
        <v>366</v>
      </c>
      <c r="H163" s="131">
        <v>1</v>
      </c>
      <c r="I163" s="132"/>
      <c r="J163" s="133">
        <f>ROUND(I163*H163,2)</f>
        <v>0</v>
      </c>
      <c r="K163" s="129" t="s">
        <v>147</v>
      </c>
      <c r="L163" s="32"/>
      <c r="M163" s="134" t="s">
        <v>17</v>
      </c>
      <c r="N163" s="135" t="s">
        <v>38</v>
      </c>
      <c r="P163" s="136">
        <f>O163*H163</f>
        <v>0</v>
      </c>
      <c r="Q163" s="136">
        <v>0</v>
      </c>
      <c r="R163" s="136">
        <f>Q163*H163</f>
        <v>0</v>
      </c>
      <c r="S163" s="136">
        <v>0</v>
      </c>
      <c r="T163" s="137">
        <f>S163*H163</f>
        <v>0</v>
      </c>
      <c r="AR163" s="138" t="s">
        <v>148</v>
      </c>
      <c r="AT163" s="138" t="s">
        <v>143</v>
      </c>
      <c r="AU163" s="138" t="s">
        <v>77</v>
      </c>
      <c r="AY163" s="17" t="s">
        <v>141</v>
      </c>
      <c r="BE163" s="139">
        <f>IF(N163="základní",J163,0)</f>
        <v>0</v>
      </c>
      <c r="BF163" s="139">
        <f>IF(N163="snížená",J163,0)</f>
        <v>0</v>
      </c>
      <c r="BG163" s="139">
        <f>IF(N163="zákl. přenesená",J163,0)</f>
        <v>0</v>
      </c>
      <c r="BH163" s="139">
        <f>IF(N163="sníž. přenesená",J163,0)</f>
        <v>0</v>
      </c>
      <c r="BI163" s="139">
        <f>IF(N163="nulová",J163,0)</f>
        <v>0</v>
      </c>
      <c r="BJ163" s="17" t="s">
        <v>75</v>
      </c>
      <c r="BK163" s="139">
        <f>ROUND(I163*H163,2)</f>
        <v>0</v>
      </c>
      <c r="BL163" s="17" t="s">
        <v>148</v>
      </c>
      <c r="BM163" s="138" t="s">
        <v>307</v>
      </c>
    </row>
    <row r="164" spans="2:65" s="1" customFormat="1">
      <c r="B164" s="32"/>
      <c r="D164" s="140" t="s">
        <v>149</v>
      </c>
      <c r="F164" s="141" t="s">
        <v>1431</v>
      </c>
      <c r="I164" s="142"/>
      <c r="L164" s="32"/>
      <c r="M164" s="143"/>
      <c r="T164" s="53"/>
      <c r="AT164" s="17" t="s">
        <v>149</v>
      </c>
      <c r="AU164" s="17" t="s">
        <v>77</v>
      </c>
    </row>
    <row r="165" spans="2:65" s="1" customFormat="1" ht="24.25" customHeight="1">
      <c r="B165" s="32"/>
      <c r="C165" s="127" t="s">
        <v>309</v>
      </c>
      <c r="D165" s="127" t="s">
        <v>143</v>
      </c>
      <c r="E165" s="128" t="s">
        <v>1432</v>
      </c>
      <c r="F165" s="129" t="s">
        <v>1433</v>
      </c>
      <c r="G165" s="130" t="s">
        <v>366</v>
      </c>
      <c r="H165" s="131">
        <v>1</v>
      </c>
      <c r="I165" s="132"/>
      <c r="J165" s="133">
        <f>ROUND(I165*H165,2)</f>
        <v>0</v>
      </c>
      <c r="K165" s="129" t="s">
        <v>147</v>
      </c>
      <c r="L165" s="32"/>
      <c r="M165" s="134" t="s">
        <v>17</v>
      </c>
      <c r="N165" s="135" t="s">
        <v>38</v>
      </c>
      <c r="P165" s="136">
        <f>O165*H165</f>
        <v>0</v>
      </c>
      <c r="Q165" s="136">
        <v>0</v>
      </c>
      <c r="R165" s="136">
        <f>Q165*H165</f>
        <v>0</v>
      </c>
      <c r="S165" s="136">
        <v>0</v>
      </c>
      <c r="T165" s="137">
        <f>S165*H165</f>
        <v>0</v>
      </c>
      <c r="AR165" s="138" t="s">
        <v>148</v>
      </c>
      <c r="AT165" s="138" t="s">
        <v>143</v>
      </c>
      <c r="AU165" s="138" t="s">
        <v>77</v>
      </c>
      <c r="AY165" s="17" t="s">
        <v>141</v>
      </c>
      <c r="BE165" s="139">
        <f>IF(N165="základní",J165,0)</f>
        <v>0</v>
      </c>
      <c r="BF165" s="139">
        <f>IF(N165="snížená",J165,0)</f>
        <v>0</v>
      </c>
      <c r="BG165" s="139">
        <f>IF(N165="zákl. přenesená",J165,0)</f>
        <v>0</v>
      </c>
      <c r="BH165" s="139">
        <f>IF(N165="sníž. přenesená",J165,0)</f>
        <v>0</v>
      </c>
      <c r="BI165" s="139">
        <f>IF(N165="nulová",J165,0)</f>
        <v>0</v>
      </c>
      <c r="BJ165" s="17" t="s">
        <v>75</v>
      </c>
      <c r="BK165" s="139">
        <f>ROUND(I165*H165,2)</f>
        <v>0</v>
      </c>
      <c r="BL165" s="17" t="s">
        <v>148</v>
      </c>
      <c r="BM165" s="138" t="s">
        <v>312</v>
      </c>
    </row>
    <row r="166" spans="2:65" s="1" customFormat="1">
      <c r="B166" s="32"/>
      <c r="D166" s="140" t="s">
        <v>149</v>
      </c>
      <c r="F166" s="141" t="s">
        <v>1434</v>
      </c>
      <c r="I166" s="142"/>
      <c r="L166" s="32"/>
      <c r="M166" s="143"/>
      <c r="T166" s="53"/>
      <c r="AT166" s="17" t="s">
        <v>149</v>
      </c>
      <c r="AU166" s="17" t="s">
        <v>77</v>
      </c>
    </row>
    <row r="167" spans="2:65" s="1" customFormat="1" ht="24.25" customHeight="1">
      <c r="B167" s="32"/>
      <c r="C167" s="127" t="s">
        <v>235</v>
      </c>
      <c r="D167" s="127" t="s">
        <v>143</v>
      </c>
      <c r="E167" s="128" t="s">
        <v>1435</v>
      </c>
      <c r="F167" s="129" t="s">
        <v>1436</v>
      </c>
      <c r="G167" s="130" t="s">
        <v>366</v>
      </c>
      <c r="H167" s="131">
        <v>1</v>
      </c>
      <c r="I167" s="132"/>
      <c r="J167" s="133">
        <f>ROUND(I167*H167,2)</f>
        <v>0</v>
      </c>
      <c r="K167" s="129" t="s">
        <v>147</v>
      </c>
      <c r="L167" s="32"/>
      <c r="M167" s="134" t="s">
        <v>17</v>
      </c>
      <c r="N167" s="135" t="s">
        <v>38</v>
      </c>
      <c r="P167" s="136">
        <f>O167*H167</f>
        <v>0</v>
      </c>
      <c r="Q167" s="136">
        <v>0</v>
      </c>
      <c r="R167" s="136">
        <f>Q167*H167</f>
        <v>0</v>
      </c>
      <c r="S167" s="136">
        <v>0</v>
      </c>
      <c r="T167" s="137">
        <f>S167*H167</f>
        <v>0</v>
      </c>
      <c r="AR167" s="138" t="s">
        <v>148</v>
      </c>
      <c r="AT167" s="138" t="s">
        <v>143</v>
      </c>
      <c r="AU167" s="138" t="s">
        <v>77</v>
      </c>
      <c r="AY167" s="17" t="s">
        <v>141</v>
      </c>
      <c r="BE167" s="139">
        <f>IF(N167="základní",J167,0)</f>
        <v>0</v>
      </c>
      <c r="BF167" s="139">
        <f>IF(N167="snížená",J167,0)</f>
        <v>0</v>
      </c>
      <c r="BG167" s="139">
        <f>IF(N167="zákl. přenesená",J167,0)</f>
        <v>0</v>
      </c>
      <c r="BH167" s="139">
        <f>IF(N167="sníž. přenesená",J167,0)</f>
        <v>0</v>
      </c>
      <c r="BI167" s="139">
        <f>IF(N167="nulová",J167,0)</f>
        <v>0</v>
      </c>
      <c r="BJ167" s="17" t="s">
        <v>75</v>
      </c>
      <c r="BK167" s="139">
        <f>ROUND(I167*H167,2)</f>
        <v>0</v>
      </c>
      <c r="BL167" s="17" t="s">
        <v>148</v>
      </c>
      <c r="BM167" s="138" t="s">
        <v>318</v>
      </c>
    </row>
    <row r="168" spans="2:65" s="1" customFormat="1">
      <c r="B168" s="32"/>
      <c r="D168" s="140" t="s">
        <v>149</v>
      </c>
      <c r="F168" s="141" t="s">
        <v>1437</v>
      </c>
      <c r="I168" s="142"/>
      <c r="L168" s="32"/>
      <c r="M168" s="143"/>
      <c r="T168" s="53"/>
      <c r="AT168" s="17" t="s">
        <v>149</v>
      </c>
      <c r="AU168" s="17" t="s">
        <v>77</v>
      </c>
    </row>
    <row r="169" spans="2:65" s="1" customFormat="1" ht="16.5" customHeight="1">
      <c r="B169" s="32"/>
      <c r="C169" s="127" t="s">
        <v>322</v>
      </c>
      <c r="D169" s="127" t="s">
        <v>143</v>
      </c>
      <c r="E169" s="128" t="s">
        <v>1438</v>
      </c>
      <c r="F169" s="129" t="s">
        <v>1439</v>
      </c>
      <c r="G169" s="130" t="s">
        <v>179</v>
      </c>
      <c r="H169" s="131">
        <v>35</v>
      </c>
      <c r="I169" s="132"/>
      <c r="J169" s="133">
        <f>ROUND(I169*H169,2)</f>
        <v>0</v>
      </c>
      <c r="K169" s="129" t="s">
        <v>147</v>
      </c>
      <c r="L169" s="32"/>
      <c r="M169" s="134" t="s">
        <v>17</v>
      </c>
      <c r="N169" s="135" t="s">
        <v>38</v>
      </c>
      <c r="P169" s="136">
        <f>O169*H169</f>
        <v>0</v>
      </c>
      <c r="Q169" s="136">
        <v>0</v>
      </c>
      <c r="R169" s="136">
        <f>Q169*H169</f>
        <v>0</v>
      </c>
      <c r="S169" s="136">
        <v>0</v>
      </c>
      <c r="T169" s="137">
        <f>S169*H169</f>
        <v>0</v>
      </c>
      <c r="AR169" s="138" t="s">
        <v>148</v>
      </c>
      <c r="AT169" s="138" t="s">
        <v>143</v>
      </c>
      <c r="AU169" s="138" t="s">
        <v>77</v>
      </c>
      <c r="AY169" s="17" t="s">
        <v>141</v>
      </c>
      <c r="BE169" s="139">
        <f>IF(N169="základní",J169,0)</f>
        <v>0</v>
      </c>
      <c r="BF169" s="139">
        <f>IF(N169="snížená",J169,0)</f>
        <v>0</v>
      </c>
      <c r="BG169" s="139">
        <f>IF(N169="zákl. přenesená",J169,0)</f>
        <v>0</v>
      </c>
      <c r="BH169" s="139">
        <f>IF(N169="sníž. přenesená",J169,0)</f>
        <v>0</v>
      </c>
      <c r="BI169" s="139">
        <f>IF(N169="nulová",J169,0)</f>
        <v>0</v>
      </c>
      <c r="BJ169" s="17" t="s">
        <v>75</v>
      </c>
      <c r="BK169" s="139">
        <f>ROUND(I169*H169,2)</f>
        <v>0</v>
      </c>
      <c r="BL169" s="17" t="s">
        <v>148</v>
      </c>
      <c r="BM169" s="138" t="s">
        <v>325</v>
      </c>
    </row>
    <row r="170" spans="2:65" s="1" customFormat="1">
      <c r="B170" s="32"/>
      <c r="D170" s="140" t="s">
        <v>149</v>
      </c>
      <c r="F170" s="141" t="s">
        <v>1440</v>
      </c>
      <c r="I170" s="142"/>
      <c r="L170" s="32"/>
      <c r="M170" s="143"/>
      <c r="T170" s="53"/>
      <c r="AT170" s="17" t="s">
        <v>149</v>
      </c>
      <c r="AU170" s="17" t="s">
        <v>77</v>
      </c>
    </row>
    <row r="171" spans="2:65" s="13" customFormat="1" ht="12">
      <c r="B171" s="151"/>
      <c r="D171" s="145" t="s">
        <v>151</v>
      </c>
      <c r="E171" s="152" t="s">
        <v>17</v>
      </c>
      <c r="F171" s="153" t="s">
        <v>355</v>
      </c>
      <c r="H171" s="154">
        <v>35</v>
      </c>
      <c r="I171" s="155"/>
      <c r="L171" s="151"/>
      <c r="M171" s="156"/>
      <c r="T171" s="157"/>
      <c r="AT171" s="152" t="s">
        <v>151</v>
      </c>
      <c r="AU171" s="152" t="s">
        <v>77</v>
      </c>
      <c r="AV171" s="13" t="s">
        <v>77</v>
      </c>
      <c r="AW171" s="13" t="s">
        <v>30</v>
      </c>
      <c r="AX171" s="13" t="s">
        <v>67</v>
      </c>
      <c r="AY171" s="152" t="s">
        <v>141</v>
      </c>
    </row>
    <row r="172" spans="2:65" s="14" customFormat="1" ht="12">
      <c r="B172" s="158"/>
      <c r="D172" s="145" t="s">
        <v>151</v>
      </c>
      <c r="E172" s="159" t="s">
        <v>17</v>
      </c>
      <c r="F172" s="160" t="s">
        <v>154</v>
      </c>
      <c r="H172" s="161">
        <v>35</v>
      </c>
      <c r="I172" s="162"/>
      <c r="L172" s="158"/>
      <c r="M172" s="163"/>
      <c r="T172" s="164"/>
      <c r="AT172" s="159" t="s">
        <v>151</v>
      </c>
      <c r="AU172" s="159" t="s">
        <v>77</v>
      </c>
      <c r="AV172" s="14" t="s">
        <v>148</v>
      </c>
      <c r="AW172" s="14" t="s">
        <v>30</v>
      </c>
      <c r="AX172" s="14" t="s">
        <v>75</v>
      </c>
      <c r="AY172" s="159" t="s">
        <v>141</v>
      </c>
    </row>
    <row r="173" spans="2:65" s="1" customFormat="1" ht="16.5" customHeight="1">
      <c r="B173" s="32"/>
      <c r="C173" s="127" t="s">
        <v>241</v>
      </c>
      <c r="D173" s="127" t="s">
        <v>143</v>
      </c>
      <c r="E173" s="128" t="s">
        <v>1441</v>
      </c>
      <c r="F173" s="129" t="s">
        <v>1442</v>
      </c>
      <c r="G173" s="130" t="s">
        <v>179</v>
      </c>
      <c r="H173" s="131">
        <v>35</v>
      </c>
      <c r="I173" s="132"/>
      <c r="J173" s="133">
        <f>ROUND(I173*H173,2)</f>
        <v>0</v>
      </c>
      <c r="K173" s="129" t="s">
        <v>147</v>
      </c>
      <c r="L173" s="32"/>
      <c r="M173" s="134" t="s">
        <v>17</v>
      </c>
      <c r="N173" s="135" t="s">
        <v>38</v>
      </c>
      <c r="P173" s="136">
        <f>O173*H173</f>
        <v>0</v>
      </c>
      <c r="Q173" s="136">
        <v>0</v>
      </c>
      <c r="R173" s="136">
        <f>Q173*H173</f>
        <v>0</v>
      </c>
      <c r="S173" s="136">
        <v>0</v>
      </c>
      <c r="T173" s="137">
        <f>S173*H173</f>
        <v>0</v>
      </c>
      <c r="AR173" s="138" t="s">
        <v>148</v>
      </c>
      <c r="AT173" s="138" t="s">
        <v>143</v>
      </c>
      <c r="AU173" s="138" t="s">
        <v>77</v>
      </c>
      <c r="AY173" s="17" t="s">
        <v>141</v>
      </c>
      <c r="BE173" s="139">
        <f>IF(N173="základní",J173,0)</f>
        <v>0</v>
      </c>
      <c r="BF173" s="139">
        <f>IF(N173="snížená",J173,0)</f>
        <v>0</v>
      </c>
      <c r="BG173" s="139">
        <f>IF(N173="zákl. přenesená",J173,0)</f>
        <v>0</v>
      </c>
      <c r="BH173" s="139">
        <f>IF(N173="sníž. přenesená",J173,0)</f>
        <v>0</v>
      </c>
      <c r="BI173" s="139">
        <f>IF(N173="nulová",J173,0)</f>
        <v>0</v>
      </c>
      <c r="BJ173" s="17" t="s">
        <v>75</v>
      </c>
      <c r="BK173" s="139">
        <f>ROUND(I173*H173,2)</f>
        <v>0</v>
      </c>
      <c r="BL173" s="17" t="s">
        <v>148</v>
      </c>
      <c r="BM173" s="138" t="s">
        <v>330</v>
      </c>
    </row>
    <row r="174" spans="2:65" s="1" customFormat="1">
      <c r="B174" s="32"/>
      <c r="D174" s="140" t="s">
        <v>149</v>
      </c>
      <c r="F174" s="141" t="s">
        <v>1443</v>
      </c>
      <c r="I174" s="142"/>
      <c r="L174" s="32"/>
      <c r="M174" s="143"/>
      <c r="T174" s="53"/>
      <c r="AT174" s="17" t="s">
        <v>149</v>
      </c>
      <c r="AU174" s="17" t="s">
        <v>77</v>
      </c>
    </row>
    <row r="175" spans="2:65" s="13" customFormat="1" ht="12">
      <c r="B175" s="151"/>
      <c r="D175" s="145" t="s">
        <v>151</v>
      </c>
      <c r="E175" s="152" t="s">
        <v>17</v>
      </c>
      <c r="F175" s="153" t="s">
        <v>355</v>
      </c>
      <c r="H175" s="154">
        <v>35</v>
      </c>
      <c r="I175" s="155"/>
      <c r="L175" s="151"/>
      <c r="M175" s="156"/>
      <c r="T175" s="157"/>
      <c r="AT175" s="152" t="s">
        <v>151</v>
      </c>
      <c r="AU175" s="152" t="s">
        <v>77</v>
      </c>
      <c r="AV175" s="13" t="s">
        <v>77</v>
      </c>
      <c r="AW175" s="13" t="s">
        <v>30</v>
      </c>
      <c r="AX175" s="13" t="s">
        <v>67</v>
      </c>
      <c r="AY175" s="152" t="s">
        <v>141</v>
      </c>
    </row>
    <row r="176" spans="2:65" s="14" customFormat="1" ht="12">
      <c r="B176" s="158"/>
      <c r="D176" s="145" t="s">
        <v>151</v>
      </c>
      <c r="E176" s="159" t="s">
        <v>17</v>
      </c>
      <c r="F176" s="160" t="s">
        <v>154</v>
      </c>
      <c r="H176" s="161">
        <v>35</v>
      </c>
      <c r="I176" s="162"/>
      <c r="L176" s="158"/>
      <c r="M176" s="163"/>
      <c r="T176" s="164"/>
      <c r="AT176" s="159" t="s">
        <v>151</v>
      </c>
      <c r="AU176" s="159" t="s">
        <v>77</v>
      </c>
      <c r="AV176" s="14" t="s">
        <v>148</v>
      </c>
      <c r="AW176" s="14" t="s">
        <v>30</v>
      </c>
      <c r="AX176" s="14" t="s">
        <v>75</v>
      </c>
      <c r="AY176" s="159" t="s">
        <v>141</v>
      </c>
    </row>
    <row r="177" spans="2:65" s="1" customFormat="1" ht="16.5" customHeight="1">
      <c r="B177" s="32"/>
      <c r="C177" s="127" t="s">
        <v>332</v>
      </c>
      <c r="D177" s="127" t="s">
        <v>143</v>
      </c>
      <c r="E177" s="128" t="s">
        <v>1444</v>
      </c>
      <c r="F177" s="129" t="s">
        <v>1445</v>
      </c>
      <c r="G177" s="130" t="s">
        <v>366</v>
      </c>
      <c r="H177" s="131">
        <v>4</v>
      </c>
      <c r="I177" s="132"/>
      <c r="J177" s="133">
        <f>ROUND(I177*H177,2)</f>
        <v>0</v>
      </c>
      <c r="K177" s="129" t="s">
        <v>147</v>
      </c>
      <c r="L177" s="32"/>
      <c r="M177" s="134" t="s">
        <v>17</v>
      </c>
      <c r="N177" s="135" t="s">
        <v>38</v>
      </c>
      <c r="P177" s="136">
        <f>O177*H177</f>
        <v>0</v>
      </c>
      <c r="Q177" s="136">
        <v>0</v>
      </c>
      <c r="R177" s="136">
        <f>Q177*H177</f>
        <v>0</v>
      </c>
      <c r="S177" s="136">
        <v>0</v>
      </c>
      <c r="T177" s="137">
        <f>S177*H177</f>
        <v>0</v>
      </c>
      <c r="AR177" s="138" t="s">
        <v>148</v>
      </c>
      <c r="AT177" s="138" t="s">
        <v>143</v>
      </c>
      <c r="AU177" s="138" t="s">
        <v>77</v>
      </c>
      <c r="AY177" s="17" t="s">
        <v>141</v>
      </c>
      <c r="BE177" s="139">
        <f>IF(N177="základní",J177,0)</f>
        <v>0</v>
      </c>
      <c r="BF177" s="139">
        <f>IF(N177="snížená",J177,0)</f>
        <v>0</v>
      </c>
      <c r="BG177" s="139">
        <f>IF(N177="zákl. přenesená",J177,0)</f>
        <v>0</v>
      </c>
      <c r="BH177" s="139">
        <f>IF(N177="sníž. přenesená",J177,0)</f>
        <v>0</v>
      </c>
      <c r="BI177" s="139">
        <f>IF(N177="nulová",J177,0)</f>
        <v>0</v>
      </c>
      <c r="BJ177" s="17" t="s">
        <v>75</v>
      </c>
      <c r="BK177" s="139">
        <f>ROUND(I177*H177,2)</f>
        <v>0</v>
      </c>
      <c r="BL177" s="17" t="s">
        <v>148</v>
      </c>
      <c r="BM177" s="138" t="s">
        <v>335</v>
      </c>
    </row>
    <row r="178" spans="2:65" s="1" customFormat="1">
      <c r="B178" s="32"/>
      <c r="D178" s="140" t="s">
        <v>149</v>
      </c>
      <c r="F178" s="141" t="s">
        <v>1446</v>
      </c>
      <c r="I178" s="142"/>
      <c r="L178" s="32"/>
      <c r="M178" s="143"/>
      <c r="T178" s="53"/>
      <c r="AT178" s="17" t="s">
        <v>149</v>
      </c>
      <c r="AU178" s="17" t="s">
        <v>77</v>
      </c>
    </row>
    <row r="179" spans="2:65" s="1" customFormat="1" ht="16.5" customHeight="1">
      <c r="B179" s="32"/>
      <c r="C179" s="127" t="s">
        <v>246</v>
      </c>
      <c r="D179" s="127" t="s">
        <v>143</v>
      </c>
      <c r="E179" s="128" t="s">
        <v>1447</v>
      </c>
      <c r="F179" s="129" t="s">
        <v>1448</v>
      </c>
      <c r="G179" s="130" t="s">
        <v>179</v>
      </c>
      <c r="H179" s="131">
        <v>2</v>
      </c>
      <c r="I179" s="132"/>
      <c r="J179" s="133">
        <f>ROUND(I179*H179,2)</f>
        <v>0</v>
      </c>
      <c r="K179" s="129" t="s">
        <v>147</v>
      </c>
      <c r="L179" s="32"/>
      <c r="M179" s="134" t="s">
        <v>17</v>
      </c>
      <c r="N179" s="135" t="s">
        <v>38</v>
      </c>
      <c r="P179" s="136">
        <f>O179*H179</f>
        <v>0</v>
      </c>
      <c r="Q179" s="136">
        <v>0</v>
      </c>
      <c r="R179" s="136">
        <f>Q179*H179</f>
        <v>0</v>
      </c>
      <c r="S179" s="136">
        <v>0</v>
      </c>
      <c r="T179" s="137">
        <f>S179*H179</f>
        <v>0</v>
      </c>
      <c r="AR179" s="138" t="s">
        <v>148</v>
      </c>
      <c r="AT179" s="138" t="s">
        <v>143</v>
      </c>
      <c r="AU179" s="138" t="s">
        <v>77</v>
      </c>
      <c r="AY179" s="17" t="s">
        <v>141</v>
      </c>
      <c r="BE179" s="139">
        <f>IF(N179="základní",J179,0)</f>
        <v>0</v>
      </c>
      <c r="BF179" s="139">
        <f>IF(N179="snížená",J179,0)</f>
        <v>0</v>
      </c>
      <c r="BG179" s="139">
        <f>IF(N179="zákl. přenesená",J179,0)</f>
        <v>0</v>
      </c>
      <c r="BH179" s="139">
        <f>IF(N179="sníž. přenesená",J179,0)</f>
        <v>0</v>
      </c>
      <c r="BI179" s="139">
        <f>IF(N179="nulová",J179,0)</f>
        <v>0</v>
      </c>
      <c r="BJ179" s="17" t="s">
        <v>75</v>
      </c>
      <c r="BK179" s="139">
        <f>ROUND(I179*H179,2)</f>
        <v>0</v>
      </c>
      <c r="BL179" s="17" t="s">
        <v>148</v>
      </c>
      <c r="BM179" s="138" t="s">
        <v>340</v>
      </c>
    </row>
    <row r="180" spans="2:65" s="1" customFormat="1">
      <c r="B180" s="32"/>
      <c r="D180" s="140" t="s">
        <v>149</v>
      </c>
      <c r="F180" s="141" t="s">
        <v>1449</v>
      </c>
      <c r="I180" s="142"/>
      <c r="L180" s="32"/>
      <c r="M180" s="143"/>
      <c r="T180" s="53"/>
      <c r="AT180" s="17" t="s">
        <v>149</v>
      </c>
      <c r="AU180" s="17" t="s">
        <v>77</v>
      </c>
    </row>
    <row r="181" spans="2:65" s="1" customFormat="1" ht="16.5" customHeight="1">
      <c r="B181" s="32"/>
      <c r="C181" s="165" t="s">
        <v>344</v>
      </c>
      <c r="D181" s="165" t="s">
        <v>467</v>
      </c>
      <c r="E181" s="166" t="s">
        <v>1450</v>
      </c>
      <c r="F181" s="167" t="s">
        <v>1451</v>
      </c>
      <c r="G181" s="168" t="s">
        <v>179</v>
      </c>
      <c r="H181" s="169">
        <v>2.1</v>
      </c>
      <c r="I181" s="170"/>
      <c r="J181" s="171">
        <f>ROUND(I181*H181,2)</f>
        <v>0</v>
      </c>
      <c r="K181" s="167" t="s">
        <v>147</v>
      </c>
      <c r="L181" s="172"/>
      <c r="M181" s="173" t="s">
        <v>17</v>
      </c>
      <c r="N181" s="174" t="s">
        <v>38</v>
      </c>
      <c r="P181" s="136">
        <f>O181*H181</f>
        <v>0</v>
      </c>
      <c r="Q181" s="136">
        <v>0</v>
      </c>
      <c r="R181" s="136">
        <f>Q181*H181</f>
        <v>0</v>
      </c>
      <c r="S181" s="136">
        <v>0</v>
      </c>
      <c r="T181" s="137">
        <f>S181*H181</f>
        <v>0</v>
      </c>
      <c r="AR181" s="138" t="s">
        <v>168</v>
      </c>
      <c r="AT181" s="138" t="s">
        <v>467</v>
      </c>
      <c r="AU181" s="138" t="s">
        <v>77</v>
      </c>
      <c r="AY181" s="17" t="s">
        <v>141</v>
      </c>
      <c r="BE181" s="139">
        <f>IF(N181="základní",J181,0)</f>
        <v>0</v>
      </c>
      <c r="BF181" s="139">
        <f>IF(N181="snížená",J181,0)</f>
        <v>0</v>
      </c>
      <c r="BG181" s="139">
        <f>IF(N181="zákl. přenesená",J181,0)</f>
        <v>0</v>
      </c>
      <c r="BH181" s="139">
        <f>IF(N181="sníž. přenesená",J181,0)</f>
        <v>0</v>
      </c>
      <c r="BI181" s="139">
        <f>IF(N181="nulová",J181,0)</f>
        <v>0</v>
      </c>
      <c r="BJ181" s="17" t="s">
        <v>75</v>
      </c>
      <c r="BK181" s="139">
        <f>ROUND(I181*H181,2)</f>
        <v>0</v>
      </c>
      <c r="BL181" s="17" t="s">
        <v>148</v>
      </c>
      <c r="BM181" s="138" t="s">
        <v>347</v>
      </c>
    </row>
    <row r="182" spans="2:65" s="13" customFormat="1" ht="12">
      <c r="B182" s="151"/>
      <c r="D182" s="145" t="s">
        <v>151</v>
      </c>
      <c r="E182" s="152" t="s">
        <v>17</v>
      </c>
      <c r="F182" s="153" t="s">
        <v>1452</v>
      </c>
      <c r="H182" s="154">
        <v>2.1</v>
      </c>
      <c r="I182" s="155"/>
      <c r="L182" s="151"/>
      <c r="M182" s="156"/>
      <c r="T182" s="157"/>
      <c r="AT182" s="152" t="s">
        <v>151</v>
      </c>
      <c r="AU182" s="152" t="s">
        <v>77</v>
      </c>
      <c r="AV182" s="13" t="s">
        <v>77</v>
      </c>
      <c r="AW182" s="13" t="s">
        <v>30</v>
      </c>
      <c r="AX182" s="13" t="s">
        <v>67</v>
      </c>
      <c r="AY182" s="152" t="s">
        <v>141</v>
      </c>
    </row>
    <row r="183" spans="2:65" s="14" customFormat="1" ht="12">
      <c r="B183" s="158"/>
      <c r="D183" s="145" t="s">
        <v>151</v>
      </c>
      <c r="E183" s="159" t="s">
        <v>17</v>
      </c>
      <c r="F183" s="160" t="s">
        <v>154</v>
      </c>
      <c r="H183" s="161">
        <v>2.1</v>
      </c>
      <c r="I183" s="162"/>
      <c r="L183" s="158"/>
      <c r="M183" s="163"/>
      <c r="T183" s="164"/>
      <c r="AT183" s="159" t="s">
        <v>151</v>
      </c>
      <c r="AU183" s="159" t="s">
        <v>77</v>
      </c>
      <c r="AV183" s="14" t="s">
        <v>148</v>
      </c>
      <c r="AW183" s="14" t="s">
        <v>30</v>
      </c>
      <c r="AX183" s="14" t="s">
        <v>75</v>
      </c>
      <c r="AY183" s="159" t="s">
        <v>141</v>
      </c>
    </row>
    <row r="184" spans="2:65" s="1" customFormat="1" ht="16.5" customHeight="1">
      <c r="B184" s="32"/>
      <c r="C184" s="127" t="s">
        <v>254</v>
      </c>
      <c r="D184" s="127" t="s">
        <v>143</v>
      </c>
      <c r="E184" s="128" t="s">
        <v>1453</v>
      </c>
      <c r="F184" s="129" t="s">
        <v>1454</v>
      </c>
      <c r="G184" s="130" t="s">
        <v>1355</v>
      </c>
      <c r="H184" s="131">
        <v>1</v>
      </c>
      <c r="I184" s="132"/>
      <c r="J184" s="133">
        <f>ROUND(I184*H184,2)</f>
        <v>0</v>
      </c>
      <c r="K184" s="129" t="s">
        <v>17</v>
      </c>
      <c r="L184" s="32"/>
      <c r="M184" s="134" t="s">
        <v>17</v>
      </c>
      <c r="N184" s="135" t="s">
        <v>38</v>
      </c>
      <c r="P184" s="136">
        <f>O184*H184</f>
        <v>0</v>
      </c>
      <c r="Q184" s="136">
        <v>0</v>
      </c>
      <c r="R184" s="136">
        <f>Q184*H184</f>
        <v>0</v>
      </c>
      <c r="S184" s="136">
        <v>0</v>
      </c>
      <c r="T184" s="137">
        <f>S184*H184</f>
        <v>0</v>
      </c>
      <c r="AR184" s="138" t="s">
        <v>148</v>
      </c>
      <c r="AT184" s="138" t="s">
        <v>143</v>
      </c>
      <c r="AU184" s="138" t="s">
        <v>77</v>
      </c>
      <c r="AY184" s="17" t="s">
        <v>141</v>
      </c>
      <c r="BE184" s="139">
        <f>IF(N184="základní",J184,0)</f>
        <v>0</v>
      </c>
      <c r="BF184" s="139">
        <f>IF(N184="snížená",J184,0)</f>
        <v>0</v>
      </c>
      <c r="BG184" s="139">
        <f>IF(N184="zákl. přenesená",J184,0)</f>
        <v>0</v>
      </c>
      <c r="BH184" s="139">
        <f>IF(N184="sníž. přenesená",J184,0)</f>
        <v>0</v>
      </c>
      <c r="BI184" s="139">
        <f>IF(N184="nulová",J184,0)</f>
        <v>0</v>
      </c>
      <c r="BJ184" s="17" t="s">
        <v>75</v>
      </c>
      <c r="BK184" s="139">
        <f>ROUND(I184*H184,2)</f>
        <v>0</v>
      </c>
      <c r="BL184" s="17" t="s">
        <v>148</v>
      </c>
      <c r="BM184" s="138" t="s">
        <v>353</v>
      </c>
    </row>
    <row r="185" spans="2:65" s="11" customFormat="1" ht="23" customHeight="1">
      <c r="B185" s="115"/>
      <c r="D185" s="116" t="s">
        <v>66</v>
      </c>
      <c r="E185" s="125" t="s">
        <v>197</v>
      </c>
      <c r="F185" s="125" t="s">
        <v>563</v>
      </c>
      <c r="I185" s="118"/>
      <c r="J185" s="126">
        <f>BK185</f>
        <v>0</v>
      </c>
      <c r="L185" s="115"/>
      <c r="M185" s="120"/>
      <c r="P185" s="121">
        <f>SUM(P186:P187)</f>
        <v>0</v>
      </c>
      <c r="R185" s="121">
        <f>SUM(R186:R187)</f>
        <v>0</v>
      </c>
      <c r="T185" s="122">
        <f>SUM(T186:T187)</f>
        <v>0</v>
      </c>
      <c r="AR185" s="116" t="s">
        <v>75</v>
      </c>
      <c r="AT185" s="123" t="s">
        <v>66</v>
      </c>
      <c r="AU185" s="123" t="s">
        <v>75</v>
      </c>
      <c r="AY185" s="116" t="s">
        <v>141</v>
      </c>
      <c r="BK185" s="124">
        <f>SUM(BK186:BK187)</f>
        <v>0</v>
      </c>
    </row>
    <row r="186" spans="2:65" s="1" customFormat="1" ht="24.25" customHeight="1">
      <c r="B186" s="32"/>
      <c r="C186" s="127" t="s">
        <v>355</v>
      </c>
      <c r="D186" s="127" t="s">
        <v>143</v>
      </c>
      <c r="E186" s="128" t="s">
        <v>1228</v>
      </c>
      <c r="F186" s="129" t="s">
        <v>1229</v>
      </c>
      <c r="G186" s="130" t="s">
        <v>146</v>
      </c>
      <c r="H186" s="131">
        <v>10</v>
      </c>
      <c r="I186" s="132"/>
      <c r="J186" s="133">
        <f>ROUND(I186*H186,2)</f>
        <v>0</v>
      </c>
      <c r="K186" s="129" t="s">
        <v>147</v>
      </c>
      <c r="L186" s="32"/>
      <c r="M186" s="134" t="s">
        <v>17</v>
      </c>
      <c r="N186" s="135" t="s">
        <v>38</v>
      </c>
      <c r="P186" s="136">
        <f>O186*H186</f>
        <v>0</v>
      </c>
      <c r="Q186" s="136">
        <v>0</v>
      </c>
      <c r="R186" s="136">
        <f>Q186*H186</f>
        <v>0</v>
      </c>
      <c r="S186" s="136">
        <v>0</v>
      </c>
      <c r="T186" s="137">
        <f>S186*H186</f>
        <v>0</v>
      </c>
      <c r="AR186" s="138" t="s">
        <v>148</v>
      </c>
      <c r="AT186" s="138" t="s">
        <v>143</v>
      </c>
      <c r="AU186" s="138" t="s">
        <v>77</v>
      </c>
      <c r="AY186" s="17" t="s">
        <v>141</v>
      </c>
      <c r="BE186" s="139">
        <f>IF(N186="základní",J186,0)</f>
        <v>0</v>
      </c>
      <c r="BF186" s="139">
        <f>IF(N186="snížená",J186,0)</f>
        <v>0</v>
      </c>
      <c r="BG186" s="139">
        <f>IF(N186="zákl. přenesená",J186,0)</f>
        <v>0</v>
      </c>
      <c r="BH186" s="139">
        <f>IF(N186="sníž. přenesená",J186,0)</f>
        <v>0</v>
      </c>
      <c r="BI186" s="139">
        <f>IF(N186="nulová",J186,0)</f>
        <v>0</v>
      </c>
      <c r="BJ186" s="17" t="s">
        <v>75</v>
      </c>
      <c r="BK186" s="139">
        <f>ROUND(I186*H186,2)</f>
        <v>0</v>
      </c>
      <c r="BL186" s="17" t="s">
        <v>148</v>
      </c>
      <c r="BM186" s="138" t="s">
        <v>358</v>
      </c>
    </row>
    <row r="187" spans="2:65" s="1" customFormat="1">
      <c r="B187" s="32"/>
      <c r="D187" s="140" t="s">
        <v>149</v>
      </c>
      <c r="F187" s="141" t="s">
        <v>1230</v>
      </c>
      <c r="I187" s="142"/>
      <c r="L187" s="32"/>
      <c r="M187" s="143"/>
      <c r="T187" s="53"/>
      <c r="AT187" s="17" t="s">
        <v>149</v>
      </c>
      <c r="AU187" s="17" t="s">
        <v>77</v>
      </c>
    </row>
    <row r="188" spans="2:65" s="11" customFormat="1" ht="23" customHeight="1">
      <c r="B188" s="115"/>
      <c r="D188" s="116" t="s">
        <v>66</v>
      </c>
      <c r="E188" s="125" t="s">
        <v>703</v>
      </c>
      <c r="F188" s="125" t="s">
        <v>704</v>
      </c>
      <c r="I188" s="118"/>
      <c r="J188" s="126">
        <f>BK188</f>
        <v>0</v>
      </c>
      <c r="L188" s="115"/>
      <c r="M188" s="120"/>
      <c r="P188" s="121">
        <f>SUM(P189:P190)</f>
        <v>0</v>
      </c>
      <c r="R188" s="121">
        <f>SUM(R189:R190)</f>
        <v>0</v>
      </c>
      <c r="T188" s="122">
        <f>SUM(T189:T190)</f>
        <v>0</v>
      </c>
      <c r="AR188" s="116" t="s">
        <v>75</v>
      </c>
      <c r="AT188" s="123" t="s">
        <v>66</v>
      </c>
      <c r="AU188" s="123" t="s">
        <v>75</v>
      </c>
      <c r="AY188" s="116" t="s">
        <v>141</v>
      </c>
      <c r="BK188" s="124">
        <f>SUM(BK189:BK190)</f>
        <v>0</v>
      </c>
    </row>
    <row r="189" spans="2:65" s="1" customFormat="1" ht="24.25" customHeight="1">
      <c r="B189" s="32"/>
      <c r="C189" s="127" t="s">
        <v>258</v>
      </c>
      <c r="D189" s="127" t="s">
        <v>143</v>
      </c>
      <c r="E189" s="128" t="s">
        <v>1455</v>
      </c>
      <c r="F189" s="129" t="s">
        <v>1456</v>
      </c>
      <c r="G189" s="130" t="s">
        <v>234</v>
      </c>
      <c r="H189" s="131">
        <v>38.454000000000001</v>
      </c>
      <c r="I189" s="132"/>
      <c r="J189" s="133">
        <f>ROUND(I189*H189,2)</f>
        <v>0</v>
      </c>
      <c r="K189" s="129" t="s">
        <v>147</v>
      </c>
      <c r="L189" s="32"/>
      <c r="M189" s="134" t="s">
        <v>17</v>
      </c>
      <c r="N189" s="135" t="s">
        <v>38</v>
      </c>
      <c r="P189" s="136">
        <f>O189*H189</f>
        <v>0</v>
      </c>
      <c r="Q189" s="136">
        <v>0</v>
      </c>
      <c r="R189" s="136">
        <f>Q189*H189</f>
        <v>0</v>
      </c>
      <c r="S189" s="136">
        <v>0</v>
      </c>
      <c r="T189" s="137">
        <f>S189*H189</f>
        <v>0</v>
      </c>
      <c r="AR189" s="138" t="s">
        <v>148</v>
      </c>
      <c r="AT189" s="138" t="s">
        <v>143</v>
      </c>
      <c r="AU189" s="138" t="s">
        <v>77</v>
      </c>
      <c r="AY189" s="17" t="s">
        <v>141</v>
      </c>
      <c r="BE189" s="139">
        <f>IF(N189="základní",J189,0)</f>
        <v>0</v>
      </c>
      <c r="BF189" s="139">
        <f>IF(N189="snížená",J189,0)</f>
        <v>0</v>
      </c>
      <c r="BG189" s="139">
        <f>IF(N189="zákl. přenesená",J189,0)</f>
        <v>0</v>
      </c>
      <c r="BH189" s="139">
        <f>IF(N189="sníž. přenesená",J189,0)</f>
        <v>0</v>
      </c>
      <c r="BI189" s="139">
        <f>IF(N189="nulová",J189,0)</f>
        <v>0</v>
      </c>
      <c r="BJ189" s="17" t="s">
        <v>75</v>
      </c>
      <c r="BK189" s="139">
        <f>ROUND(I189*H189,2)</f>
        <v>0</v>
      </c>
      <c r="BL189" s="17" t="s">
        <v>148</v>
      </c>
      <c r="BM189" s="138" t="s">
        <v>367</v>
      </c>
    </row>
    <row r="190" spans="2:65" s="1" customFormat="1">
      <c r="B190" s="32"/>
      <c r="D190" s="140" t="s">
        <v>149</v>
      </c>
      <c r="F190" s="141" t="s">
        <v>1457</v>
      </c>
      <c r="I190" s="142"/>
      <c r="L190" s="32"/>
      <c r="M190" s="143"/>
      <c r="T190" s="53"/>
      <c r="AT190" s="17" t="s">
        <v>149</v>
      </c>
      <c r="AU190" s="17" t="s">
        <v>77</v>
      </c>
    </row>
    <row r="191" spans="2:65" s="11" customFormat="1" ht="26" customHeight="1">
      <c r="B191" s="115"/>
      <c r="D191" s="116" t="s">
        <v>66</v>
      </c>
      <c r="E191" s="117" t="s">
        <v>709</v>
      </c>
      <c r="F191" s="117" t="s">
        <v>710</v>
      </c>
      <c r="I191" s="118"/>
      <c r="J191" s="119">
        <f>BK191</f>
        <v>0</v>
      </c>
      <c r="L191" s="115"/>
      <c r="M191" s="120"/>
      <c r="P191" s="121">
        <f>P192+P203</f>
        <v>0</v>
      </c>
      <c r="R191" s="121">
        <f>R192+R203</f>
        <v>0</v>
      </c>
      <c r="T191" s="122">
        <f>T192+T203</f>
        <v>0</v>
      </c>
      <c r="AR191" s="116" t="s">
        <v>77</v>
      </c>
      <c r="AT191" s="123" t="s">
        <v>66</v>
      </c>
      <c r="AU191" s="123" t="s">
        <v>67</v>
      </c>
      <c r="AY191" s="116" t="s">
        <v>141</v>
      </c>
      <c r="BK191" s="124">
        <f>BK192+BK203</f>
        <v>0</v>
      </c>
    </row>
    <row r="192" spans="2:65" s="11" customFormat="1" ht="23" customHeight="1">
      <c r="B192" s="115"/>
      <c r="D192" s="116" t="s">
        <v>66</v>
      </c>
      <c r="E192" s="125" t="s">
        <v>1458</v>
      </c>
      <c r="F192" s="125" t="s">
        <v>1459</v>
      </c>
      <c r="I192" s="118"/>
      <c r="J192" s="126">
        <f>BK192</f>
        <v>0</v>
      </c>
      <c r="L192" s="115"/>
      <c r="M192" s="120"/>
      <c r="P192" s="121">
        <f>SUM(P193:P202)</f>
        <v>0</v>
      </c>
      <c r="R192" s="121">
        <f>SUM(R193:R202)</f>
        <v>0</v>
      </c>
      <c r="T192" s="122">
        <f>SUM(T193:T202)</f>
        <v>0</v>
      </c>
      <c r="AR192" s="116" t="s">
        <v>77</v>
      </c>
      <c r="AT192" s="123" t="s">
        <v>66</v>
      </c>
      <c r="AU192" s="123" t="s">
        <v>75</v>
      </c>
      <c r="AY192" s="116" t="s">
        <v>141</v>
      </c>
      <c r="BK192" s="124">
        <f>SUM(BK193:BK202)</f>
        <v>0</v>
      </c>
    </row>
    <row r="193" spans="2:65" s="1" customFormat="1" ht="16.5" customHeight="1">
      <c r="B193" s="32"/>
      <c r="C193" s="127" t="s">
        <v>370</v>
      </c>
      <c r="D193" s="127" t="s">
        <v>143</v>
      </c>
      <c r="E193" s="128" t="s">
        <v>1460</v>
      </c>
      <c r="F193" s="129" t="s">
        <v>1461</v>
      </c>
      <c r="G193" s="130" t="s">
        <v>179</v>
      </c>
      <c r="H193" s="131">
        <v>8</v>
      </c>
      <c r="I193" s="132"/>
      <c r="J193" s="133">
        <f>ROUND(I193*H193,2)</f>
        <v>0</v>
      </c>
      <c r="K193" s="129" t="s">
        <v>147</v>
      </c>
      <c r="L193" s="32"/>
      <c r="M193" s="134" t="s">
        <v>17</v>
      </c>
      <c r="N193" s="135" t="s">
        <v>38</v>
      </c>
      <c r="P193" s="136">
        <f>O193*H193</f>
        <v>0</v>
      </c>
      <c r="Q193" s="136">
        <v>0</v>
      </c>
      <c r="R193" s="136">
        <f>Q193*H193</f>
        <v>0</v>
      </c>
      <c r="S193" s="136">
        <v>0</v>
      </c>
      <c r="T193" s="137">
        <f>S193*H193</f>
        <v>0</v>
      </c>
      <c r="AR193" s="138" t="s">
        <v>191</v>
      </c>
      <c r="AT193" s="138" t="s">
        <v>143</v>
      </c>
      <c r="AU193" s="138" t="s">
        <v>77</v>
      </c>
      <c r="AY193" s="17" t="s">
        <v>141</v>
      </c>
      <c r="BE193" s="139">
        <f>IF(N193="základní",J193,0)</f>
        <v>0</v>
      </c>
      <c r="BF193" s="139">
        <f>IF(N193="snížená",J193,0)</f>
        <v>0</v>
      </c>
      <c r="BG193" s="139">
        <f>IF(N193="zákl. přenesená",J193,0)</f>
        <v>0</v>
      </c>
      <c r="BH193" s="139">
        <f>IF(N193="sníž. přenesená",J193,0)</f>
        <v>0</v>
      </c>
      <c r="BI193" s="139">
        <f>IF(N193="nulová",J193,0)</f>
        <v>0</v>
      </c>
      <c r="BJ193" s="17" t="s">
        <v>75</v>
      </c>
      <c r="BK193" s="139">
        <f>ROUND(I193*H193,2)</f>
        <v>0</v>
      </c>
      <c r="BL193" s="17" t="s">
        <v>191</v>
      </c>
      <c r="BM193" s="138" t="s">
        <v>373</v>
      </c>
    </row>
    <row r="194" spans="2:65" s="1" customFormat="1">
      <c r="B194" s="32"/>
      <c r="D194" s="140" t="s">
        <v>149</v>
      </c>
      <c r="F194" s="141" t="s">
        <v>1462</v>
      </c>
      <c r="I194" s="142"/>
      <c r="L194" s="32"/>
      <c r="M194" s="143"/>
      <c r="T194" s="53"/>
      <c r="AT194" s="17" t="s">
        <v>149</v>
      </c>
      <c r="AU194" s="17" t="s">
        <v>77</v>
      </c>
    </row>
    <row r="195" spans="2:65" s="1" customFormat="1" ht="24.25" customHeight="1">
      <c r="B195" s="32"/>
      <c r="C195" s="127" t="s">
        <v>265</v>
      </c>
      <c r="D195" s="127" t="s">
        <v>143</v>
      </c>
      <c r="E195" s="128" t="s">
        <v>1463</v>
      </c>
      <c r="F195" s="129" t="s">
        <v>1464</v>
      </c>
      <c r="G195" s="130" t="s">
        <v>366</v>
      </c>
      <c r="H195" s="131">
        <v>2</v>
      </c>
      <c r="I195" s="132"/>
      <c r="J195" s="133">
        <f>ROUND(I195*H195,2)</f>
        <v>0</v>
      </c>
      <c r="K195" s="129" t="s">
        <v>147</v>
      </c>
      <c r="L195" s="32"/>
      <c r="M195" s="134" t="s">
        <v>17</v>
      </c>
      <c r="N195" s="135" t="s">
        <v>38</v>
      </c>
      <c r="P195" s="136">
        <f>O195*H195</f>
        <v>0</v>
      </c>
      <c r="Q195" s="136">
        <v>0</v>
      </c>
      <c r="R195" s="136">
        <f>Q195*H195</f>
        <v>0</v>
      </c>
      <c r="S195" s="136">
        <v>0</v>
      </c>
      <c r="T195" s="137">
        <f>S195*H195</f>
        <v>0</v>
      </c>
      <c r="AR195" s="138" t="s">
        <v>191</v>
      </c>
      <c r="AT195" s="138" t="s">
        <v>143</v>
      </c>
      <c r="AU195" s="138" t="s">
        <v>77</v>
      </c>
      <c r="AY195" s="17" t="s">
        <v>141</v>
      </c>
      <c r="BE195" s="139">
        <f>IF(N195="základní",J195,0)</f>
        <v>0</v>
      </c>
      <c r="BF195" s="139">
        <f>IF(N195="snížená",J195,0)</f>
        <v>0</v>
      </c>
      <c r="BG195" s="139">
        <f>IF(N195="zákl. přenesená",J195,0)</f>
        <v>0</v>
      </c>
      <c r="BH195" s="139">
        <f>IF(N195="sníž. přenesená",J195,0)</f>
        <v>0</v>
      </c>
      <c r="BI195" s="139">
        <f>IF(N195="nulová",J195,0)</f>
        <v>0</v>
      </c>
      <c r="BJ195" s="17" t="s">
        <v>75</v>
      </c>
      <c r="BK195" s="139">
        <f>ROUND(I195*H195,2)</f>
        <v>0</v>
      </c>
      <c r="BL195" s="17" t="s">
        <v>191</v>
      </c>
      <c r="BM195" s="138" t="s">
        <v>378</v>
      </c>
    </row>
    <row r="196" spans="2:65" s="1" customFormat="1">
      <c r="B196" s="32"/>
      <c r="D196" s="140" t="s">
        <v>149</v>
      </c>
      <c r="F196" s="141" t="s">
        <v>1465</v>
      </c>
      <c r="I196" s="142"/>
      <c r="L196" s="32"/>
      <c r="M196" s="143"/>
      <c r="T196" s="53"/>
      <c r="AT196" s="17" t="s">
        <v>149</v>
      </c>
      <c r="AU196" s="17" t="s">
        <v>77</v>
      </c>
    </row>
    <row r="197" spans="2:65" s="1" customFormat="1" ht="16.5" customHeight="1">
      <c r="B197" s="32"/>
      <c r="C197" s="127" t="s">
        <v>382</v>
      </c>
      <c r="D197" s="127" t="s">
        <v>143</v>
      </c>
      <c r="E197" s="128" t="s">
        <v>1466</v>
      </c>
      <c r="F197" s="129" t="s">
        <v>1467</v>
      </c>
      <c r="G197" s="130" t="s">
        <v>179</v>
      </c>
      <c r="H197" s="131">
        <v>8</v>
      </c>
      <c r="I197" s="132"/>
      <c r="J197" s="133">
        <f>ROUND(I197*H197,2)</f>
        <v>0</v>
      </c>
      <c r="K197" s="129" t="s">
        <v>147</v>
      </c>
      <c r="L197" s="32"/>
      <c r="M197" s="134" t="s">
        <v>17</v>
      </c>
      <c r="N197" s="135" t="s">
        <v>38</v>
      </c>
      <c r="P197" s="136">
        <f>O197*H197</f>
        <v>0</v>
      </c>
      <c r="Q197" s="136">
        <v>0</v>
      </c>
      <c r="R197" s="136">
        <f>Q197*H197</f>
        <v>0</v>
      </c>
      <c r="S197" s="136">
        <v>0</v>
      </c>
      <c r="T197" s="137">
        <f>S197*H197</f>
        <v>0</v>
      </c>
      <c r="AR197" s="138" t="s">
        <v>191</v>
      </c>
      <c r="AT197" s="138" t="s">
        <v>143</v>
      </c>
      <c r="AU197" s="138" t="s">
        <v>77</v>
      </c>
      <c r="AY197" s="17" t="s">
        <v>141</v>
      </c>
      <c r="BE197" s="139">
        <f>IF(N197="základní",J197,0)</f>
        <v>0</v>
      </c>
      <c r="BF197" s="139">
        <f>IF(N197="snížená",J197,0)</f>
        <v>0</v>
      </c>
      <c r="BG197" s="139">
        <f>IF(N197="zákl. přenesená",J197,0)</f>
        <v>0</v>
      </c>
      <c r="BH197" s="139">
        <f>IF(N197="sníž. přenesená",J197,0)</f>
        <v>0</v>
      </c>
      <c r="BI197" s="139">
        <f>IF(N197="nulová",J197,0)</f>
        <v>0</v>
      </c>
      <c r="BJ197" s="17" t="s">
        <v>75</v>
      </c>
      <c r="BK197" s="139">
        <f>ROUND(I197*H197,2)</f>
        <v>0</v>
      </c>
      <c r="BL197" s="17" t="s">
        <v>191</v>
      </c>
      <c r="BM197" s="138" t="s">
        <v>385</v>
      </c>
    </row>
    <row r="198" spans="2:65" s="1" customFormat="1">
      <c r="B198" s="32"/>
      <c r="D198" s="140" t="s">
        <v>149</v>
      </c>
      <c r="F198" s="141" t="s">
        <v>1468</v>
      </c>
      <c r="I198" s="142"/>
      <c r="L198" s="32"/>
      <c r="M198" s="143"/>
      <c r="T198" s="53"/>
      <c r="AT198" s="17" t="s">
        <v>149</v>
      </c>
      <c r="AU198" s="17" t="s">
        <v>77</v>
      </c>
    </row>
    <row r="199" spans="2:65" s="13" customFormat="1" ht="12">
      <c r="B199" s="151"/>
      <c r="D199" s="145" t="s">
        <v>151</v>
      </c>
      <c r="E199" s="152" t="s">
        <v>17</v>
      </c>
      <c r="F199" s="153" t="s">
        <v>168</v>
      </c>
      <c r="H199" s="154">
        <v>8</v>
      </c>
      <c r="I199" s="155"/>
      <c r="L199" s="151"/>
      <c r="M199" s="156"/>
      <c r="T199" s="157"/>
      <c r="AT199" s="152" t="s">
        <v>151</v>
      </c>
      <c r="AU199" s="152" t="s">
        <v>77</v>
      </c>
      <c r="AV199" s="13" t="s">
        <v>77</v>
      </c>
      <c r="AW199" s="13" t="s">
        <v>30</v>
      </c>
      <c r="AX199" s="13" t="s">
        <v>67</v>
      </c>
      <c r="AY199" s="152" t="s">
        <v>141</v>
      </c>
    </row>
    <row r="200" spans="2:65" s="14" customFormat="1" ht="12">
      <c r="B200" s="158"/>
      <c r="D200" s="145" t="s">
        <v>151</v>
      </c>
      <c r="E200" s="159" t="s">
        <v>17</v>
      </c>
      <c r="F200" s="160" t="s">
        <v>154</v>
      </c>
      <c r="H200" s="161">
        <v>8</v>
      </c>
      <c r="I200" s="162"/>
      <c r="L200" s="158"/>
      <c r="M200" s="163"/>
      <c r="T200" s="164"/>
      <c r="AT200" s="159" t="s">
        <v>151</v>
      </c>
      <c r="AU200" s="159" t="s">
        <v>77</v>
      </c>
      <c r="AV200" s="14" t="s">
        <v>148</v>
      </c>
      <c r="AW200" s="14" t="s">
        <v>30</v>
      </c>
      <c r="AX200" s="14" t="s">
        <v>75</v>
      </c>
      <c r="AY200" s="159" t="s">
        <v>141</v>
      </c>
    </row>
    <row r="201" spans="2:65" s="1" customFormat="1" ht="24.25" customHeight="1">
      <c r="B201" s="32"/>
      <c r="C201" s="127" t="s">
        <v>272</v>
      </c>
      <c r="D201" s="127" t="s">
        <v>143</v>
      </c>
      <c r="E201" s="128" t="s">
        <v>1469</v>
      </c>
      <c r="F201" s="129" t="s">
        <v>1470</v>
      </c>
      <c r="G201" s="130" t="s">
        <v>234</v>
      </c>
      <c r="H201" s="131">
        <v>1.9E-2</v>
      </c>
      <c r="I201" s="132"/>
      <c r="J201" s="133">
        <f>ROUND(I201*H201,2)</f>
        <v>0</v>
      </c>
      <c r="K201" s="129" t="s">
        <v>147</v>
      </c>
      <c r="L201" s="32"/>
      <c r="M201" s="134" t="s">
        <v>17</v>
      </c>
      <c r="N201" s="135" t="s">
        <v>38</v>
      </c>
      <c r="P201" s="136">
        <f>O201*H201</f>
        <v>0</v>
      </c>
      <c r="Q201" s="136">
        <v>0</v>
      </c>
      <c r="R201" s="136">
        <f>Q201*H201</f>
        <v>0</v>
      </c>
      <c r="S201" s="136">
        <v>0</v>
      </c>
      <c r="T201" s="137">
        <f>S201*H201</f>
        <v>0</v>
      </c>
      <c r="AR201" s="138" t="s">
        <v>191</v>
      </c>
      <c r="AT201" s="138" t="s">
        <v>143</v>
      </c>
      <c r="AU201" s="138" t="s">
        <v>77</v>
      </c>
      <c r="AY201" s="17" t="s">
        <v>141</v>
      </c>
      <c r="BE201" s="139">
        <f>IF(N201="základní",J201,0)</f>
        <v>0</v>
      </c>
      <c r="BF201" s="139">
        <f>IF(N201="snížená",J201,0)</f>
        <v>0</v>
      </c>
      <c r="BG201" s="139">
        <f>IF(N201="zákl. přenesená",J201,0)</f>
        <v>0</v>
      </c>
      <c r="BH201" s="139">
        <f>IF(N201="sníž. přenesená",J201,0)</f>
        <v>0</v>
      </c>
      <c r="BI201" s="139">
        <f>IF(N201="nulová",J201,0)</f>
        <v>0</v>
      </c>
      <c r="BJ201" s="17" t="s">
        <v>75</v>
      </c>
      <c r="BK201" s="139">
        <f>ROUND(I201*H201,2)</f>
        <v>0</v>
      </c>
      <c r="BL201" s="17" t="s">
        <v>191</v>
      </c>
      <c r="BM201" s="138" t="s">
        <v>391</v>
      </c>
    </row>
    <row r="202" spans="2:65" s="1" customFormat="1">
      <c r="B202" s="32"/>
      <c r="D202" s="140" t="s">
        <v>149</v>
      </c>
      <c r="F202" s="141" t="s">
        <v>1471</v>
      </c>
      <c r="I202" s="142"/>
      <c r="L202" s="32"/>
      <c r="M202" s="143"/>
      <c r="T202" s="53"/>
      <c r="AT202" s="17" t="s">
        <v>149</v>
      </c>
      <c r="AU202" s="17" t="s">
        <v>77</v>
      </c>
    </row>
    <row r="203" spans="2:65" s="11" customFormat="1" ht="23" customHeight="1">
      <c r="B203" s="115"/>
      <c r="D203" s="116" t="s">
        <v>66</v>
      </c>
      <c r="E203" s="125" t="s">
        <v>1472</v>
      </c>
      <c r="F203" s="125" t="s">
        <v>1473</v>
      </c>
      <c r="I203" s="118"/>
      <c r="J203" s="126">
        <f>BK203</f>
        <v>0</v>
      </c>
      <c r="L203" s="115"/>
      <c r="M203" s="120"/>
      <c r="P203" s="121">
        <f>SUM(P204:P211)</f>
        <v>0</v>
      </c>
      <c r="R203" s="121">
        <f>SUM(R204:R211)</f>
        <v>0</v>
      </c>
      <c r="T203" s="122">
        <f>SUM(T204:T211)</f>
        <v>0</v>
      </c>
      <c r="AR203" s="116" t="s">
        <v>77</v>
      </c>
      <c r="AT203" s="123" t="s">
        <v>66</v>
      </c>
      <c r="AU203" s="123" t="s">
        <v>75</v>
      </c>
      <c r="AY203" s="116" t="s">
        <v>141</v>
      </c>
      <c r="BK203" s="124">
        <f>SUM(BK204:BK211)</f>
        <v>0</v>
      </c>
    </row>
    <row r="204" spans="2:65" s="1" customFormat="1" ht="21.75" customHeight="1">
      <c r="B204" s="32"/>
      <c r="C204" s="127" t="s">
        <v>394</v>
      </c>
      <c r="D204" s="127" t="s">
        <v>143</v>
      </c>
      <c r="E204" s="128" t="s">
        <v>1474</v>
      </c>
      <c r="F204" s="129" t="s">
        <v>1475</v>
      </c>
      <c r="G204" s="130" t="s">
        <v>366</v>
      </c>
      <c r="H204" s="131">
        <v>2</v>
      </c>
      <c r="I204" s="132"/>
      <c r="J204" s="133">
        <f>ROUND(I204*H204,2)</f>
        <v>0</v>
      </c>
      <c r="K204" s="129" t="s">
        <v>147</v>
      </c>
      <c r="L204" s="32"/>
      <c r="M204" s="134" t="s">
        <v>17</v>
      </c>
      <c r="N204" s="135" t="s">
        <v>38</v>
      </c>
      <c r="P204" s="136">
        <f>O204*H204</f>
        <v>0</v>
      </c>
      <c r="Q204" s="136">
        <v>0</v>
      </c>
      <c r="R204" s="136">
        <f>Q204*H204</f>
        <v>0</v>
      </c>
      <c r="S204" s="136">
        <v>0</v>
      </c>
      <c r="T204" s="137">
        <f>S204*H204</f>
        <v>0</v>
      </c>
      <c r="AR204" s="138" t="s">
        <v>191</v>
      </c>
      <c r="AT204" s="138" t="s">
        <v>143</v>
      </c>
      <c r="AU204" s="138" t="s">
        <v>77</v>
      </c>
      <c r="AY204" s="17" t="s">
        <v>141</v>
      </c>
      <c r="BE204" s="139">
        <f>IF(N204="základní",J204,0)</f>
        <v>0</v>
      </c>
      <c r="BF204" s="139">
        <f>IF(N204="snížená",J204,0)</f>
        <v>0</v>
      </c>
      <c r="BG204" s="139">
        <f>IF(N204="zákl. přenesená",J204,0)</f>
        <v>0</v>
      </c>
      <c r="BH204" s="139">
        <f>IF(N204="sníž. přenesená",J204,0)</f>
        <v>0</v>
      </c>
      <c r="BI204" s="139">
        <f>IF(N204="nulová",J204,0)</f>
        <v>0</v>
      </c>
      <c r="BJ204" s="17" t="s">
        <v>75</v>
      </c>
      <c r="BK204" s="139">
        <f>ROUND(I204*H204,2)</f>
        <v>0</v>
      </c>
      <c r="BL204" s="17" t="s">
        <v>191</v>
      </c>
      <c r="BM204" s="138" t="s">
        <v>397</v>
      </c>
    </row>
    <row r="205" spans="2:65" s="1" customFormat="1">
      <c r="B205" s="32"/>
      <c r="D205" s="140" t="s">
        <v>149</v>
      </c>
      <c r="F205" s="141" t="s">
        <v>1476</v>
      </c>
      <c r="I205" s="142"/>
      <c r="L205" s="32"/>
      <c r="M205" s="143"/>
      <c r="T205" s="53"/>
      <c r="AT205" s="17" t="s">
        <v>149</v>
      </c>
      <c r="AU205" s="17" t="s">
        <v>77</v>
      </c>
    </row>
    <row r="206" spans="2:65" s="1" customFormat="1" ht="16.5" customHeight="1">
      <c r="B206" s="32"/>
      <c r="C206" s="165" t="s">
        <v>278</v>
      </c>
      <c r="D206" s="165" t="s">
        <v>467</v>
      </c>
      <c r="E206" s="166" t="s">
        <v>1477</v>
      </c>
      <c r="F206" s="167" t="s">
        <v>1478</v>
      </c>
      <c r="G206" s="168" t="s">
        <v>366</v>
      </c>
      <c r="H206" s="169">
        <v>2</v>
      </c>
      <c r="I206" s="170"/>
      <c r="J206" s="171">
        <f>ROUND(I206*H206,2)</f>
        <v>0</v>
      </c>
      <c r="K206" s="167" t="s">
        <v>147</v>
      </c>
      <c r="L206" s="172"/>
      <c r="M206" s="173" t="s">
        <v>17</v>
      </c>
      <c r="N206" s="174" t="s">
        <v>38</v>
      </c>
      <c r="P206" s="136">
        <f>O206*H206</f>
        <v>0</v>
      </c>
      <c r="Q206" s="136">
        <v>0</v>
      </c>
      <c r="R206" s="136">
        <f>Q206*H206</f>
        <v>0</v>
      </c>
      <c r="S206" s="136">
        <v>0</v>
      </c>
      <c r="T206" s="137">
        <f>S206*H206</f>
        <v>0</v>
      </c>
      <c r="AR206" s="138" t="s">
        <v>246</v>
      </c>
      <c r="AT206" s="138" t="s">
        <v>467</v>
      </c>
      <c r="AU206" s="138" t="s">
        <v>77</v>
      </c>
      <c r="AY206" s="17" t="s">
        <v>141</v>
      </c>
      <c r="BE206" s="139">
        <f>IF(N206="základní",J206,0)</f>
        <v>0</v>
      </c>
      <c r="BF206" s="139">
        <f>IF(N206="snížená",J206,0)</f>
        <v>0</v>
      </c>
      <c r="BG206" s="139">
        <f>IF(N206="zákl. přenesená",J206,0)</f>
        <v>0</v>
      </c>
      <c r="BH206" s="139">
        <f>IF(N206="sníž. přenesená",J206,0)</f>
        <v>0</v>
      </c>
      <c r="BI206" s="139">
        <f>IF(N206="nulová",J206,0)</f>
        <v>0</v>
      </c>
      <c r="BJ206" s="17" t="s">
        <v>75</v>
      </c>
      <c r="BK206" s="139">
        <f>ROUND(I206*H206,2)</f>
        <v>0</v>
      </c>
      <c r="BL206" s="17" t="s">
        <v>191</v>
      </c>
      <c r="BM206" s="138" t="s">
        <v>403</v>
      </c>
    </row>
    <row r="207" spans="2:65" s="1" customFormat="1" ht="16.5" customHeight="1">
      <c r="B207" s="32"/>
      <c r="C207" s="127" t="s">
        <v>411</v>
      </c>
      <c r="D207" s="127" t="s">
        <v>143</v>
      </c>
      <c r="E207" s="128" t="s">
        <v>1479</v>
      </c>
      <c r="F207" s="129" t="s">
        <v>1480</v>
      </c>
      <c r="G207" s="130" t="s">
        <v>366</v>
      </c>
      <c r="H207" s="131">
        <v>1</v>
      </c>
      <c r="I207" s="132"/>
      <c r="J207" s="133">
        <f>ROUND(I207*H207,2)</f>
        <v>0</v>
      </c>
      <c r="K207" s="129" t="s">
        <v>147</v>
      </c>
      <c r="L207" s="32"/>
      <c r="M207" s="134" t="s">
        <v>17</v>
      </c>
      <c r="N207" s="135" t="s">
        <v>38</v>
      </c>
      <c r="P207" s="136">
        <f>O207*H207</f>
        <v>0</v>
      </c>
      <c r="Q207" s="136">
        <v>0</v>
      </c>
      <c r="R207" s="136">
        <f>Q207*H207</f>
        <v>0</v>
      </c>
      <c r="S207" s="136">
        <v>0</v>
      </c>
      <c r="T207" s="137">
        <f>S207*H207</f>
        <v>0</v>
      </c>
      <c r="AR207" s="138" t="s">
        <v>191</v>
      </c>
      <c r="AT207" s="138" t="s">
        <v>143</v>
      </c>
      <c r="AU207" s="138" t="s">
        <v>77</v>
      </c>
      <c r="AY207" s="17" t="s">
        <v>141</v>
      </c>
      <c r="BE207" s="139">
        <f>IF(N207="základní",J207,0)</f>
        <v>0</v>
      </c>
      <c r="BF207" s="139">
        <f>IF(N207="snížená",J207,0)</f>
        <v>0</v>
      </c>
      <c r="BG207" s="139">
        <f>IF(N207="zákl. přenesená",J207,0)</f>
        <v>0</v>
      </c>
      <c r="BH207" s="139">
        <f>IF(N207="sníž. přenesená",J207,0)</f>
        <v>0</v>
      </c>
      <c r="BI207" s="139">
        <f>IF(N207="nulová",J207,0)</f>
        <v>0</v>
      </c>
      <c r="BJ207" s="17" t="s">
        <v>75</v>
      </c>
      <c r="BK207" s="139">
        <f>ROUND(I207*H207,2)</f>
        <v>0</v>
      </c>
      <c r="BL207" s="17" t="s">
        <v>191</v>
      </c>
      <c r="BM207" s="138" t="s">
        <v>414</v>
      </c>
    </row>
    <row r="208" spans="2:65" s="1" customFormat="1">
      <c r="B208" s="32"/>
      <c r="D208" s="140" t="s">
        <v>149</v>
      </c>
      <c r="F208" s="141" t="s">
        <v>1481</v>
      </c>
      <c r="I208" s="142"/>
      <c r="L208" s="32"/>
      <c r="M208" s="143"/>
      <c r="T208" s="53"/>
      <c r="AT208" s="17" t="s">
        <v>149</v>
      </c>
      <c r="AU208" s="17" t="s">
        <v>77</v>
      </c>
    </row>
    <row r="209" spans="2:65" s="1" customFormat="1" ht="16.5" customHeight="1">
      <c r="B209" s="32"/>
      <c r="C209" s="165" t="s">
        <v>283</v>
      </c>
      <c r="D209" s="165" t="s">
        <v>467</v>
      </c>
      <c r="E209" s="166" t="s">
        <v>1482</v>
      </c>
      <c r="F209" s="167" t="s">
        <v>1483</v>
      </c>
      <c r="G209" s="168" t="s">
        <v>366</v>
      </c>
      <c r="H209" s="169">
        <v>1</v>
      </c>
      <c r="I209" s="170"/>
      <c r="J209" s="171">
        <f>ROUND(I209*H209,2)</f>
        <v>0</v>
      </c>
      <c r="K209" s="167" t="s">
        <v>147</v>
      </c>
      <c r="L209" s="172"/>
      <c r="M209" s="173" t="s">
        <v>17</v>
      </c>
      <c r="N209" s="174" t="s">
        <v>38</v>
      </c>
      <c r="P209" s="136">
        <f>O209*H209</f>
        <v>0</v>
      </c>
      <c r="Q209" s="136">
        <v>0</v>
      </c>
      <c r="R209" s="136">
        <f>Q209*H209</f>
        <v>0</v>
      </c>
      <c r="S209" s="136">
        <v>0</v>
      </c>
      <c r="T209" s="137">
        <f>S209*H209</f>
        <v>0</v>
      </c>
      <c r="AR209" s="138" t="s">
        <v>246</v>
      </c>
      <c r="AT209" s="138" t="s">
        <v>467</v>
      </c>
      <c r="AU209" s="138" t="s">
        <v>77</v>
      </c>
      <c r="AY209" s="17" t="s">
        <v>141</v>
      </c>
      <c r="BE209" s="139">
        <f>IF(N209="základní",J209,0)</f>
        <v>0</v>
      </c>
      <c r="BF209" s="139">
        <f>IF(N209="snížená",J209,0)</f>
        <v>0</v>
      </c>
      <c r="BG209" s="139">
        <f>IF(N209="zákl. přenesená",J209,0)</f>
        <v>0</v>
      </c>
      <c r="BH209" s="139">
        <f>IF(N209="sníž. přenesená",J209,0)</f>
        <v>0</v>
      </c>
      <c r="BI209" s="139">
        <f>IF(N209="nulová",J209,0)</f>
        <v>0</v>
      </c>
      <c r="BJ209" s="17" t="s">
        <v>75</v>
      </c>
      <c r="BK209" s="139">
        <f>ROUND(I209*H209,2)</f>
        <v>0</v>
      </c>
      <c r="BL209" s="17" t="s">
        <v>191</v>
      </c>
      <c r="BM209" s="138" t="s">
        <v>421</v>
      </c>
    </row>
    <row r="210" spans="2:65" s="1" customFormat="1" ht="24.25" customHeight="1">
      <c r="B210" s="32"/>
      <c r="C210" s="127" t="s">
        <v>423</v>
      </c>
      <c r="D210" s="127" t="s">
        <v>143</v>
      </c>
      <c r="E210" s="128" t="s">
        <v>1484</v>
      </c>
      <c r="F210" s="129" t="s">
        <v>1485</v>
      </c>
      <c r="G210" s="130" t="s">
        <v>234</v>
      </c>
      <c r="H210" s="131">
        <v>3.2000000000000001E-2</v>
      </c>
      <c r="I210" s="132"/>
      <c r="J210" s="133">
        <f>ROUND(I210*H210,2)</f>
        <v>0</v>
      </c>
      <c r="K210" s="129" t="s">
        <v>147</v>
      </c>
      <c r="L210" s="32"/>
      <c r="M210" s="134" t="s">
        <v>17</v>
      </c>
      <c r="N210" s="135" t="s">
        <v>38</v>
      </c>
      <c r="P210" s="136">
        <f>O210*H210</f>
        <v>0</v>
      </c>
      <c r="Q210" s="136">
        <v>0</v>
      </c>
      <c r="R210" s="136">
        <f>Q210*H210</f>
        <v>0</v>
      </c>
      <c r="S210" s="136">
        <v>0</v>
      </c>
      <c r="T210" s="137">
        <f>S210*H210</f>
        <v>0</v>
      </c>
      <c r="AR210" s="138" t="s">
        <v>191</v>
      </c>
      <c r="AT210" s="138" t="s">
        <v>143</v>
      </c>
      <c r="AU210" s="138" t="s">
        <v>77</v>
      </c>
      <c r="AY210" s="17" t="s">
        <v>141</v>
      </c>
      <c r="BE210" s="139">
        <f>IF(N210="základní",J210,0)</f>
        <v>0</v>
      </c>
      <c r="BF210" s="139">
        <f>IF(N210="snížená",J210,0)</f>
        <v>0</v>
      </c>
      <c r="BG210" s="139">
        <f>IF(N210="zákl. přenesená",J210,0)</f>
        <v>0</v>
      </c>
      <c r="BH210" s="139">
        <f>IF(N210="sníž. přenesená",J210,0)</f>
        <v>0</v>
      </c>
      <c r="BI210" s="139">
        <f>IF(N210="nulová",J210,0)</f>
        <v>0</v>
      </c>
      <c r="BJ210" s="17" t="s">
        <v>75</v>
      </c>
      <c r="BK210" s="139">
        <f>ROUND(I210*H210,2)</f>
        <v>0</v>
      </c>
      <c r="BL210" s="17" t="s">
        <v>191</v>
      </c>
      <c r="BM210" s="138" t="s">
        <v>426</v>
      </c>
    </row>
    <row r="211" spans="2:65" s="1" customFormat="1">
      <c r="B211" s="32"/>
      <c r="D211" s="140" t="s">
        <v>149</v>
      </c>
      <c r="F211" s="141" t="s">
        <v>1486</v>
      </c>
      <c r="I211" s="142"/>
      <c r="L211" s="32"/>
      <c r="M211" s="179"/>
      <c r="N211" s="180"/>
      <c r="O211" s="180"/>
      <c r="P211" s="180"/>
      <c r="Q211" s="180"/>
      <c r="R211" s="180"/>
      <c r="S211" s="180"/>
      <c r="T211" s="181"/>
      <c r="AT211" s="17" t="s">
        <v>149</v>
      </c>
      <c r="AU211" s="17" t="s">
        <v>77</v>
      </c>
    </row>
    <row r="212" spans="2:65" s="1" customFormat="1" ht="7" customHeight="1">
      <c r="B212" s="41"/>
      <c r="C212" s="42"/>
      <c r="D212" s="42"/>
      <c r="E212" s="42"/>
      <c r="F212" s="42"/>
      <c r="G212" s="42"/>
      <c r="H212" s="42"/>
      <c r="I212" s="42"/>
      <c r="J212" s="42"/>
      <c r="K212" s="42"/>
      <c r="L212" s="32"/>
    </row>
  </sheetData>
  <sheetProtection algorithmName="SHA-512" hashValue="wV05YkcqFhLWdnChzt6eT1+tDg/ZkSEycCe1Zli1kEAQYhBbJHyRd4jciwlNrzwPtQSRMP1IXMpUo2WUy7T5HA==" saltValue="B11bv9SDZ39pnSAitaEMP4wLkVRU3yj8UPKzW0ctsm8ytXqBtkxi0yQreoyVWTSshcjpLBzzJEL7MSAhWFoNXQ==" spinCount="100000" sheet="1" objects="1" scenarios="1" formatColumns="0" formatRows="0" autoFilter="0"/>
  <autoFilter ref="C87:K211" xr:uid="{00000000-0009-0000-0000-000004000000}"/>
  <mergeCells count="9">
    <mergeCell ref="E50:H50"/>
    <mergeCell ref="E78:H78"/>
    <mergeCell ref="E80:H80"/>
    <mergeCell ref="L2:V2"/>
    <mergeCell ref="E7:H7"/>
    <mergeCell ref="E9:H9"/>
    <mergeCell ref="E18:H18"/>
    <mergeCell ref="E27:H27"/>
    <mergeCell ref="E48:H48"/>
  </mergeCells>
  <hyperlinks>
    <hyperlink ref="F92" r:id="rId1" xr:uid="{00000000-0004-0000-0400-000000000000}"/>
    <hyperlink ref="F97" r:id="rId2" xr:uid="{00000000-0004-0000-0400-000001000000}"/>
    <hyperlink ref="F101" r:id="rId3" xr:uid="{00000000-0004-0000-0400-000002000000}"/>
    <hyperlink ref="F105" r:id="rId4" xr:uid="{00000000-0004-0000-0400-000003000000}"/>
    <hyperlink ref="F109" r:id="rId5" xr:uid="{00000000-0004-0000-0400-000004000000}"/>
    <hyperlink ref="F113" r:id="rId6" xr:uid="{00000000-0004-0000-0400-000005000000}"/>
    <hyperlink ref="F115" r:id="rId7" xr:uid="{00000000-0004-0000-0400-000006000000}"/>
    <hyperlink ref="F121" r:id="rId8" xr:uid="{00000000-0004-0000-0400-000007000000}"/>
    <hyperlink ref="F129" r:id="rId9" xr:uid="{00000000-0004-0000-0400-000008000000}"/>
    <hyperlink ref="F134" r:id="rId10" xr:uid="{00000000-0004-0000-0400-000009000000}"/>
    <hyperlink ref="F139" r:id="rId11" xr:uid="{00000000-0004-0000-0400-00000A000000}"/>
    <hyperlink ref="F144" r:id="rId12" xr:uid="{00000000-0004-0000-0400-00000B000000}"/>
    <hyperlink ref="F147" r:id="rId13" xr:uid="{00000000-0004-0000-0400-00000C000000}"/>
    <hyperlink ref="F150" r:id="rId14" xr:uid="{00000000-0004-0000-0400-00000D000000}"/>
    <hyperlink ref="F153" r:id="rId15" xr:uid="{00000000-0004-0000-0400-00000E000000}"/>
    <hyperlink ref="F156" r:id="rId16" xr:uid="{00000000-0004-0000-0400-00000F000000}"/>
    <hyperlink ref="F158" r:id="rId17" xr:uid="{00000000-0004-0000-0400-000010000000}"/>
    <hyperlink ref="F162" r:id="rId18" xr:uid="{00000000-0004-0000-0400-000011000000}"/>
    <hyperlink ref="F164" r:id="rId19" xr:uid="{00000000-0004-0000-0400-000012000000}"/>
    <hyperlink ref="F166" r:id="rId20" xr:uid="{00000000-0004-0000-0400-000013000000}"/>
    <hyperlink ref="F168" r:id="rId21" xr:uid="{00000000-0004-0000-0400-000014000000}"/>
    <hyperlink ref="F170" r:id="rId22" xr:uid="{00000000-0004-0000-0400-000015000000}"/>
    <hyperlink ref="F174" r:id="rId23" xr:uid="{00000000-0004-0000-0400-000016000000}"/>
    <hyperlink ref="F178" r:id="rId24" xr:uid="{00000000-0004-0000-0400-000017000000}"/>
    <hyperlink ref="F180" r:id="rId25" xr:uid="{00000000-0004-0000-0400-000018000000}"/>
    <hyperlink ref="F187" r:id="rId26" xr:uid="{00000000-0004-0000-0400-000019000000}"/>
    <hyperlink ref="F190" r:id="rId27" xr:uid="{00000000-0004-0000-0400-00001A000000}"/>
    <hyperlink ref="F194" r:id="rId28" xr:uid="{00000000-0004-0000-0400-00001B000000}"/>
    <hyperlink ref="F196" r:id="rId29" xr:uid="{00000000-0004-0000-0400-00001C000000}"/>
    <hyperlink ref="F198" r:id="rId30" xr:uid="{00000000-0004-0000-0400-00001D000000}"/>
    <hyperlink ref="F202" r:id="rId31" xr:uid="{00000000-0004-0000-0400-00001E000000}"/>
    <hyperlink ref="F205" r:id="rId32" xr:uid="{00000000-0004-0000-0400-00001F000000}"/>
    <hyperlink ref="F208" r:id="rId33" xr:uid="{00000000-0004-0000-0400-000020000000}"/>
    <hyperlink ref="F211" r:id="rId34" xr:uid="{00000000-0004-0000-0400-000021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3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225"/>
  <sheetViews>
    <sheetView showGridLines="0" workbookViewId="0"/>
  </sheetViews>
  <sheetFormatPr baseColWidth="10" defaultColWidth="8.75" defaultRowHeight="11"/>
  <cols>
    <col min="1" max="1" width="8.25" customWidth="1"/>
    <col min="2" max="2" width="1.25" customWidth="1"/>
    <col min="3" max="4" width="4.25" customWidth="1"/>
    <col min="5" max="5" width="17.25" customWidth="1"/>
    <col min="6" max="6" width="100.75" customWidth="1"/>
    <col min="7" max="7" width="7.5" customWidth="1"/>
    <col min="8" max="8" width="14" customWidth="1"/>
    <col min="9" max="9" width="15.75" customWidth="1"/>
    <col min="10" max="11" width="22.25" customWidth="1"/>
    <col min="12" max="12" width="9.25" customWidth="1"/>
    <col min="13" max="13" width="10.75" hidden="1" customWidth="1"/>
    <col min="14" max="14" width="9.25" hidden="1"/>
    <col min="15" max="20" width="14.25" hidden="1" customWidth="1"/>
    <col min="21" max="21" width="16.25" hidden="1" customWidth="1"/>
    <col min="22" max="22" width="12.25" customWidth="1"/>
    <col min="23" max="23" width="16.25" customWidth="1"/>
    <col min="24" max="24" width="12.25" customWidth="1"/>
    <col min="25" max="25" width="15" customWidth="1"/>
    <col min="26" max="26" width="11" customWidth="1"/>
    <col min="27" max="27" width="15" customWidth="1"/>
    <col min="28" max="28" width="16.25" customWidth="1"/>
    <col min="29" max="29" width="11" customWidth="1"/>
    <col min="30" max="30" width="15" customWidth="1"/>
    <col min="31" max="31" width="16.25" customWidth="1"/>
    <col min="44" max="65" width="9.25" hidden="1"/>
  </cols>
  <sheetData>
    <row r="2" spans="2:46" ht="37" customHeight="1">
      <c r="L2" s="277"/>
      <c r="M2" s="277"/>
      <c r="N2" s="277"/>
      <c r="O2" s="277"/>
      <c r="P2" s="277"/>
      <c r="Q2" s="277"/>
      <c r="R2" s="277"/>
      <c r="S2" s="277"/>
      <c r="T2" s="277"/>
      <c r="U2" s="277"/>
      <c r="V2" s="277"/>
      <c r="AT2" s="17" t="s">
        <v>89</v>
      </c>
    </row>
    <row r="3" spans="2:46" ht="7" customHeight="1">
      <c r="B3" s="18"/>
      <c r="C3" s="19"/>
      <c r="D3" s="19"/>
      <c r="E3" s="19"/>
      <c r="F3" s="19"/>
      <c r="G3" s="19"/>
      <c r="H3" s="19"/>
      <c r="I3" s="19"/>
      <c r="J3" s="19"/>
      <c r="K3" s="19"/>
      <c r="L3" s="20"/>
      <c r="AT3" s="17" t="s">
        <v>77</v>
      </c>
    </row>
    <row r="4" spans="2:46" ht="25" customHeight="1">
      <c r="B4" s="20"/>
      <c r="D4" s="21" t="s">
        <v>93</v>
      </c>
      <c r="L4" s="20"/>
      <c r="M4" s="85" t="s">
        <v>10</v>
      </c>
      <c r="AT4" s="17" t="s">
        <v>4</v>
      </c>
    </row>
    <row r="5" spans="2:46" ht="7" customHeight="1">
      <c r="B5" s="20"/>
      <c r="L5" s="20"/>
    </row>
    <row r="6" spans="2:46" ht="12" customHeight="1">
      <c r="B6" s="20"/>
      <c r="D6" s="27" t="s">
        <v>14</v>
      </c>
      <c r="L6" s="20"/>
    </row>
    <row r="7" spans="2:46" ht="16.5" customHeight="1">
      <c r="B7" s="20"/>
      <c r="E7" s="275" t="str">
        <f>'Rekapitulace stavby'!K6</f>
        <v>Přístavba šaten ZŠ a MŠ Braňany</v>
      </c>
      <c r="F7" s="276"/>
      <c r="G7" s="276"/>
      <c r="H7" s="276"/>
      <c r="L7" s="20"/>
    </row>
    <row r="8" spans="2:46" s="1" customFormat="1" ht="12" customHeight="1">
      <c r="B8" s="32"/>
      <c r="D8" s="27" t="s">
        <v>94</v>
      </c>
      <c r="L8" s="32"/>
    </row>
    <row r="9" spans="2:46" s="1" customFormat="1" ht="16.5" customHeight="1">
      <c r="B9" s="32"/>
      <c r="E9" s="273" t="s">
        <v>1487</v>
      </c>
      <c r="F9" s="274"/>
      <c r="G9" s="274"/>
      <c r="H9" s="274"/>
      <c r="L9" s="32"/>
    </row>
    <row r="10" spans="2:46" s="1" customFormat="1">
      <c r="B10" s="32"/>
      <c r="L10" s="32"/>
    </row>
    <row r="11" spans="2:46" s="1" customFormat="1" ht="12" customHeight="1">
      <c r="B11" s="32"/>
      <c r="D11" s="27" t="s">
        <v>16</v>
      </c>
      <c r="F11" s="25" t="s">
        <v>17</v>
      </c>
      <c r="I11" s="27" t="s">
        <v>18</v>
      </c>
      <c r="J11" s="25" t="s">
        <v>17</v>
      </c>
      <c r="L11" s="32"/>
    </row>
    <row r="12" spans="2:46" s="1" customFormat="1" ht="12" customHeight="1">
      <c r="B12" s="32"/>
      <c r="D12" s="27" t="s">
        <v>19</v>
      </c>
      <c r="F12" s="25" t="s">
        <v>96</v>
      </c>
      <c r="I12" s="27" t="s">
        <v>21</v>
      </c>
      <c r="J12" s="49" t="str">
        <f>'Rekapitulace stavby'!AN8</f>
        <v>3. 7. 2026</v>
      </c>
      <c r="L12" s="32"/>
    </row>
    <row r="13" spans="2:46" s="1" customFormat="1" ht="11" customHeight="1">
      <c r="B13" s="32"/>
      <c r="L13" s="32"/>
    </row>
    <row r="14" spans="2:46" s="1" customFormat="1" ht="12" customHeight="1">
      <c r="B14" s="32"/>
      <c r="D14" s="27" t="s">
        <v>23</v>
      </c>
      <c r="I14" s="27" t="s">
        <v>24</v>
      </c>
      <c r="J14" s="25" t="str">
        <f>IF('Rekapitulace stavby'!AN10="","",'Rekapitulace stavby'!AN10)</f>
        <v/>
      </c>
      <c r="L14" s="32"/>
    </row>
    <row r="15" spans="2:46" s="1" customFormat="1" ht="18" customHeight="1">
      <c r="B15" s="32"/>
      <c r="E15" s="25" t="str">
        <f>IF('Rekapitulace stavby'!E11="","",'Rekapitulace stavby'!E11)</f>
        <v>Obec Braňany</v>
      </c>
      <c r="I15" s="27" t="s">
        <v>25</v>
      </c>
      <c r="J15" s="25" t="str">
        <f>IF('Rekapitulace stavby'!AN11="","",'Rekapitulace stavby'!AN11)</f>
        <v/>
      </c>
      <c r="L15" s="32"/>
    </row>
    <row r="16" spans="2:46" s="1" customFormat="1" ht="7" customHeight="1">
      <c r="B16" s="32"/>
      <c r="L16" s="32"/>
    </row>
    <row r="17" spans="2:12" s="1" customFormat="1" ht="12" customHeight="1">
      <c r="B17" s="32"/>
      <c r="D17" s="27" t="s">
        <v>26</v>
      </c>
      <c r="I17" s="27" t="s">
        <v>24</v>
      </c>
      <c r="J17" s="28" t="str">
        <f>'Rekapitulace stavby'!AN13</f>
        <v>Vyplň údaj</v>
      </c>
      <c r="L17" s="32"/>
    </row>
    <row r="18" spans="2:12" s="1" customFormat="1" ht="18" customHeight="1">
      <c r="B18" s="32"/>
      <c r="E18" s="278" t="str">
        <f>'Rekapitulace stavby'!E14</f>
        <v>Vyplň údaj</v>
      </c>
      <c r="F18" s="279"/>
      <c r="G18" s="279"/>
      <c r="H18" s="279"/>
      <c r="I18" s="27" t="s">
        <v>25</v>
      </c>
      <c r="J18" s="28" t="str">
        <f>'Rekapitulace stavby'!AN14</f>
        <v>Vyplň údaj</v>
      </c>
      <c r="L18" s="32"/>
    </row>
    <row r="19" spans="2:12" s="1" customFormat="1" ht="7" customHeight="1">
      <c r="B19" s="32"/>
      <c r="L19" s="32"/>
    </row>
    <row r="20" spans="2:12" s="1" customFormat="1" ht="12" customHeight="1">
      <c r="B20" s="32"/>
      <c r="D20" s="27" t="s">
        <v>28</v>
      </c>
      <c r="I20" s="27" t="s">
        <v>24</v>
      </c>
      <c r="J20" s="25" t="str">
        <f>IF('Rekapitulace stavby'!AN16="","",'Rekapitulace stavby'!AN16)</f>
        <v/>
      </c>
      <c r="L20" s="32"/>
    </row>
    <row r="21" spans="2:12" s="1" customFormat="1" ht="18" customHeight="1">
      <c r="B21" s="32"/>
      <c r="E21" s="25" t="str">
        <f>IF('Rekapitulace stavby'!E17="","",'Rekapitulace stavby'!E17)</f>
        <v>ISONOE INVEST a.s.</v>
      </c>
      <c r="I21" s="27" t="s">
        <v>25</v>
      </c>
      <c r="J21" s="25" t="str">
        <f>IF('Rekapitulace stavby'!AN17="","",'Rekapitulace stavby'!AN17)</f>
        <v/>
      </c>
      <c r="L21" s="32"/>
    </row>
    <row r="22" spans="2:12" s="1" customFormat="1" ht="7" customHeight="1">
      <c r="B22" s="32"/>
      <c r="L22" s="32"/>
    </row>
    <row r="23" spans="2:12" s="1" customFormat="1" ht="12" customHeight="1">
      <c r="B23" s="32"/>
      <c r="D23" s="27" t="s">
        <v>31</v>
      </c>
      <c r="I23" s="27" t="s">
        <v>24</v>
      </c>
      <c r="J23" s="25" t="str">
        <f>IF('Rekapitulace stavby'!AN19="","",'Rekapitulace stavby'!AN19)</f>
        <v/>
      </c>
      <c r="L23" s="32"/>
    </row>
    <row r="24" spans="2:12" s="1" customFormat="1" ht="18" customHeight="1">
      <c r="B24" s="32"/>
      <c r="E24" s="25" t="str">
        <f>IF('Rekapitulace stavby'!E20="","",'Rekapitulace stavby'!E20)</f>
        <v>Obec Braňany</v>
      </c>
      <c r="I24" s="27" t="s">
        <v>25</v>
      </c>
      <c r="J24" s="25" t="str">
        <f>IF('Rekapitulace stavby'!AN20="","",'Rekapitulace stavby'!AN20)</f>
        <v/>
      </c>
      <c r="L24" s="32"/>
    </row>
    <row r="25" spans="2:12" s="1" customFormat="1" ht="7" customHeight="1">
      <c r="B25" s="32"/>
      <c r="L25" s="32"/>
    </row>
    <row r="26" spans="2:12" s="1" customFormat="1" ht="12" customHeight="1">
      <c r="B26" s="32"/>
      <c r="D26" s="27" t="s">
        <v>32</v>
      </c>
      <c r="L26" s="32"/>
    </row>
    <row r="27" spans="2:12" s="7" customFormat="1" ht="16.5" customHeight="1">
      <c r="B27" s="86"/>
      <c r="E27" s="280" t="s">
        <v>17</v>
      </c>
      <c r="F27" s="280"/>
      <c r="G27" s="280"/>
      <c r="H27" s="280"/>
      <c r="L27" s="86"/>
    </row>
    <row r="28" spans="2:12" s="1" customFormat="1" ht="7" customHeight="1">
      <c r="B28" s="32"/>
      <c r="L28" s="32"/>
    </row>
    <row r="29" spans="2:12" s="1" customFormat="1" ht="7" customHeight="1">
      <c r="B29" s="32"/>
      <c r="D29" s="50"/>
      <c r="E29" s="50"/>
      <c r="F29" s="50"/>
      <c r="G29" s="50"/>
      <c r="H29" s="50"/>
      <c r="I29" s="50"/>
      <c r="J29" s="50"/>
      <c r="K29" s="50"/>
      <c r="L29" s="32"/>
    </row>
    <row r="30" spans="2:12" s="1" customFormat="1" ht="25.25" customHeight="1">
      <c r="B30" s="32"/>
      <c r="D30" s="87" t="s">
        <v>33</v>
      </c>
      <c r="J30" s="63">
        <f>ROUND(J90, 2)</f>
        <v>0</v>
      </c>
      <c r="L30" s="32"/>
    </row>
    <row r="31" spans="2:12" s="1" customFormat="1" ht="7" customHeight="1">
      <c r="B31" s="32"/>
      <c r="D31" s="50"/>
      <c r="E31" s="50"/>
      <c r="F31" s="50"/>
      <c r="G31" s="50"/>
      <c r="H31" s="50"/>
      <c r="I31" s="50"/>
      <c r="J31" s="50"/>
      <c r="K31" s="50"/>
      <c r="L31" s="32"/>
    </row>
    <row r="32" spans="2:12" s="1" customFormat="1" ht="14.5" customHeight="1">
      <c r="B32" s="32"/>
      <c r="F32" s="35" t="s">
        <v>35</v>
      </c>
      <c r="I32" s="35" t="s">
        <v>34</v>
      </c>
      <c r="J32" s="35" t="s">
        <v>36</v>
      </c>
      <c r="L32" s="32"/>
    </row>
    <row r="33" spans="2:12" s="1" customFormat="1" ht="14.5" customHeight="1">
      <c r="B33" s="32"/>
      <c r="D33" s="52" t="s">
        <v>37</v>
      </c>
      <c r="E33" s="27" t="s">
        <v>38</v>
      </c>
      <c r="F33" s="88">
        <f>ROUND((SUM(BE90:BE224)),  2)</f>
        <v>0</v>
      </c>
      <c r="I33" s="89">
        <v>0.21</v>
      </c>
      <c r="J33" s="88">
        <f>ROUND(((SUM(BE90:BE224))*I33),  2)</f>
        <v>0</v>
      </c>
      <c r="L33" s="32"/>
    </row>
    <row r="34" spans="2:12" s="1" customFormat="1" ht="14.5" customHeight="1">
      <c r="B34" s="32"/>
      <c r="E34" s="27" t="s">
        <v>39</v>
      </c>
      <c r="F34" s="88">
        <f>ROUND((SUM(BF90:BF224)),  2)</f>
        <v>0</v>
      </c>
      <c r="I34" s="89">
        <v>0.12</v>
      </c>
      <c r="J34" s="88">
        <f>ROUND(((SUM(BF90:BF224))*I34),  2)</f>
        <v>0</v>
      </c>
      <c r="L34" s="32"/>
    </row>
    <row r="35" spans="2:12" s="1" customFormat="1" ht="14.5" hidden="1" customHeight="1">
      <c r="B35" s="32"/>
      <c r="E35" s="27" t="s">
        <v>40</v>
      </c>
      <c r="F35" s="88">
        <f>ROUND((SUM(BG90:BG224)),  2)</f>
        <v>0</v>
      </c>
      <c r="I35" s="89">
        <v>0.21</v>
      </c>
      <c r="J35" s="88">
        <f>0</f>
        <v>0</v>
      </c>
      <c r="L35" s="32"/>
    </row>
    <row r="36" spans="2:12" s="1" customFormat="1" ht="14.5" hidden="1" customHeight="1">
      <c r="B36" s="32"/>
      <c r="E36" s="27" t="s">
        <v>41</v>
      </c>
      <c r="F36" s="88">
        <f>ROUND((SUM(BH90:BH224)),  2)</f>
        <v>0</v>
      </c>
      <c r="I36" s="89">
        <v>0.12</v>
      </c>
      <c r="J36" s="88">
        <f>0</f>
        <v>0</v>
      </c>
      <c r="L36" s="32"/>
    </row>
    <row r="37" spans="2:12" s="1" customFormat="1" ht="14.5" hidden="1" customHeight="1">
      <c r="B37" s="32"/>
      <c r="E37" s="27" t="s">
        <v>42</v>
      </c>
      <c r="F37" s="88">
        <f>ROUND((SUM(BI90:BI224)),  2)</f>
        <v>0</v>
      </c>
      <c r="I37" s="89">
        <v>0</v>
      </c>
      <c r="J37" s="88">
        <f>0</f>
        <v>0</v>
      </c>
      <c r="L37" s="32"/>
    </row>
    <row r="38" spans="2:12" s="1" customFormat="1" ht="7" customHeight="1">
      <c r="B38" s="32"/>
      <c r="L38" s="32"/>
    </row>
    <row r="39" spans="2:12" s="1" customFormat="1" ht="25.25" customHeight="1">
      <c r="B39" s="32"/>
      <c r="C39" s="90"/>
      <c r="D39" s="91" t="s">
        <v>43</v>
      </c>
      <c r="E39" s="54"/>
      <c r="F39" s="54"/>
      <c r="G39" s="92" t="s">
        <v>44</v>
      </c>
      <c r="H39" s="93" t="s">
        <v>45</v>
      </c>
      <c r="I39" s="54"/>
      <c r="J39" s="94">
        <f>SUM(J30:J37)</f>
        <v>0</v>
      </c>
      <c r="K39" s="95"/>
      <c r="L39" s="32"/>
    </row>
    <row r="40" spans="2:12" s="1" customFormat="1" ht="14.5" customHeight="1">
      <c r="B40" s="41"/>
      <c r="C40" s="42"/>
      <c r="D40" s="42"/>
      <c r="E40" s="42"/>
      <c r="F40" s="42"/>
      <c r="G40" s="42"/>
      <c r="H40" s="42"/>
      <c r="I40" s="42"/>
      <c r="J40" s="42"/>
      <c r="K40" s="42"/>
      <c r="L40" s="32"/>
    </row>
    <row r="44" spans="2:12" s="1" customFormat="1" ht="7" customHeight="1">
      <c r="B44" s="43"/>
      <c r="C44" s="44"/>
      <c r="D44" s="44"/>
      <c r="E44" s="44"/>
      <c r="F44" s="44"/>
      <c r="G44" s="44"/>
      <c r="H44" s="44"/>
      <c r="I44" s="44"/>
      <c r="J44" s="44"/>
      <c r="K44" s="44"/>
      <c r="L44" s="32"/>
    </row>
    <row r="45" spans="2:12" s="1" customFormat="1" ht="25" customHeight="1">
      <c r="B45" s="32"/>
      <c r="C45" s="21" t="s">
        <v>97</v>
      </c>
      <c r="L45" s="32"/>
    </row>
    <row r="46" spans="2:12" s="1" customFormat="1" ht="7" customHeight="1">
      <c r="B46" s="32"/>
      <c r="L46" s="32"/>
    </row>
    <row r="47" spans="2:12" s="1" customFormat="1" ht="12" customHeight="1">
      <c r="B47" s="32"/>
      <c r="C47" s="27" t="s">
        <v>14</v>
      </c>
      <c r="L47" s="32"/>
    </row>
    <row r="48" spans="2:12" s="1" customFormat="1" ht="16.5" customHeight="1">
      <c r="B48" s="32"/>
      <c r="E48" s="275" t="str">
        <f>E7</f>
        <v>Přístavba šaten ZŠ a MŠ Braňany</v>
      </c>
      <c r="F48" s="276"/>
      <c r="G48" s="276"/>
      <c r="H48" s="276"/>
      <c r="L48" s="32"/>
    </row>
    <row r="49" spans="2:47" s="1" customFormat="1" ht="12" customHeight="1">
      <c r="B49" s="32"/>
      <c r="C49" s="27" t="s">
        <v>94</v>
      </c>
      <c r="L49" s="32"/>
    </row>
    <row r="50" spans="2:47" s="1" customFormat="1" ht="16.5" customHeight="1">
      <c r="B50" s="32"/>
      <c r="E50" s="273" t="str">
        <f>E9</f>
        <v>D.1.5 - Silnoproud</v>
      </c>
      <c r="F50" s="274"/>
      <c r="G50" s="274"/>
      <c r="H50" s="274"/>
      <c r="L50" s="32"/>
    </row>
    <row r="51" spans="2:47" s="1" customFormat="1" ht="7" customHeight="1">
      <c r="B51" s="32"/>
      <c r="L51" s="32"/>
    </row>
    <row r="52" spans="2:47" s="1" customFormat="1" ht="12" customHeight="1">
      <c r="B52" s="32"/>
      <c r="C52" s="27" t="s">
        <v>19</v>
      </c>
      <c r="F52" s="25" t="str">
        <f>F12</f>
        <v xml:space="preserve"> </v>
      </c>
      <c r="I52" s="27" t="s">
        <v>21</v>
      </c>
      <c r="J52" s="49" t="str">
        <f>IF(J12="","",J12)</f>
        <v>3. 7. 2026</v>
      </c>
      <c r="L52" s="32"/>
    </row>
    <row r="53" spans="2:47" s="1" customFormat="1" ht="7" customHeight="1">
      <c r="B53" s="32"/>
      <c r="L53" s="32"/>
    </row>
    <row r="54" spans="2:47" s="1" customFormat="1" ht="15.25" customHeight="1">
      <c r="B54" s="32"/>
      <c r="C54" s="27" t="s">
        <v>23</v>
      </c>
      <c r="F54" s="25" t="str">
        <f>E15</f>
        <v>Obec Braňany</v>
      </c>
      <c r="I54" s="27" t="s">
        <v>28</v>
      </c>
      <c r="J54" s="30" t="str">
        <f>E21</f>
        <v>ISONOE INVEST a.s.</v>
      </c>
      <c r="L54" s="32"/>
    </row>
    <row r="55" spans="2:47" s="1" customFormat="1" ht="15.25" customHeight="1">
      <c r="B55" s="32"/>
      <c r="C55" s="27" t="s">
        <v>26</v>
      </c>
      <c r="F55" s="25" t="str">
        <f>IF(E18="","",E18)</f>
        <v>Vyplň údaj</v>
      </c>
      <c r="I55" s="27" t="s">
        <v>31</v>
      </c>
      <c r="J55" s="30" t="str">
        <f>E24</f>
        <v>Obec Braňany</v>
      </c>
      <c r="L55" s="32"/>
    </row>
    <row r="56" spans="2:47" s="1" customFormat="1" ht="10.25" customHeight="1">
      <c r="B56" s="32"/>
      <c r="L56" s="32"/>
    </row>
    <row r="57" spans="2:47" s="1" customFormat="1" ht="29.25" customHeight="1">
      <c r="B57" s="32"/>
      <c r="C57" s="96" t="s">
        <v>98</v>
      </c>
      <c r="D57" s="90"/>
      <c r="E57" s="90"/>
      <c r="F57" s="90"/>
      <c r="G57" s="90"/>
      <c r="H57" s="90"/>
      <c r="I57" s="90"/>
      <c r="J57" s="97" t="s">
        <v>99</v>
      </c>
      <c r="K57" s="90"/>
      <c r="L57" s="32"/>
    </row>
    <row r="58" spans="2:47" s="1" customFormat="1" ht="10.25" customHeight="1">
      <c r="B58" s="32"/>
      <c r="L58" s="32"/>
    </row>
    <row r="59" spans="2:47" s="1" customFormat="1" ht="23" customHeight="1">
      <c r="B59" s="32"/>
      <c r="C59" s="98" t="s">
        <v>65</v>
      </c>
      <c r="J59" s="63">
        <f>J90</f>
        <v>0</v>
      </c>
      <c r="L59" s="32"/>
      <c r="AU59" s="17" t="s">
        <v>100</v>
      </c>
    </row>
    <row r="60" spans="2:47" s="8" customFormat="1" ht="25" customHeight="1">
      <c r="B60" s="99"/>
      <c r="D60" s="100" t="s">
        <v>110</v>
      </c>
      <c r="E60" s="101"/>
      <c r="F60" s="101"/>
      <c r="G60" s="101"/>
      <c r="H60" s="101"/>
      <c r="I60" s="101"/>
      <c r="J60" s="102">
        <f>J91</f>
        <v>0</v>
      </c>
      <c r="L60" s="99"/>
    </row>
    <row r="61" spans="2:47" s="9" customFormat="1" ht="20" customHeight="1">
      <c r="B61" s="103"/>
      <c r="D61" s="104" t="s">
        <v>1488</v>
      </c>
      <c r="E61" s="105"/>
      <c r="F61" s="105"/>
      <c r="G61" s="105"/>
      <c r="H61" s="105"/>
      <c r="I61" s="105"/>
      <c r="J61" s="106">
        <f>J92</f>
        <v>0</v>
      </c>
      <c r="L61" s="103"/>
    </row>
    <row r="62" spans="2:47" s="9" customFormat="1" ht="20" customHeight="1">
      <c r="B62" s="103"/>
      <c r="D62" s="104" t="s">
        <v>1489</v>
      </c>
      <c r="E62" s="105"/>
      <c r="F62" s="105"/>
      <c r="G62" s="105"/>
      <c r="H62" s="105"/>
      <c r="I62" s="105"/>
      <c r="J62" s="106">
        <f>J93</f>
        <v>0</v>
      </c>
      <c r="L62" s="103"/>
    </row>
    <row r="63" spans="2:47" s="9" customFormat="1" ht="20" customHeight="1">
      <c r="B63" s="103"/>
      <c r="D63" s="104" t="s">
        <v>1490</v>
      </c>
      <c r="E63" s="105"/>
      <c r="F63" s="105"/>
      <c r="G63" s="105"/>
      <c r="H63" s="105"/>
      <c r="I63" s="105"/>
      <c r="J63" s="106">
        <f>J110</f>
        <v>0</v>
      </c>
      <c r="L63" s="103"/>
    </row>
    <row r="64" spans="2:47" s="9" customFormat="1" ht="20" customHeight="1">
      <c r="B64" s="103"/>
      <c r="D64" s="104" t="s">
        <v>1491</v>
      </c>
      <c r="E64" s="105"/>
      <c r="F64" s="105"/>
      <c r="G64" s="105"/>
      <c r="H64" s="105"/>
      <c r="I64" s="105"/>
      <c r="J64" s="106">
        <f>J121</f>
        <v>0</v>
      </c>
      <c r="L64" s="103"/>
    </row>
    <row r="65" spans="2:12" s="9" customFormat="1" ht="20" customHeight="1">
      <c r="B65" s="103"/>
      <c r="D65" s="104" t="s">
        <v>1492</v>
      </c>
      <c r="E65" s="105"/>
      <c r="F65" s="105"/>
      <c r="G65" s="105"/>
      <c r="H65" s="105"/>
      <c r="I65" s="105"/>
      <c r="J65" s="106">
        <f>J126</f>
        <v>0</v>
      </c>
      <c r="L65" s="103"/>
    </row>
    <row r="66" spans="2:12" s="9" customFormat="1" ht="20" customHeight="1">
      <c r="B66" s="103"/>
      <c r="D66" s="104" t="s">
        <v>1493</v>
      </c>
      <c r="E66" s="105"/>
      <c r="F66" s="105"/>
      <c r="G66" s="105"/>
      <c r="H66" s="105"/>
      <c r="I66" s="105"/>
      <c r="J66" s="106">
        <f>J132</f>
        <v>0</v>
      </c>
      <c r="L66" s="103"/>
    </row>
    <row r="67" spans="2:12" s="8" customFormat="1" ht="25" customHeight="1">
      <c r="B67" s="99"/>
      <c r="D67" s="100" t="s">
        <v>1494</v>
      </c>
      <c r="E67" s="101"/>
      <c r="F67" s="101"/>
      <c r="G67" s="101"/>
      <c r="H67" s="101"/>
      <c r="I67" s="101"/>
      <c r="J67" s="102">
        <f>J143</f>
        <v>0</v>
      </c>
      <c r="L67" s="99"/>
    </row>
    <row r="68" spans="2:12" s="9" customFormat="1" ht="20" customHeight="1">
      <c r="B68" s="103"/>
      <c r="D68" s="104" t="s">
        <v>1495</v>
      </c>
      <c r="E68" s="105"/>
      <c r="F68" s="105"/>
      <c r="G68" s="105"/>
      <c r="H68" s="105"/>
      <c r="I68" s="105"/>
      <c r="J68" s="106">
        <f>J144</f>
        <v>0</v>
      </c>
      <c r="L68" s="103"/>
    </row>
    <row r="69" spans="2:12" s="9" customFormat="1" ht="20" customHeight="1">
      <c r="B69" s="103"/>
      <c r="D69" s="104" t="s">
        <v>1496</v>
      </c>
      <c r="E69" s="105"/>
      <c r="F69" s="105"/>
      <c r="G69" s="105"/>
      <c r="H69" s="105"/>
      <c r="I69" s="105"/>
      <c r="J69" s="106">
        <f>J191</f>
        <v>0</v>
      </c>
      <c r="L69" s="103"/>
    </row>
    <row r="70" spans="2:12" s="8" customFormat="1" ht="25" customHeight="1">
      <c r="B70" s="99"/>
      <c r="D70" s="100" t="s">
        <v>1497</v>
      </c>
      <c r="E70" s="101"/>
      <c r="F70" s="101"/>
      <c r="G70" s="101"/>
      <c r="H70" s="101"/>
      <c r="I70" s="101"/>
      <c r="J70" s="102">
        <f>J208</f>
        <v>0</v>
      </c>
      <c r="L70" s="99"/>
    </row>
    <row r="71" spans="2:12" s="1" customFormat="1" ht="21.75" customHeight="1">
      <c r="B71" s="32"/>
      <c r="L71" s="32"/>
    </row>
    <row r="72" spans="2:12" s="1" customFormat="1" ht="7" customHeight="1">
      <c r="B72" s="41"/>
      <c r="C72" s="42"/>
      <c r="D72" s="42"/>
      <c r="E72" s="42"/>
      <c r="F72" s="42"/>
      <c r="G72" s="42"/>
      <c r="H72" s="42"/>
      <c r="I72" s="42"/>
      <c r="J72" s="42"/>
      <c r="K72" s="42"/>
      <c r="L72" s="32"/>
    </row>
    <row r="76" spans="2:12" s="1" customFormat="1" ht="7" customHeight="1">
      <c r="B76" s="43"/>
      <c r="C76" s="44"/>
      <c r="D76" s="44"/>
      <c r="E76" s="44"/>
      <c r="F76" s="44"/>
      <c r="G76" s="44"/>
      <c r="H76" s="44"/>
      <c r="I76" s="44"/>
      <c r="J76" s="44"/>
      <c r="K76" s="44"/>
      <c r="L76" s="32"/>
    </row>
    <row r="77" spans="2:12" s="1" customFormat="1" ht="25" customHeight="1">
      <c r="B77" s="32"/>
      <c r="C77" s="21" t="s">
        <v>126</v>
      </c>
      <c r="L77" s="32"/>
    </row>
    <row r="78" spans="2:12" s="1" customFormat="1" ht="7" customHeight="1">
      <c r="B78" s="32"/>
      <c r="L78" s="32"/>
    </row>
    <row r="79" spans="2:12" s="1" customFormat="1" ht="12" customHeight="1">
      <c r="B79" s="32"/>
      <c r="C79" s="27" t="s">
        <v>14</v>
      </c>
      <c r="L79" s="32"/>
    </row>
    <row r="80" spans="2:12" s="1" customFormat="1" ht="16.5" customHeight="1">
      <c r="B80" s="32"/>
      <c r="E80" s="275" t="str">
        <f>E7</f>
        <v>Přístavba šaten ZŠ a MŠ Braňany</v>
      </c>
      <c r="F80" s="276"/>
      <c r="G80" s="276"/>
      <c r="H80" s="276"/>
      <c r="L80" s="32"/>
    </row>
    <row r="81" spans="2:65" s="1" customFormat="1" ht="12" customHeight="1">
      <c r="B81" s="32"/>
      <c r="C81" s="27" t="s">
        <v>94</v>
      </c>
      <c r="L81" s="32"/>
    </row>
    <row r="82" spans="2:65" s="1" customFormat="1" ht="16.5" customHeight="1">
      <c r="B82" s="32"/>
      <c r="E82" s="273" t="str">
        <f>E9</f>
        <v>D.1.5 - Silnoproud</v>
      </c>
      <c r="F82" s="274"/>
      <c r="G82" s="274"/>
      <c r="H82" s="274"/>
      <c r="L82" s="32"/>
    </row>
    <row r="83" spans="2:65" s="1" customFormat="1" ht="7" customHeight="1">
      <c r="B83" s="32"/>
      <c r="L83" s="32"/>
    </row>
    <row r="84" spans="2:65" s="1" customFormat="1" ht="12" customHeight="1">
      <c r="B84" s="32"/>
      <c r="C84" s="27" t="s">
        <v>19</v>
      </c>
      <c r="F84" s="25" t="str">
        <f>F12</f>
        <v xml:space="preserve"> </v>
      </c>
      <c r="I84" s="27" t="s">
        <v>21</v>
      </c>
      <c r="J84" s="49" t="str">
        <f>IF(J12="","",J12)</f>
        <v>3. 7. 2026</v>
      </c>
      <c r="L84" s="32"/>
    </row>
    <row r="85" spans="2:65" s="1" customFormat="1" ht="7" customHeight="1">
      <c r="B85" s="32"/>
      <c r="L85" s="32"/>
    </row>
    <row r="86" spans="2:65" s="1" customFormat="1" ht="15.25" customHeight="1">
      <c r="B86" s="32"/>
      <c r="C86" s="27" t="s">
        <v>23</v>
      </c>
      <c r="F86" s="25" t="str">
        <f>E15</f>
        <v>Obec Braňany</v>
      </c>
      <c r="I86" s="27" t="s">
        <v>28</v>
      </c>
      <c r="J86" s="30" t="str">
        <f>E21</f>
        <v>ISONOE INVEST a.s.</v>
      </c>
      <c r="L86" s="32"/>
    </row>
    <row r="87" spans="2:65" s="1" customFormat="1" ht="15.25" customHeight="1">
      <c r="B87" s="32"/>
      <c r="C87" s="27" t="s">
        <v>26</v>
      </c>
      <c r="F87" s="25" t="str">
        <f>IF(E18="","",E18)</f>
        <v>Vyplň údaj</v>
      </c>
      <c r="I87" s="27" t="s">
        <v>31</v>
      </c>
      <c r="J87" s="30" t="str">
        <f>E24</f>
        <v>Obec Braňany</v>
      </c>
      <c r="L87" s="32"/>
    </row>
    <row r="88" spans="2:65" s="1" customFormat="1" ht="10.25" customHeight="1">
      <c r="B88" s="32"/>
      <c r="L88" s="32"/>
    </row>
    <row r="89" spans="2:65" s="10" customFormat="1" ht="29.25" customHeight="1">
      <c r="B89" s="107"/>
      <c r="C89" s="108" t="s">
        <v>127</v>
      </c>
      <c r="D89" s="109" t="s">
        <v>52</v>
      </c>
      <c r="E89" s="109" t="s">
        <v>48</v>
      </c>
      <c r="F89" s="109" t="s">
        <v>49</v>
      </c>
      <c r="G89" s="109" t="s">
        <v>128</v>
      </c>
      <c r="H89" s="109" t="s">
        <v>129</v>
      </c>
      <c r="I89" s="109" t="s">
        <v>130</v>
      </c>
      <c r="J89" s="109" t="s">
        <v>99</v>
      </c>
      <c r="K89" s="110" t="s">
        <v>131</v>
      </c>
      <c r="L89" s="107"/>
      <c r="M89" s="56" t="s">
        <v>17</v>
      </c>
      <c r="N89" s="57" t="s">
        <v>37</v>
      </c>
      <c r="O89" s="57" t="s">
        <v>132</v>
      </c>
      <c r="P89" s="57" t="s">
        <v>133</v>
      </c>
      <c r="Q89" s="57" t="s">
        <v>134</v>
      </c>
      <c r="R89" s="57" t="s">
        <v>135</v>
      </c>
      <c r="S89" s="57" t="s">
        <v>136</v>
      </c>
      <c r="T89" s="58" t="s">
        <v>137</v>
      </c>
    </row>
    <row r="90" spans="2:65" s="1" customFormat="1" ht="23" customHeight="1">
      <c r="B90" s="32"/>
      <c r="C90" s="61" t="s">
        <v>138</v>
      </c>
      <c r="J90" s="111">
        <f>BK90</f>
        <v>0</v>
      </c>
      <c r="L90" s="32"/>
      <c r="M90" s="59"/>
      <c r="N90" s="50"/>
      <c r="O90" s="50"/>
      <c r="P90" s="112">
        <f>P91+P143+P208</f>
        <v>0</v>
      </c>
      <c r="Q90" s="50"/>
      <c r="R90" s="112">
        <f>R91+R143+R208</f>
        <v>0</v>
      </c>
      <c r="S90" s="50"/>
      <c r="T90" s="113">
        <f>T91+T143+T208</f>
        <v>0</v>
      </c>
      <c r="AT90" s="17" t="s">
        <v>66</v>
      </c>
      <c r="AU90" s="17" t="s">
        <v>100</v>
      </c>
      <c r="BK90" s="114">
        <f>BK91+BK143+BK208</f>
        <v>0</v>
      </c>
    </row>
    <row r="91" spans="2:65" s="11" customFormat="1" ht="26" customHeight="1">
      <c r="B91" s="115"/>
      <c r="D91" s="116" t="s">
        <v>66</v>
      </c>
      <c r="E91" s="117" t="s">
        <v>709</v>
      </c>
      <c r="F91" s="117" t="s">
        <v>710</v>
      </c>
      <c r="I91" s="118"/>
      <c r="J91" s="119">
        <f>BK91</f>
        <v>0</v>
      </c>
      <c r="L91" s="115"/>
      <c r="M91" s="120"/>
      <c r="P91" s="121">
        <f>P92+P93+P110+P121+P126+P132</f>
        <v>0</v>
      </c>
      <c r="R91" s="121">
        <f>R92+R93+R110+R121+R126+R132</f>
        <v>0</v>
      </c>
      <c r="T91" s="122">
        <f>T92+T93+T110+T121+T126+T132</f>
        <v>0</v>
      </c>
      <c r="AR91" s="116" t="s">
        <v>77</v>
      </c>
      <c r="AT91" s="123" t="s">
        <v>66</v>
      </c>
      <c r="AU91" s="123" t="s">
        <v>67</v>
      </c>
      <c r="AY91" s="116" t="s">
        <v>141</v>
      </c>
      <c r="BK91" s="124">
        <f>BK92+BK93+BK110+BK121+BK126+BK132</f>
        <v>0</v>
      </c>
    </row>
    <row r="92" spans="2:65" s="11" customFormat="1" ht="23" customHeight="1">
      <c r="B92" s="115"/>
      <c r="D92" s="116" t="s">
        <v>66</v>
      </c>
      <c r="E92" s="125" t="s">
        <v>1498</v>
      </c>
      <c r="F92" s="125" t="s">
        <v>1499</v>
      </c>
      <c r="I92" s="118"/>
      <c r="J92" s="126">
        <f>BK92</f>
        <v>0</v>
      </c>
      <c r="L92" s="115"/>
      <c r="M92" s="120"/>
      <c r="P92" s="121">
        <v>0</v>
      </c>
      <c r="R92" s="121">
        <v>0</v>
      </c>
      <c r="T92" s="122">
        <v>0</v>
      </c>
      <c r="AR92" s="116" t="s">
        <v>77</v>
      </c>
      <c r="AT92" s="123" t="s">
        <v>66</v>
      </c>
      <c r="AU92" s="123" t="s">
        <v>75</v>
      </c>
      <c r="AY92" s="116" t="s">
        <v>141</v>
      </c>
      <c r="BK92" s="124">
        <v>0</v>
      </c>
    </row>
    <row r="93" spans="2:65" s="11" customFormat="1" ht="23" customHeight="1">
      <c r="B93" s="115"/>
      <c r="D93" s="116" t="s">
        <v>66</v>
      </c>
      <c r="E93" s="125" t="s">
        <v>1500</v>
      </c>
      <c r="F93" s="125" t="s">
        <v>1501</v>
      </c>
      <c r="I93" s="118"/>
      <c r="J93" s="126">
        <f>BK93</f>
        <v>0</v>
      </c>
      <c r="L93" s="115"/>
      <c r="M93" s="120"/>
      <c r="P93" s="121">
        <f>SUM(P94:P109)</f>
        <v>0</v>
      </c>
      <c r="R93" s="121">
        <f>SUM(R94:R109)</f>
        <v>0</v>
      </c>
      <c r="T93" s="122">
        <f>SUM(T94:T109)</f>
        <v>0</v>
      </c>
      <c r="AR93" s="116" t="s">
        <v>75</v>
      </c>
      <c r="AT93" s="123" t="s">
        <v>66</v>
      </c>
      <c r="AU93" s="123" t="s">
        <v>75</v>
      </c>
      <c r="AY93" s="116" t="s">
        <v>141</v>
      </c>
      <c r="BK93" s="124">
        <f>SUM(BK94:BK109)</f>
        <v>0</v>
      </c>
    </row>
    <row r="94" spans="2:65" s="1" customFormat="1" ht="24.25" customHeight="1">
      <c r="B94" s="32"/>
      <c r="C94" s="127" t="s">
        <v>75</v>
      </c>
      <c r="D94" s="127" t="s">
        <v>143</v>
      </c>
      <c r="E94" s="128" t="s">
        <v>1502</v>
      </c>
      <c r="F94" s="129" t="s">
        <v>1503</v>
      </c>
      <c r="G94" s="130" t="s">
        <v>179</v>
      </c>
      <c r="H94" s="131">
        <v>295</v>
      </c>
      <c r="I94" s="132"/>
      <c r="J94" s="133">
        <f>ROUND(I94*H94,2)</f>
        <v>0</v>
      </c>
      <c r="K94" s="129" t="s">
        <v>147</v>
      </c>
      <c r="L94" s="32"/>
      <c r="M94" s="134" t="s">
        <v>17</v>
      </c>
      <c r="N94" s="135" t="s">
        <v>38</v>
      </c>
      <c r="P94" s="136">
        <f>O94*H94</f>
        <v>0</v>
      </c>
      <c r="Q94" s="136">
        <v>0</v>
      </c>
      <c r="R94" s="136">
        <f>Q94*H94</f>
        <v>0</v>
      </c>
      <c r="S94" s="136">
        <v>0</v>
      </c>
      <c r="T94" s="137">
        <f>S94*H94</f>
        <v>0</v>
      </c>
      <c r="AR94" s="138" t="s">
        <v>148</v>
      </c>
      <c r="AT94" s="138" t="s">
        <v>143</v>
      </c>
      <c r="AU94" s="138" t="s">
        <v>77</v>
      </c>
      <c r="AY94" s="17" t="s">
        <v>141</v>
      </c>
      <c r="BE94" s="139">
        <f>IF(N94="základní",J94,0)</f>
        <v>0</v>
      </c>
      <c r="BF94" s="139">
        <f>IF(N94="snížená",J94,0)</f>
        <v>0</v>
      </c>
      <c r="BG94" s="139">
        <f>IF(N94="zákl. přenesená",J94,0)</f>
        <v>0</v>
      </c>
      <c r="BH94" s="139">
        <f>IF(N94="sníž. přenesená",J94,0)</f>
        <v>0</v>
      </c>
      <c r="BI94" s="139">
        <f>IF(N94="nulová",J94,0)</f>
        <v>0</v>
      </c>
      <c r="BJ94" s="17" t="s">
        <v>75</v>
      </c>
      <c r="BK94" s="139">
        <f>ROUND(I94*H94,2)</f>
        <v>0</v>
      </c>
      <c r="BL94" s="17" t="s">
        <v>148</v>
      </c>
      <c r="BM94" s="138" t="s">
        <v>77</v>
      </c>
    </row>
    <row r="95" spans="2:65" s="1" customFormat="1">
      <c r="B95" s="32"/>
      <c r="D95" s="140" t="s">
        <v>149</v>
      </c>
      <c r="F95" s="141" t="s">
        <v>1504</v>
      </c>
      <c r="I95" s="142"/>
      <c r="L95" s="32"/>
      <c r="M95" s="143"/>
      <c r="T95" s="53"/>
      <c r="AT95" s="17" t="s">
        <v>149</v>
      </c>
      <c r="AU95" s="17" t="s">
        <v>77</v>
      </c>
    </row>
    <row r="96" spans="2:65" s="1" customFormat="1" ht="16.5" customHeight="1">
      <c r="B96" s="32"/>
      <c r="C96" s="165" t="s">
        <v>77</v>
      </c>
      <c r="D96" s="165" t="s">
        <v>467</v>
      </c>
      <c r="E96" s="166" t="s">
        <v>1505</v>
      </c>
      <c r="F96" s="167" t="s">
        <v>1506</v>
      </c>
      <c r="G96" s="168" t="s">
        <v>179</v>
      </c>
      <c r="H96" s="169">
        <v>339.25</v>
      </c>
      <c r="I96" s="170"/>
      <c r="J96" s="171">
        <f>ROUND(I96*H96,2)</f>
        <v>0</v>
      </c>
      <c r="K96" s="167" t="s">
        <v>147</v>
      </c>
      <c r="L96" s="172"/>
      <c r="M96" s="173" t="s">
        <v>17</v>
      </c>
      <c r="N96" s="174" t="s">
        <v>38</v>
      </c>
      <c r="P96" s="136">
        <f>O96*H96</f>
        <v>0</v>
      </c>
      <c r="Q96" s="136">
        <v>0</v>
      </c>
      <c r="R96" s="136">
        <f>Q96*H96</f>
        <v>0</v>
      </c>
      <c r="S96" s="136">
        <v>0</v>
      </c>
      <c r="T96" s="137">
        <f>S96*H96</f>
        <v>0</v>
      </c>
      <c r="AR96" s="138" t="s">
        <v>168</v>
      </c>
      <c r="AT96" s="138" t="s">
        <v>467</v>
      </c>
      <c r="AU96" s="138" t="s">
        <v>77</v>
      </c>
      <c r="AY96" s="17" t="s">
        <v>141</v>
      </c>
      <c r="BE96" s="139">
        <f>IF(N96="základní",J96,0)</f>
        <v>0</v>
      </c>
      <c r="BF96" s="139">
        <f>IF(N96="snížená",J96,0)</f>
        <v>0</v>
      </c>
      <c r="BG96" s="139">
        <f>IF(N96="zákl. přenesená",J96,0)</f>
        <v>0</v>
      </c>
      <c r="BH96" s="139">
        <f>IF(N96="sníž. přenesená",J96,0)</f>
        <v>0</v>
      </c>
      <c r="BI96" s="139">
        <f>IF(N96="nulová",J96,0)</f>
        <v>0</v>
      </c>
      <c r="BJ96" s="17" t="s">
        <v>75</v>
      </c>
      <c r="BK96" s="139">
        <f>ROUND(I96*H96,2)</f>
        <v>0</v>
      </c>
      <c r="BL96" s="17" t="s">
        <v>148</v>
      </c>
      <c r="BM96" s="138" t="s">
        <v>148</v>
      </c>
    </row>
    <row r="97" spans="2:65" s="1" customFormat="1" ht="24">
      <c r="B97" s="32"/>
      <c r="D97" s="145" t="s">
        <v>722</v>
      </c>
      <c r="F97" s="175" t="s">
        <v>1507</v>
      </c>
      <c r="I97" s="142"/>
      <c r="L97" s="32"/>
      <c r="M97" s="143"/>
      <c r="T97" s="53"/>
      <c r="AT97" s="17" t="s">
        <v>722</v>
      </c>
      <c r="AU97" s="17" t="s">
        <v>77</v>
      </c>
    </row>
    <row r="98" spans="2:65" s="13" customFormat="1" ht="12">
      <c r="B98" s="151"/>
      <c r="D98" s="145" t="s">
        <v>151</v>
      </c>
      <c r="E98" s="152" t="s">
        <v>17</v>
      </c>
      <c r="F98" s="153" t="s">
        <v>1508</v>
      </c>
      <c r="H98" s="154">
        <v>339.25</v>
      </c>
      <c r="I98" s="155"/>
      <c r="L98" s="151"/>
      <c r="M98" s="156"/>
      <c r="T98" s="157"/>
      <c r="AT98" s="152" t="s">
        <v>151</v>
      </c>
      <c r="AU98" s="152" t="s">
        <v>77</v>
      </c>
      <c r="AV98" s="13" t="s">
        <v>77</v>
      </c>
      <c r="AW98" s="13" t="s">
        <v>30</v>
      </c>
      <c r="AX98" s="13" t="s">
        <v>67</v>
      </c>
      <c r="AY98" s="152" t="s">
        <v>141</v>
      </c>
    </row>
    <row r="99" spans="2:65" s="14" customFormat="1" ht="12">
      <c r="B99" s="158"/>
      <c r="D99" s="145" t="s">
        <v>151</v>
      </c>
      <c r="E99" s="159" t="s">
        <v>17</v>
      </c>
      <c r="F99" s="160" t="s">
        <v>154</v>
      </c>
      <c r="H99" s="161">
        <v>339.25</v>
      </c>
      <c r="I99" s="162"/>
      <c r="L99" s="158"/>
      <c r="M99" s="163"/>
      <c r="T99" s="164"/>
      <c r="AT99" s="159" t="s">
        <v>151</v>
      </c>
      <c r="AU99" s="159" t="s">
        <v>77</v>
      </c>
      <c r="AV99" s="14" t="s">
        <v>148</v>
      </c>
      <c r="AW99" s="14" t="s">
        <v>30</v>
      </c>
      <c r="AX99" s="14" t="s">
        <v>75</v>
      </c>
      <c r="AY99" s="159" t="s">
        <v>141</v>
      </c>
    </row>
    <row r="100" spans="2:65" s="1" customFormat="1" ht="24.25" customHeight="1">
      <c r="B100" s="32"/>
      <c r="C100" s="127" t="s">
        <v>160</v>
      </c>
      <c r="D100" s="127" t="s">
        <v>143</v>
      </c>
      <c r="E100" s="128" t="s">
        <v>1509</v>
      </c>
      <c r="F100" s="129" t="s">
        <v>1510</v>
      </c>
      <c r="G100" s="130" t="s">
        <v>179</v>
      </c>
      <c r="H100" s="131">
        <v>710</v>
      </c>
      <c r="I100" s="132"/>
      <c r="J100" s="133">
        <f>ROUND(I100*H100,2)</f>
        <v>0</v>
      </c>
      <c r="K100" s="129" t="s">
        <v>147</v>
      </c>
      <c r="L100" s="32"/>
      <c r="M100" s="134" t="s">
        <v>17</v>
      </c>
      <c r="N100" s="135" t="s">
        <v>38</v>
      </c>
      <c r="P100" s="136">
        <f>O100*H100</f>
        <v>0</v>
      </c>
      <c r="Q100" s="136">
        <v>0</v>
      </c>
      <c r="R100" s="136">
        <f>Q100*H100</f>
        <v>0</v>
      </c>
      <c r="S100" s="136">
        <v>0</v>
      </c>
      <c r="T100" s="137">
        <f>S100*H100</f>
        <v>0</v>
      </c>
      <c r="AR100" s="138" t="s">
        <v>148</v>
      </c>
      <c r="AT100" s="138" t="s">
        <v>143</v>
      </c>
      <c r="AU100" s="138" t="s">
        <v>77</v>
      </c>
      <c r="AY100" s="17" t="s">
        <v>141</v>
      </c>
      <c r="BE100" s="139">
        <f>IF(N100="základní",J100,0)</f>
        <v>0</v>
      </c>
      <c r="BF100" s="139">
        <f>IF(N100="snížená",J100,0)</f>
        <v>0</v>
      </c>
      <c r="BG100" s="139">
        <f>IF(N100="zákl. přenesená",J100,0)</f>
        <v>0</v>
      </c>
      <c r="BH100" s="139">
        <f>IF(N100="sníž. přenesená",J100,0)</f>
        <v>0</v>
      </c>
      <c r="BI100" s="139">
        <f>IF(N100="nulová",J100,0)</f>
        <v>0</v>
      </c>
      <c r="BJ100" s="17" t="s">
        <v>75</v>
      </c>
      <c r="BK100" s="139">
        <f>ROUND(I100*H100,2)</f>
        <v>0</v>
      </c>
      <c r="BL100" s="17" t="s">
        <v>148</v>
      </c>
      <c r="BM100" s="138" t="s">
        <v>163</v>
      </c>
    </row>
    <row r="101" spans="2:65" s="1" customFormat="1">
      <c r="B101" s="32"/>
      <c r="D101" s="140" t="s">
        <v>149</v>
      </c>
      <c r="F101" s="141" t="s">
        <v>1511</v>
      </c>
      <c r="I101" s="142"/>
      <c r="L101" s="32"/>
      <c r="M101" s="143"/>
      <c r="T101" s="53"/>
      <c r="AT101" s="17" t="s">
        <v>149</v>
      </c>
      <c r="AU101" s="17" t="s">
        <v>77</v>
      </c>
    </row>
    <row r="102" spans="2:65" s="1" customFormat="1" ht="16.5" customHeight="1">
      <c r="B102" s="32"/>
      <c r="C102" s="165" t="s">
        <v>148</v>
      </c>
      <c r="D102" s="165" t="s">
        <v>467</v>
      </c>
      <c r="E102" s="166" t="s">
        <v>1512</v>
      </c>
      <c r="F102" s="167" t="s">
        <v>1513</v>
      </c>
      <c r="G102" s="168" t="s">
        <v>179</v>
      </c>
      <c r="H102" s="169">
        <v>816.5</v>
      </c>
      <c r="I102" s="170"/>
      <c r="J102" s="171">
        <f>ROUND(I102*H102,2)</f>
        <v>0</v>
      </c>
      <c r="K102" s="167" t="s">
        <v>17</v>
      </c>
      <c r="L102" s="172"/>
      <c r="M102" s="173" t="s">
        <v>17</v>
      </c>
      <c r="N102" s="174" t="s">
        <v>38</v>
      </c>
      <c r="P102" s="136">
        <f>O102*H102</f>
        <v>0</v>
      </c>
      <c r="Q102" s="136">
        <v>0</v>
      </c>
      <c r="R102" s="136">
        <f>Q102*H102</f>
        <v>0</v>
      </c>
      <c r="S102" s="136">
        <v>0</v>
      </c>
      <c r="T102" s="137">
        <f>S102*H102</f>
        <v>0</v>
      </c>
      <c r="AR102" s="138" t="s">
        <v>168</v>
      </c>
      <c r="AT102" s="138" t="s">
        <v>467</v>
      </c>
      <c r="AU102" s="138" t="s">
        <v>77</v>
      </c>
      <c r="AY102" s="17" t="s">
        <v>141</v>
      </c>
      <c r="BE102" s="139">
        <f>IF(N102="základní",J102,0)</f>
        <v>0</v>
      </c>
      <c r="BF102" s="139">
        <f>IF(N102="snížená",J102,0)</f>
        <v>0</v>
      </c>
      <c r="BG102" s="139">
        <f>IF(N102="zákl. přenesená",J102,0)</f>
        <v>0</v>
      </c>
      <c r="BH102" s="139">
        <f>IF(N102="sníž. přenesená",J102,0)</f>
        <v>0</v>
      </c>
      <c r="BI102" s="139">
        <f>IF(N102="nulová",J102,0)</f>
        <v>0</v>
      </c>
      <c r="BJ102" s="17" t="s">
        <v>75</v>
      </c>
      <c r="BK102" s="139">
        <f>ROUND(I102*H102,2)</f>
        <v>0</v>
      </c>
      <c r="BL102" s="17" t="s">
        <v>148</v>
      </c>
      <c r="BM102" s="138" t="s">
        <v>168</v>
      </c>
    </row>
    <row r="103" spans="2:65" s="13" customFormat="1" ht="12">
      <c r="B103" s="151"/>
      <c r="D103" s="145" t="s">
        <v>151</v>
      </c>
      <c r="E103" s="152" t="s">
        <v>17</v>
      </c>
      <c r="F103" s="153" t="s">
        <v>1514</v>
      </c>
      <c r="H103" s="154">
        <v>816.5</v>
      </c>
      <c r="I103" s="155"/>
      <c r="L103" s="151"/>
      <c r="M103" s="156"/>
      <c r="T103" s="157"/>
      <c r="AT103" s="152" t="s">
        <v>151</v>
      </c>
      <c r="AU103" s="152" t="s">
        <v>77</v>
      </c>
      <c r="AV103" s="13" t="s">
        <v>77</v>
      </c>
      <c r="AW103" s="13" t="s">
        <v>30</v>
      </c>
      <c r="AX103" s="13" t="s">
        <v>67</v>
      </c>
      <c r="AY103" s="152" t="s">
        <v>141</v>
      </c>
    </row>
    <row r="104" spans="2:65" s="14" customFormat="1" ht="12">
      <c r="B104" s="158"/>
      <c r="D104" s="145" t="s">
        <v>151</v>
      </c>
      <c r="E104" s="159" t="s">
        <v>17</v>
      </c>
      <c r="F104" s="160" t="s">
        <v>154</v>
      </c>
      <c r="H104" s="161">
        <v>816.5</v>
      </c>
      <c r="I104" s="162"/>
      <c r="L104" s="158"/>
      <c r="M104" s="163"/>
      <c r="T104" s="164"/>
      <c r="AT104" s="159" t="s">
        <v>151</v>
      </c>
      <c r="AU104" s="159" t="s">
        <v>77</v>
      </c>
      <c r="AV104" s="14" t="s">
        <v>148</v>
      </c>
      <c r="AW104" s="14" t="s">
        <v>30</v>
      </c>
      <c r="AX104" s="14" t="s">
        <v>75</v>
      </c>
      <c r="AY104" s="159" t="s">
        <v>141</v>
      </c>
    </row>
    <row r="105" spans="2:65" s="1" customFormat="1" ht="24.25" customHeight="1">
      <c r="B105" s="32"/>
      <c r="C105" s="127" t="s">
        <v>172</v>
      </c>
      <c r="D105" s="127" t="s">
        <v>143</v>
      </c>
      <c r="E105" s="128" t="s">
        <v>1515</v>
      </c>
      <c r="F105" s="129" t="s">
        <v>1516</v>
      </c>
      <c r="G105" s="130" t="s">
        <v>179</v>
      </c>
      <c r="H105" s="131">
        <v>480</v>
      </c>
      <c r="I105" s="132"/>
      <c r="J105" s="133">
        <f>ROUND(I105*H105,2)</f>
        <v>0</v>
      </c>
      <c r="K105" s="129" t="s">
        <v>147</v>
      </c>
      <c r="L105" s="32"/>
      <c r="M105" s="134" t="s">
        <v>17</v>
      </c>
      <c r="N105" s="135" t="s">
        <v>38</v>
      </c>
      <c r="P105" s="136">
        <f>O105*H105</f>
        <v>0</v>
      </c>
      <c r="Q105" s="136">
        <v>0</v>
      </c>
      <c r="R105" s="136">
        <f>Q105*H105</f>
        <v>0</v>
      </c>
      <c r="S105" s="136">
        <v>0</v>
      </c>
      <c r="T105" s="137">
        <f>S105*H105</f>
        <v>0</v>
      </c>
      <c r="AR105" s="138" t="s">
        <v>148</v>
      </c>
      <c r="AT105" s="138" t="s">
        <v>143</v>
      </c>
      <c r="AU105" s="138" t="s">
        <v>77</v>
      </c>
      <c r="AY105" s="17" t="s">
        <v>141</v>
      </c>
      <c r="BE105" s="139">
        <f>IF(N105="základní",J105,0)</f>
        <v>0</v>
      </c>
      <c r="BF105" s="139">
        <f>IF(N105="snížená",J105,0)</f>
        <v>0</v>
      </c>
      <c r="BG105" s="139">
        <f>IF(N105="zákl. přenesená",J105,0)</f>
        <v>0</v>
      </c>
      <c r="BH105" s="139">
        <f>IF(N105="sníž. přenesená",J105,0)</f>
        <v>0</v>
      </c>
      <c r="BI105" s="139">
        <f>IF(N105="nulová",J105,0)</f>
        <v>0</v>
      </c>
      <c r="BJ105" s="17" t="s">
        <v>75</v>
      </c>
      <c r="BK105" s="139">
        <f>ROUND(I105*H105,2)</f>
        <v>0</v>
      </c>
      <c r="BL105" s="17" t="s">
        <v>148</v>
      </c>
      <c r="BM105" s="138" t="s">
        <v>175</v>
      </c>
    </row>
    <row r="106" spans="2:65" s="1" customFormat="1">
      <c r="B106" s="32"/>
      <c r="D106" s="140" t="s">
        <v>149</v>
      </c>
      <c r="F106" s="141" t="s">
        <v>1517</v>
      </c>
      <c r="I106" s="142"/>
      <c r="L106" s="32"/>
      <c r="M106" s="143"/>
      <c r="T106" s="53"/>
      <c r="AT106" s="17" t="s">
        <v>149</v>
      </c>
      <c r="AU106" s="17" t="s">
        <v>77</v>
      </c>
    </row>
    <row r="107" spans="2:65" s="1" customFormat="1" ht="16.5" customHeight="1">
      <c r="B107" s="32"/>
      <c r="C107" s="165" t="s">
        <v>163</v>
      </c>
      <c r="D107" s="165" t="s">
        <v>467</v>
      </c>
      <c r="E107" s="166" t="s">
        <v>1518</v>
      </c>
      <c r="F107" s="167" t="s">
        <v>1519</v>
      </c>
      <c r="G107" s="168" t="s">
        <v>179</v>
      </c>
      <c r="H107" s="169">
        <v>552</v>
      </c>
      <c r="I107" s="170"/>
      <c r="J107" s="171">
        <f>ROUND(I107*H107,2)</f>
        <v>0</v>
      </c>
      <c r="K107" s="167" t="s">
        <v>17</v>
      </c>
      <c r="L107" s="172"/>
      <c r="M107" s="173" t="s">
        <v>17</v>
      </c>
      <c r="N107" s="174" t="s">
        <v>38</v>
      </c>
      <c r="P107" s="136">
        <f>O107*H107</f>
        <v>0</v>
      </c>
      <c r="Q107" s="136">
        <v>0</v>
      </c>
      <c r="R107" s="136">
        <f>Q107*H107</f>
        <v>0</v>
      </c>
      <c r="S107" s="136">
        <v>0</v>
      </c>
      <c r="T107" s="137">
        <f>S107*H107</f>
        <v>0</v>
      </c>
      <c r="AR107" s="138" t="s">
        <v>168</v>
      </c>
      <c r="AT107" s="138" t="s">
        <v>467</v>
      </c>
      <c r="AU107" s="138" t="s">
        <v>77</v>
      </c>
      <c r="AY107" s="17" t="s">
        <v>141</v>
      </c>
      <c r="BE107" s="139">
        <f>IF(N107="základní",J107,0)</f>
        <v>0</v>
      </c>
      <c r="BF107" s="139">
        <f>IF(N107="snížená",J107,0)</f>
        <v>0</v>
      </c>
      <c r="BG107" s="139">
        <f>IF(N107="zákl. přenesená",J107,0)</f>
        <v>0</v>
      </c>
      <c r="BH107" s="139">
        <f>IF(N107="sníž. přenesená",J107,0)</f>
        <v>0</v>
      </c>
      <c r="BI107" s="139">
        <f>IF(N107="nulová",J107,0)</f>
        <v>0</v>
      </c>
      <c r="BJ107" s="17" t="s">
        <v>75</v>
      </c>
      <c r="BK107" s="139">
        <f>ROUND(I107*H107,2)</f>
        <v>0</v>
      </c>
      <c r="BL107" s="17" t="s">
        <v>148</v>
      </c>
      <c r="BM107" s="138" t="s">
        <v>8</v>
      </c>
    </row>
    <row r="108" spans="2:65" s="13" customFormat="1" ht="12">
      <c r="B108" s="151"/>
      <c r="D108" s="145" t="s">
        <v>151</v>
      </c>
      <c r="E108" s="152" t="s">
        <v>17</v>
      </c>
      <c r="F108" s="153" t="s">
        <v>1520</v>
      </c>
      <c r="H108" s="154">
        <v>552</v>
      </c>
      <c r="I108" s="155"/>
      <c r="L108" s="151"/>
      <c r="M108" s="156"/>
      <c r="T108" s="157"/>
      <c r="AT108" s="152" t="s">
        <v>151</v>
      </c>
      <c r="AU108" s="152" t="s">
        <v>77</v>
      </c>
      <c r="AV108" s="13" t="s">
        <v>77</v>
      </c>
      <c r="AW108" s="13" t="s">
        <v>30</v>
      </c>
      <c r="AX108" s="13" t="s">
        <v>67</v>
      </c>
      <c r="AY108" s="152" t="s">
        <v>141</v>
      </c>
    </row>
    <row r="109" spans="2:65" s="14" customFormat="1" ht="12">
      <c r="B109" s="158"/>
      <c r="D109" s="145" t="s">
        <v>151</v>
      </c>
      <c r="E109" s="159" t="s">
        <v>17</v>
      </c>
      <c r="F109" s="160" t="s">
        <v>154</v>
      </c>
      <c r="H109" s="161">
        <v>552</v>
      </c>
      <c r="I109" s="162"/>
      <c r="L109" s="158"/>
      <c r="M109" s="163"/>
      <c r="T109" s="164"/>
      <c r="AT109" s="159" t="s">
        <v>151</v>
      </c>
      <c r="AU109" s="159" t="s">
        <v>77</v>
      </c>
      <c r="AV109" s="14" t="s">
        <v>148</v>
      </c>
      <c r="AW109" s="14" t="s">
        <v>30</v>
      </c>
      <c r="AX109" s="14" t="s">
        <v>75</v>
      </c>
      <c r="AY109" s="159" t="s">
        <v>141</v>
      </c>
    </row>
    <row r="110" spans="2:65" s="11" customFormat="1" ht="23" customHeight="1">
      <c r="B110" s="115"/>
      <c r="D110" s="116" t="s">
        <v>66</v>
      </c>
      <c r="E110" s="125" t="s">
        <v>1521</v>
      </c>
      <c r="F110" s="125" t="s">
        <v>1522</v>
      </c>
      <c r="I110" s="118"/>
      <c r="J110" s="126">
        <f>BK110</f>
        <v>0</v>
      </c>
      <c r="L110" s="115"/>
      <c r="M110" s="120"/>
      <c r="P110" s="121">
        <f>SUM(P111:P120)</f>
        <v>0</v>
      </c>
      <c r="R110" s="121">
        <f>SUM(R111:R120)</f>
        <v>0</v>
      </c>
      <c r="T110" s="122">
        <f>SUM(T111:T120)</f>
        <v>0</v>
      </c>
      <c r="AR110" s="116" t="s">
        <v>75</v>
      </c>
      <c r="AT110" s="123" t="s">
        <v>66</v>
      </c>
      <c r="AU110" s="123" t="s">
        <v>75</v>
      </c>
      <c r="AY110" s="116" t="s">
        <v>141</v>
      </c>
      <c r="BK110" s="124">
        <f>SUM(BK111:BK120)</f>
        <v>0</v>
      </c>
    </row>
    <row r="111" spans="2:65" s="1" customFormat="1" ht="21.75" customHeight="1">
      <c r="B111" s="32"/>
      <c r="C111" s="127" t="s">
        <v>182</v>
      </c>
      <c r="D111" s="127" t="s">
        <v>143</v>
      </c>
      <c r="E111" s="128" t="s">
        <v>1523</v>
      </c>
      <c r="F111" s="129" t="s">
        <v>1524</v>
      </c>
      <c r="G111" s="130" t="s">
        <v>366</v>
      </c>
      <c r="H111" s="131">
        <v>1550</v>
      </c>
      <c r="I111" s="132"/>
      <c r="J111" s="133">
        <f>ROUND(I111*H111,2)</f>
        <v>0</v>
      </c>
      <c r="K111" s="129" t="s">
        <v>147</v>
      </c>
      <c r="L111" s="32"/>
      <c r="M111" s="134" t="s">
        <v>17</v>
      </c>
      <c r="N111" s="135" t="s">
        <v>38</v>
      </c>
      <c r="P111" s="136">
        <f>O111*H111</f>
        <v>0</v>
      </c>
      <c r="Q111" s="136">
        <v>0</v>
      </c>
      <c r="R111" s="136">
        <f>Q111*H111</f>
        <v>0</v>
      </c>
      <c r="S111" s="136">
        <v>0</v>
      </c>
      <c r="T111" s="137">
        <f>S111*H111</f>
        <v>0</v>
      </c>
      <c r="AR111" s="138" t="s">
        <v>148</v>
      </c>
      <c r="AT111" s="138" t="s">
        <v>143</v>
      </c>
      <c r="AU111" s="138" t="s">
        <v>77</v>
      </c>
      <c r="AY111" s="17" t="s">
        <v>141</v>
      </c>
      <c r="BE111" s="139">
        <f>IF(N111="základní",J111,0)</f>
        <v>0</v>
      </c>
      <c r="BF111" s="139">
        <f>IF(N111="snížená",J111,0)</f>
        <v>0</v>
      </c>
      <c r="BG111" s="139">
        <f>IF(N111="zákl. přenesená",J111,0)</f>
        <v>0</v>
      </c>
      <c r="BH111" s="139">
        <f>IF(N111="sníž. přenesená",J111,0)</f>
        <v>0</v>
      </c>
      <c r="BI111" s="139">
        <f>IF(N111="nulová",J111,0)</f>
        <v>0</v>
      </c>
      <c r="BJ111" s="17" t="s">
        <v>75</v>
      </c>
      <c r="BK111" s="139">
        <f>ROUND(I111*H111,2)</f>
        <v>0</v>
      </c>
      <c r="BL111" s="17" t="s">
        <v>148</v>
      </c>
      <c r="BM111" s="138" t="s">
        <v>185</v>
      </c>
    </row>
    <row r="112" spans="2:65" s="1" customFormat="1">
      <c r="B112" s="32"/>
      <c r="D112" s="140" t="s">
        <v>149</v>
      </c>
      <c r="F112" s="141" t="s">
        <v>1525</v>
      </c>
      <c r="I112" s="142"/>
      <c r="L112" s="32"/>
      <c r="M112" s="143"/>
      <c r="T112" s="53"/>
      <c r="AT112" s="17" t="s">
        <v>149</v>
      </c>
      <c r="AU112" s="17" t="s">
        <v>77</v>
      </c>
    </row>
    <row r="113" spans="2:65" s="1" customFormat="1" ht="21.75" customHeight="1">
      <c r="B113" s="32"/>
      <c r="C113" s="127" t="s">
        <v>168</v>
      </c>
      <c r="D113" s="127" t="s">
        <v>143</v>
      </c>
      <c r="E113" s="128" t="s">
        <v>1526</v>
      </c>
      <c r="F113" s="129" t="s">
        <v>1527</v>
      </c>
      <c r="G113" s="130" t="s">
        <v>366</v>
      </c>
      <c r="H113" s="131">
        <v>95</v>
      </c>
      <c r="I113" s="132"/>
      <c r="J113" s="133">
        <f>ROUND(I113*H113,2)</f>
        <v>0</v>
      </c>
      <c r="K113" s="129" t="s">
        <v>147</v>
      </c>
      <c r="L113" s="32"/>
      <c r="M113" s="134" t="s">
        <v>17</v>
      </c>
      <c r="N113" s="135" t="s">
        <v>38</v>
      </c>
      <c r="P113" s="136">
        <f>O113*H113</f>
        <v>0</v>
      </c>
      <c r="Q113" s="136">
        <v>0</v>
      </c>
      <c r="R113" s="136">
        <f>Q113*H113</f>
        <v>0</v>
      </c>
      <c r="S113" s="136">
        <v>0</v>
      </c>
      <c r="T113" s="137">
        <f>S113*H113</f>
        <v>0</v>
      </c>
      <c r="AR113" s="138" t="s">
        <v>148</v>
      </c>
      <c r="AT113" s="138" t="s">
        <v>143</v>
      </c>
      <c r="AU113" s="138" t="s">
        <v>77</v>
      </c>
      <c r="AY113" s="17" t="s">
        <v>141</v>
      </c>
      <c r="BE113" s="139">
        <f>IF(N113="základní",J113,0)</f>
        <v>0</v>
      </c>
      <c r="BF113" s="139">
        <f>IF(N113="snížená",J113,0)</f>
        <v>0</v>
      </c>
      <c r="BG113" s="139">
        <f>IF(N113="zákl. přenesená",J113,0)</f>
        <v>0</v>
      </c>
      <c r="BH113" s="139">
        <f>IF(N113="sníž. přenesená",J113,0)</f>
        <v>0</v>
      </c>
      <c r="BI113" s="139">
        <f>IF(N113="nulová",J113,0)</f>
        <v>0</v>
      </c>
      <c r="BJ113" s="17" t="s">
        <v>75</v>
      </c>
      <c r="BK113" s="139">
        <f>ROUND(I113*H113,2)</f>
        <v>0</v>
      </c>
      <c r="BL113" s="17" t="s">
        <v>148</v>
      </c>
      <c r="BM113" s="138" t="s">
        <v>191</v>
      </c>
    </row>
    <row r="114" spans="2:65" s="1" customFormat="1">
      <c r="B114" s="32"/>
      <c r="D114" s="140" t="s">
        <v>149</v>
      </c>
      <c r="F114" s="141" t="s">
        <v>1528</v>
      </c>
      <c r="I114" s="142"/>
      <c r="L114" s="32"/>
      <c r="M114" s="143"/>
      <c r="T114" s="53"/>
      <c r="AT114" s="17" t="s">
        <v>149</v>
      </c>
      <c r="AU114" s="17" t="s">
        <v>77</v>
      </c>
    </row>
    <row r="115" spans="2:65" s="1" customFormat="1" ht="16.5" customHeight="1">
      <c r="B115" s="32"/>
      <c r="C115" s="127" t="s">
        <v>197</v>
      </c>
      <c r="D115" s="127" t="s">
        <v>143</v>
      </c>
      <c r="E115" s="128" t="s">
        <v>1529</v>
      </c>
      <c r="F115" s="129" t="s">
        <v>1530</v>
      </c>
      <c r="G115" s="130" t="s">
        <v>366</v>
      </c>
      <c r="H115" s="131">
        <v>8</v>
      </c>
      <c r="I115" s="132"/>
      <c r="J115" s="133">
        <f>ROUND(I115*H115,2)</f>
        <v>0</v>
      </c>
      <c r="K115" s="129" t="s">
        <v>147</v>
      </c>
      <c r="L115" s="32"/>
      <c r="M115" s="134" t="s">
        <v>17</v>
      </c>
      <c r="N115" s="135" t="s">
        <v>38</v>
      </c>
      <c r="P115" s="136">
        <f>O115*H115</f>
        <v>0</v>
      </c>
      <c r="Q115" s="136">
        <v>0</v>
      </c>
      <c r="R115" s="136">
        <f>Q115*H115</f>
        <v>0</v>
      </c>
      <c r="S115" s="136">
        <v>0</v>
      </c>
      <c r="T115" s="137">
        <f>S115*H115</f>
        <v>0</v>
      </c>
      <c r="AR115" s="138" t="s">
        <v>148</v>
      </c>
      <c r="AT115" s="138" t="s">
        <v>143</v>
      </c>
      <c r="AU115" s="138" t="s">
        <v>77</v>
      </c>
      <c r="AY115" s="17" t="s">
        <v>141</v>
      </c>
      <c r="BE115" s="139">
        <f>IF(N115="základní",J115,0)</f>
        <v>0</v>
      </c>
      <c r="BF115" s="139">
        <f>IF(N115="snížená",J115,0)</f>
        <v>0</v>
      </c>
      <c r="BG115" s="139">
        <f>IF(N115="zákl. přenesená",J115,0)</f>
        <v>0</v>
      </c>
      <c r="BH115" s="139">
        <f>IF(N115="sníž. přenesená",J115,0)</f>
        <v>0</v>
      </c>
      <c r="BI115" s="139">
        <f>IF(N115="nulová",J115,0)</f>
        <v>0</v>
      </c>
      <c r="BJ115" s="17" t="s">
        <v>75</v>
      </c>
      <c r="BK115" s="139">
        <f>ROUND(I115*H115,2)</f>
        <v>0</v>
      </c>
      <c r="BL115" s="17" t="s">
        <v>148</v>
      </c>
      <c r="BM115" s="138" t="s">
        <v>200</v>
      </c>
    </row>
    <row r="116" spans="2:65" s="1" customFormat="1">
      <c r="B116" s="32"/>
      <c r="D116" s="140" t="s">
        <v>149</v>
      </c>
      <c r="F116" s="141" t="s">
        <v>1531</v>
      </c>
      <c r="I116" s="142"/>
      <c r="L116" s="32"/>
      <c r="M116" s="143"/>
      <c r="T116" s="53"/>
      <c r="AT116" s="17" t="s">
        <v>149</v>
      </c>
      <c r="AU116" s="17" t="s">
        <v>77</v>
      </c>
    </row>
    <row r="117" spans="2:65" s="1" customFormat="1" ht="21.75" customHeight="1">
      <c r="B117" s="32"/>
      <c r="C117" s="165" t="s">
        <v>175</v>
      </c>
      <c r="D117" s="165" t="s">
        <v>467</v>
      </c>
      <c r="E117" s="166" t="s">
        <v>1532</v>
      </c>
      <c r="F117" s="167" t="s">
        <v>1533</v>
      </c>
      <c r="G117" s="168" t="s">
        <v>366</v>
      </c>
      <c r="H117" s="169">
        <v>8</v>
      </c>
      <c r="I117" s="170"/>
      <c r="J117" s="171">
        <f>ROUND(I117*H117,2)</f>
        <v>0</v>
      </c>
      <c r="K117" s="167" t="s">
        <v>17</v>
      </c>
      <c r="L117" s="172"/>
      <c r="M117" s="173" t="s">
        <v>17</v>
      </c>
      <c r="N117" s="174" t="s">
        <v>38</v>
      </c>
      <c r="P117" s="136">
        <f>O117*H117</f>
        <v>0</v>
      </c>
      <c r="Q117" s="136">
        <v>0</v>
      </c>
      <c r="R117" s="136">
        <f>Q117*H117</f>
        <v>0</v>
      </c>
      <c r="S117" s="136">
        <v>0</v>
      </c>
      <c r="T117" s="137">
        <f>S117*H117</f>
        <v>0</v>
      </c>
      <c r="AR117" s="138" t="s">
        <v>168</v>
      </c>
      <c r="AT117" s="138" t="s">
        <v>467</v>
      </c>
      <c r="AU117" s="138" t="s">
        <v>77</v>
      </c>
      <c r="AY117" s="17" t="s">
        <v>141</v>
      </c>
      <c r="BE117" s="139">
        <f>IF(N117="základní",J117,0)</f>
        <v>0</v>
      </c>
      <c r="BF117" s="139">
        <f>IF(N117="snížená",J117,0)</f>
        <v>0</v>
      </c>
      <c r="BG117" s="139">
        <f>IF(N117="zákl. přenesená",J117,0)</f>
        <v>0</v>
      </c>
      <c r="BH117" s="139">
        <f>IF(N117="sníž. přenesená",J117,0)</f>
        <v>0</v>
      </c>
      <c r="BI117" s="139">
        <f>IF(N117="nulová",J117,0)</f>
        <v>0</v>
      </c>
      <c r="BJ117" s="17" t="s">
        <v>75</v>
      </c>
      <c r="BK117" s="139">
        <f>ROUND(I117*H117,2)</f>
        <v>0</v>
      </c>
      <c r="BL117" s="17" t="s">
        <v>148</v>
      </c>
      <c r="BM117" s="138" t="s">
        <v>206</v>
      </c>
    </row>
    <row r="118" spans="2:65" s="1" customFormat="1" ht="24.25" customHeight="1">
      <c r="B118" s="32"/>
      <c r="C118" s="127" t="s">
        <v>211</v>
      </c>
      <c r="D118" s="127" t="s">
        <v>143</v>
      </c>
      <c r="E118" s="128" t="s">
        <v>1534</v>
      </c>
      <c r="F118" s="129" t="s">
        <v>1535</v>
      </c>
      <c r="G118" s="130" t="s">
        <v>366</v>
      </c>
      <c r="H118" s="131">
        <v>6</v>
      </c>
      <c r="I118" s="132"/>
      <c r="J118" s="133">
        <f>ROUND(I118*H118,2)</f>
        <v>0</v>
      </c>
      <c r="K118" s="129" t="s">
        <v>147</v>
      </c>
      <c r="L118" s="32"/>
      <c r="M118" s="134" t="s">
        <v>17</v>
      </c>
      <c r="N118" s="135" t="s">
        <v>38</v>
      </c>
      <c r="P118" s="136">
        <f>O118*H118</f>
        <v>0</v>
      </c>
      <c r="Q118" s="136">
        <v>0</v>
      </c>
      <c r="R118" s="136">
        <f>Q118*H118</f>
        <v>0</v>
      </c>
      <c r="S118" s="136">
        <v>0</v>
      </c>
      <c r="T118" s="137">
        <f>S118*H118</f>
        <v>0</v>
      </c>
      <c r="AR118" s="138" t="s">
        <v>148</v>
      </c>
      <c r="AT118" s="138" t="s">
        <v>143</v>
      </c>
      <c r="AU118" s="138" t="s">
        <v>77</v>
      </c>
      <c r="AY118" s="17" t="s">
        <v>141</v>
      </c>
      <c r="BE118" s="139">
        <f>IF(N118="základní",J118,0)</f>
        <v>0</v>
      </c>
      <c r="BF118" s="139">
        <f>IF(N118="snížená",J118,0)</f>
        <v>0</v>
      </c>
      <c r="BG118" s="139">
        <f>IF(N118="zákl. přenesená",J118,0)</f>
        <v>0</v>
      </c>
      <c r="BH118" s="139">
        <f>IF(N118="sníž. přenesená",J118,0)</f>
        <v>0</v>
      </c>
      <c r="BI118" s="139">
        <f>IF(N118="nulová",J118,0)</f>
        <v>0</v>
      </c>
      <c r="BJ118" s="17" t="s">
        <v>75</v>
      </c>
      <c r="BK118" s="139">
        <f>ROUND(I118*H118,2)</f>
        <v>0</v>
      </c>
      <c r="BL118" s="17" t="s">
        <v>148</v>
      </c>
      <c r="BM118" s="138" t="s">
        <v>214</v>
      </c>
    </row>
    <row r="119" spans="2:65" s="1" customFormat="1">
      <c r="B119" s="32"/>
      <c r="D119" s="140" t="s">
        <v>149</v>
      </c>
      <c r="F119" s="141" t="s">
        <v>1536</v>
      </c>
      <c r="I119" s="142"/>
      <c r="L119" s="32"/>
      <c r="M119" s="143"/>
      <c r="T119" s="53"/>
      <c r="AT119" s="17" t="s">
        <v>149</v>
      </c>
      <c r="AU119" s="17" t="s">
        <v>77</v>
      </c>
    </row>
    <row r="120" spans="2:65" s="1" customFormat="1" ht="16.5" customHeight="1">
      <c r="B120" s="32"/>
      <c r="C120" s="165" t="s">
        <v>8</v>
      </c>
      <c r="D120" s="165" t="s">
        <v>467</v>
      </c>
      <c r="E120" s="166" t="s">
        <v>1537</v>
      </c>
      <c r="F120" s="167" t="s">
        <v>1538</v>
      </c>
      <c r="G120" s="168" t="s">
        <v>366</v>
      </c>
      <c r="H120" s="169">
        <v>6</v>
      </c>
      <c r="I120" s="170"/>
      <c r="J120" s="171">
        <f>ROUND(I120*H120,2)</f>
        <v>0</v>
      </c>
      <c r="K120" s="167" t="s">
        <v>147</v>
      </c>
      <c r="L120" s="172"/>
      <c r="M120" s="173" t="s">
        <v>17</v>
      </c>
      <c r="N120" s="174" t="s">
        <v>38</v>
      </c>
      <c r="P120" s="136">
        <f>O120*H120</f>
        <v>0</v>
      </c>
      <c r="Q120" s="136">
        <v>0</v>
      </c>
      <c r="R120" s="136">
        <f>Q120*H120</f>
        <v>0</v>
      </c>
      <c r="S120" s="136">
        <v>0</v>
      </c>
      <c r="T120" s="137">
        <f>S120*H120</f>
        <v>0</v>
      </c>
      <c r="AR120" s="138" t="s">
        <v>168</v>
      </c>
      <c r="AT120" s="138" t="s">
        <v>467</v>
      </c>
      <c r="AU120" s="138" t="s">
        <v>77</v>
      </c>
      <c r="AY120" s="17" t="s">
        <v>141</v>
      </c>
      <c r="BE120" s="139">
        <f>IF(N120="základní",J120,0)</f>
        <v>0</v>
      </c>
      <c r="BF120" s="139">
        <f>IF(N120="snížená",J120,0)</f>
        <v>0</v>
      </c>
      <c r="BG120" s="139">
        <f>IF(N120="zákl. přenesená",J120,0)</f>
        <v>0</v>
      </c>
      <c r="BH120" s="139">
        <f>IF(N120="sníž. přenesená",J120,0)</f>
        <v>0</v>
      </c>
      <c r="BI120" s="139">
        <f>IF(N120="nulová",J120,0)</f>
        <v>0</v>
      </c>
      <c r="BJ120" s="17" t="s">
        <v>75</v>
      </c>
      <c r="BK120" s="139">
        <f>ROUND(I120*H120,2)</f>
        <v>0</v>
      </c>
      <c r="BL120" s="17" t="s">
        <v>148</v>
      </c>
      <c r="BM120" s="138" t="s">
        <v>222</v>
      </c>
    </row>
    <row r="121" spans="2:65" s="11" customFormat="1" ht="23" customHeight="1">
      <c r="B121" s="115"/>
      <c r="D121" s="116" t="s">
        <v>66</v>
      </c>
      <c r="E121" s="125" t="s">
        <v>1539</v>
      </c>
      <c r="F121" s="125" t="s">
        <v>1540</v>
      </c>
      <c r="I121" s="118"/>
      <c r="J121" s="126">
        <f>BK121</f>
        <v>0</v>
      </c>
      <c r="L121" s="115"/>
      <c r="M121" s="120"/>
      <c r="P121" s="121">
        <f>SUM(P122:P125)</f>
        <v>0</v>
      </c>
      <c r="R121" s="121">
        <f>SUM(R122:R125)</f>
        <v>0</v>
      </c>
      <c r="T121" s="122">
        <f>SUM(T122:T125)</f>
        <v>0</v>
      </c>
      <c r="AR121" s="116" t="s">
        <v>75</v>
      </c>
      <c r="AT121" s="123" t="s">
        <v>66</v>
      </c>
      <c r="AU121" s="123" t="s">
        <v>75</v>
      </c>
      <c r="AY121" s="116" t="s">
        <v>141</v>
      </c>
      <c r="BK121" s="124">
        <f>SUM(BK122:BK125)</f>
        <v>0</v>
      </c>
    </row>
    <row r="122" spans="2:65" s="1" customFormat="1" ht="16.5" customHeight="1">
      <c r="B122" s="32"/>
      <c r="C122" s="127" t="s">
        <v>225</v>
      </c>
      <c r="D122" s="127" t="s">
        <v>143</v>
      </c>
      <c r="E122" s="128" t="s">
        <v>1541</v>
      </c>
      <c r="F122" s="129" t="s">
        <v>1542</v>
      </c>
      <c r="G122" s="130" t="s">
        <v>366</v>
      </c>
      <c r="H122" s="131">
        <v>5</v>
      </c>
      <c r="I122" s="132"/>
      <c r="J122" s="133">
        <f>ROUND(I122*H122,2)</f>
        <v>0</v>
      </c>
      <c r="K122" s="129" t="s">
        <v>147</v>
      </c>
      <c r="L122" s="32"/>
      <c r="M122" s="134" t="s">
        <v>17</v>
      </c>
      <c r="N122" s="135" t="s">
        <v>38</v>
      </c>
      <c r="P122" s="136">
        <f>O122*H122</f>
        <v>0</v>
      </c>
      <c r="Q122" s="136">
        <v>0</v>
      </c>
      <c r="R122" s="136">
        <f>Q122*H122</f>
        <v>0</v>
      </c>
      <c r="S122" s="136">
        <v>0</v>
      </c>
      <c r="T122" s="137">
        <f>S122*H122</f>
        <v>0</v>
      </c>
      <c r="AR122" s="138" t="s">
        <v>148</v>
      </c>
      <c r="AT122" s="138" t="s">
        <v>143</v>
      </c>
      <c r="AU122" s="138" t="s">
        <v>77</v>
      </c>
      <c r="AY122" s="17" t="s">
        <v>141</v>
      </c>
      <c r="BE122" s="139">
        <f>IF(N122="základní",J122,0)</f>
        <v>0</v>
      </c>
      <c r="BF122" s="139">
        <f>IF(N122="snížená",J122,0)</f>
        <v>0</v>
      </c>
      <c r="BG122" s="139">
        <f>IF(N122="zákl. přenesená",J122,0)</f>
        <v>0</v>
      </c>
      <c r="BH122" s="139">
        <f>IF(N122="sníž. přenesená",J122,0)</f>
        <v>0</v>
      </c>
      <c r="BI122" s="139">
        <f>IF(N122="nulová",J122,0)</f>
        <v>0</v>
      </c>
      <c r="BJ122" s="17" t="s">
        <v>75</v>
      </c>
      <c r="BK122" s="139">
        <f>ROUND(I122*H122,2)</f>
        <v>0</v>
      </c>
      <c r="BL122" s="17" t="s">
        <v>148</v>
      </c>
      <c r="BM122" s="138" t="s">
        <v>228</v>
      </c>
    </row>
    <row r="123" spans="2:65" s="1" customFormat="1">
      <c r="B123" s="32"/>
      <c r="D123" s="140" t="s">
        <v>149</v>
      </c>
      <c r="F123" s="141" t="s">
        <v>1543</v>
      </c>
      <c r="I123" s="142"/>
      <c r="L123" s="32"/>
      <c r="M123" s="143"/>
      <c r="T123" s="53"/>
      <c r="AT123" s="17" t="s">
        <v>149</v>
      </c>
      <c r="AU123" s="17" t="s">
        <v>77</v>
      </c>
    </row>
    <row r="124" spans="2:65" s="1" customFormat="1" ht="24.25" customHeight="1">
      <c r="B124" s="32"/>
      <c r="C124" s="165" t="s">
        <v>185</v>
      </c>
      <c r="D124" s="165" t="s">
        <v>467</v>
      </c>
      <c r="E124" s="166" t="s">
        <v>1544</v>
      </c>
      <c r="F124" s="167" t="s">
        <v>1545</v>
      </c>
      <c r="G124" s="168" t="s">
        <v>366</v>
      </c>
      <c r="H124" s="169">
        <v>1</v>
      </c>
      <c r="I124" s="170"/>
      <c r="J124" s="171">
        <f>ROUND(I124*H124,2)</f>
        <v>0</v>
      </c>
      <c r="K124" s="167" t="s">
        <v>17</v>
      </c>
      <c r="L124" s="172"/>
      <c r="M124" s="173" t="s">
        <v>17</v>
      </c>
      <c r="N124" s="174" t="s">
        <v>38</v>
      </c>
      <c r="P124" s="136">
        <f>O124*H124</f>
        <v>0</v>
      </c>
      <c r="Q124" s="136">
        <v>0</v>
      </c>
      <c r="R124" s="136">
        <f>Q124*H124</f>
        <v>0</v>
      </c>
      <c r="S124" s="136">
        <v>0</v>
      </c>
      <c r="T124" s="137">
        <f>S124*H124</f>
        <v>0</v>
      </c>
      <c r="AR124" s="138" t="s">
        <v>168</v>
      </c>
      <c r="AT124" s="138" t="s">
        <v>467</v>
      </c>
      <c r="AU124" s="138" t="s">
        <v>77</v>
      </c>
      <c r="AY124" s="17" t="s">
        <v>141</v>
      </c>
      <c r="BE124" s="139">
        <f>IF(N124="základní",J124,0)</f>
        <v>0</v>
      </c>
      <c r="BF124" s="139">
        <f>IF(N124="snížená",J124,0)</f>
        <v>0</v>
      </c>
      <c r="BG124" s="139">
        <f>IF(N124="zákl. přenesená",J124,0)</f>
        <v>0</v>
      </c>
      <c r="BH124" s="139">
        <f>IF(N124="sníž. přenesená",J124,0)</f>
        <v>0</v>
      </c>
      <c r="BI124" s="139">
        <f>IF(N124="nulová",J124,0)</f>
        <v>0</v>
      </c>
      <c r="BJ124" s="17" t="s">
        <v>75</v>
      </c>
      <c r="BK124" s="139">
        <f>ROUND(I124*H124,2)</f>
        <v>0</v>
      </c>
      <c r="BL124" s="17" t="s">
        <v>148</v>
      </c>
      <c r="BM124" s="138" t="s">
        <v>235</v>
      </c>
    </row>
    <row r="125" spans="2:65" s="1" customFormat="1" ht="24.25" customHeight="1">
      <c r="B125" s="32"/>
      <c r="C125" s="165" t="s">
        <v>238</v>
      </c>
      <c r="D125" s="165" t="s">
        <v>467</v>
      </c>
      <c r="E125" s="166" t="s">
        <v>1546</v>
      </c>
      <c r="F125" s="167" t="s">
        <v>1547</v>
      </c>
      <c r="G125" s="168" t="s">
        <v>366</v>
      </c>
      <c r="H125" s="169">
        <v>4</v>
      </c>
      <c r="I125" s="170"/>
      <c r="J125" s="171">
        <f>ROUND(I125*H125,2)</f>
        <v>0</v>
      </c>
      <c r="K125" s="167" t="s">
        <v>17</v>
      </c>
      <c r="L125" s="172"/>
      <c r="M125" s="173" t="s">
        <v>17</v>
      </c>
      <c r="N125" s="174" t="s">
        <v>38</v>
      </c>
      <c r="P125" s="136">
        <f>O125*H125</f>
        <v>0</v>
      </c>
      <c r="Q125" s="136">
        <v>0</v>
      </c>
      <c r="R125" s="136">
        <f>Q125*H125</f>
        <v>0</v>
      </c>
      <c r="S125" s="136">
        <v>0</v>
      </c>
      <c r="T125" s="137">
        <f>S125*H125</f>
        <v>0</v>
      </c>
      <c r="AR125" s="138" t="s">
        <v>168</v>
      </c>
      <c r="AT125" s="138" t="s">
        <v>467</v>
      </c>
      <c r="AU125" s="138" t="s">
        <v>77</v>
      </c>
      <c r="AY125" s="17" t="s">
        <v>141</v>
      </c>
      <c r="BE125" s="139">
        <f>IF(N125="základní",J125,0)</f>
        <v>0</v>
      </c>
      <c r="BF125" s="139">
        <f>IF(N125="snížená",J125,0)</f>
        <v>0</v>
      </c>
      <c r="BG125" s="139">
        <f>IF(N125="zákl. přenesená",J125,0)</f>
        <v>0</v>
      </c>
      <c r="BH125" s="139">
        <f>IF(N125="sníž. přenesená",J125,0)</f>
        <v>0</v>
      </c>
      <c r="BI125" s="139">
        <f>IF(N125="nulová",J125,0)</f>
        <v>0</v>
      </c>
      <c r="BJ125" s="17" t="s">
        <v>75</v>
      </c>
      <c r="BK125" s="139">
        <f>ROUND(I125*H125,2)</f>
        <v>0</v>
      </c>
      <c r="BL125" s="17" t="s">
        <v>148</v>
      </c>
      <c r="BM125" s="138" t="s">
        <v>241</v>
      </c>
    </row>
    <row r="126" spans="2:65" s="11" customFormat="1" ht="23" customHeight="1">
      <c r="B126" s="115"/>
      <c r="D126" s="116" t="s">
        <v>66</v>
      </c>
      <c r="E126" s="125" t="s">
        <v>1548</v>
      </c>
      <c r="F126" s="125" t="s">
        <v>1549</v>
      </c>
      <c r="I126" s="118"/>
      <c r="J126" s="126">
        <f>BK126</f>
        <v>0</v>
      </c>
      <c r="L126" s="115"/>
      <c r="M126" s="120"/>
      <c r="P126" s="121">
        <f>SUM(P127:P131)</f>
        <v>0</v>
      </c>
      <c r="R126" s="121">
        <f>SUM(R127:R131)</f>
        <v>0</v>
      </c>
      <c r="T126" s="122">
        <f>SUM(T127:T131)</f>
        <v>0</v>
      </c>
      <c r="AR126" s="116" t="s">
        <v>75</v>
      </c>
      <c r="AT126" s="123" t="s">
        <v>66</v>
      </c>
      <c r="AU126" s="123" t="s">
        <v>75</v>
      </c>
      <c r="AY126" s="116" t="s">
        <v>141</v>
      </c>
      <c r="BK126" s="124">
        <f>SUM(BK127:BK131)</f>
        <v>0</v>
      </c>
    </row>
    <row r="127" spans="2:65" s="1" customFormat="1" ht="24.25" customHeight="1">
      <c r="B127" s="32"/>
      <c r="C127" s="127" t="s">
        <v>191</v>
      </c>
      <c r="D127" s="127" t="s">
        <v>143</v>
      </c>
      <c r="E127" s="128" t="s">
        <v>1550</v>
      </c>
      <c r="F127" s="129" t="s">
        <v>1551</v>
      </c>
      <c r="G127" s="130" t="s">
        <v>366</v>
      </c>
      <c r="H127" s="131">
        <v>33</v>
      </c>
      <c r="I127" s="132"/>
      <c r="J127" s="133">
        <f>ROUND(I127*H127,2)</f>
        <v>0</v>
      </c>
      <c r="K127" s="129" t="s">
        <v>147</v>
      </c>
      <c r="L127" s="32"/>
      <c r="M127" s="134" t="s">
        <v>17</v>
      </c>
      <c r="N127" s="135" t="s">
        <v>38</v>
      </c>
      <c r="P127" s="136">
        <f>O127*H127</f>
        <v>0</v>
      </c>
      <c r="Q127" s="136">
        <v>0</v>
      </c>
      <c r="R127" s="136">
        <f>Q127*H127</f>
        <v>0</v>
      </c>
      <c r="S127" s="136">
        <v>0</v>
      </c>
      <c r="T127" s="137">
        <f>S127*H127</f>
        <v>0</v>
      </c>
      <c r="AR127" s="138" t="s">
        <v>148</v>
      </c>
      <c r="AT127" s="138" t="s">
        <v>143</v>
      </c>
      <c r="AU127" s="138" t="s">
        <v>77</v>
      </c>
      <c r="AY127" s="17" t="s">
        <v>141</v>
      </c>
      <c r="BE127" s="139">
        <f>IF(N127="základní",J127,0)</f>
        <v>0</v>
      </c>
      <c r="BF127" s="139">
        <f>IF(N127="snížená",J127,0)</f>
        <v>0</v>
      </c>
      <c r="BG127" s="139">
        <f>IF(N127="zákl. přenesená",J127,0)</f>
        <v>0</v>
      </c>
      <c r="BH127" s="139">
        <f>IF(N127="sníž. přenesená",J127,0)</f>
        <v>0</v>
      </c>
      <c r="BI127" s="139">
        <f>IF(N127="nulová",J127,0)</f>
        <v>0</v>
      </c>
      <c r="BJ127" s="17" t="s">
        <v>75</v>
      </c>
      <c r="BK127" s="139">
        <f>ROUND(I127*H127,2)</f>
        <v>0</v>
      </c>
      <c r="BL127" s="17" t="s">
        <v>148</v>
      </c>
      <c r="BM127" s="138" t="s">
        <v>246</v>
      </c>
    </row>
    <row r="128" spans="2:65" s="1" customFormat="1">
      <c r="B128" s="32"/>
      <c r="D128" s="140" t="s">
        <v>149</v>
      </c>
      <c r="F128" s="141" t="s">
        <v>1552</v>
      </c>
      <c r="I128" s="142"/>
      <c r="L128" s="32"/>
      <c r="M128" s="143"/>
      <c r="T128" s="53"/>
      <c r="AT128" s="17" t="s">
        <v>149</v>
      </c>
      <c r="AU128" s="17" t="s">
        <v>77</v>
      </c>
    </row>
    <row r="129" spans="2:65" s="1" customFormat="1" ht="21.75" customHeight="1">
      <c r="B129" s="32"/>
      <c r="C129" s="165" t="s">
        <v>251</v>
      </c>
      <c r="D129" s="165" t="s">
        <v>467</v>
      </c>
      <c r="E129" s="166" t="s">
        <v>1553</v>
      </c>
      <c r="F129" s="167" t="s">
        <v>1554</v>
      </c>
      <c r="G129" s="168" t="s">
        <v>366</v>
      </c>
      <c r="H129" s="169">
        <v>33</v>
      </c>
      <c r="I129" s="170"/>
      <c r="J129" s="171">
        <f>ROUND(I129*H129,2)</f>
        <v>0</v>
      </c>
      <c r="K129" s="167" t="s">
        <v>17</v>
      </c>
      <c r="L129" s="172"/>
      <c r="M129" s="173" t="s">
        <v>17</v>
      </c>
      <c r="N129" s="174" t="s">
        <v>38</v>
      </c>
      <c r="P129" s="136">
        <f>O129*H129</f>
        <v>0</v>
      </c>
      <c r="Q129" s="136">
        <v>0</v>
      </c>
      <c r="R129" s="136">
        <f>Q129*H129</f>
        <v>0</v>
      </c>
      <c r="S129" s="136">
        <v>0</v>
      </c>
      <c r="T129" s="137">
        <f>S129*H129</f>
        <v>0</v>
      </c>
      <c r="AR129" s="138" t="s">
        <v>168</v>
      </c>
      <c r="AT129" s="138" t="s">
        <v>467</v>
      </c>
      <c r="AU129" s="138" t="s">
        <v>77</v>
      </c>
      <c r="AY129" s="17" t="s">
        <v>141</v>
      </c>
      <c r="BE129" s="139">
        <f>IF(N129="základní",J129,0)</f>
        <v>0</v>
      </c>
      <c r="BF129" s="139">
        <f>IF(N129="snížená",J129,0)</f>
        <v>0</v>
      </c>
      <c r="BG129" s="139">
        <f>IF(N129="zákl. přenesená",J129,0)</f>
        <v>0</v>
      </c>
      <c r="BH129" s="139">
        <f>IF(N129="sníž. přenesená",J129,0)</f>
        <v>0</v>
      </c>
      <c r="BI129" s="139">
        <f>IF(N129="nulová",J129,0)</f>
        <v>0</v>
      </c>
      <c r="BJ129" s="17" t="s">
        <v>75</v>
      </c>
      <c r="BK129" s="139">
        <f>ROUND(I129*H129,2)</f>
        <v>0</v>
      </c>
      <c r="BL129" s="17" t="s">
        <v>148</v>
      </c>
      <c r="BM129" s="138" t="s">
        <v>254</v>
      </c>
    </row>
    <row r="130" spans="2:65" s="1" customFormat="1" ht="16.5" customHeight="1">
      <c r="B130" s="32"/>
      <c r="C130" s="127" t="s">
        <v>200</v>
      </c>
      <c r="D130" s="127" t="s">
        <v>143</v>
      </c>
      <c r="E130" s="128" t="s">
        <v>1555</v>
      </c>
      <c r="F130" s="129" t="s">
        <v>1556</v>
      </c>
      <c r="G130" s="130" t="s">
        <v>366</v>
      </c>
      <c r="H130" s="131">
        <v>7</v>
      </c>
      <c r="I130" s="132"/>
      <c r="J130" s="133">
        <f>ROUND(I130*H130,2)</f>
        <v>0</v>
      </c>
      <c r="K130" s="129" t="s">
        <v>17</v>
      </c>
      <c r="L130" s="32"/>
      <c r="M130" s="134" t="s">
        <v>17</v>
      </c>
      <c r="N130" s="135" t="s">
        <v>38</v>
      </c>
      <c r="P130" s="136">
        <f>O130*H130</f>
        <v>0</v>
      </c>
      <c r="Q130" s="136">
        <v>0</v>
      </c>
      <c r="R130" s="136">
        <f>Q130*H130</f>
        <v>0</v>
      </c>
      <c r="S130" s="136">
        <v>0</v>
      </c>
      <c r="T130" s="137">
        <f>S130*H130</f>
        <v>0</v>
      </c>
      <c r="AR130" s="138" t="s">
        <v>148</v>
      </c>
      <c r="AT130" s="138" t="s">
        <v>143</v>
      </c>
      <c r="AU130" s="138" t="s">
        <v>77</v>
      </c>
      <c r="AY130" s="17" t="s">
        <v>141</v>
      </c>
      <c r="BE130" s="139">
        <f>IF(N130="základní",J130,0)</f>
        <v>0</v>
      </c>
      <c r="BF130" s="139">
        <f>IF(N130="snížená",J130,0)</f>
        <v>0</v>
      </c>
      <c r="BG130" s="139">
        <f>IF(N130="zákl. přenesená",J130,0)</f>
        <v>0</v>
      </c>
      <c r="BH130" s="139">
        <f>IF(N130="sníž. přenesená",J130,0)</f>
        <v>0</v>
      </c>
      <c r="BI130" s="139">
        <f>IF(N130="nulová",J130,0)</f>
        <v>0</v>
      </c>
      <c r="BJ130" s="17" t="s">
        <v>75</v>
      </c>
      <c r="BK130" s="139">
        <f>ROUND(I130*H130,2)</f>
        <v>0</v>
      </c>
      <c r="BL130" s="17" t="s">
        <v>148</v>
      </c>
      <c r="BM130" s="138" t="s">
        <v>258</v>
      </c>
    </row>
    <row r="131" spans="2:65" s="1" customFormat="1" ht="24.25" customHeight="1">
      <c r="B131" s="32"/>
      <c r="C131" s="165" t="s">
        <v>262</v>
      </c>
      <c r="D131" s="165" t="s">
        <v>467</v>
      </c>
      <c r="E131" s="166" t="s">
        <v>1557</v>
      </c>
      <c r="F131" s="167" t="s">
        <v>1558</v>
      </c>
      <c r="G131" s="168" t="s">
        <v>366</v>
      </c>
      <c r="H131" s="169">
        <v>7</v>
      </c>
      <c r="I131" s="170"/>
      <c r="J131" s="171">
        <f>ROUND(I131*H131,2)</f>
        <v>0</v>
      </c>
      <c r="K131" s="167" t="s">
        <v>17</v>
      </c>
      <c r="L131" s="172"/>
      <c r="M131" s="173" t="s">
        <v>17</v>
      </c>
      <c r="N131" s="174" t="s">
        <v>38</v>
      </c>
      <c r="P131" s="136">
        <f>O131*H131</f>
        <v>0</v>
      </c>
      <c r="Q131" s="136">
        <v>0</v>
      </c>
      <c r="R131" s="136">
        <f>Q131*H131</f>
        <v>0</v>
      </c>
      <c r="S131" s="136">
        <v>0</v>
      </c>
      <c r="T131" s="137">
        <f>S131*H131</f>
        <v>0</v>
      </c>
      <c r="AR131" s="138" t="s">
        <v>168</v>
      </c>
      <c r="AT131" s="138" t="s">
        <v>467</v>
      </c>
      <c r="AU131" s="138" t="s">
        <v>77</v>
      </c>
      <c r="AY131" s="17" t="s">
        <v>141</v>
      </c>
      <c r="BE131" s="139">
        <f>IF(N131="základní",J131,0)</f>
        <v>0</v>
      </c>
      <c r="BF131" s="139">
        <f>IF(N131="snížená",J131,0)</f>
        <v>0</v>
      </c>
      <c r="BG131" s="139">
        <f>IF(N131="zákl. přenesená",J131,0)</f>
        <v>0</v>
      </c>
      <c r="BH131" s="139">
        <f>IF(N131="sníž. přenesená",J131,0)</f>
        <v>0</v>
      </c>
      <c r="BI131" s="139">
        <f>IF(N131="nulová",J131,0)</f>
        <v>0</v>
      </c>
      <c r="BJ131" s="17" t="s">
        <v>75</v>
      </c>
      <c r="BK131" s="139">
        <f>ROUND(I131*H131,2)</f>
        <v>0</v>
      </c>
      <c r="BL131" s="17" t="s">
        <v>148</v>
      </c>
      <c r="BM131" s="138" t="s">
        <v>265</v>
      </c>
    </row>
    <row r="132" spans="2:65" s="11" customFormat="1" ht="23" customHeight="1">
      <c r="B132" s="115"/>
      <c r="D132" s="116" t="s">
        <v>66</v>
      </c>
      <c r="E132" s="125" t="s">
        <v>1559</v>
      </c>
      <c r="F132" s="125" t="s">
        <v>1560</v>
      </c>
      <c r="I132" s="118"/>
      <c r="J132" s="126">
        <f>BK132</f>
        <v>0</v>
      </c>
      <c r="L132" s="115"/>
      <c r="M132" s="120"/>
      <c r="P132" s="121">
        <f>SUM(P133:P142)</f>
        <v>0</v>
      </c>
      <c r="R132" s="121">
        <f>SUM(R133:R142)</f>
        <v>0</v>
      </c>
      <c r="T132" s="122">
        <f>SUM(T133:T142)</f>
        <v>0</v>
      </c>
      <c r="AR132" s="116" t="s">
        <v>75</v>
      </c>
      <c r="AT132" s="123" t="s">
        <v>66</v>
      </c>
      <c r="AU132" s="123" t="s">
        <v>75</v>
      </c>
      <c r="AY132" s="116" t="s">
        <v>141</v>
      </c>
      <c r="BK132" s="124">
        <f>SUM(BK133:BK142)</f>
        <v>0</v>
      </c>
    </row>
    <row r="133" spans="2:65" s="1" customFormat="1" ht="24.25" customHeight="1">
      <c r="B133" s="32"/>
      <c r="C133" s="127" t="s">
        <v>206</v>
      </c>
      <c r="D133" s="127" t="s">
        <v>143</v>
      </c>
      <c r="E133" s="128" t="s">
        <v>1561</v>
      </c>
      <c r="F133" s="129" t="s">
        <v>1562</v>
      </c>
      <c r="G133" s="130" t="s">
        <v>366</v>
      </c>
      <c r="H133" s="131">
        <v>6</v>
      </c>
      <c r="I133" s="132"/>
      <c r="J133" s="133">
        <f>ROUND(I133*H133,2)</f>
        <v>0</v>
      </c>
      <c r="K133" s="129" t="s">
        <v>147</v>
      </c>
      <c r="L133" s="32"/>
      <c r="M133" s="134" t="s">
        <v>17</v>
      </c>
      <c r="N133" s="135" t="s">
        <v>38</v>
      </c>
      <c r="P133" s="136">
        <f>O133*H133</f>
        <v>0</v>
      </c>
      <c r="Q133" s="136">
        <v>0</v>
      </c>
      <c r="R133" s="136">
        <f>Q133*H133</f>
        <v>0</v>
      </c>
      <c r="S133" s="136">
        <v>0</v>
      </c>
      <c r="T133" s="137">
        <f>S133*H133</f>
        <v>0</v>
      </c>
      <c r="AR133" s="138" t="s">
        <v>148</v>
      </c>
      <c r="AT133" s="138" t="s">
        <v>143</v>
      </c>
      <c r="AU133" s="138" t="s">
        <v>77</v>
      </c>
      <c r="AY133" s="17" t="s">
        <v>141</v>
      </c>
      <c r="BE133" s="139">
        <f>IF(N133="základní",J133,0)</f>
        <v>0</v>
      </c>
      <c r="BF133" s="139">
        <f>IF(N133="snížená",J133,0)</f>
        <v>0</v>
      </c>
      <c r="BG133" s="139">
        <f>IF(N133="zákl. přenesená",J133,0)</f>
        <v>0</v>
      </c>
      <c r="BH133" s="139">
        <f>IF(N133="sníž. přenesená",J133,0)</f>
        <v>0</v>
      </c>
      <c r="BI133" s="139">
        <f>IF(N133="nulová",J133,0)</f>
        <v>0</v>
      </c>
      <c r="BJ133" s="17" t="s">
        <v>75</v>
      </c>
      <c r="BK133" s="139">
        <f>ROUND(I133*H133,2)</f>
        <v>0</v>
      </c>
      <c r="BL133" s="17" t="s">
        <v>148</v>
      </c>
      <c r="BM133" s="138" t="s">
        <v>272</v>
      </c>
    </row>
    <row r="134" spans="2:65" s="1" customFormat="1">
      <c r="B134" s="32"/>
      <c r="D134" s="140" t="s">
        <v>149</v>
      </c>
      <c r="F134" s="141" t="s">
        <v>1563</v>
      </c>
      <c r="I134" s="142"/>
      <c r="L134" s="32"/>
      <c r="M134" s="143"/>
      <c r="T134" s="53"/>
      <c r="AT134" s="17" t="s">
        <v>149</v>
      </c>
      <c r="AU134" s="17" t="s">
        <v>77</v>
      </c>
    </row>
    <row r="135" spans="2:65" s="1" customFormat="1" ht="24.25" customHeight="1">
      <c r="B135" s="32"/>
      <c r="C135" s="127" t="s">
        <v>7</v>
      </c>
      <c r="D135" s="127" t="s">
        <v>143</v>
      </c>
      <c r="E135" s="128" t="s">
        <v>1564</v>
      </c>
      <c r="F135" s="129" t="s">
        <v>1565</v>
      </c>
      <c r="G135" s="130" t="s">
        <v>179</v>
      </c>
      <c r="H135" s="131">
        <v>125</v>
      </c>
      <c r="I135" s="132"/>
      <c r="J135" s="133">
        <f>ROUND(I135*H135,2)</f>
        <v>0</v>
      </c>
      <c r="K135" s="129" t="s">
        <v>147</v>
      </c>
      <c r="L135" s="32"/>
      <c r="M135" s="134" t="s">
        <v>17</v>
      </c>
      <c r="N135" s="135" t="s">
        <v>38</v>
      </c>
      <c r="P135" s="136">
        <f>O135*H135</f>
        <v>0</v>
      </c>
      <c r="Q135" s="136">
        <v>0</v>
      </c>
      <c r="R135" s="136">
        <f>Q135*H135</f>
        <v>0</v>
      </c>
      <c r="S135" s="136">
        <v>0</v>
      </c>
      <c r="T135" s="137">
        <f>S135*H135</f>
        <v>0</v>
      </c>
      <c r="AR135" s="138" t="s">
        <v>148</v>
      </c>
      <c r="AT135" s="138" t="s">
        <v>143</v>
      </c>
      <c r="AU135" s="138" t="s">
        <v>77</v>
      </c>
      <c r="AY135" s="17" t="s">
        <v>141</v>
      </c>
      <c r="BE135" s="139">
        <f>IF(N135="základní",J135,0)</f>
        <v>0</v>
      </c>
      <c r="BF135" s="139">
        <f>IF(N135="snížená",J135,0)</f>
        <v>0</v>
      </c>
      <c r="BG135" s="139">
        <f>IF(N135="zákl. přenesená",J135,0)</f>
        <v>0</v>
      </c>
      <c r="BH135" s="139">
        <f>IF(N135="sníž. přenesená",J135,0)</f>
        <v>0</v>
      </c>
      <c r="BI135" s="139">
        <f>IF(N135="nulová",J135,0)</f>
        <v>0</v>
      </c>
      <c r="BJ135" s="17" t="s">
        <v>75</v>
      </c>
      <c r="BK135" s="139">
        <f>ROUND(I135*H135,2)</f>
        <v>0</v>
      </c>
      <c r="BL135" s="17" t="s">
        <v>148</v>
      </c>
      <c r="BM135" s="138" t="s">
        <v>278</v>
      </c>
    </row>
    <row r="136" spans="2:65" s="1" customFormat="1">
      <c r="B136" s="32"/>
      <c r="D136" s="140" t="s">
        <v>149</v>
      </c>
      <c r="F136" s="141" t="s">
        <v>1566</v>
      </c>
      <c r="I136" s="142"/>
      <c r="L136" s="32"/>
      <c r="M136" s="143"/>
      <c r="T136" s="53"/>
      <c r="AT136" s="17" t="s">
        <v>149</v>
      </c>
      <c r="AU136" s="17" t="s">
        <v>77</v>
      </c>
    </row>
    <row r="137" spans="2:65" s="1" customFormat="1" ht="24.25" customHeight="1">
      <c r="B137" s="32"/>
      <c r="C137" s="127" t="s">
        <v>214</v>
      </c>
      <c r="D137" s="127" t="s">
        <v>143</v>
      </c>
      <c r="E137" s="128" t="s">
        <v>1567</v>
      </c>
      <c r="F137" s="129" t="s">
        <v>1568</v>
      </c>
      <c r="G137" s="130" t="s">
        <v>179</v>
      </c>
      <c r="H137" s="131">
        <v>125</v>
      </c>
      <c r="I137" s="132"/>
      <c r="J137" s="133">
        <f>ROUND(I137*H137,2)</f>
        <v>0</v>
      </c>
      <c r="K137" s="129" t="s">
        <v>147</v>
      </c>
      <c r="L137" s="32"/>
      <c r="M137" s="134" t="s">
        <v>17</v>
      </c>
      <c r="N137" s="135" t="s">
        <v>38</v>
      </c>
      <c r="P137" s="136">
        <f>O137*H137</f>
        <v>0</v>
      </c>
      <c r="Q137" s="136">
        <v>0</v>
      </c>
      <c r="R137" s="136">
        <f>Q137*H137</f>
        <v>0</v>
      </c>
      <c r="S137" s="136">
        <v>0</v>
      </c>
      <c r="T137" s="137">
        <f>S137*H137</f>
        <v>0</v>
      </c>
      <c r="AR137" s="138" t="s">
        <v>148</v>
      </c>
      <c r="AT137" s="138" t="s">
        <v>143</v>
      </c>
      <c r="AU137" s="138" t="s">
        <v>77</v>
      </c>
      <c r="AY137" s="17" t="s">
        <v>141</v>
      </c>
      <c r="BE137" s="139">
        <f>IF(N137="základní",J137,0)</f>
        <v>0</v>
      </c>
      <c r="BF137" s="139">
        <f>IF(N137="snížená",J137,0)</f>
        <v>0</v>
      </c>
      <c r="BG137" s="139">
        <f>IF(N137="zákl. přenesená",J137,0)</f>
        <v>0</v>
      </c>
      <c r="BH137" s="139">
        <f>IF(N137="sníž. přenesená",J137,0)</f>
        <v>0</v>
      </c>
      <c r="BI137" s="139">
        <f>IF(N137="nulová",J137,0)</f>
        <v>0</v>
      </c>
      <c r="BJ137" s="17" t="s">
        <v>75</v>
      </c>
      <c r="BK137" s="139">
        <f>ROUND(I137*H137,2)</f>
        <v>0</v>
      </c>
      <c r="BL137" s="17" t="s">
        <v>148</v>
      </c>
      <c r="BM137" s="138" t="s">
        <v>283</v>
      </c>
    </row>
    <row r="138" spans="2:65" s="1" customFormat="1">
      <c r="B138" s="32"/>
      <c r="D138" s="140" t="s">
        <v>149</v>
      </c>
      <c r="F138" s="141" t="s">
        <v>1569</v>
      </c>
      <c r="I138" s="142"/>
      <c r="L138" s="32"/>
      <c r="M138" s="143"/>
      <c r="T138" s="53"/>
      <c r="AT138" s="17" t="s">
        <v>149</v>
      </c>
      <c r="AU138" s="17" t="s">
        <v>77</v>
      </c>
    </row>
    <row r="139" spans="2:65" s="1" customFormat="1" ht="16.5" customHeight="1">
      <c r="B139" s="32"/>
      <c r="C139" s="165" t="s">
        <v>285</v>
      </c>
      <c r="D139" s="165" t="s">
        <v>467</v>
      </c>
      <c r="E139" s="166" t="s">
        <v>1570</v>
      </c>
      <c r="F139" s="167" t="s">
        <v>1571</v>
      </c>
      <c r="G139" s="168" t="s">
        <v>179</v>
      </c>
      <c r="H139" s="169">
        <v>125</v>
      </c>
      <c r="I139" s="170"/>
      <c r="J139" s="171">
        <f>ROUND(I139*H139,2)</f>
        <v>0</v>
      </c>
      <c r="K139" s="167" t="s">
        <v>147</v>
      </c>
      <c r="L139" s="172"/>
      <c r="M139" s="173" t="s">
        <v>17</v>
      </c>
      <c r="N139" s="174" t="s">
        <v>38</v>
      </c>
      <c r="P139" s="136">
        <f>O139*H139</f>
        <v>0</v>
      </c>
      <c r="Q139" s="136">
        <v>0</v>
      </c>
      <c r="R139" s="136">
        <f>Q139*H139</f>
        <v>0</v>
      </c>
      <c r="S139" s="136">
        <v>0</v>
      </c>
      <c r="T139" s="137">
        <f>S139*H139</f>
        <v>0</v>
      </c>
      <c r="AR139" s="138" t="s">
        <v>168</v>
      </c>
      <c r="AT139" s="138" t="s">
        <v>467</v>
      </c>
      <c r="AU139" s="138" t="s">
        <v>77</v>
      </c>
      <c r="AY139" s="17" t="s">
        <v>141</v>
      </c>
      <c r="BE139" s="139">
        <f>IF(N139="základní",J139,0)</f>
        <v>0</v>
      </c>
      <c r="BF139" s="139">
        <f>IF(N139="snížená",J139,0)</f>
        <v>0</v>
      </c>
      <c r="BG139" s="139">
        <f>IF(N139="zákl. přenesená",J139,0)</f>
        <v>0</v>
      </c>
      <c r="BH139" s="139">
        <f>IF(N139="sníž. přenesená",J139,0)</f>
        <v>0</v>
      </c>
      <c r="BI139" s="139">
        <f>IF(N139="nulová",J139,0)</f>
        <v>0</v>
      </c>
      <c r="BJ139" s="17" t="s">
        <v>75</v>
      </c>
      <c r="BK139" s="139">
        <f>ROUND(I139*H139,2)</f>
        <v>0</v>
      </c>
      <c r="BL139" s="17" t="s">
        <v>148</v>
      </c>
      <c r="BM139" s="138" t="s">
        <v>153</v>
      </c>
    </row>
    <row r="140" spans="2:65" s="1" customFormat="1" ht="24.25" customHeight="1">
      <c r="B140" s="32"/>
      <c r="C140" s="127" t="s">
        <v>222</v>
      </c>
      <c r="D140" s="127" t="s">
        <v>143</v>
      </c>
      <c r="E140" s="128" t="s">
        <v>1572</v>
      </c>
      <c r="F140" s="129" t="s">
        <v>1573</v>
      </c>
      <c r="G140" s="130" t="s">
        <v>366</v>
      </c>
      <c r="H140" s="131">
        <v>8</v>
      </c>
      <c r="I140" s="132"/>
      <c r="J140" s="133">
        <f>ROUND(I140*H140,2)</f>
        <v>0</v>
      </c>
      <c r="K140" s="129" t="s">
        <v>147</v>
      </c>
      <c r="L140" s="32"/>
      <c r="M140" s="134" t="s">
        <v>17</v>
      </c>
      <c r="N140" s="135" t="s">
        <v>38</v>
      </c>
      <c r="P140" s="136">
        <f>O140*H140</f>
        <v>0</v>
      </c>
      <c r="Q140" s="136">
        <v>0</v>
      </c>
      <c r="R140" s="136">
        <f>Q140*H140</f>
        <v>0</v>
      </c>
      <c r="S140" s="136">
        <v>0</v>
      </c>
      <c r="T140" s="137">
        <f>S140*H140</f>
        <v>0</v>
      </c>
      <c r="AR140" s="138" t="s">
        <v>148</v>
      </c>
      <c r="AT140" s="138" t="s">
        <v>143</v>
      </c>
      <c r="AU140" s="138" t="s">
        <v>77</v>
      </c>
      <c r="AY140" s="17" t="s">
        <v>141</v>
      </c>
      <c r="BE140" s="139">
        <f>IF(N140="základní",J140,0)</f>
        <v>0</v>
      </c>
      <c r="BF140" s="139">
        <f>IF(N140="snížená",J140,0)</f>
        <v>0</v>
      </c>
      <c r="BG140" s="139">
        <f>IF(N140="zákl. přenesená",J140,0)</f>
        <v>0</v>
      </c>
      <c r="BH140" s="139">
        <f>IF(N140="sníž. přenesená",J140,0)</f>
        <v>0</v>
      </c>
      <c r="BI140" s="139">
        <f>IF(N140="nulová",J140,0)</f>
        <v>0</v>
      </c>
      <c r="BJ140" s="17" t="s">
        <v>75</v>
      </c>
      <c r="BK140" s="139">
        <f>ROUND(I140*H140,2)</f>
        <v>0</v>
      </c>
      <c r="BL140" s="17" t="s">
        <v>148</v>
      </c>
      <c r="BM140" s="138" t="s">
        <v>294</v>
      </c>
    </row>
    <row r="141" spans="2:65" s="1" customFormat="1">
      <c r="B141" s="32"/>
      <c r="D141" s="140" t="s">
        <v>149</v>
      </c>
      <c r="F141" s="141" t="s">
        <v>1574</v>
      </c>
      <c r="I141" s="142"/>
      <c r="L141" s="32"/>
      <c r="M141" s="143"/>
      <c r="T141" s="53"/>
      <c r="AT141" s="17" t="s">
        <v>149</v>
      </c>
      <c r="AU141" s="17" t="s">
        <v>77</v>
      </c>
    </row>
    <row r="142" spans="2:65" s="1" customFormat="1" ht="16.5" customHeight="1">
      <c r="B142" s="32"/>
      <c r="C142" s="165" t="s">
        <v>298</v>
      </c>
      <c r="D142" s="165" t="s">
        <v>467</v>
      </c>
      <c r="E142" s="166" t="s">
        <v>1575</v>
      </c>
      <c r="F142" s="167" t="s">
        <v>1576</v>
      </c>
      <c r="G142" s="168" t="s">
        <v>366</v>
      </c>
      <c r="H142" s="169">
        <v>8</v>
      </c>
      <c r="I142" s="170"/>
      <c r="J142" s="171">
        <f>ROUND(I142*H142,2)</f>
        <v>0</v>
      </c>
      <c r="K142" s="167" t="s">
        <v>147</v>
      </c>
      <c r="L142" s="172"/>
      <c r="M142" s="173" t="s">
        <v>17</v>
      </c>
      <c r="N142" s="174" t="s">
        <v>38</v>
      </c>
      <c r="P142" s="136">
        <f>O142*H142</f>
        <v>0</v>
      </c>
      <c r="Q142" s="136">
        <v>0</v>
      </c>
      <c r="R142" s="136">
        <f>Q142*H142</f>
        <v>0</v>
      </c>
      <c r="S142" s="136">
        <v>0</v>
      </c>
      <c r="T142" s="137">
        <f>S142*H142</f>
        <v>0</v>
      </c>
      <c r="AR142" s="138" t="s">
        <v>168</v>
      </c>
      <c r="AT142" s="138" t="s">
        <v>467</v>
      </c>
      <c r="AU142" s="138" t="s">
        <v>77</v>
      </c>
      <c r="AY142" s="17" t="s">
        <v>141</v>
      </c>
      <c r="BE142" s="139">
        <f>IF(N142="základní",J142,0)</f>
        <v>0</v>
      </c>
      <c r="BF142" s="139">
        <f>IF(N142="snížená",J142,0)</f>
        <v>0</v>
      </c>
      <c r="BG142" s="139">
        <f>IF(N142="zákl. přenesená",J142,0)</f>
        <v>0</v>
      </c>
      <c r="BH142" s="139">
        <f>IF(N142="sníž. přenesená",J142,0)</f>
        <v>0</v>
      </c>
      <c r="BI142" s="139">
        <f>IF(N142="nulová",J142,0)</f>
        <v>0</v>
      </c>
      <c r="BJ142" s="17" t="s">
        <v>75</v>
      </c>
      <c r="BK142" s="139">
        <f>ROUND(I142*H142,2)</f>
        <v>0</v>
      </c>
      <c r="BL142" s="17" t="s">
        <v>148</v>
      </c>
      <c r="BM142" s="138" t="s">
        <v>301</v>
      </c>
    </row>
    <row r="143" spans="2:65" s="11" customFormat="1" ht="26" customHeight="1">
      <c r="B143" s="115"/>
      <c r="D143" s="116" t="s">
        <v>66</v>
      </c>
      <c r="E143" s="117" t="s">
        <v>467</v>
      </c>
      <c r="F143" s="117" t="s">
        <v>1577</v>
      </c>
      <c r="I143" s="118"/>
      <c r="J143" s="119">
        <f>BK143</f>
        <v>0</v>
      </c>
      <c r="L143" s="115"/>
      <c r="M143" s="120"/>
      <c r="P143" s="121">
        <f>P144+P191</f>
        <v>0</v>
      </c>
      <c r="R143" s="121">
        <f>R144+R191</f>
        <v>0</v>
      </c>
      <c r="T143" s="122">
        <f>T144+T191</f>
        <v>0</v>
      </c>
      <c r="AR143" s="116" t="s">
        <v>160</v>
      </c>
      <c r="AT143" s="123" t="s">
        <v>66</v>
      </c>
      <c r="AU143" s="123" t="s">
        <v>67</v>
      </c>
      <c r="AY143" s="116" t="s">
        <v>141</v>
      </c>
      <c r="BK143" s="124">
        <f>BK144+BK191</f>
        <v>0</v>
      </c>
    </row>
    <row r="144" spans="2:65" s="11" customFormat="1" ht="23" customHeight="1">
      <c r="B144" s="115"/>
      <c r="D144" s="116" t="s">
        <v>66</v>
      </c>
      <c r="E144" s="125" t="s">
        <v>1578</v>
      </c>
      <c r="F144" s="125" t="s">
        <v>1579</v>
      </c>
      <c r="I144" s="118"/>
      <c r="J144" s="126">
        <f>BK144</f>
        <v>0</v>
      </c>
      <c r="L144" s="115"/>
      <c r="M144" s="120"/>
      <c r="P144" s="121">
        <f>SUM(P145:P190)</f>
        <v>0</v>
      </c>
      <c r="R144" s="121">
        <f>SUM(R145:R190)</f>
        <v>0</v>
      </c>
      <c r="T144" s="122">
        <f>SUM(T145:T190)</f>
        <v>0</v>
      </c>
      <c r="AR144" s="116" t="s">
        <v>160</v>
      </c>
      <c r="AT144" s="123" t="s">
        <v>66</v>
      </c>
      <c r="AU144" s="123" t="s">
        <v>75</v>
      </c>
      <c r="AY144" s="116" t="s">
        <v>141</v>
      </c>
      <c r="BK144" s="124">
        <f>SUM(BK145:BK190)</f>
        <v>0</v>
      </c>
    </row>
    <row r="145" spans="2:65" s="1" customFormat="1" ht="24.25" customHeight="1">
      <c r="B145" s="32"/>
      <c r="C145" s="127" t="s">
        <v>228</v>
      </c>
      <c r="D145" s="127" t="s">
        <v>143</v>
      </c>
      <c r="E145" s="128" t="s">
        <v>1580</v>
      </c>
      <c r="F145" s="129" t="s">
        <v>1581</v>
      </c>
      <c r="G145" s="130" t="s">
        <v>179</v>
      </c>
      <c r="H145" s="131">
        <v>65</v>
      </c>
      <c r="I145" s="132"/>
      <c r="J145" s="133">
        <f>ROUND(I145*H145,2)</f>
        <v>0</v>
      </c>
      <c r="K145" s="129" t="s">
        <v>147</v>
      </c>
      <c r="L145" s="32"/>
      <c r="M145" s="134" t="s">
        <v>17</v>
      </c>
      <c r="N145" s="135" t="s">
        <v>38</v>
      </c>
      <c r="P145" s="136">
        <f>O145*H145</f>
        <v>0</v>
      </c>
      <c r="Q145" s="136">
        <v>0</v>
      </c>
      <c r="R145" s="136">
        <f>Q145*H145</f>
        <v>0</v>
      </c>
      <c r="S145" s="136">
        <v>0</v>
      </c>
      <c r="T145" s="137">
        <f>S145*H145</f>
        <v>0</v>
      </c>
      <c r="AR145" s="138" t="s">
        <v>340</v>
      </c>
      <c r="AT145" s="138" t="s">
        <v>143</v>
      </c>
      <c r="AU145" s="138" t="s">
        <v>77</v>
      </c>
      <c r="AY145" s="17" t="s">
        <v>141</v>
      </c>
      <c r="BE145" s="139">
        <f>IF(N145="základní",J145,0)</f>
        <v>0</v>
      </c>
      <c r="BF145" s="139">
        <f>IF(N145="snížená",J145,0)</f>
        <v>0</v>
      </c>
      <c r="BG145" s="139">
        <f>IF(N145="zákl. přenesená",J145,0)</f>
        <v>0</v>
      </c>
      <c r="BH145" s="139">
        <f>IF(N145="sníž. přenesená",J145,0)</f>
        <v>0</v>
      </c>
      <c r="BI145" s="139">
        <f>IF(N145="nulová",J145,0)</f>
        <v>0</v>
      </c>
      <c r="BJ145" s="17" t="s">
        <v>75</v>
      </c>
      <c r="BK145" s="139">
        <f>ROUND(I145*H145,2)</f>
        <v>0</v>
      </c>
      <c r="BL145" s="17" t="s">
        <v>340</v>
      </c>
      <c r="BM145" s="138" t="s">
        <v>307</v>
      </c>
    </row>
    <row r="146" spans="2:65" s="1" customFormat="1">
      <c r="B146" s="32"/>
      <c r="D146" s="140" t="s">
        <v>149</v>
      </c>
      <c r="F146" s="141" t="s">
        <v>1582</v>
      </c>
      <c r="I146" s="142"/>
      <c r="L146" s="32"/>
      <c r="M146" s="143"/>
      <c r="T146" s="53"/>
      <c r="AT146" s="17" t="s">
        <v>149</v>
      </c>
      <c r="AU146" s="17" t="s">
        <v>77</v>
      </c>
    </row>
    <row r="147" spans="2:65" s="1" customFormat="1" ht="16.5" customHeight="1">
      <c r="B147" s="32"/>
      <c r="C147" s="165" t="s">
        <v>309</v>
      </c>
      <c r="D147" s="165" t="s">
        <v>467</v>
      </c>
      <c r="E147" s="166" t="s">
        <v>1583</v>
      </c>
      <c r="F147" s="167" t="s">
        <v>1584</v>
      </c>
      <c r="G147" s="168" t="s">
        <v>734</v>
      </c>
      <c r="H147" s="169">
        <v>65</v>
      </c>
      <c r="I147" s="170"/>
      <c r="J147" s="171">
        <f>ROUND(I147*H147,2)</f>
        <v>0</v>
      </c>
      <c r="K147" s="167" t="s">
        <v>147</v>
      </c>
      <c r="L147" s="172"/>
      <c r="M147" s="173" t="s">
        <v>17</v>
      </c>
      <c r="N147" s="174" t="s">
        <v>38</v>
      </c>
      <c r="P147" s="136">
        <f>O147*H147</f>
        <v>0</v>
      </c>
      <c r="Q147" s="136">
        <v>0</v>
      </c>
      <c r="R147" s="136">
        <f>Q147*H147</f>
        <v>0</v>
      </c>
      <c r="S147" s="136">
        <v>0</v>
      </c>
      <c r="T147" s="137">
        <f>S147*H147</f>
        <v>0</v>
      </c>
      <c r="AR147" s="138" t="s">
        <v>847</v>
      </c>
      <c r="AT147" s="138" t="s">
        <v>467</v>
      </c>
      <c r="AU147" s="138" t="s">
        <v>77</v>
      </c>
      <c r="AY147" s="17" t="s">
        <v>141</v>
      </c>
      <c r="BE147" s="139">
        <f>IF(N147="základní",J147,0)</f>
        <v>0</v>
      </c>
      <c r="BF147" s="139">
        <f>IF(N147="snížená",J147,0)</f>
        <v>0</v>
      </c>
      <c r="BG147" s="139">
        <f>IF(N147="zákl. přenesená",J147,0)</f>
        <v>0</v>
      </c>
      <c r="BH147" s="139">
        <f>IF(N147="sníž. přenesená",J147,0)</f>
        <v>0</v>
      </c>
      <c r="BI147" s="139">
        <f>IF(N147="nulová",J147,0)</f>
        <v>0</v>
      </c>
      <c r="BJ147" s="17" t="s">
        <v>75</v>
      </c>
      <c r="BK147" s="139">
        <f>ROUND(I147*H147,2)</f>
        <v>0</v>
      </c>
      <c r="BL147" s="17" t="s">
        <v>340</v>
      </c>
      <c r="BM147" s="138" t="s">
        <v>312</v>
      </c>
    </row>
    <row r="148" spans="2:65" s="1" customFormat="1" ht="24.25" customHeight="1">
      <c r="B148" s="32"/>
      <c r="C148" s="127" t="s">
        <v>235</v>
      </c>
      <c r="D148" s="127" t="s">
        <v>143</v>
      </c>
      <c r="E148" s="128" t="s">
        <v>1585</v>
      </c>
      <c r="F148" s="129" t="s">
        <v>1586</v>
      </c>
      <c r="G148" s="130" t="s">
        <v>179</v>
      </c>
      <c r="H148" s="131">
        <v>12</v>
      </c>
      <c r="I148" s="132"/>
      <c r="J148" s="133">
        <f>ROUND(I148*H148,2)</f>
        <v>0</v>
      </c>
      <c r="K148" s="129" t="s">
        <v>147</v>
      </c>
      <c r="L148" s="32"/>
      <c r="M148" s="134" t="s">
        <v>17</v>
      </c>
      <c r="N148" s="135" t="s">
        <v>38</v>
      </c>
      <c r="P148" s="136">
        <f>O148*H148</f>
        <v>0</v>
      </c>
      <c r="Q148" s="136">
        <v>0</v>
      </c>
      <c r="R148" s="136">
        <f>Q148*H148</f>
        <v>0</v>
      </c>
      <c r="S148" s="136">
        <v>0</v>
      </c>
      <c r="T148" s="137">
        <f>S148*H148</f>
        <v>0</v>
      </c>
      <c r="AR148" s="138" t="s">
        <v>340</v>
      </c>
      <c r="AT148" s="138" t="s">
        <v>143</v>
      </c>
      <c r="AU148" s="138" t="s">
        <v>77</v>
      </c>
      <c r="AY148" s="17" t="s">
        <v>141</v>
      </c>
      <c r="BE148" s="139">
        <f>IF(N148="základní",J148,0)</f>
        <v>0</v>
      </c>
      <c r="BF148" s="139">
        <f>IF(N148="snížená",J148,0)</f>
        <v>0</v>
      </c>
      <c r="BG148" s="139">
        <f>IF(N148="zákl. přenesená",J148,0)</f>
        <v>0</v>
      </c>
      <c r="BH148" s="139">
        <f>IF(N148="sníž. přenesená",J148,0)</f>
        <v>0</v>
      </c>
      <c r="BI148" s="139">
        <f>IF(N148="nulová",J148,0)</f>
        <v>0</v>
      </c>
      <c r="BJ148" s="17" t="s">
        <v>75</v>
      </c>
      <c r="BK148" s="139">
        <f>ROUND(I148*H148,2)</f>
        <v>0</v>
      </c>
      <c r="BL148" s="17" t="s">
        <v>340</v>
      </c>
      <c r="BM148" s="138" t="s">
        <v>318</v>
      </c>
    </row>
    <row r="149" spans="2:65" s="1" customFormat="1">
      <c r="B149" s="32"/>
      <c r="D149" s="140" t="s">
        <v>149</v>
      </c>
      <c r="F149" s="141" t="s">
        <v>1587</v>
      </c>
      <c r="I149" s="142"/>
      <c r="L149" s="32"/>
      <c r="M149" s="143"/>
      <c r="T149" s="53"/>
      <c r="AT149" s="17" t="s">
        <v>149</v>
      </c>
      <c r="AU149" s="17" t="s">
        <v>77</v>
      </c>
    </row>
    <row r="150" spans="2:65" s="1" customFormat="1" ht="16.5" customHeight="1">
      <c r="B150" s="32"/>
      <c r="C150" s="165" t="s">
        <v>322</v>
      </c>
      <c r="D150" s="165" t="s">
        <v>467</v>
      </c>
      <c r="E150" s="166" t="s">
        <v>1588</v>
      </c>
      <c r="F150" s="167" t="s">
        <v>1589</v>
      </c>
      <c r="G150" s="168" t="s">
        <v>734</v>
      </c>
      <c r="H150" s="169">
        <v>12</v>
      </c>
      <c r="I150" s="170"/>
      <c r="J150" s="171">
        <f>ROUND(I150*H150,2)</f>
        <v>0</v>
      </c>
      <c r="K150" s="167" t="s">
        <v>147</v>
      </c>
      <c r="L150" s="172"/>
      <c r="M150" s="173" t="s">
        <v>17</v>
      </c>
      <c r="N150" s="174" t="s">
        <v>38</v>
      </c>
      <c r="P150" s="136">
        <f>O150*H150</f>
        <v>0</v>
      </c>
      <c r="Q150" s="136">
        <v>0</v>
      </c>
      <c r="R150" s="136">
        <f>Q150*H150</f>
        <v>0</v>
      </c>
      <c r="S150" s="136">
        <v>0</v>
      </c>
      <c r="T150" s="137">
        <f>S150*H150</f>
        <v>0</v>
      </c>
      <c r="AR150" s="138" t="s">
        <v>847</v>
      </c>
      <c r="AT150" s="138" t="s">
        <v>467</v>
      </c>
      <c r="AU150" s="138" t="s">
        <v>77</v>
      </c>
      <c r="AY150" s="17" t="s">
        <v>141</v>
      </c>
      <c r="BE150" s="139">
        <f>IF(N150="základní",J150,0)</f>
        <v>0</v>
      </c>
      <c r="BF150" s="139">
        <f>IF(N150="snížená",J150,0)</f>
        <v>0</v>
      </c>
      <c r="BG150" s="139">
        <f>IF(N150="zákl. přenesená",J150,0)</f>
        <v>0</v>
      </c>
      <c r="BH150" s="139">
        <f>IF(N150="sníž. přenesená",J150,0)</f>
        <v>0</v>
      </c>
      <c r="BI150" s="139">
        <f>IF(N150="nulová",J150,0)</f>
        <v>0</v>
      </c>
      <c r="BJ150" s="17" t="s">
        <v>75</v>
      </c>
      <c r="BK150" s="139">
        <f>ROUND(I150*H150,2)</f>
        <v>0</v>
      </c>
      <c r="BL150" s="17" t="s">
        <v>340</v>
      </c>
      <c r="BM150" s="138" t="s">
        <v>325</v>
      </c>
    </row>
    <row r="151" spans="2:65" s="1" customFormat="1" ht="16.5" customHeight="1">
      <c r="B151" s="32"/>
      <c r="C151" s="127" t="s">
        <v>241</v>
      </c>
      <c r="D151" s="127" t="s">
        <v>143</v>
      </c>
      <c r="E151" s="128" t="s">
        <v>1590</v>
      </c>
      <c r="F151" s="129" t="s">
        <v>1591</v>
      </c>
      <c r="G151" s="130" t="s">
        <v>179</v>
      </c>
      <c r="H151" s="131">
        <v>195</v>
      </c>
      <c r="I151" s="132"/>
      <c r="J151" s="133">
        <f>ROUND(I151*H151,2)</f>
        <v>0</v>
      </c>
      <c r="K151" s="129" t="s">
        <v>147</v>
      </c>
      <c r="L151" s="32"/>
      <c r="M151" s="134" t="s">
        <v>17</v>
      </c>
      <c r="N151" s="135" t="s">
        <v>38</v>
      </c>
      <c r="P151" s="136">
        <f>O151*H151</f>
        <v>0</v>
      </c>
      <c r="Q151" s="136">
        <v>0</v>
      </c>
      <c r="R151" s="136">
        <f>Q151*H151</f>
        <v>0</v>
      </c>
      <c r="S151" s="136">
        <v>0</v>
      </c>
      <c r="T151" s="137">
        <f>S151*H151</f>
        <v>0</v>
      </c>
      <c r="AR151" s="138" t="s">
        <v>340</v>
      </c>
      <c r="AT151" s="138" t="s">
        <v>143</v>
      </c>
      <c r="AU151" s="138" t="s">
        <v>77</v>
      </c>
      <c r="AY151" s="17" t="s">
        <v>141</v>
      </c>
      <c r="BE151" s="139">
        <f>IF(N151="základní",J151,0)</f>
        <v>0</v>
      </c>
      <c r="BF151" s="139">
        <f>IF(N151="snížená",J151,0)</f>
        <v>0</v>
      </c>
      <c r="BG151" s="139">
        <f>IF(N151="zákl. přenesená",J151,0)</f>
        <v>0</v>
      </c>
      <c r="BH151" s="139">
        <f>IF(N151="sníž. přenesená",J151,0)</f>
        <v>0</v>
      </c>
      <c r="BI151" s="139">
        <f>IF(N151="nulová",J151,0)</f>
        <v>0</v>
      </c>
      <c r="BJ151" s="17" t="s">
        <v>75</v>
      </c>
      <c r="BK151" s="139">
        <f>ROUND(I151*H151,2)</f>
        <v>0</v>
      </c>
      <c r="BL151" s="17" t="s">
        <v>340</v>
      </c>
      <c r="BM151" s="138" t="s">
        <v>330</v>
      </c>
    </row>
    <row r="152" spans="2:65" s="1" customFormat="1">
      <c r="B152" s="32"/>
      <c r="D152" s="140" t="s">
        <v>149</v>
      </c>
      <c r="F152" s="141" t="s">
        <v>1592</v>
      </c>
      <c r="I152" s="142"/>
      <c r="L152" s="32"/>
      <c r="M152" s="143"/>
      <c r="T152" s="53"/>
      <c r="AT152" s="17" t="s">
        <v>149</v>
      </c>
      <c r="AU152" s="17" t="s">
        <v>77</v>
      </c>
    </row>
    <row r="153" spans="2:65" s="1" customFormat="1" ht="16.5" customHeight="1">
      <c r="B153" s="32"/>
      <c r="C153" s="165" t="s">
        <v>332</v>
      </c>
      <c r="D153" s="165" t="s">
        <v>467</v>
      </c>
      <c r="E153" s="166" t="s">
        <v>1593</v>
      </c>
      <c r="F153" s="167" t="s">
        <v>1594</v>
      </c>
      <c r="G153" s="168" t="s">
        <v>734</v>
      </c>
      <c r="H153" s="169">
        <v>29.25</v>
      </c>
      <c r="I153" s="170"/>
      <c r="J153" s="171">
        <f>ROUND(I153*H153,2)</f>
        <v>0</v>
      </c>
      <c r="K153" s="167" t="s">
        <v>147</v>
      </c>
      <c r="L153" s="172"/>
      <c r="M153" s="173" t="s">
        <v>17</v>
      </c>
      <c r="N153" s="174" t="s">
        <v>38</v>
      </c>
      <c r="P153" s="136">
        <f>O153*H153</f>
        <v>0</v>
      </c>
      <c r="Q153" s="136">
        <v>0</v>
      </c>
      <c r="R153" s="136">
        <f>Q153*H153</f>
        <v>0</v>
      </c>
      <c r="S153" s="136">
        <v>0</v>
      </c>
      <c r="T153" s="137">
        <f>S153*H153</f>
        <v>0</v>
      </c>
      <c r="AR153" s="138" t="s">
        <v>847</v>
      </c>
      <c r="AT153" s="138" t="s">
        <v>467</v>
      </c>
      <c r="AU153" s="138" t="s">
        <v>77</v>
      </c>
      <c r="AY153" s="17" t="s">
        <v>141</v>
      </c>
      <c r="BE153" s="139">
        <f>IF(N153="základní",J153,0)</f>
        <v>0</v>
      </c>
      <c r="BF153" s="139">
        <f>IF(N153="snížená",J153,0)</f>
        <v>0</v>
      </c>
      <c r="BG153" s="139">
        <f>IF(N153="zákl. přenesená",J153,0)</f>
        <v>0</v>
      </c>
      <c r="BH153" s="139">
        <f>IF(N153="sníž. přenesená",J153,0)</f>
        <v>0</v>
      </c>
      <c r="BI153" s="139">
        <f>IF(N153="nulová",J153,0)</f>
        <v>0</v>
      </c>
      <c r="BJ153" s="17" t="s">
        <v>75</v>
      </c>
      <c r="BK153" s="139">
        <f>ROUND(I153*H153,2)</f>
        <v>0</v>
      </c>
      <c r="BL153" s="17" t="s">
        <v>340</v>
      </c>
      <c r="BM153" s="138" t="s">
        <v>335</v>
      </c>
    </row>
    <row r="154" spans="2:65" s="13" customFormat="1" ht="12">
      <c r="B154" s="151"/>
      <c r="D154" s="145" t="s">
        <v>151</v>
      </c>
      <c r="E154" s="152" t="s">
        <v>17</v>
      </c>
      <c r="F154" s="153" t="s">
        <v>1595</v>
      </c>
      <c r="H154" s="154">
        <v>29.25</v>
      </c>
      <c r="I154" s="155"/>
      <c r="L154" s="151"/>
      <c r="M154" s="156"/>
      <c r="T154" s="157"/>
      <c r="AT154" s="152" t="s">
        <v>151</v>
      </c>
      <c r="AU154" s="152" t="s">
        <v>77</v>
      </c>
      <c r="AV154" s="13" t="s">
        <v>77</v>
      </c>
      <c r="AW154" s="13" t="s">
        <v>30</v>
      </c>
      <c r="AX154" s="13" t="s">
        <v>67</v>
      </c>
      <c r="AY154" s="152" t="s">
        <v>141</v>
      </c>
    </row>
    <row r="155" spans="2:65" s="14" customFormat="1" ht="12">
      <c r="B155" s="158"/>
      <c r="D155" s="145" t="s">
        <v>151</v>
      </c>
      <c r="E155" s="159" t="s">
        <v>17</v>
      </c>
      <c r="F155" s="160" t="s">
        <v>154</v>
      </c>
      <c r="H155" s="161">
        <v>29.25</v>
      </c>
      <c r="I155" s="162"/>
      <c r="L155" s="158"/>
      <c r="M155" s="163"/>
      <c r="T155" s="164"/>
      <c r="AT155" s="159" t="s">
        <v>151</v>
      </c>
      <c r="AU155" s="159" t="s">
        <v>77</v>
      </c>
      <c r="AV155" s="14" t="s">
        <v>148</v>
      </c>
      <c r="AW155" s="14" t="s">
        <v>30</v>
      </c>
      <c r="AX155" s="14" t="s">
        <v>75</v>
      </c>
      <c r="AY155" s="159" t="s">
        <v>141</v>
      </c>
    </row>
    <row r="156" spans="2:65" s="1" customFormat="1" ht="16.5" customHeight="1">
      <c r="B156" s="32"/>
      <c r="C156" s="165" t="s">
        <v>246</v>
      </c>
      <c r="D156" s="165" t="s">
        <v>467</v>
      </c>
      <c r="E156" s="166" t="s">
        <v>1596</v>
      </c>
      <c r="F156" s="167" t="s">
        <v>1597</v>
      </c>
      <c r="G156" s="168" t="s">
        <v>1598</v>
      </c>
      <c r="H156" s="169">
        <v>95</v>
      </c>
      <c r="I156" s="170"/>
      <c r="J156" s="171">
        <f>ROUND(I156*H156,2)</f>
        <v>0</v>
      </c>
      <c r="K156" s="167" t="s">
        <v>17</v>
      </c>
      <c r="L156" s="172"/>
      <c r="M156" s="173" t="s">
        <v>17</v>
      </c>
      <c r="N156" s="174" t="s">
        <v>38</v>
      </c>
      <c r="P156" s="136">
        <f>O156*H156</f>
        <v>0</v>
      </c>
      <c r="Q156" s="136">
        <v>0</v>
      </c>
      <c r="R156" s="136">
        <f>Q156*H156</f>
        <v>0</v>
      </c>
      <c r="S156" s="136">
        <v>0</v>
      </c>
      <c r="T156" s="137">
        <f>S156*H156</f>
        <v>0</v>
      </c>
      <c r="AR156" s="138" t="s">
        <v>847</v>
      </c>
      <c r="AT156" s="138" t="s">
        <v>467</v>
      </c>
      <c r="AU156" s="138" t="s">
        <v>77</v>
      </c>
      <c r="AY156" s="17" t="s">
        <v>141</v>
      </c>
      <c r="BE156" s="139">
        <f>IF(N156="základní",J156,0)</f>
        <v>0</v>
      </c>
      <c r="BF156" s="139">
        <f>IF(N156="snížená",J156,0)</f>
        <v>0</v>
      </c>
      <c r="BG156" s="139">
        <f>IF(N156="zákl. přenesená",J156,0)</f>
        <v>0</v>
      </c>
      <c r="BH156" s="139">
        <f>IF(N156="sníž. přenesená",J156,0)</f>
        <v>0</v>
      </c>
      <c r="BI156" s="139">
        <f>IF(N156="nulová",J156,0)</f>
        <v>0</v>
      </c>
      <c r="BJ156" s="17" t="s">
        <v>75</v>
      </c>
      <c r="BK156" s="139">
        <f>ROUND(I156*H156,2)</f>
        <v>0</v>
      </c>
      <c r="BL156" s="17" t="s">
        <v>340</v>
      </c>
      <c r="BM156" s="138" t="s">
        <v>340</v>
      </c>
    </row>
    <row r="157" spans="2:65" s="1" customFormat="1" ht="16.5" customHeight="1">
      <c r="B157" s="32"/>
      <c r="C157" s="165" t="s">
        <v>344</v>
      </c>
      <c r="D157" s="165" t="s">
        <v>467</v>
      </c>
      <c r="E157" s="166" t="s">
        <v>1599</v>
      </c>
      <c r="F157" s="167" t="s">
        <v>1600</v>
      </c>
      <c r="G157" s="168" t="s">
        <v>366</v>
      </c>
      <c r="H157" s="169">
        <v>30</v>
      </c>
      <c r="I157" s="170"/>
      <c r="J157" s="171">
        <f>ROUND(I157*H157,2)</f>
        <v>0</v>
      </c>
      <c r="K157" s="167" t="s">
        <v>147</v>
      </c>
      <c r="L157" s="172"/>
      <c r="M157" s="173" t="s">
        <v>17</v>
      </c>
      <c r="N157" s="174" t="s">
        <v>38</v>
      </c>
      <c r="P157" s="136">
        <f>O157*H157</f>
        <v>0</v>
      </c>
      <c r="Q157" s="136">
        <v>0</v>
      </c>
      <c r="R157" s="136">
        <f>Q157*H157</f>
        <v>0</v>
      </c>
      <c r="S157" s="136">
        <v>0</v>
      </c>
      <c r="T157" s="137">
        <f>S157*H157</f>
        <v>0</v>
      </c>
      <c r="AR157" s="138" t="s">
        <v>847</v>
      </c>
      <c r="AT157" s="138" t="s">
        <v>467</v>
      </c>
      <c r="AU157" s="138" t="s">
        <v>77</v>
      </c>
      <c r="AY157" s="17" t="s">
        <v>141</v>
      </c>
      <c r="BE157" s="139">
        <f>IF(N157="základní",J157,0)</f>
        <v>0</v>
      </c>
      <c r="BF157" s="139">
        <f>IF(N157="snížená",J157,0)</f>
        <v>0</v>
      </c>
      <c r="BG157" s="139">
        <f>IF(N157="zákl. přenesená",J157,0)</f>
        <v>0</v>
      </c>
      <c r="BH157" s="139">
        <f>IF(N157="sníž. přenesená",J157,0)</f>
        <v>0</v>
      </c>
      <c r="BI157" s="139">
        <f>IF(N157="nulová",J157,0)</f>
        <v>0</v>
      </c>
      <c r="BJ157" s="17" t="s">
        <v>75</v>
      </c>
      <c r="BK157" s="139">
        <f>ROUND(I157*H157,2)</f>
        <v>0</v>
      </c>
      <c r="BL157" s="17" t="s">
        <v>340</v>
      </c>
      <c r="BM157" s="138" t="s">
        <v>347</v>
      </c>
    </row>
    <row r="158" spans="2:65" s="1" customFormat="1" ht="16.5" customHeight="1">
      <c r="B158" s="32"/>
      <c r="C158" s="127" t="s">
        <v>254</v>
      </c>
      <c r="D158" s="127" t="s">
        <v>143</v>
      </c>
      <c r="E158" s="128" t="s">
        <v>1601</v>
      </c>
      <c r="F158" s="129" t="s">
        <v>1602</v>
      </c>
      <c r="G158" s="130" t="s">
        <v>366</v>
      </c>
      <c r="H158" s="131">
        <v>4</v>
      </c>
      <c r="I158" s="132"/>
      <c r="J158" s="133">
        <f>ROUND(I158*H158,2)</f>
        <v>0</v>
      </c>
      <c r="K158" s="129" t="s">
        <v>147</v>
      </c>
      <c r="L158" s="32"/>
      <c r="M158" s="134" t="s">
        <v>17</v>
      </c>
      <c r="N158" s="135" t="s">
        <v>38</v>
      </c>
      <c r="P158" s="136">
        <f>O158*H158</f>
        <v>0</v>
      </c>
      <c r="Q158" s="136">
        <v>0</v>
      </c>
      <c r="R158" s="136">
        <f>Q158*H158</f>
        <v>0</v>
      </c>
      <c r="S158" s="136">
        <v>0</v>
      </c>
      <c r="T158" s="137">
        <f>S158*H158</f>
        <v>0</v>
      </c>
      <c r="AR158" s="138" t="s">
        <v>340</v>
      </c>
      <c r="AT158" s="138" t="s">
        <v>143</v>
      </c>
      <c r="AU158" s="138" t="s">
        <v>77</v>
      </c>
      <c r="AY158" s="17" t="s">
        <v>141</v>
      </c>
      <c r="BE158" s="139">
        <f>IF(N158="základní",J158,0)</f>
        <v>0</v>
      </c>
      <c r="BF158" s="139">
        <f>IF(N158="snížená",J158,0)</f>
        <v>0</v>
      </c>
      <c r="BG158" s="139">
        <f>IF(N158="zákl. přenesená",J158,0)</f>
        <v>0</v>
      </c>
      <c r="BH158" s="139">
        <f>IF(N158="sníž. přenesená",J158,0)</f>
        <v>0</v>
      </c>
      <c r="BI158" s="139">
        <f>IF(N158="nulová",J158,0)</f>
        <v>0</v>
      </c>
      <c r="BJ158" s="17" t="s">
        <v>75</v>
      </c>
      <c r="BK158" s="139">
        <f>ROUND(I158*H158,2)</f>
        <v>0</v>
      </c>
      <c r="BL158" s="17" t="s">
        <v>340</v>
      </c>
      <c r="BM158" s="138" t="s">
        <v>353</v>
      </c>
    </row>
    <row r="159" spans="2:65" s="1" customFormat="1">
      <c r="B159" s="32"/>
      <c r="D159" s="140" t="s">
        <v>149</v>
      </c>
      <c r="F159" s="141" t="s">
        <v>1603</v>
      </c>
      <c r="I159" s="142"/>
      <c r="L159" s="32"/>
      <c r="M159" s="143"/>
      <c r="T159" s="53"/>
      <c r="AT159" s="17" t="s">
        <v>149</v>
      </c>
      <c r="AU159" s="17" t="s">
        <v>77</v>
      </c>
    </row>
    <row r="160" spans="2:65" s="1" customFormat="1" ht="16.5" customHeight="1">
      <c r="B160" s="32"/>
      <c r="C160" s="165" t="s">
        <v>355</v>
      </c>
      <c r="D160" s="165" t="s">
        <v>467</v>
      </c>
      <c r="E160" s="166" t="s">
        <v>1604</v>
      </c>
      <c r="F160" s="167" t="s">
        <v>1605</v>
      </c>
      <c r="G160" s="168" t="s">
        <v>366</v>
      </c>
      <c r="H160" s="169">
        <v>4</v>
      </c>
      <c r="I160" s="170"/>
      <c r="J160" s="171">
        <f>ROUND(I160*H160,2)</f>
        <v>0</v>
      </c>
      <c r="K160" s="167" t="s">
        <v>147</v>
      </c>
      <c r="L160" s="172"/>
      <c r="M160" s="173" t="s">
        <v>17</v>
      </c>
      <c r="N160" s="174" t="s">
        <v>38</v>
      </c>
      <c r="P160" s="136">
        <f>O160*H160</f>
        <v>0</v>
      </c>
      <c r="Q160" s="136">
        <v>0</v>
      </c>
      <c r="R160" s="136">
        <f>Q160*H160</f>
        <v>0</v>
      </c>
      <c r="S160" s="136">
        <v>0</v>
      </c>
      <c r="T160" s="137">
        <f>S160*H160</f>
        <v>0</v>
      </c>
      <c r="AR160" s="138" t="s">
        <v>847</v>
      </c>
      <c r="AT160" s="138" t="s">
        <v>467</v>
      </c>
      <c r="AU160" s="138" t="s">
        <v>77</v>
      </c>
      <c r="AY160" s="17" t="s">
        <v>141</v>
      </c>
      <c r="BE160" s="139">
        <f>IF(N160="základní",J160,0)</f>
        <v>0</v>
      </c>
      <c r="BF160" s="139">
        <f>IF(N160="snížená",J160,0)</f>
        <v>0</v>
      </c>
      <c r="BG160" s="139">
        <f>IF(N160="zákl. přenesená",J160,0)</f>
        <v>0</v>
      </c>
      <c r="BH160" s="139">
        <f>IF(N160="sníž. přenesená",J160,0)</f>
        <v>0</v>
      </c>
      <c r="BI160" s="139">
        <f>IF(N160="nulová",J160,0)</f>
        <v>0</v>
      </c>
      <c r="BJ160" s="17" t="s">
        <v>75</v>
      </c>
      <c r="BK160" s="139">
        <f>ROUND(I160*H160,2)</f>
        <v>0</v>
      </c>
      <c r="BL160" s="17" t="s">
        <v>340</v>
      </c>
      <c r="BM160" s="138" t="s">
        <v>358</v>
      </c>
    </row>
    <row r="161" spans="2:65" s="1" customFormat="1" ht="16.5" customHeight="1">
      <c r="B161" s="32"/>
      <c r="C161" s="127" t="s">
        <v>258</v>
      </c>
      <c r="D161" s="127" t="s">
        <v>143</v>
      </c>
      <c r="E161" s="128" t="s">
        <v>1606</v>
      </c>
      <c r="F161" s="129" t="s">
        <v>1607</v>
      </c>
      <c r="G161" s="130" t="s">
        <v>366</v>
      </c>
      <c r="H161" s="131">
        <v>26</v>
      </c>
      <c r="I161" s="132"/>
      <c r="J161" s="133">
        <f>ROUND(I161*H161,2)</f>
        <v>0</v>
      </c>
      <c r="K161" s="129" t="s">
        <v>147</v>
      </c>
      <c r="L161" s="32"/>
      <c r="M161" s="134" t="s">
        <v>17</v>
      </c>
      <c r="N161" s="135" t="s">
        <v>38</v>
      </c>
      <c r="P161" s="136">
        <f>O161*H161</f>
        <v>0</v>
      </c>
      <c r="Q161" s="136">
        <v>0</v>
      </c>
      <c r="R161" s="136">
        <f>Q161*H161</f>
        <v>0</v>
      </c>
      <c r="S161" s="136">
        <v>0</v>
      </c>
      <c r="T161" s="137">
        <f>S161*H161</f>
        <v>0</v>
      </c>
      <c r="AR161" s="138" t="s">
        <v>340</v>
      </c>
      <c r="AT161" s="138" t="s">
        <v>143</v>
      </c>
      <c r="AU161" s="138" t="s">
        <v>77</v>
      </c>
      <c r="AY161" s="17" t="s">
        <v>141</v>
      </c>
      <c r="BE161" s="139">
        <f>IF(N161="základní",J161,0)</f>
        <v>0</v>
      </c>
      <c r="BF161" s="139">
        <f>IF(N161="snížená",J161,0)</f>
        <v>0</v>
      </c>
      <c r="BG161" s="139">
        <f>IF(N161="zákl. přenesená",J161,0)</f>
        <v>0</v>
      </c>
      <c r="BH161" s="139">
        <f>IF(N161="sníž. přenesená",J161,0)</f>
        <v>0</v>
      </c>
      <c r="BI161" s="139">
        <f>IF(N161="nulová",J161,0)</f>
        <v>0</v>
      </c>
      <c r="BJ161" s="17" t="s">
        <v>75</v>
      </c>
      <c r="BK161" s="139">
        <f>ROUND(I161*H161,2)</f>
        <v>0</v>
      </c>
      <c r="BL161" s="17" t="s">
        <v>340</v>
      </c>
      <c r="BM161" s="138" t="s">
        <v>367</v>
      </c>
    </row>
    <row r="162" spans="2:65" s="1" customFormat="1">
      <c r="B162" s="32"/>
      <c r="D162" s="140" t="s">
        <v>149</v>
      </c>
      <c r="F162" s="141" t="s">
        <v>1608</v>
      </c>
      <c r="I162" s="142"/>
      <c r="L162" s="32"/>
      <c r="M162" s="143"/>
      <c r="T162" s="53"/>
      <c r="AT162" s="17" t="s">
        <v>149</v>
      </c>
      <c r="AU162" s="17" t="s">
        <v>77</v>
      </c>
    </row>
    <row r="163" spans="2:65" s="13" customFormat="1" ht="12">
      <c r="B163" s="151"/>
      <c r="D163" s="145" t="s">
        <v>151</v>
      </c>
      <c r="E163" s="152" t="s">
        <v>17</v>
      </c>
      <c r="F163" s="153" t="s">
        <v>1609</v>
      </c>
      <c r="H163" s="154">
        <v>26</v>
      </c>
      <c r="I163" s="155"/>
      <c r="L163" s="151"/>
      <c r="M163" s="156"/>
      <c r="T163" s="157"/>
      <c r="AT163" s="152" t="s">
        <v>151</v>
      </c>
      <c r="AU163" s="152" t="s">
        <v>77</v>
      </c>
      <c r="AV163" s="13" t="s">
        <v>77</v>
      </c>
      <c r="AW163" s="13" t="s">
        <v>30</v>
      </c>
      <c r="AX163" s="13" t="s">
        <v>67</v>
      </c>
      <c r="AY163" s="152" t="s">
        <v>141</v>
      </c>
    </row>
    <row r="164" spans="2:65" s="14" customFormat="1" ht="12">
      <c r="B164" s="158"/>
      <c r="D164" s="145" t="s">
        <v>151</v>
      </c>
      <c r="E164" s="159" t="s">
        <v>17</v>
      </c>
      <c r="F164" s="160" t="s">
        <v>154</v>
      </c>
      <c r="H164" s="161">
        <v>26</v>
      </c>
      <c r="I164" s="162"/>
      <c r="L164" s="158"/>
      <c r="M164" s="163"/>
      <c r="T164" s="164"/>
      <c r="AT164" s="159" t="s">
        <v>151</v>
      </c>
      <c r="AU164" s="159" t="s">
        <v>77</v>
      </c>
      <c r="AV164" s="14" t="s">
        <v>148</v>
      </c>
      <c r="AW164" s="14" t="s">
        <v>30</v>
      </c>
      <c r="AX164" s="14" t="s">
        <v>75</v>
      </c>
      <c r="AY164" s="159" t="s">
        <v>141</v>
      </c>
    </row>
    <row r="165" spans="2:65" s="1" customFormat="1" ht="16.5" customHeight="1">
      <c r="B165" s="32"/>
      <c r="C165" s="165" t="s">
        <v>370</v>
      </c>
      <c r="D165" s="165" t="s">
        <v>467</v>
      </c>
      <c r="E165" s="166" t="s">
        <v>1610</v>
      </c>
      <c r="F165" s="167" t="s">
        <v>1611</v>
      </c>
      <c r="G165" s="168" t="s">
        <v>366</v>
      </c>
      <c r="H165" s="169">
        <v>26</v>
      </c>
      <c r="I165" s="170"/>
      <c r="J165" s="171">
        <f>ROUND(I165*H165,2)</f>
        <v>0</v>
      </c>
      <c r="K165" s="167" t="s">
        <v>147</v>
      </c>
      <c r="L165" s="172"/>
      <c r="M165" s="173" t="s">
        <v>17</v>
      </c>
      <c r="N165" s="174" t="s">
        <v>38</v>
      </c>
      <c r="P165" s="136">
        <f>O165*H165</f>
        <v>0</v>
      </c>
      <c r="Q165" s="136">
        <v>0</v>
      </c>
      <c r="R165" s="136">
        <f>Q165*H165</f>
        <v>0</v>
      </c>
      <c r="S165" s="136">
        <v>0</v>
      </c>
      <c r="T165" s="137">
        <f>S165*H165</f>
        <v>0</v>
      </c>
      <c r="AR165" s="138" t="s">
        <v>847</v>
      </c>
      <c r="AT165" s="138" t="s">
        <v>467</v>
      </c>
      <c r="AU165" s="138" t="s">
        <v>77</v>
      </c>
      <c r="AY165" s="17" t="s">
        <v>141</v>
      </c>
      <c r="BE165" s="139">
        <f>IF(N165="základní",J165,0)</f>
        <v>0</v>
      </c>
      <c r="BF165" s="139">
        <f>IF(N165="snížená",J165,0)</f>
        <v>0</v>
      </c>
      <c r="BG165" s="139">
        <f>IF(N165="zákl. přenesená",J165,0)</f>
        <v>0</v>
      </c>
      <c r="BH165" s="139">
        <f>IF(N165="sníž. přenesená",J165,0)</f>
        <v>0</v>
      </c>
      <c r="BI165" s="139">
        <f>IF(N165="nulová",J165,0)</f>
        <v>0</v>
      </c>
      <c r="BJ165" s="17" t="s">
        <v>75</v>
      </c>
      <c r="BK165" s="139">
        <f>ROUND(I165*H165,2)</f>
        <v>0</v>
      </c>
      <c r="BL165" s="17" t="s">
        <v>340</v>
      </c>
      <c r="BM165" s="138" t="s">
        <v>373</v>
      </c>
    </row>
    <row r="166" spans="2:65" s="1" customFormat="1" ht="16.5" customHeight="1">
      <c r="B166" s="32"/>
      <c r="C166" s="127" t="s">
        <v>265</v>
      </c>
      <c r="D166" s="127" t="s">
        <v>143</v>
      </c>
      <c r="E166" s="128" t="s">
        <v>1612</v>
      </c>
      <c r="F166" s="129" t="s">
        <v>1613</v>
      </c>
      <c r="G166" s="130" t="s">
        <v>366</v>
      </c>
      <c r="H166" s="131">
        <v>4</v>
      </c>
      <c r="I166" s="132"/>
      <c r="J166" s="133">
        <f>ROUND(I166*H166,2)</f>
        <v>0</v>
      </c>
      <c r="K166" s="129" t="s">
        <v>147</v>
      </c>
      <c r="L166" s="32"/>
      <c r="M166" s="134" t="s">
        <v>17</v>
      </c>
      <c r="N166" s="135" t="s">
        <v>38</v>
      </c>
      <c r="P166" s="136">
        <f>O166*H166</f>
        <v>0</v>
      </c>
      <c r="Q166" s="136">
        <v>0</v>
      </c>
      <c r="R166" s="136">
        <f>Q166*H166</f>
        <v>0</v>
      </c>
      <c r="S166" s="136">
        <v>0</v>
      </c>
      <c r="T166" s="137">
        <f>S166*H166</f>
        <v>0</v>
      </c>
      <c r="AR166" s="138" t="s">
        <v>340</v>
      </c>
      <c r="AT166" s="138" t="s">
        <v>143</v>
      </c>
      <c r="AU166" s="138" t="s">
        <v>77</v>
      </c>
      <c r="AY166" s="17" t="s">
        <v>141</v>
      </c>
      <c r="BE166" s="139">
        <f>IF(N166="základní",J166,0)</f>
        <v>0</v>
      </c>
      <c r="BF166" s="139">
        <f>IF(N166="snížená",J166,0)</f>
        <v>0</v>
      </c>
      <c r="BG166" s="139">
        <f>IF(N166="zákl. přenesená",J166,0)</f>
        <v>0</v>
      </c>
      <c r="BH166" s="139">
        <f>IF(N166="sníž. přenesená",J166,0)</f>
        <v>0</v>
      </c>
      <c r="BI166" s="139">
        <f>IF(N166="nulová",J166,0)</f>
        <v>0</v>
      </c>
      <c r="BJ166" s="17" t="s">
        <v>75</v>
      </c>
      <c r="BK166" s="139">
        <f>ROUND(I166*H166,2)</f>
        <v>0</v>
      </c>
      <c r="BL166" s="17" t="s">
        <v>340</v>
      </c>
      <c r="BM166" s="138" t="s">
        <v>378</v>
      </c>
    </row>
    <row r="167" spans="2:65" s="1" customFormat="1">
      <c r="B167" s="32"/>
      <c r="D167" s="140" t="s">
        <v>149</v>
      </c>
      <c r="F167" s="141" t="s">
        <v>1614</v>
      </c>
      <c r="I167" s="142"/>
      <c r="L167" s="32"/>
      <c r="M167" s="143"/>
      <c r="T167" s="53"/>
      <c r="AT167" s="17" t="s">
        <v>149</v>
      </c>
      <c r="AU167" s="17" t="s">
        <v>77</v>
      </c>
    </row>
    <row r="168" spans="2:65" s="1" customFormat="1" ht="16.5" customHeight="1">
      <c r="B168" s="32"/>
      <c r="C168" s="165" t="s">
        <v>382</v>
      </c>
      <c r="D168" s="165" t="s">
        <v>467</v>
      </c>
      <c r="E168" s="166" t="s">
        <v>1615</v>
      </c>
      <c r="F168" s="167" t="s">
        <v>1616</v>
      </c>
      <c r="G168" s="168" t="s">
        <v>366</v>
      </c>
      <c r="H168" s="169">
        <v>4</v>
      </c>
      <c r="I168" s="170"/>
      <c r="J168" s="171">
        <f>ROUND(I168*H168,2)</f>
        <v>0</v>
      </c>
      <c r="K168" s="167" t="s">
        <v>147</v>
      </c>
      <c r="L168" s="172"/>
      <c r="M168" s="173" t="s">
        <v>17</v>
      </c>
      <c r="N168" s="174" t="s">
        <v>38</v>
      </c>
      <c r="P168" s="136">
        <f>O168*H168</f>
        <v>0</v>
      </c>
      <c r="Q168" s="136">
        <v>0</v>
      </c>
      <c r="R168" s="136">
        <f>Q168*H168</f>
        <v>0</v>
      </c>
      <c r="S168" s="136">
        <v>0</v>
      </c>
      <c r="T168" s="137">
        <f>S168*H168</f>
        <v>0</v>
      </c>
      <c r="AR168" s="138" t="s">
        <v>847</v>
      </c>
      <c r="AT168" s="138" t="s">
        <v>467</v>
      </c>
      <c r="AU168" s="138" t="s">
        <v>77</v>
      </c>
      <c r="AY168" s="17" t="s">
        <v>141</v>
      </c>
      <c r="BE168" s="139">
        <f>IF(N168="základní",J168,0)</f>
        <v>0</v>
      </c>
      <c r="BF168" s="139">
        <f>IF(N168="snížená",J168,0)</f>
        <v>0</v>
      </c>
      <c r="BG168" s="139">
        <f>IF(N168="zákl. přenesená",J168,0)</f>
        <v>0</v>
      </c>
      <c r="BH168" s="139">
        <f>IF(N168="sníž. přenesená",J168,0)</f>
        <v>0</v>
      </c>
      <c r="BI168" s="139">
        <f>IF(N168="nulová",J168,0)</f>
        <v>0</v>
      </c>
      <c r="BJ168" s="17" t="s">
        <v>75</v>
      </c>
      <c r="BK168" s="139">
        <f>ROUND(I168*H168,2)</f>
        <v>0</v>
      </c>
      <c r="BL168" s="17" t="s">
        <v>340</v>
      </c>
      <c r="BM168" s="138" t="s">
        <v>385</v>
      </c>
    </row>
    <row r="169" spans="2:65" s="1" customFormat="1" ht="16.5" customHeight="1">
      <c r="B169" s="32"/>
      <c r="C169" s="127" t="s">
        <v>272</v>
      </c>
      <c r="D169" s="127" t="s">
        <v>143</v>
      </c>
      <c r="E169" s="128" t="s">
        <v>1617</v>
      </c>
      <c r="F169" s="129" t="s">
        <v>1618</v>
      </c>
      <c r="G169" s="130" t="s">
        <v>366</v>
      </c>
      <c r="H169" s="131">
        <v>2</v>
      </c>
      <c r="I169" s="132"/>
      <c r="J169" s="133">
        <f>ROUND(I169*H169,2)</f>
        <v>0</v>
      </c>
      <c r="K169" s="129" t="s">
        <v>147</v>
      </c>
      <c r="L169" s="32"/>
      <c r="M169" s="134" t="s">
        <v>17</v>
      </c>
      <c r="N169" s="135" t="s">
        <v>38</v>
      </c>
      <c r="P169" s="136">
        <f>O169*H169</f>
        <v>0</v>
      </c>
      <c r="Q169" s="136">
        <v>0</v>
      </c>
      <c r="R169" s="136">
        <f>Q169*H169</f>
        <v>0</v>
      </c>
      <c r="S169" s="136">
        <v>0</v>
      </c>
      <c r="T169" s="137">
        <f>S169*H169</f>
        <v>0</v>
      </c>
      <c r="AR169" s="138" t="s">
        <v>340</v>
      </c>
      <c r="AT169" s="138" t="s">
        <v>143</v>
      </c>
      <c r="AU169" s="138" t="s">
        <v>77</v>
      </c>
      <c r="AY169" s="17" t="s">
        <v>141</v>
      </c>
      <c r="BE169" s="139">
        <f>IF(N169="základní",J169,0)</f>
        <v>0</v>
      </c>
      <c r="BF169" s="139">
        <f>IF(N169="snížená",J169,0)</f>
        <v>0</v>
      </c>
      <c r="BG169" s="139">
        <f>IF(N169="zákl. přenesená",J169,0)</f>
        <v>0</v>
      </c>
      <c r="BH169" s="139">
        <f>IF(N169="sníž. přenesená",J169,0)</f>
        <v>0</v>
      </c>
      <c r="BI169" s="139">
        <f>IF(N169="nulová",J169,0)</f>
        <v>0</v>
      </c>
      <c r="BJ169" s="17" t="s">
        <v>75</v>
      </c>
      <c r="BK169" s="139">
        <f>ROUND(I169*H169,2)</f>
        <v>0</v>
      </c>
      <c r="BL169" s="17" t="s">
        <v>340</v>
      </c>
      <c r="BM169" s="138" t="s">
        <v>391</v>
      </c>
    </row>
    <row r="170" spans="2:65" s="1" customFormat="1">
      <c r="B170" s="32"/>
      <c r="D170" s="140" t="s">
        <v>149</v>
      </c>
      <c r="F170" s="141" t="s">
        <v>1619</v>
      </c>
      <c r="I170" s="142"/>
      <c r="L170" s="32"/>
      <c r="M170" s="143"/>
      <c r="T170" s="53"/>
      <c r="AT170" s="17" t="s">
        <v>149</v>
      </c>
      <c r="AU170" s="17" t="s">
        <v>77</v>
      </c>
    </row>
    <row r="171" spans="2:65" s="1" customFormat="1" ht="16.5" customHeight="1">
      <c r="B171" s="32"/>
      <c r="C171" s="165" t="s">
        <v>394</v>
      </c>
      <c r="D171" s="165" t="s">
        <v>467</v>
      </c>
      <c r="E171" s="166" t="s">
        <v>1620</v>
      </c>
      <c r="F171" s="167" t="s">
        <v>1621</v>
      </c>
      <c r="G171" s="168" t="s">
        <v>366</v>
      </c>
      <c r="H171" s="169">
        <v>2</v>
      </c>
      <c r="I171" s="170"/>
      <c r="J171" s="171">
        <f>ROUND(I171*H171,2)</f>
        <v>0</v>
      </c>
      <c r="K171" s="167" t="s">
        <v>147</v>
      </c>
      <c r="L171" s="172"/>
      <c r="M171" s="173" t="s">
        <v>17</v>
      </c>
      <c r="N171" s="174" t="s">
        <v>38</v>
      </c>
      <c r="P171" s="136">
        <f>O171*H171</f>
        <v>0</v>
      </c>
      <c r="Q171" s="136">
        <v>0</v>
      </c>
      <c r="R171" s="136">
        <f>Q171*H171</f>
        <v>0</v>
      </c>
      <c r="S171" s="136">
        <v>0</v>
      </c>
      <c r="T171" s="137">
        <f>S171*H171</f>
        <v>0</v>
      </c>
      <c r="AR171" s="138" t="s">
        <v>847</v>
      </c>
      <c r="AT171" s="138" t="s">
        <v>467</v>
      </c>
      <c r="AU171" s="138" t="s">
        <v>77</v>
      </c>
      <c r="AY171" s="17" t="s">
        <v>141</v>
      </c>
      <c r="BE171" s="139">
        <f>IF(N171="základní",J171,0)</f>
        <v>0</v>
      </c>
      <c r="BF171" s="139">
        <f>IF(N171="snížená",J171,0)</f>
        <v>0</v>
      </c>
      <c r="BG171" s="139">
        <f>IF(N171="zákl. přenesená",J171,0)</f>
        <v>0</v>
      </c>
      <c r="BH171" s="139">
        <f>IF(N171="sníž. přenesená",J171,0)</f>
        <v>0</v>
      </c>
      <c r="BI171" s="139">
        <f>IF(N171="nulová",J171,0)</f>
        <v>0</v>
      </c>
      <c r="BJ171" s="17" t="s">
        <v>75</v>
      </c>
      <c r="BK171" s="139">
        <f>ROUND(I171*H171,2)</f>
        <v>0</v>
      </c>
      <c r="BL171" s="17" t="s">
        <v>340</v>
      </c>
      <c r="BM171" s="138" t="s">
        <v>397</v>
      </c>
    </row>
    <row r="172" spans="2:65" s="1" customFormat="1" ht="16.5" customHeight="1">
      <c r="B172" s="32"/>
      <c r="C172" s="165" t="s">
        <v>278</v>
      </c>
      <c r="D172" s="165" t="s">
        <v>467</v>
      </c>
      <c r="E172" s="166" t="s">
        <v>1622</v>
      </c>
      <c r="F172" s="167" t="s">
        <v>1623</v>
      </c>
      <c r="G172" s="168" t="s">
        <v>366</v>
      </c>
      <c r="H172" s="169">
        <v>6</v>
      </c>
      <c r="I172" s="170"/>
      <c r="J172" s="171">
        <f>ROUND(I172*H172,2)</f>
        <v>0</v>
      </c>
      <c r="K172" s="167" t="s">
        <v>147</v>
      </c>
      <c r="L172" s="172"/>
      <c r="M172" s="173" t="s">
        <v>17</v>
      </c>
      <c r="N172" s="174" t="s">
        <v>38</v>
      </c>
      <c r="P172" s="136">
        <f>O172*H172</f>
        <v>0</v>
      </c>
      <c r="Q172" s="136">
        <v>0</v>
      </c>
      <c r="R172" s="136">
        <f>Q172*H172</f>
        <v>0</v>
      </c>
      <c r="S172" s="136">
        <v>0</v>
      </c>
      <c r="T172" s="137">
        <f>S172*H172</f>
        <v>0</v>
      </c>
      <c r="AR172" s="138" t="s">
        <v>847</v>
      </c>
      <c r="AT172" s="138" t="s">
        <v>467</v>
      </c>
      <c r="AU172" s="138" t="s">
        <v>77</v>
      </c>
      <c r="AY172" s="17" t="s">
        <v>141</v>
      </c>
      <c r="BE172" s="139">
        <f>IF(N172="základní",J172,0)</f>
        <v>0</v>
      </c>
      <c r="BF172" s="139">
        <f>IF(N172="snížená",J172,0)</f>
        <v>0</v>
      </c>
      <c r="BG172" s="139">
        <f>IF(N172="zákl. přenesená",J172,0)</f>
        <v>0</v>
      </c>
      <c r="BH172" s="139">
        <f>IF(N172="sníž. přenesená",J172,0)</f>
        <v>0</v>
      </c>
      <c r="BI172" s="139">
        <f>IF(N172="nulová",J172,0)</f>
        <v>0</v>
      </c>
      <c r="BJ172" s="17" t="s">
        <v>75</v>
      </c>
      <c r="BK172" s="139">
        <f>ROUND(I172*H172,2)</f>
        <v>0</v>
      </c>
      <c r="BL172" s="17" t="s">
        <v>340</v>
      </c>
      <c r="BM172" s="138" t="s">
        <v>403</v>
      </c>
    </row>
    <row r="173" spans="2:65" s="1" customFormat="1" ht="21.75" customHeight="1">
      <c r="B173" s="32"/>
      <c r="C173" s="127" t="s">
        <v>411</v>
      </c>
      <c r="D173" s="127" t="s">
        <v>143</v>
      </c>
      <c r="E173" s="128" t="s">
        <v>1624</v>
      </c>
      <c r="F173" s="129" t="s">
        <v>1625</v>
      </c>
      <c r="G173" s="130" t="s">
        <v>366</v>
      </c>
      <c r="H173" s="131">
        <v>4</v>
      </c>
      <c r="I173" s="132"/>
      <c r="J173" s="133">
        <f>ROUND(I173*H173,2)</f>
        <v>0</v>
      </c>
      <c r="K173" s="129" t="s">
        <v>147</v>
      </c>
      <c r="L173" s="32"/>
      <c r="M173" s="134" t="s">
        <v>17</v>
      </c>
      <c r="N173" s="135" t="s">
        <v>38</v>
      </c>
      <c r="P173" s="136">
        <f>O173*H173</f>
        <v>0</v>
      </c>
      <c r="Q173" s="136">
        <v>0</v>
      </c>
      <c r="R173" s="136">
        <f>Q173*H173</f>
        <v>0</v>
      </c>
      <c r="S173" s="136">
        <v>0</v>
      </c>
      <c r="T173" s="137">
        <f>S173*H173</f>
        <v>0</v>
      </c>
      <c r="AR173" s="138" t="s">
        <v>340</v>
      </c>
      <c r="AT173" s="138" t="s">
        <v>143</v>
      </c>
      <c r="AU173" s="138" t="s">
        <v>77</v>
      </c>
      <c r="AY173" s="17" t="s">
        <v>141</v>
      </c>
      <c r="BE173" s="139">
        <f>IF(N173="základní",J173,0)</f>
        <v>0</v>
      </c>
      <c r="BF173" s="139">
        <f>IF(N173="snížená",J173,0)</f>
        <v>0</v>
      </c>
      <c r="BG173" s="139">
        <f>IF(N173="zákl. přenesená",J173,0)</f>
        <v>0</v>
      </c>
      <c r="BH173" s="139">
        <f>IF(N173="sníž. přenesená",J173,0)</f>
        <v>0</v>
      </c>
      <c r="BI173" s="139">
        <f>IF(N173="nulová",J173,0)</f>
        <v>0</v>
      </c>
      <c r="BJ173" s="17" t="s">
        <v>75</v>
      </c>
      <c r="BK173" s="139">
        <f>ROUND(I173*H173,2)</f>
        <v>0</v>
      </c>
      <c r="BL173" s="17" t="s">
        <v>340</v>
      </c>
      <c r="BM173" s="138" t="s">
        <v>414</v>
      </c>
    </row>
    <row r="174" spans="2:65" s="1" customFormat="1">
      <c r="B174" s="32"/>
      <c r="D174" s="140" t="s">
        <v>149</v>
      </c>
      <c r="F174" s="141" t="s">
        <v>1626</v>
      </c>
      <c r="I174" s="142"/>
      <c r="L174" s="32"/>
      <c r="M174" s="143"/>
      <c r="T174" s="53"/>
      <c r="AT174" s="17" t="s">
        <v>149</v>
      </c>
      <c r="AU174" s="17" t="s">
        <v>77</v>
      </c>
    </row>
    <row r="175" spans="2:65" s="1" customFormat="1" ht="16.5" customHeight="1">
      <c r="B175" s="32"/>
      <c r="C175" s="165" t="s">
        <v>283</v>
      </c>
      <c r="D175" s="165" t="s">
        <v>467</v>
      </c>
      <c r="E175" s="166" t="s">
        <v>1627</v>
      </c>
      <c r="F175" s="167" t="s">
        <v>1628</v>
      </c>
      <c r="G175" s="168" t="s">
        <v>366</v>
      </c>
      <c r="H175" s="169">
        <v>4</v>
      </c>
      <c r="I175" s="170"/>
      <c r="J175" s="171">
        <f>ROUND(I175*H175,2)</f>
        <v>0</v>
      </c>
      <c r="K175" s="167" t="s">
        <v>147</v>
      </c>
      <c r="L175" s="172"/>
      <c r="M175" s="173" t="s">
        <v>17</v>
      </c>
      <c r="N175" s="174" t="s">
        <v>38</v>
      </c>
      <c r="P175" s="136">
        <f>O175*H175</f>
        <v>0</v>
      </c>
      <c r="Q175" s="136">
        <v>0</v>
      </c>
      <c r="R175" s="136">
        <f>Q175*H175</f>
        <v>0</v>
      </c>
      <c r="S175" s="136">
        <v>0</v>
      </c>
      <c r="T175" s="137">
        <f>S175*H175</f>
        <v>0</v>
      </c>
      <c r="AR175" s="138" t="s">
        <v>847</v>
      </c>
      <c r="AT175" s="138" t="s">
        <v>467</v>
      </c>
      <c r="AU175" s="138" t="s">
        <v>77</v>
      </c>
      <c r="AY175" s="17" t="s">
        <v>141</v>
      </c>
      <c r="BE175" s="139">
        <f>IF(N175="základní",J175,0)</f>
        <v>0</v>
      </c>
      <c r="BF175" s="139">
        <f>IF(N175="snížená",J175,0)</f>
        <v>0</v>
      </c>
      <c r="BG175" s="139">
        <f>IF(N175="zákl. přenesená",J175,0)</f>
        <v>0</v>
      </c>
      <c r="BH175" s="139">
        <f>IF(N175="sníž. přenesená",J175,0)</f>
        <v>0</v>
      </c>
      <c r="BI175" s="139">
        <f>IF(N175="nulová",J175,0)</f>
        <v>0</v>
      </c>
      <c r="BJ175" s="17" t="s">
        <v>75</v>
      </c>
      <c r="BK175" s="139">
        <f>ROUND(I175*H175,2)</f>
        <v>0</v>
      </c>
      <c r="BL175" s="17" t="s">
        <v>340</v>
      </c>
      <c r="BM175" s="138" t="s">
        <v>421</v>
      </c>
    </row>
    <row r="176" spans="2:65" s="1" customFormat="1" ht="16.5" customHeight="1">
      <c r="B176" s="32"/>
      <c r="C176" s="165" t="s">
        <v>423</v>
      </c>
      <c r="D176" s="165" t="s">
        <v>467</v>
      </c>
      <c r="E176" s="166" t="s">
        <v>1629</v>
      </c>
      <c r="F176" s="167" t="s">
        <v>1630</v>
      </c>
      <c r="G176" s="168" t="s">
        <v>366</v>
      </c>
      <c r="H176" s="169">
        <v>8</v>
      </c>
      <c r="I176" s="170"/>
      <c r="J176" s="171">
        <f>ROUND(I176*H176,2)</f>
        <v>0</v>
      </c>
      <c r="K176" s="167" t="s">
        <v>147</v>
      </c>
      <c r="L176" s="172"/>
      <c r="M176" s="173" t="s">
        <v>17</v>
      </c>
      <c r="N176" s="174" t="s">
        <v>38</v>
      </c>
      <c r="P176" s="136">
        <f>O176*H176</f>
        <v>0</v>
      </c>
      <c r="Q176" s="136">
        <v>0</v>
      </c>
      <c r="R176" s="136">
        <f>Q176*H176</f>
        <v>0</v>
      </c>
      <c r="S176" s="136">
        <v>0</v>
      </c>
      <c r="T176" s="137">
        <f>S176*H176</f>
        <v>0</v>
      </c>
      <c r="AR176" s="138" t="s">
        <v>847</v>
      </c>
      <c r="AT176" s="138" t="s">
        <v>467</v>
      </c>
      <c r="AU176" s="138" t="s">
        <v>77</v>
      </c>
      <c r="AY176" s="17" t="s">
        <v>141</v>
      </c>
      <c r="BE176" s="139">
        <f>IF(N176="základní",J176,0)</f>
        <v>0</v>
      </c>
      <c r="BF176" s="139">
        <f>IF(N176="snížená",J176,0)</f>
        <v>0</v>
      </c>
      <c r="BG176" s="139">
        <f>IF(N176="zákl. přenesená",J176,0)</f>
        <v>0</v>
      </c>
      <c r="BH176" s="139">
        <f>IF(N176="sníž. přenesená",J176,0)</f>
        <v>0</v>
      </c>
      <c r="BI176" s="139">
        <f>IF(N176="nulová",J176,0)</f>
        <v>0</v>
      </c>
      <c r="BJ176" s="17" t="s">
        <v>75</v>
      </c>
      <c r="BK176" s="139">
        <f>ROUND(I176*H176,2)</f>
        <v>0</v>
      </c>
      <c r="BL176" s="17" t="s">
        <v>340</v>
      </c>
      <c r="BM176" s="138" t="s">
        <v>426</v>
      </c>
    </row>
    <row r="177" spans="2:65" s="1" customFormat="1" ht="24.25" customHeight="1">
      <c r="B177" s="32"/>
      <c r="C177" s="127" t="s">
        <v>153</v>
      </c>
      <c r="D177" s="127" t="s">
        <v>143</v>
      </c>
      <c r="E177" s="128" t="s">
        <v>1631</v>
      </c>
      <c r="F177" s="129" t="s">
        <v>1632</v>
      </c>
      <c r="G177" s="130" t="s">
        <v>366</v>
      </c>
      <c r="H177" s="131">
        <v>1</v>
      </c>
      <c r="I177" s="132"/>
      <c r="J177" s="133">
        <f>ROUND(I177*H177,2)</f>
        <v>0</v>
      </c>
      <c r="K177" s="129" t="s">
        <v>147</v>
      </c>
      <c r="L177" s="32"/>
      <c r="M177" s="134" t="s">
        <v>17</v>
      </c>
      <c r="N177" s="135" t="s">
        <v>38</v>
      </c>
      <c r="P177" s="136">
        <f>O177*H177</f>
        <v>0</v>
      </c>
      <c r="Q177" s="136">
        <v>0</v>
      </c>
      <c r="R177" s="136">
        <f>Q177*H177</f>
        <v>0</v>
      </c>
      <c r="S177" s="136">
        <v>0</v>
      </c>
      <c r="T177" s="137">
        <f>S177*H177</f>
        <v>0</v>
      </c>
      <c r="AR177" s="138" t="s">
        <v>340</v>
      </c>
      <c r="AT177" s="138" t="s">
        <v>143</v>
      </c>
      <c r="AU177" s="138" t="s">
        <v>77</v>
      </c>
      <c r="AY177" s="17" t="s">
        <v>141</v>
      </c>
      <c r="BE177" s="139">
        <f>IF(N177="základní",J177,0)</f>
        <v>0</v>
      </c>
      <c r="BF177" s="139">
        <f>IF(N177="snížená",J177,0)</f>
        <v>0</v>
      </c>
      <c r="BG177" s="139">
        <f>IF(N177="zákl. přenesená",J177,0)</f>
        <v>0</v>
      </c>
      <c r="BH177" s="139">
        <f>IF(N177="sníž. přenesená",J177,0)</f>
        <v>0</v>
      </c>
      <c r="BI177" s="139">
        <f>IF(N177="nulová",J177,0)</f>
        <v>0</v>
      </c>
      <c r="BJ177" s="17" t="s">
        <v>75</v>
      </c>
      <c r="BK177" s="139">
        <f>ROUND(I177*H177,2)</f>
        <v>0</v>
      </c>
      <c r="BL177" s="17" t="s">
        <v>340</v>
      </c>
      <c r="BM177" s="138" t="s">
        <v>433</v>
      </c>
    </row>
    <row r="178" spans="2:65" s="1" customFormat="1">
      <c r="B178" s="32"/>
      <c r="D178" s="140" t="s">
        <v>149</v>
      </c>
      <c r="F178" s="141" t="s">
        <v>1633</v>
      </c>
      <c r="I178" s="142"/>
      <c r="L178" s="32"/>
      <c r="M178" s="143"/>
      <c r="T178" s="53"/>
      <c r="AT178" s="17" t="s">
        <v>149</v>
      </c>
      <c r="AU178" s="17" t="s">
        <v>77</v>
      </c>
    </row>
    <row r="179" spans="2:65" s="1" customFormat="1" ht="16.5" customHeight="1">
      <c r="B179" s="32"/>
      <c r="C179" s="127" t="s">
        <v>435</v>
      </c>
      <c r="D179" s="127" t="s">
        <v>143</v>
      </c>
      <c r="E179" s="128" t="s">
        <v>1634</v>
      </c>
      <c r="F179" s="129" t="s">
        <v>1635</v>
      </c>
      <c r="G179" s="130" t="s">
        <v>366</v>
      </c>
      <c r="H179" s="131">
        <v>1</v>
      </c>
      <c r="I179" s="132"/>
      <c r="J179" s="133">
        <f>ROUND(I179*H179,2)</f>
        <v>0</v>
      </c>
      <c r="K179" s="129" t="s">
        <v>147</v>
      </c>
      <c r="L179" s="32"/>
      <c r="M179" s="134" t="s">
        <v>17</v>
      </c>
      <c r="N179" s="135" t="s">
        <v>38</v>
      </c>
      <c r="P179" s="136">
        <f>O179*H179</f>
        <v>0</v>
      </c>
      <c r="Q179" s="136">
        <v>0</v>
      </c>
      <c r="R179" s="136">
        <f>Q179*H179</f>
        <v>0</v>
      </c>
      <c r="S179" s="136">
        <v>0</v>
      </c>
      <c r="T179" s="137">
        <f>S179*H179</f>
        <v>0</v>
      </c>
      <c r="AR179" s="138" t="s">
        <v>340</v>
      </c>
      <c r="AT179" s="138" t="s">
        <v>143</v>
      </c>
      <c r="AU179" s="138" t="s">
        <v>77</v>
      </c>
      <c r="AY179" s="17" t="s">
        <v>141</v>
      </c>
      <c r="BE179" s="139">
        <f>IF(N179="základní",J179,0)</f>
        <v>0</v>
      </c>
      <c r="BF179" s="139">
        <f>IF(N179="snížená",J179,0)</f>
        <v>0</v>
      </c>
      <c r="BG179" s="139">
        <f>IF(N179="zákl. přenesená",J179,0)</f>
        <v>0</v>
      </c>
      <c r="BH179" s="139">
        <f>IF(N179="sníž. přenesená",J179,0)</f>
        <v>0</v>
      </c>
      <c r="BI179" s="139">
        <f>IF(N179="nulová",J179,0)</f>
        <v>0</v>
      </c>
      <c r="BJ179" s="17" t="s">
        <v>75</v>
      </c>
      <c r="BK179" s="139">
        <f>ROUND(I179*H179,2)</f>
        <v>0</v>
      </c>
      <c r="BL179" s="17" t="s">
        <v>340</v>
      </c>
      <c r="BM179" s="138" t="s">
        <v>438</v>
      </c>
    </row>
    <row r="180" spans="2:65" s="1" customFormat="1">
      <c r="B180" s="32"/>
      <c r="D180" s="140" t="s">
        <v>149</v>
      </c>
      <c r="F180" s="141" t="s">
        <v>1636</v>
      </c>
      <c r="I180" s="142"/>
      <c r="L180" s="32"/>
      <c r="M180" s="143"/>
      <c r="T180" s="53"/>
      <c r="AT180" s="17" t="s">
        <v>149</v>
      </c>
      <c r="AU180" s="17" t="s">
        <v>77</v>
      </c>
    </row>
    <row r="181" spans="2:65" s="1" customFormat="1" ht="16.5" customHeight="1">
      <c r="B181" s="32"/>
      <c r="C181" s="127" t="s">
        <v>294</v>
      </c>
      <c r="D181" s="127" t="s">
        <v>143</v>
      </c>
      <c r="E181" s="128" t="s">
        <v>1637</v>
      </c>
      <c r="F181" s="129" t="s">
        <v>1638</v>
      </c>
      <c r="G181" s="130" t="s">
        <v>1639</v>
      </c>
      <c r="H181" s="131">
        <v>4</v>
      </c>
      <c r="I181" s="132"/>
      <c r="J181" s="133">
        <f>ROUND(I181*H181,2)</f>
        <v>0</v>
      </c>
      <c r="K181" s="129" t="s">
        <v>147</v>
      </c>
      <c r="L181" s="32"/>
      <c r="M181" s="134" t="s">
        <v>17</v>
      </c>
      <c r="N181" s="135" t="s">
        <v>38</v>
      </c>
      <c r="P181" s="136">
        <f>O181*H181</f>
        <v>0</v>
      </c>
      <c r="Q181" s="136">
        <v>0</v>
      </c>
      <c r="R181" s="136">
        <f>Q181*H181</f>
        <v>0</v>
      </c>
      <c r="S181" s="136">
        <v>0</v>
      </c>
      <c r="T181" s="137">
        <f>S181*H181</f>
        <v>0</v>
      </c>
      <c r="AR181" s="138" t="s">
        <v>340</v>
      </c>
      <c r="AT181" s="138" t="s">
        <v>143</v>
      </c>
      <c r="AU181" s="138" t="s">
        <v>77</v>
      </c>
      <c r="AY181" s="17" t="s">
        <v>141</v>
      </c>
      <c r="BE181" s="139">
        <f>IF(N181="základní",J181,0)</f>
        <v>0</v>
      </c>
      <c r="BF181" s="139">
        <f>IF(N181="snížená",J181,0)</f>
        <v>0</v>
      </c>
      <c r="BG181" s="139">
        <f>IF(N181="zákl. přenesená",J181,0)</f>
        <v>0</v>
      </c>
      <c r="BH181" s="139">
        <f>IF(N181="sníž. přenesená",J181,0)</f>
        <v>0</v>
      </c>
      <c r="BI181" s="139">
        <f>IF(N181="nulová",J181,0)</f>
        <v>0</v>
      </c>
      <c r="BJ181" s="17" t="s">
        <v>75</v>
      </c>
      <c r="BK181" s="139">
        <f>ROUND(I181*H181,2)</f>
        <v>0</v>
      </c>
      <c r="BL181" s="17" t="s">
        <v>340</v>
      </c>
      <c r="BM181" s="138" t="s">
        <v>442</v>
      </c>
    </row>
    <row r="182" spans="2:65" s="1" customFormat="1">
      <c r="B182" s="32"/>
      <c r="D182" s="140" t="s">
        <v>149</v>
      </c>
      <c r="F182" s="141" t="s">
        <v>1640</v>
      </c>
      <c r="I182" s="142"/>
      <c r="L182" s="32"/>
      <c r="M182" s="143"/>
      <c r="T182" s="53"/>
      <c r="AT182" s="17" t="s">
        <v>149</v>
      </c>
      <c r="AU182" s="17" t="s">
        <v>77</v>
      </c>
    </row>
    <row r="183" spans="2:65" s="1" customFormat="1" ht="21.75" customHeight="1">
      <c r="B183" s="32"/>
      <c r="C183" s="127" t="s">
        <v>444</v>
      </c>
      <c r="D183" s="127" t="s">
        <v>143</v>
      </c>
      <c r="E183" s="128" t="s">
        <v>1641</v>
      </c>
      <c r="F183" s="129" t="s">
        <v>1642</v>
      </c>
      <c r="G183" s="130" t="s">
        <v>1639</v>
      </c>
      <c r="H183" s="131">
        <v>4</v>
      </c>
      <c r="I183" s="132"/>
      <c r="J183" s="133">
        <f>ROUND(I183*H183,2)</f>
        <v>0</v>
      </c>
      <c r="K183" s="129" t="s">
        <v>147</v>
      </c>
      <c r="L183" s="32"/>
      <c r="M183" s="134" t="s">
        <v>17</v>
      </c>
      <c r="N183" s="135" t="s">
        <v>38</v>
      </c>
      <c r="P183" s="136">
        <f>O183*H183</f>
        <v>0</v>
      </c>
      <c r="Q183" s="136">
        <v>0</v>
      </c>
      <c r="R183" s="136">
        <f>Q183*H183</f>
        <v>0</v>
      </c>
      <c r="S183" s="136">
        <v>0</v>
      </c>
      <c r="T183" s="137">
        <f>S183*H183</f>
        <v>0</v>
      </c>
      <c r="AR183" s="138" t="s">
        <v>340</v>
      </c>
      <c r="AT183" s="138" t="s">
        <v>143</v>
      </c>
      <c r="AU183" s="138" t="s">
        <v>77</v>
      </c>
      <c r="AY183" s="17" t="s">
        <v>141</v>
      </c>
      <c r="BE183" s="139">
        <f>IF(N183="základní",J183,0)</f>
        <v>0</v>
      </c>
      <c r="BF183" s="139">
        <f>IF(N183="snížená",J183,0)</f>
        <v>0</v>
      </c>
      <c r="BG183" s="139">
        <f>IF(N183="zákl. přenesená",J183,0)</f>
        <v>0</v>
      </c>
      <c r="BH183" s="139">
        <f>IF(N183="sníž. přenesená",J183,0)</f>
        <v>0</v>
      </c>
      <c r="BI183" s="139">
        <f>IF(N183="nulová",J183,0)</f>
        <v>0</v>
      </c>
      <c r="BJ183" s="17" t="s">
        <v>75</v>
      </c>
      <c r="BK183" s="139">
        <f>ROUND(I183*H183,2)</f>
        <v>0</v>
      </c>
      <c r="BL183" s="17" t="s">
        <v>340</v>
      </c>
      <c r="BM183" s="138" t="s">
        <v>447</v>
      </c>
    </row>
    <row r="184" spans="2:65" s="1" customFormat="1">
      <c r="B184" s="32"/>
      <c r="D184" s="140" t="s">
        <v>149</v>
      </c>
      <c r="F184" s="141" t="s">
        <v>1643</v>
      </c>
      <c r="I184" s="142"/>
      <c r="L184" s="32"/>
      <c r="M184" s="143"/>
      <c r="T184" s="53"/>
      <c r="AT184" s="17" t="s">
        <v>149</v>
      </c>
      <c r="AU184" s="17" t="s">
        <v>77</v>
      </c>
    </row>
    <row r="185" spans="2:65" s="1" customFormat="1" ht="24.25" customHeight="1">
      <c r="B185" s="32"/>
      <c r="C185" s="127" t="s">
        <v>301</v>
      </c>
      <c r="D185" s="127" t="s">
        <v>143</v>
      </c>
      <c r="E185" s="128" t="s">
        <v>1644</v>
      </c>
      <c r="F185" s="129" t="s">
        <v>1645</v>
      </c>
      <c r="G185" s="130" t="s">
        <v>1646</v>
      </c>
      <c r="H185" s="131">
        <v>4</v>
      </c>
      <c r="I185" s="132"/>
      <c r="J185" s="133">
        <f>ROUND(I185*H185,2)</f>
        <v>0</v>
      </c>
      <c r="K185" s="129" t="s">
        <v>147</v>
      </c>
      <c r="L185" s="32"/>
      <c r="M185" s="134" t="s">
        <v>17</v>
      </c>
      <c r="N185" s="135" t="s">
        <v>38</v>
      </c>
      <c r="P185" s="136">
        <f>O185*H185</f>
        <v>0</v>
      </c>
      <c r="Q185" s="136">
        <v>0</v>
      </c>
      <c r="R185" s="136">
        <f>Q185*H185</f>
        <v>0</v>
      </c>
      <c r="S185" s="136">
        <v>0</v>
      </c>
      <c r="T185" s="137">
        <f>S185*H185</f>
        <v>0</v>
      </c>
      <c r="AR185" s="138" t="s">
        <v>340</v>
      </c>
      <c r="AT185" s="138" t="s">
        <v>143</v>
      </c>
      <c r="AU185" s="138" t="s">
        <v>77</v>
      </c>
      <c r="AY185" s="17" t="s">
        <v>141</v>
      </c>
      <c r="BE185" s="139">
        <f>IF(N185="základní",J185,0)</f>
        <v>0</v>
      </c>
      <c r="BF185" s="139">
        <f>IF(N185="snížená",J185,0)</f>
        <v>0</v>
      </c>
      <c r="BG185" s="139">
        <f>IF(N185="zákl. přenesená",J185,0)</f>
        <v>0</v>
      </c>
      <c r="BH185" s="139">
        <f>IF(N185="sníž. přenesená",J185,0)</f>
        <v>0</v>
      </c>
      <c r="BI185" s="139">
        <f>IF(N185="nulová",J185,0)</f>
        <v>0</v>
      </c>
      <c r="BJ185" s="17" t="s">
        <v>75</v>
      </c>
      <c r="BK185" s="139">
        <f>ROUND(I185*H185,2)</f>
        <v>0</v>
      </c>
      <c r="BL185" s="17" t="s">
        <v>340</v>
      </c>
      <c r="BM185" s="138" t="s">
        <v>451</v>
      </c>
    </row>
    <row r="186" spans="2:65" s="1" customFormat="1">
      <c r="B186" s="32"/>
      <c r="D186" s="140" t="s">
        <v>149</v>
      </c>
      <c r="F186" s="141" t="s">
        <v>1647</v>
      </c>
      <c r="I186" s="142"/>
      <c r="L186" s="32"/>
      <c r="M186" s="143"/>
      <c r="T186" s="53"/>
      <c r="AT186" s="17" t="s">
        <v>149</v>
      </c>
      <c r="AU186" s="17" t="s">
        <v>77</v>
      </c>
    </row>
    <row r="187" spans="2:65" s="1" customFormat="1" ht="16.5" customHeight="1">
      <c r="B187" s="32"/>
      <c r="C187" s="127" t="s">
        <v>453</v>
      </c>
      <c r="D187" s="127" t="s">
        <v>143</v>
      </c>
      <c r="E187" s="128" t="s">
        <v>1648</v>
      </c>
      <c r="F187" s="129" t="s">
        <v>1649</v>
      </c>
      <c r="G187" s="130" t="s">
        <v>366</v>
      </c>
      <c r="H187" s="131">
        <v>1</v>
      </c>
      <c r="I187" s="132"/>
      <c r="J187" s="133">
        <f>ROUND(I187*H187,2)</f>
        <v>0</v>
      </c>
      <c r="K187" s="129" t="s">
        <v>147</v>
      </c>
      <c r="L187" s="32"/>
      <c r="M187" s="134" t="s">
        <v>17</v>
      </c>
      <c r="N187" s="135" t="s">
        <v>38</v>
      </c>
      <c r="P187" s="136">
        <f>O187*H187</f>
        <v>0</v>
      </c>
      <c r="Q187" s="136">
        <v>0</v>
      </c>
      <c r="R187" s="136">
        <f>Q187*H187</f>
        <v>0</v>
      </c>
      <c r="S187" s="136">
        <v>0</v>
      </c>
      <c r="T187" s="137">
        <f>S187*H187</f>
        <v>0</v>
      </c>
      <c r="AR187" s="138" t="s">
        <v>340</v>
      </c>
      <c r="AT187" s="138" t="s">
        <v>143</v>
      </c>
      <c r="AU187" s="138" t="s">
        <v>77</v>
      </c>
      <c r="AY187" s="17" t="s">
        <v>141</v>
      </c>
      <c r="BE187" s="139">
        <f>IF(N187="základní",J187,0)</f>
        <v>0</v>
      </c>
      <c r="BF187" s="139">
        <f>IF(N187="snížená",J187,0)</f>
        <v>0</v>
      </c>
      <c r="BG187" s="139">
        <f>IF(N187="zákl. přenesená",J187,0)</f>
        <v>0</v>
      </c>
      <c r="BH187" s="139">
        <f>IF(N187="sníž. přenesená",J187,0)</f>
        <v>0</v>
      </c>
      <c r="BI187" s="139">
        <f>IF(N187="nulová",J187,0)</f>
        <v>0</v>
      </c>
      <c r="BJ187" s="17" t="s">
        <v>75</v>
      </c>
      <c r="BK187" s="139">
        <f>ROUND(I187*H187,2)</f>
        <v>0</v>
      </c>
      <c r="BL187" s="17" t="s">
        <v>340</v>
      </c>
      <c r="BM187" s="138" t="s">
        <v>456</v>
      </c>
    </row>
    <row r="188" spans="2:65" s="1" customFormat="1">
      <c r="B188" s="32"/>
      <c r="D188" s="140" t="s">
        <v>149</v>
      </c>
      <c r="F188" s="141" t="s">
        <v>1650</v>
      </c>
      <c r="I188" s="142"/>
      <c r="L188" s="32"/>
      <c r="M188" s="143"/>
      <c r="T188" s="53"/>
      <c r="AT188" s="17" t="s">
        <v>149</v>
      </c>
      <c r="AU188" s="17" t="s">
        <v>77</v>
      </c>
    </row>
    <row r="189" spans="2:65" s="1" customFormat="1" ht="16.5" customHeight="1">
      <c r="B189" s="32"/>
      <c r="C189" s="165" t="s">
        <v>307</v>
      </c>
      <c r="D189" s="165" t="s">
        <v>467</v>
      </c>
      <c r="E189" s="166" t="s">
        <v>1651</v>
      </c>
      <c r="F189" s="167" t="s">
        <v>1652</v>
      </c>
      <c r="G189" s="168" t="s">
        <v>366</v>
      </c>
      <c r="H189" s="169">
        <v>1</v>
      </c>
      <c r="I189" s="170"/>
      <c r="J189" s="171">
        <f>ROUND(I189*H189,2)</f>
        <v>0</v>
      </c>
      <c r="K189" s="167" t="s">
        <v>147</v>
      </c>
      <c r="L189" s="172"/>
      <c r="M189" s="173" t="s">
        <v>17</v>
      </c>
      <c r="N189" s="174" t="s">
        <v>38</v>
      </c>
      <c r="P189" s="136">
        <f>O189*H189</f>
        <v>0</v>
      </c>
      <c r="Q189" s="136">
        <v>0</v>
      </c>
      <c r="R189" s="136">
        <f>Q189*H189</f>
        <v>0</v>
      </c>
      <c r="S189" s="136">
        <v>0</v>
      </c>
      <c r="T189" s="137">
        <f>S189*H189</f>
        <v>0</v>
      </c>
      <c r="AR189" s="138" t="s">
        <v>847</v>
      </c>
      <c r="AT189" s="138" t="s">
        <v>467</v>
      </c>
      <c r="AU189" s="138" t="s">
        <v>77</v>
      </c>
      <c r="AY189" s="17" t="s">
        <v>141</v>
      </c>
      <c r="BE189" s="139">
        <f>IF(N189="základní",J189,0)</f>
        <v>0</v>
      </c>
      <c r="BF189" s="139">
        <f>IF(N189="snížená",J189,0)</f>
        <v>0</v>
      </c>
      <c r="BG189" s="139">
        <f>IF(N189="zákl. přenesená",J189,0)</f>
        <v>0</v>
      </c>
      <c r="BH189" s="139">
        <f>IF(N189="sníž. přenesená",J189,0)</f>
        <v>0</v>
      </c>
      <c r="BI189" s="139">
        <f>IF(N189="nulová",J189,0)</f>
        <v>0</v>
      </c>
      <c r="BJ189" s="17" t="s">
        <v>75</v>
      </c>
      <c r="BK189" s="139">
        <f>ROUND(I189*H189,2)</f>
        <v>0</v>
      </c>
      <c r="BL189" s="17" t="s">
        <v>340</v>
      </c>
      <c r="BM189" s="138" t="s">
        <v>460</v>
      </c>
    </row>
    <row r="190" spans="2:65" s="1" customFormat="1" ht="16.5" customHeight="1">
      <c r="B190" s="32"/>
      <c r="C190" s="127" t="s">
        <v>462</v>
      </c>
      <c r="D190" s="127" t="s">
        <v>143</v>
      </c>
      <c r="E190" s="128" t="s">
        <v>1653</v>
      </c>
      <c r="F190" s="129" t="s">
        <v>1654</v>
      </c>
      <c r="G190" s="130" t="s">
        <v>1598</v>
      </c>
      <c r="H190" s="131">
        <v>6</v>
      </c>
      <c r="I190" s="132"/>
      <c r="J190" s="133">
        <f>ROUND(I190*H190,2)</f>
        <v>0</v>
      </c>
      <c r="K190" s="129" t="s">
        <v>17</v>
      </c>
      <c r="L190" s="32"/>
      <c r="M190" s="134" t="s">
        <v>17</v>
      </c>
      <c r="N190" s="135" t="s">
        <v>38</v>
      </c>
      <c r="P190" s="136">
        <f>O190*H190</f>
        <v>0</v>
      </c>
      <c r="Q190" s="136">
        <v>0</v>
      </c>
      <c r="R190" s="136">
        <f>Q190*H190</f>
        <v>0</v>
      </c>
      <c r="S190" s="136">
        <v>0</v>
      </c>
      <c r="T190" s="137">
        <f>S190*H190</f>
        <v>0</v>
      </c>
      <c r="AR190" s="138" t="s">
        <v>340</v>
      </c>
      <c r="AT190" s="138" t="s">
        <v>143</v>
      </c>
      <c r="AU190" s="138" t="s">
        <v>77</v>
      </c>
      <c r="AY190" s="17" t="s">
        <v>141</v>
      </c>
      <c r="BE190" s="139">
        <f>IF(N190="základní",J190,0)</f>
        <v>0</v>
      </c>
      <c r="BF190" s="139">
        <f>IF(N190="snížená",J190,0)</f>
        <v>0</v>
      </c>
      <c r="BG190" s="139">
        <f>IF(N190="zákl. přenesená",J190,0)</f>
        <v>0</v>
      </c>
      <c r="BH190" s="139">
        <f>IF(N190="sníž. přenesená",J190,0)</f>
        <v>0</v>
      </c>
      <c r="BI190" s="139">
        <f>IF(N190="nulová",J190,0)</f>
        <v>0</v>
      </c>
      <c r="BJ190" s="17" t="s">
        <v>75</v>
      </c>
      <c r="BK190" s="139">
        <f>ROUND(I190*H190,2)</f>
        <v>0</v>
      </c>
      <c r="BL190" s="17" t="s">
        <v>340</v>
      </c>
      <c r="BM190" s="138" t="s">
        <v>465</v>
      </c>
    </row>
    <row r="191" spans="2:65" s="11" customFormat="1" ht="23" customHeight="1">
      <c r="B191" s="115"/>
      <c r="D191" s="116" t="s">
        <v>66</v>
      </c>
      <c r="E191" s="125" t="s">
        <v>1655</v>
      </c>
      <c r="F191" s="125" t="s">
        <v>1656</v>
      </c>
      <c r="I191" s="118"/>
      <c r="J191" s="126">
        <f>BK191</f>
        <v>0</v>
      </c>
      <c r="L191" s="115"/>
      <c r="M191" s="120"/>
      <c r="P191" s="121">
        <f>SUM(P192:P207)</f>
        <v>0</v>
      </c>
      <c r="R191" s="121">
        <f>SUM(R192:R207)</f>
        <v>0</v>
      </c>
      <c r="T191" s="122">
        <f>SUM(T192:T207)</f>
        <v>0</v>
      </c>
      <c r="AR191" s="116" t="s">
        <v>160</v>
      </c>
      <c r="AT191" s="123" t="s">
        <v>66</v>
      </c>
      <c r="AU191" s="123" t="s">
        <v>75</v>
      </c>
      <c r="AY191" s="116" t="s">
        <v>141</v>
      </c>
      <c r="BK191" s="124">
        <f>SUM(BK192:BK207)</f>
        <v>0</v>
      </c>
    </row>
    <row r="192" spans="2:65" s="1" customFormat="1" ht="24.25" customHeight="1">
      <c r="B192" s="32"/>
      <c r="C192" s="127" t="s">
        <v>312</v>
      </c>
      <c r="D192" s="127" t="s">
        <v>143</v>
      </c>
      <c r="E192" s="128" t="s">
        <v>1657</v>
      </c>
      <c r="F192" s="129" t="s">
        <v>1658</v>
      </c>
      <c r="G192" s="130" t="s">
        <v>146</v>
      </c>
      <c r="H192" s="131">
        <v>12</v>
      </c>
      <c r="I192" s="132"/>
      <c r="J192" s="133">
        <f>ROUND(I192*H192,2)</f>
        <v>0</v>
      </c>
      <c r="K192" s="129" t="s">
        <v>147</v>
      </c>
      <c r="L192" s="32"/>
      <c r="M192" s="134" t="s">
        <v>17</v>
      </c>
      <c r="N192" s="135" t="s">
        <v>38</v>
      </c>
      <c r="P192" s="136">
        <f>O192*H192</f>
        <v>0</v>
      </c>
      <c r="Q192" s="136">
        <v>0</v>
      </c>
      <c r="R192" s="136">
        <f>Q192*H192</f>
        <v>0</v>
      </c>
      <c r="S192" s="136">
        <v>0</v>
      </c>
      <c r="T192" s="137">
        <f>S192*H192</f>
        <v>0</v>
      </c>
      <c r="AR192" s="138" t="s">
        <v>340</v>
      </c>
      <c r="AT192" s="138" t="s">
        <v>143</v>
      </c>
      <c r="AU192" s="138" t="s">
        <v>77</v>
      </c>
      <c r="AY192" s="17" t="s">
        <v>141</v>
      </c>
      <c r="BE192" s="139">
        <f>IF(N192="základní",J192,0)</f>
        <v>0</v>
      </c>
      <c r="BF192" s="139">
        <f>IF(N192="snížená",J192,0)</f>
        <v>0</v>
      </c>
      <c r="BG192" s="139">
        <f>IF(N192="zákl. přenesená",J192,0)</f>
        <v>0</v>
      </c>
      <c r="BH192" s="139">
        <f>IF(N192="sníž. přenesená",J192,0)</f>
        <v>0</v>
      </c>
      <c r="BI192" s="139">
        <f>IF(N192="nulová",J192,0)</f>
        <v>0</v>
      </c>
      <c r="BJ192" s="17" t="s">
        <v>75</v>
      </c>
      <c r="BK192" s="139">
        <f>ROUND(I192*H192,2)</f>
        <v>0</v>
      </c>
      <c r="BL192" s="17" t="s">
        <v>340</v>
      </c>
      <c r="BM192" s="138" t="s">
        <v>470</v>
      </c>
    </row>
    <row r="193" spans="2:65" s="1" customFormat="1">
      <c r="B193" s="32"/>
      <c r="D193" s="140" t="s">
        <v>149</v>
      </c>
      <c r="F193" s="141" t="s">
        <v>1659</v>
      </c>
      <c r="I193" s="142"/>
      <c r="L193" s="32"/>
      <c r="M193" s="143"/>
      <c r="T193" s="53"/>
      <c r="AT193" s="17" t="s">
        <v>149</v>
      </c>
      <c r="AU193" s="17" t="s">
        <v>77</v>
      </c>
    </row>
    <row r="194" spans="2:65" s="13" customFormat="1" ht="12">
      <c r="B194" s="151"/>
      <c r="D194" s="145" t="s">
        <v>151</v>
      </c>
      <c r="E194" s="152" t="s">
        <v>17</v>
      </c>
      <c r="F194" s="153" t="s">
        <v>1660</v>
      </c>
      <c r="H194" s="154">
        <v>12</v>
      </c>
      <c r="I194" s="155"/>
      <c r="L194" s="151"/>
      <c r="M194" s="156"/>
      <c r="T194" s="157"/>
      <c r="AT194" s="152" t="s">
        <v>151</v>
      </c>
      <c r="AU194" s="152" t="s">
        <v>77</v>
      </c>
      <c r="AV194" s="13" t="s">
        <v>77</v>
      </c>
      <c r="AW194" s="13" t="s">
        <v>30</v>
      </c>
      <c r="AX194" s="13" t="s">
        <v>67</v>
      </c>
      <c r="AY194" s="152" t="s">
        <v>141</v>
      </c>
    </row>
    <row r="195" spans="2:65" s="14" customFormat="1" ht="12">
      <c r="B195" s="158"/>
      <c r="D195" s="145" t="s">
        <v>151</v>
      </c>
      <c r="E195" s="159" t="s">
        <v>17</v>
      </c>
      <c r="F195" s="160" t="s">
        <v>154</v>
      </c>
      <c r="H195" s="161">
        <v>12</v>
      </c>
      <c r="I195" s="162"/>
      <c r="L195" s="158"/>
      <c r="M195" s="163"/>
      <c r="T195" s="164"/>
      <c r="AT195" s="159" t="s">
        <v>151</v>
      </c>
      <c r="AU195" s="159" t="s">
        <v>77</v>
      </c>
      <c r="AV195" s="14" t="s">
        <v>148</v>
      </c>
      <c r="AW195" s="14" t="s">
        <v>30</v>
      </c>
      <c r="AX195" s="14" t="s">
        <v>75</v>
      </c>
      <c r="AY195" s="159" t="s">
        <v>141</v>
      </c>
    </row>
    <row r="196" spans="2:65" s="1" customFormat="1" ht="33" customHeight="1">
      <c r="B196" s="32"/>
      <c r="C196" s="127" t="s">
        <v>472</v>
      </c>
      <c r="D196" s="127" t="s">
        <v>143</v>
      </c>
      <c r="E196" s="128" t="s">
        <v>1661</v>
      </c>
      <c r="F196" s="129" t="s">
        <v>1662</v>
      </c>
      <c r="G196" s="130" t="s">
        <v>179</v>
      </c>
      <c r="H196" s="131">
        <v>9.6</v>
      </c>
      <c r="I196" s="132"/>
      <c r="J196" s="133">
        <f>ROUND(I196*H196,2)</f>
        <v>0</v>
      </c>
      <c r="K196" s="129" t="s">
        <v>147</v>
      </c>
      <c r="L196" s="32"/>
      <c r="M196" s="134" t="s">
        <v>17</v>
      </c>
      <c r="N196" s="135" t="s">
        <v>38</v>
      </c>
      <c r="P196" s="136">
        <f>O196*H196</f>
        <v>0</v>
      </c>
      <c r="Q196" s="136">
        <v>0</v>
      </c>
      <c r="R196" s="136">
        <f>Q196*H196</f>
        <v>0</v>
      </c>
      <c r="S196" s="136">
        <v>0</v>
      </c>
      <c r="T196" s="137">
        <f>S196*H196</f>
        <v>0</v>
      </c>
      <c r="AR196" s="138" t="s">
        <v>340</v>
      </c>
      <c r="AT196" s="138" t="s">
        <v>143</v>
      </c>
      <c r="AU196" s="138" t="s">
        <v>77</v>
      </c>
      <c r="AY196" s="17" t="s">
        <v>141</v>
      </c>
      <c r="BE196" s="139">
        <f>IF(N196="základní",J196,0)</f>
        <v>0</v>
      </c>
      <c r="BF196" s="139">
        <f>IF(N196="snížená",J196,0)</f>
        <v>0</v>
      </c>
      <c r="BG196" s="139">
        <f>IF(N196="zákl. přenesená",J196,0)</f>
        <v>0</v>
      </c>
      <c r="BH196" s="139">
        <f>IF(N196="sníž. přenesená",J196,0)</f>
        <v>0</v>
      </c>
      <c r="BI196" s="139">
        <f>IF(N196="nulová",J196,0)</f>
        <v>0</v>
      </c>
      <c r="BJ196" s="17" t="s">
        <v>75</v>
      </c>
      <c r="BK196" s="139">
        <f>ROUND(I196*H196,2)</f>
        <v>0</v>
      </c>
      <c r="BL196" s="17" t="s">
        <v>340</v>
      </c>
      <c r="BM196" s="138" t="s">
        <v>475</v>
      </c>
    </row>
    <row r="197" spans="2:65" s="1" customFormat="1">
      <c r="B197" s="32"/>
      <c r="D197" s="140" t="s">
        <v>149</v>
      </c>
      <c r="F197" s="141" t="s">
        <v>1663</v>
      </c>
      <c r="I197" s="142"/>
      <c r="L197" s="32"/>
      <c r="M197" s="143"/>
      <c r="T197" s="53"/>
      <c r="AT197" s="17" t="s">
        <v>149</v>
      </c>
      <c r="AU197" s="17" t="s">
        <v>77</v>
      </c>
    </row>
    <row r="198" spans="2:65" s="13" customFormat="1" ht="12">
      <c r="B198" s="151"/>
      <c r="D198" s="145" t="s">
        <v>151</v>
      </c>
      <c r="E198" s="152" t="s">
        <v>17</v>
      </c>
      <c r="F198" s="153" t="s">
        <v>1664</v>
      </c>
      <c r="H198" s="154">
        <v>9.6</v>
      </c>
      <c r="I198" s="155"/>
      <c r="L198" s="151"/>
      <c r="M198" s="156"/>
      <c r="T198" s="157"/>
      <c r="AT198" s="152" t="s">
        <v>151</v>
      </c>
      <c r="AU198" s="152" t="s">
        <v>77</v>
      </c>
      <c r="AV198" s="13" t="s">
        <v>77</v>
      </c>
      <c r="AW198" s="13" t="s">
        <v>30</v>
      </c>
      <c r="AX198" s="13" t="s">
        <v>67</v>
      </c>
      <c r="AY198" s="152" t="s">
        <v>141</v>
      </c>
    </row>
    <row r="199" spans="2:65" s="14" customFormat="1" ht="12">
      <c r="B199" s="158"/>
      <c r="D199" s="145" t="s">
        <v>151</v>
      </c>
      <c r="E199" s="159" t="s">
        <v>17</v>
      </c>
      <c r="F199" s="160" t="s">
        <v>154</v>
      </c>
      <c r="H199" s="161">
        <v>9.6</v>
      </c>
      <c r="I199" s="162"/>
      <c r="L199" s="158"/>
      <c r="M199" s="163"/>
      <c r="T199" s="164"/>
      <c r="AT199" s="159" t="s">
        <v>151</v>
      </c>
      <c r="AU199" s="159" t="s">
        <v>77</v>
      </c>
      <c r="AV199" s="14" t="s">
        <v>148</v>
      </c>
      <c r="AW199" s="14" t="s">
        <v>30</v>
      </c>
      <c r="AX199" s="14" t="s">
        <v>75</v>
      </c>
      <c r="AY199" s="159" t="s">
        <v>141</v>
      </c>
    </row>
    <row r="200" spans="2:65" s="1" customFormat="1" ht="33" customHeight="1">
      <c r="B200" s="32"/>
      <c r="C200" s="127" t="s">
        <v>318</v>
      </c>
      <c r="D200" s="127" t="s">
        <v>143</v>
      </c>
      <c r="E200" s="128" t="s">
        <v>1665</v>
      </c>
      <c r="F200" s="129" t="s">
        <v>1666</v>
      </c>
      <c r="G200" s="130" t="s">
        <v>179</v>
      </c>
      <c r="H200" s="131">
        <v>9.6</v>
      </c>
      <c r="I200" s="132"/>
      <c r="J200" s="133">
        <f>ROUND(I200*H200,2)</f>
        <v>0</v>
      </c>
      <c r="K200" s="129" t="s">
        <v>147</v>
      </c>
      <c r="L200" s="32"/>
      <c r="M200" s="134" t="s">
        <v>17</v>
      </c>
      <c r="N200" s="135" t="s">
        <v>38</v>
      </c>
      <c r="P200" s="136">
        <f>O200*H200</f>
        <v>0</v>
      </c>
      <c r="Q200" s="136">
        <v>0</v>
      </c>
      <c r="R200" s="136">
        <f>Q200*H200</f>
        <v>0</v>
      </c>
      <c r="S200" s="136">
        <v>0</v>
      </c>
      <c r="T200" s="137">
        <f>S200*H200</f>
        <v>0</v>
      </c>
      <c r="AR200" s="138" t="s">
        <v>340</v>
      </c>
      <c r="AT200" s="138" t="s">
        <v>143</v>
      </c>
      <c r="AU200" s="138" t="s">
        <v>77</v>
      </c>
      <c r="AY200" s="17" t="s">
        <v>141</v>
      </c>
      <c r="BE200" s="139">
        <f>IF(N200="základní",J200,0)</f>
        <v>0</v>
      </c>
      <c r="BF200" s="139">
        <f>IF(N200="snížená",J200,0)</f>
        <v>0</v>
      </c>
      <c r="BG200" s="139">
        <f>IF(N200="zákl. přenesená",J200,0)</f>
        <v>0</v>
      </c>
      <c r="BH200" s="139">
        <f>IF(N200="sníž. přenesená",J200,0)</f>
        <v>0</v>
      </c>
      <c r="BI200" s="139">
        <f>IF(N200="nulová",J200,0)</f>
        <v>0</v>
      </c>
      <c r="BJ200" s="17" t="s">
        <v>75</v>
      </c>
      <c r="BK200" s="139">
        <f>ROUND(I200*H200,2)</f>
        <v>0</v>
      </c>
      <c r="BL200" s="17" t="s">
        <v>340</v>
      </c>
      <c r="BM200" s="138" t="s">
        <v>479</v>
      </c>
    </row>
    <row r="201" spans="2:65" s="1" customFormat="1">
      <c r="B201" s="32"/>
      <c r="D201" s="140" t="s">
        <v>149</v>
      </c>
      <c r="F201" s="141" t="s">
        <v>1667</v>
      </c>
      <c r="I201" s="142"/>
      <c r="L201" s="32"/>
      <c r="M201" s="143"/>
      <c r="T201" s="53"/>
      <c r="AT201" s="17" t="s">
        <v>149</v>
      </c>
      <c r="AU201" s="17" t="s">
        <v>77</v>
      </c>
    </row>
    <row r="202" spans="2:65" s="13" customFormat="1" ht="12">
      <c r="B202" s="151"/>
      <c r="D202" s="145" t="s">
        <v>151</v>
      </c>
      <c r="E202" s="152" t="s">
        <v>17</v>
      </c>
      <c r="F202" s="153" t="s">
        <v>1664</v>
      </c>
      <c r="H202" s="154">
        <v>9.6</v>
      </c>
      <c r="I202" s="155"/>
      <c r="L202" s="151"/>
      <c r="M202" s="156"/>
      <c r="T202" s="157"/>
      <c r="AT202" s="152" t="s">
        <v>151</v>
      </c>
      <c r="AU202" s="152" t="s">
        <v>77</v>
      </c>
      <c r="AV202" s="13" t="s">
        <v>77</v>
      </c>
      <c r="AW202" s="13" t="s">
        <v>30</v>
      </c>
      <c r="AX202" s="13" t="s">
        <v>67</v>
      </c>
      <c r="AY202" s="152" t="s">
        <v>141</v>
      </c>
    </row>
    <row r="203" spans="2:65" s="14" customFormat="1" ht="12">
      <c r="B203" s="158"/>
      <c r="D203" s="145" t="s">
        <v>151</v>
      </c>
      <c r="E203" s="159" t="s">
        <v>17</v>
      </c>
      <c r="F203" s="160" t="s">
        <v>154</v>
      </c>
      <c r="H203" s="161">
        <v>9.6</v>
      </c>
      <c r="I203" s="162"/>
      <c r="L203" s="158"/>
      <c r="M203" s="163"/>
      <c r="T203" s="164"/>
      <c r="AT203" s="159" t="s">
        <v>151</v>
      </c>
      <c r="AU203" s="159" t="s">
        <v>77</v>
      </c>
      <c r="AV203" s="14" t="s">
        <v>148</v>
      </c>
      <c r="AW203" s="14" t="s">
        <v>30</v>
      </c>
      <c r="AX203" s="14" t="s">
        <v>75</v>
      </c>
      <c r="AY203" s="159" t="s">
        <v>141</v>
      </c>
    </row>
    <row r="204" spans="2:65" s="1" customFormat="1" ht="16.5" customHeight="1">
      <c r="B204" s="32"/>
      <c r="C204" s="127" t="s">
        <v>481</v>
      </c>
      <c r="D204" s="127" t="s">
        <v>143</v>
      </c>
      <c r="E204" s="128" t="s">
        <v>1668</v>
      </c>
      <c r="F204" s="129" t="s">
        <v>1669</v>
      </c>
      <c r="G204" s="130" t="s">
        <v>146</v>
      </c>
      <c r="H204" s="131">
        <v>20</v>
      </c>
      <c r="I204" s="132"/>
      <c r="J204" s="133">
        <f>ROUND(I204*H204,2)</f>
        <v>0</v>
      </c>
      <c r="K204" s="129" t="s">
        <v>147</v>
      </c>
      <c r="L204" s="32"/>
      <c r="M204" s="134" t="s">
        <v>17</v>
      </c>
      <c r="N204" s="135" t="s">
        <v>38</v>
      </c>
      <c r="P204" s="136">
        <f>O204*H204</f>
        <v>0</v>
      </c>
      <c r="Q204" s="136">
        <v>0</v>
      </c>
      <c r="R204" s="136">
        <f>Q204*H204</f>
        <v>0</v>
      </c>
      <c r="S204" s="136">
        <v>0</v>
      </c>
      <c r="T204" s="137">
        <f>S204*H204</f>
        <v>0</v>
      </c>
      <c r="AR204" s="138" t="s">
        <v>340</v>
      </c>
      <c r="AT204" s="138" t="s">
        <v>143</v>
      </c>
      <c r="AU204" s="138" t="s">
        <v>77</v>
      </c>
      <c r="AY204" s="17" t="s">
        <v>141</v>
      </c>
      <c r="BE204" s="139">
        <f>IF(N204="základní",J204,0)</f>
        <v>0</v>
      </c>
      <c r="BF204" s="139">
        <f>IF(N204="snížená",J204,0)</f>
        <v>0</v>
      </c>
      <c r="BG204" s="139">
        <f>IF(N204="zákl. přenesená",J204,0)</f>
        <v>0</v>
      </c>
      <c r="BH204" s="139">
        <f>IF(N204="sníž. přenesená",J204,0)</f>
        <v>0</v>
      </c>
      <c r="BI204" s="139">
        <f>IF(N204="nulová",J204,0)</f>
        <v>0</v>
      </c>
      <c r="BJ204" s="17" t="s">
        <v>75</v>
      </c>
      <c r="BK204" s="139">
        <f>ROUND(I204*H204,2)</f>
        <v>0</v>
      </c>
      <c r="BL204" s="17" t="s">
        <v>340</v>
      </c>
      <c r="BM204" s="138" t="s">
        <v>484</v>
      </c>
    </row>
    <row r="205" spans="2:65" s="1" customFormat="1">
      <c r="B205" s="32"/>
      <c r="D205" s="140" t="s">
        <v>149</v>
      </c>
      <c r="F205" s="141" t="s">
        <v>1670</v>
      </c>
      <c r="I205" s="142"/>
      <c r="L205" s="32"/>
      <c r="M205" s="143"/>
      <c r="T205" s="53"/>
      <c r="AT205" s="17" t="s">
        <v>149</v>
      </c>
      <c r="AU205" s="17" t="s">
        <v>77</v>
      </c>
    </row>
    <row r="206" spans="2:65" s="13" customFormat="1" ht="12">
      <c r="B206" s="151"/>
      <c r="D206" s="145" t="s">
        <v>151</v>
      </c>
      <c r="E206" s="152" t="s">
        <v>17</v>
      </c>
      <c r="F206" s="153" t="s">
        <v>1671</v>
      </c>
      <c r="H206" s="154">
        <v>20</v>
      </c>
      <c r="I206" s="155"/>
      <c r="L206" s="151"/>
      <c r="M206" s="156"/>
      <c r="T206" s="157"/>
      <c r="AT206" s="152" t="s">
        <v>151</v>
      </c>
      <c r="AU206" s="152" t="s">
        <v>77</v>
      </c>
      <c r="AV206" s="13" t="s">
        <v>77</v>
      </c>
      <c r="AW206" s="13" t="s">
        <v>30</v>
      </c>
      <c r="AX206" s="13" t="s">
        <v>67</v>
      </c>
      <c r="AY206" s="152" t="s">
        <v>141</v>
      </c>
    </row>
    <row r="207" spans="2:65" s="14" customFormat="1" ht="12">
      <c r="B207" s="158"/>
      <c r="D207" s="145" t="s">
        <v>151</v>
      </c>
      <c r="E207" s="159" t="s">
        <v>17</v>
      </c>
      <c r="F207" s="160" t="s">
        <v>154</v>
      </c>
      <c r="H207" s="161">
        <v>20</v>
      </c>
      <c r="I207" s="162"/>
      <c r="L207" s="158"/>
      <c r="M207" s="163"/>
      <c r="T207" s="164"/>
      <c r="AT207" s="159" t="s">
        <v>151</v>
      </c>
      <c r="AU207" s="159" t="s">
        <v>77</v>
      </c>
      <c r="AV207" s="14" t="s">
        <v>148</v>
      </c>
      <c r="AW207" s="14" t="s">
        <v>30</v>
      </c>
      <c r="AX207" s="14" t="s">
        <v>75</v>
      </c>
      <c r="AY207" s="159" t="s">
        <v>141</v>
      </c>
    </row>
    <row r="208" spans="2:65" s="11" customFormat="1" ht="26" customHeight="1">
      <c r="B208" s="115"/>
      <c r="D208" s="116" t="s">
        <v>66</v>
      </c>
      <c r="E208" s="117" t="s">
        <v>1672</v>
      </c>
      <c r="F208" s="117" t="s">
        <v>1673</v>
      </c>
      <c r="I208" s="118"/>
      <c r="J208" s="119">
        <f>BK208</f>
        <v>0</v>
      </c>
      <c r="L208" s="115"/>
      <c r="M208" s="120"/>
      <c r="P208" s="121">
        <f>SUM(P209:P224)</f>
        <v>0</v>
      </c>
      <c r="R208" s="121">
        <f>SUM(R209:R224)</f>
        <v>0</v>
      </c>
      <c r="T208" s="122">
        <f>SUM(T209:T224)</f>
        <v>0</v>
      </c>
      <c r="AR208" s="116" t="s">
        <v>148</v>
      </c>
      <c r="AT208" s="123" t="s">
        <v>66</v>
      </c>
      <c r="AU208" s="123" t="s">
        <v>67</v>
      </c>
      <c r="AY208" s="116" t="s">
        <v>141</v>
      </c>
      <c r="BK208" s="124">
        <f>SUM(BK209:BK224)</f>
        <v>0</v>
      </c>
    </row>
    <row r="209" spans="2:65" s="1" customFormat="1" ht="16.5" customHeight="1">
      <c r="B209" s="32"/>
      <c r="C209" s="127" t="s">
        <v>325</v>
      </c>
      <c r="D209" s="127" t="s">
        <v>143</v>
      </c>
      <c r="E209" s="128" t="s">
        <v>1674</v>
      </c>
      <c r="F209" s="129" t="s">
        <v>1675</v>
      </c>
      <c r="G209" s="130" t="s">
        <v>366</v>
      </c>
      <c r="H209" s="131">
        <v>1</v>
      </c>
      <c r="I209" s="132"/>
      <c r="J209" s="133">
        <f t="shared" ref="J209:J214" si="0">ROUND(I209*H209,2)</f>
        <v>0</v>
      </c>
      <c r="K209" s="129" t="s">
        <v>17</v>
      </c>
      <c r="L209" s="32"/>
      <c r="M209" s="134" t="s">
        <v>17</v>
      </c>
      <c r="N209" s="135" t="s">
        <v>38</v>
      </c>
      <c r="P209" s="136">
        <f t="shared" ref="P209:P214" si="1">O209*H209</f>
        <v>0</v>
      </c>
      <c r="Q209" s="136">
        <v>0</v>
      </c>
      <c r="R209" s="136">
        <f t="shared" ref="R209:R214" si="2">Q209*H209</f>
        <v>0</v>
      </c>
      <c r="S209" s="136">
        <v>0</v>
      </c>
      <c r="T209" s="137">
        <f t="shared" ref="T209:T214" si="3">S209*H209</f>
        <v>0</v>
      </c>
      <c r="AR209" s="138" t="s">
        <v>1676</v>
      </c>
      <c r="AT209" s="138" t="s">
        <v>143</v>
      </c>
      <c r="AU209" s="138" t="s">
        <v>75</v>
      </c>
      <c r="AY209" s="17" t="s">
        <v>141</v>
      </c>
      <c r="BE209" s="139">
        <f t="shared" ref="BE209:BE214" si="4">IF(N209="základní",J209,0)</f>
        <v>0</v>
      </c>
      <c r="BF209" s="139">
        <f t="shared" ref="BF209:BF214" si="5">IF(N209="snížená",J209,0)</f>
        <v>0</v>
      </c>
      <c r="BG209" s="139">
        <f t="shared" ref="BG209:BG214" si="6">IF(N209="zákl. přenesená",J209,0)</f>
        <v>0</v>
      </c>
      <c r="BH209" s="139">
        <f t="shared" ref="BH209:BH214" si="7">IF(N209="sníž. přenesená",J209,0)</f>
        <v>0</v>
      </c>
      <c r="BI209" s="139">
        <f t="shared" ref="BI209:BI214" si="8">IF(N209="nulová",J209,0)</f>
        <v>0</v>
      </c>
      <c r="BJ209" s="17" t="s">
        <v>75</v>
      </c>
      <c r="BK209" s="139">
        <f t="shared" ref="BK209:BK214" si="9">ROUND(I209*H209,2)</f>
        <v>0</v>
      </c>
      <c r="BL209" s="17" t="s">
        <v>1676</v>
      </c>
      <c r="BM209" s="138" t="s">
        <v>488</v>
      </c>
    </row>
    <row r="210" spans="2:65" s="1" customFormat="1" ht="16.5" customHeight="1">
      <c r="B210" s="32"/>
      <c r="C210" s="127" t="s">
        <v>495</v>
      </c>
      <c r="D210" s="127" t="s">
        <v>143</v>
      </c>
      <c r="E210" s="128" t="s">
        <v>1677</v>
      </c>
      <c r="F210" s="129" t="s">
        <v>1678</v>
      </c>
      <c r="G210" s="130" t="s">
        <v>1679</v>
      </c>
      <c r="H210" s="131">
        <v>64</v>
      </c>
      <c r="I210" s="132"/>
      <c r="J210" s="133">
        <f t="shared" si="0"/>
        <v>0</v>
      </c>
      <c r="K210" s="129" t="s">
        <v>17</v>
      </c>
      <c r="L210" s="32"/>
      <c r="M210" s="134" t="s">
        <v>17</v>
      </c>
      <c r="N210" s="135" t="s">
        <v>38</v>
      </c>
      <c r="P210" s="136">
        <f t="shared" si="1"/>
        <v>0</v>
      </c>
      <c r="Q210" s="136">
        <v>0</v>
      </c>
      <c r="R210" s="136">
        <f t="shared" si="2"/>
        <v>0</v>
      </c>
      <c r="S210" s="136">
        <v>0</v>
      </c>
      <c r="T210" s="137">
        <f t="shared" si="3"/>
        <v>0</v>
      </c>
      <c r="AR210" s="138" t="s">
        <v>1676</v>
      </c>
      <c r="AT210" s="138" t="s">
        <v>143</v>
      </c>
      <c r="AU210" s="138" t="s">
        <v>75</v>
      </c>
      <c r="AY210" s="17" t="s">
        <v>141</v>
      </c>
      <c r="BE210" s="139">
        <f t="shared" si="4"/>
        <v>0</v>
      </c>
      <c r="BF210" s="139">
        <f t="shared" si="5"/>
        <v>0</v>
      </c>
      <c r="BG210" s="139">
        <f t="shared" si="6"/>
        <v>0</v>
      </c>
      <c r="BH210" s="139">
        <f t="shared" si="7"/>
        <v>0</v>
      </c>
      <c r="BI210" s="139">
        <f t="shared" si="8"/>
        <v>0</v>
      </c>
      <c r="BJ210" s="17" t="s">
        <v>75</v>
      </c>
      <c r="BK210" s="139">
        <f t="shared" si="9"/>
        <v>0</v>
      </c>
      <c r="BL210" s="17" t="s">
        <v>1676</v>
      </c>
      <c r="BM210" s="138" t="s">
        <v>498</v>
      </c>
    </row>
    <row r="211" spans="2:65" s="1" customFormat="1" ht="16.5" customHeight="1">
      <c r="B211" s="32"/>
      <c r="C211" s="127" t="s">
        <v>330</v>
      </c>
      <c r="D211" s="127" t="s">
        <v>143</v>
      </c>
      <c r="E211" s="128" t="s">
        <v>1680</v>
      </c>
      <c r="F211" s="129" t="s">
        <v>1681</v>
      </c>
      <c r="G211" s="130" t="s">
        <v>366</v>
      </c>
      <c r="H211" s="131">
        <v>1</v>
      </c>
      <c r="I211" s="132"/>
      <c r="J211" s="133">
        <f t="shared" si="0"/>
        <v>0</v>
      </c>
      <c r="K211" s="129" t="s">
        <v>17</v>
      </c>
      <c r="L211" s="32"/>
      <c r="M211" s="134" t="s">
        <v>17</v>
      </c>
      <c r="N211" s="135" t="s">
        <v>38</v>
      </c>
      <c r="P211" s="136">
        <f t="shared" si="1"/>
        <v>0</v>
      </c>
      <c r="Q211" s="136">
        <v>0</v>
      </c>
      <c r="R211" s="136">
        <f t="shared" si="2"/>
        <v>0</v>
      </c>
      <c r="S211" s="136">
        <v>0</v>
      </c>
      <c r="T211" s="137">
        <f t="shared" si="3"/>
        <v>0</v>
      </c>
      <c r="AR211" s="138" t="s">
        <v>1676</v>
      </c>
      <c r="AT211" s="138" t="s">
        <v>143</v>
      </c>
      <c r="AU211" s="138" t="s">
        <v>75</v>
      </c>
      <c r="AY211" s="17" t="s">
        <v>141</v>
      </c>
      <c r="BE211" s="139">
        <f t="shared" si="4"/>
        <v>0</v>
      </c>
      <c r="BF211" s="139">
        <f t="shared" si="5"/>
        <v>0</v>
      </c>
      <c r="BG211" s="139">
        <f t="shared" si="6"/>
        <v>0</v>
      </c>
      <c r="BH211" s="139">
        <f t="shared" si="7"/>
        <v>0</v>
      </c>
      <c r="BI211" s="139">
        <f t="shared" si="8"/>
        <v>0</v>
      </c>
      <c r="BJ211" s="17" t="s">
        <v>75</v>
      </c>
      <c r="BK211" s="139">
        <f t="shared" si="9"/>
        <v>0</v>
      </c>
      <c r="BL211" s="17" t="s">
        <v>1676</v>
      </c>
      <c r="BM211" s="138" t="s">
        <v>501</v>
      </c>
    </row>
    <row r="212" spans="2:65" s="1" customFormat="1" ht="16.5" customHeight="1">
      <c r="B212" s="32"/>
      <c r="C212" s="127" t="s">
        <v>503</v>
      </c>
      <c r="D212" s="127" t="s">
        <v>143</v>
      </c>
      <c r="E212" s="128" t="s">
        <v>1682</v>
      </c>
      <c r="F212" s="129" t="s">
        <v>1683</v>
      </c>
      <c r="G212" s="130" t="s">
        <v>366</v>
      </c>
      <c r="H212" s="131">
        <v>1</v>
      </c>
      <c r="I212" s="132"/>
      <c r="J212" s="133">
        <f t="shared" si="0"/>
        <v>0</v>
      </c>
      <c r="K212" s="129" t="s">
        <v>17</v>
      </c>
      <c r="L212" s="32"/>
      <c r="M212" s="134" t="s">
        <v>17</v>
      </c>
      <c r="N212" s="135" t="s">
        <v>38</v>
      </c>
      <c r="P212" s="136">
        <f t="shared" si="1"/>
        <v>0</v>
      </c>
      <c r="Q212" s="136">
        <v>0</v>
      </c>
      <c r="R212" s="136">
        <f t="shared" si="2"/>
        <v>0</v>
      </c>
      <c r="S212" s="136">
        <v>0</v>
      </c>
      <c r="T212" s="137">
        <f t="shared" si="3"/>
        <v>0</v>
      </c>
      <c r="AR212" s="138" t="s">
        <v>1676</v>
      </c>
      <c r="AT212" s="138" t="s">
        <v>143</v>
      </c>
      <c r="AU212" s="138" t="s">
        <v>75</v>
      </c>
      <c r="AY212" s="17" t="s">
        <v>141</v>
      </c>
      <c r="BE212" s="139">
        <f t="shared" si="4"/>
        <v>0</v>
      </c>
      <c r="BF212" s="139">
        <f t="shared" si="5"/>
        <v>0</v>
      </c>
      <c r="BG212" s="139">
        <f t="shared" si="6"/>
        <v>0</v>
      </c>
      <c r="BH212" s="139">
        <f t="shared" si="7"/>
        <v>0</v>
      </c>
      <c r="BI212" s="139">
        <f t="shared" si="8"/>
        <v>0</v>
      </c>
      <c r="BJ212" s="17" t="s">
        <v>75</v>
      </c>
      <c r="BK212" s="139">
        <f t="shared" si="9"/>
        <v>0</v>
      </c>
      <c r="BL212" s="17" t="s">
        <v>1676</v>
      </c>
      <c r="BM212" s="138" t="s">
        <v>506</v>
      </c>
    </row>
    <row r="213" spans="2:65" s="1" customFormat="1" ht="16.5" customHeight="1">
      <c r="B213" s="32"/>
      <c r="C213" s="127" t="s">
        <v>335</v>
      </c>
      <c r="D213" s="127" t="s">
        <v>143</v>
      </c>
      <c r="E213" s="128" t="s">
        <v>1684</v>
      </c>
      <c r="F213" s="129" t="s">
        <v>1685</v>
      </c>
      <c r="G213" s="130" t="s">
        <v>366</v>
      </c>
      <c r="H213" s="131">
        <v>1</v>
      </c>
      <c r="I213" s="132"/>
      <c r="J213" s="133">
        <f t="shared" si="0"/>
        <v>0</v>
      </c>
      <c r="K213" s="129" t="s">
        <v>17</v>
      </c>
      <c r="L213" s="32"/>
      <c r="M213" s="134" t="s">
        <v>17</v>
      </c>
      <c r="N213" s="135" t="s">
        <v>38</v>
      </c>
      <c r="P213" s="136">
        <f t="shared" si="1"/>
        <v>0</v>
      </c>
      <c r="Q213" s="136">
        <v>0</v>
      </c>
      <c r="R213" s="136">
        <f t="shared" si="2"/>
        <v>0</v>
      </c>
      <c r="S213" s="136">
        <v>0</v>
      </c>
      <c r="T213" s="137">
        <f t="shared" si="3"/>
        <v>0</v>
      </c>
      <c r="AR213" s="138" t="s">
        <v>1676</v>
      </c>
      <c r="AT213" s="138" t="s">
        <v>143</v>
      </c>
      <c r="AU213" s="138" t="s">
        <v>75</v>
      </c>
      <c r="AY213" s="17" t="s">
        <v>141</v>
      </c>
      <c r="BE213" s="139">
        <f t="shared" si="4"/>
        <v>0</v>
      </c>
      <c r="BF213" s="139">
        <f t="shared" si="5"/>
        <v>0</v>
      </c>
      <c r="BG213" s="139">
        <f t="shared" si="6"/>
        <v>0</v>
      </c>
      <c r="BH213" s="139">
        <f t="shared" si="7"/>
        <v>0</v>
      </c>
      <c r="BI213" s="139">
        <f t="shared" si="8"/>
        <v>0</v>
      </c>
      <c r="BJ213" s="17" t="s">
        <v>75</v>
      </c>
      <c r="BK213" s="139">
        <f t="shared" si="9"/>
        <v>0</v>
      </c>
      <c r="BL213" s="17" t="s">
        <v>1676</v>
      </c>
      <c r="BM213" s="138" t="s">
        <v>510</v>
      </c>
    </row>
    <row r="214" spans="2:65" s="1" customFormat="1" ht="24.25" customHeight="1">
      <c r="B214" s="32"/>
      <c r="C214" s="127" t="s">
        <v>512</v>
      </c>
      <c r="D214" s="127" t="s">
        <v>143</v>
      </c>
      <c r="E214" s="128" t="s">
        <v>1686</v>
      </c>
      <c r="F214" s="129" t="s">
        <v>1687</v>
      </c>
      <c r="G214" s="130" t="s">
        <v>1688</v>
      </c>
      <c r="H214" s="131">
        <v>5</v>
      </c>
      <c r="I214" s="132"/>
      <c r="J214" s="133">
        <f t="shared" si="0"/>
        <v>0</v>
      </c>
      <c r="K214" s="129" t="s">
        <v>147</v>
      </c>
      <c r="L214" s="32"/>
      <c r="M214" s="134" t="s">
        <v>17</v>
      </c>
      <c r="N214" s="135" t="s">
        <v>38</v>
      </c>
      <c r="P214" s="136">
        <f t="shared" si="1"/>
        <v>0</v>
      </c>
      <c r="Q214" s="136">
        <v>0</v>
      </c>
      <c r="R214" s="136">
        <f t="shared" si="2"/>
        <v>0</v>
      </c>
      <c r="S214" s="136">
        <v>0</v>
      </c>
      <c r="T214" s="137">
        <f t="shared" si="3"/>
        <v>0</v>
      </c>
      <c r="AR214" s="138" t="s">
        <v>1676</v>
      </c>
      <c r="AT214" s="138" t="s">
        <v>143</v>
      </c>
      <c r="AU214" s="138" t="s">
        <v>75</v>
      </c>
      <c r="AY214" s="17" t="s">
        <v>141</v>
      </c>
      <c r="BE214" s="139">
        <f t="shared" si="4"/>
        <v>0</v>
      </c>
      <c r="BF214" s="139">
        <f t="shared" si="5"/>
        <v>0</v>
      </c>
      <c r="BG214" s="139">
        <f t="shared" si="6"/>
        <v>0</v>
      </c>
      <c r="BH214" s="139">
        <f t="shared" si="7"/>
        <v>0</v>
      </c>
      <c r="BI214" s="139">
        <f t="shared" si="8"/>
        <v>0</v>
      </c>
      <c r="BJ214" s="17" t="s">
        <v>75</v>
      </c>
      <c r="BK214" s="139">
        <f t="shared" si="9"/>
        <v>0</v>
      </c>
      <c r="BL214" s="17" t="s">
        <v>1676</v>
      </c>
      <c r="BM214" s="138" t="s">
        <v>515</v>
      </c>
    </row>
    <row r="215" spans="2:65" s="1" customFormat="1">
      <c r="B215" s="32"/>
      <c r="D215" s="140" t="s">
        <v>149</v>
      </c>
      <c r="F215" s="141" t="s">
        <v>1689</v>
      </c>
      <c r="I215" s="142"/>
      <c r="L215" s="32"/>
      <c r="M215" s="143"/>
      <c r="T215" s="53"/>
      <c r="AT215" s="17" t="s">
        <v>149</v>
      </c>
      <c r="AU215" s="17" t="s">
        <v>75</v>
      </c>
    </row>
    <row r="216" spans="2:65" s="1" customFormat="1" ht="24.25" customHeight="1">
      <c r="B216" s="32"/>
      <c r="C216" s="127" t="s">
        <v>340</v>
      </c>
      <c r="D216" s="127" t="s">
        <v>143</v>
      </c>
      <c r="E216" s="128" t="s">
        <v>1690</v>
      </c>
      <c r="F216" s="129" t="s">
        <v>1691</v>
      </c>
      <c r="G216" s="130" t="s">
        <v>1646</v>
      </c>
      <c r="H216" s="131">
        <v>5</v>
      </c>
      <c r="I216" s="132"/>
      <c r="J216" s="133">
        <f>ROUND(I216*H216,2)</f>
        <v>0</v>
      </c>
      <c r="K216" s="129" t="s">
        <v>147</v>
      </c>
      <c r="L216" s="32"/>
      <c r="M216" s="134" t="s">
        <v>17</v>
      </c>
      <c r="N216" s="135" t="s">
        <v>38</v>
      </c>
      <c r="P216" s="136">
        <f>O216*H216</f>
        <v>0</v>
      </c>
      <c r="Q216" s="136">
        <v>0</v>
      </c>
      <c r="R216" s="136">
        <f>Q216*H216</f>
        <v>0</v>
      </c>
      <c r="S216" s="136">
        <v>0</v>
      </c>
      <c r="T216" s="137">
        <f>S216*H216</f>
        <v>0</v>
      </c>
      <c r="AR216" s="138" t="s">
        <v>1676</v>
      </c>
      <c r="AT216" s="138" t="s">
        <v>143</v>
      </c>
      <c r="AU216" s="138" t="s">
        <v>75</v>
      </c>
      <c r="AY216" s="17" t="s">
        <v>141</v>
      </c>
      <c r="BE216" s="139">
        <f>IF(N216="základní",J216,0)</f>
        <v>0</v>
      </c>
      <c r="BF216" s="139">
        <f>IF(N216="snížená",J216,0)</f>
        <v>0</v>
      </c>
      <c r="BG216" s="139">
        <f>IF(N216="zákl. přenesená",J216,0)</f>
        <v>0</v>
      </c>
      <c r="BH216" s="139">
        <f>IF(N216="sníž. přenesená",J216,0)</f>
        <v>0</v>
      </c>
      <c r="BI216" s="139">
        <f>IF(N216="nulová",J216,0)</f>
        <v>0</v>
      </c>
      <c r="BJ216" s="17" t="s">
        <v>75</v>
      </c>
      <c r="BK216" s="139">
        <f>ROUND(I216*H216,2)</f>
        <v>0</v>
      </c>
      <c r="BL216" s="17" t="s">
        <v>1676</v>
      </c>
      <c r="BM216" s="138" t="s">
        <v>519</v>
      </c>
    </row>
    <row r="217" spans="2:65" s="1" customFormat="1">
      <c r="B217" s="32"/>
      <c r="D217" s="140" t="s">
        <v>149</v>
      </c>
      <c r="F217" s="141" t="s">
        <v>1692</v>
      </c>
      <c r="I217" s="142"/>
      <c r="L217" s="32"/>
      <c r="M217" s="143"/>
      <c r="T217" s="53"/>
      <c r="AT217" s="17" t="s">
        <v>149</v>
      </c>
      <c r="AU217" s="17" t="s">
        <v>75</v>
      </c>
    </row>
    <row r="218" spans="2:65" s="1" customFormat="1" ht="21.75" customHeight="1">
      <c r="B218" s="32"/>
      <c r="C218" s="127" t="s">
        <v>522</v>
      </c>
      <c r="D218" s="127" t="s">
        <v>143</v>
      </c>
      <c r="E218" s="128" t="s">
        <v>1693</v>
      </c>
      <c r="F218" s="129" t="s">
        <v>1694</v>
      </c>
      <c r="G218" s="130" t="s">
        <v>366</v>
      </c>
      <c r="H218" s="131">
        <v>5</v>
      </c>
      <c r="I218" s="132"/>
      <c r="J218" s="133">
        <f>ROUND(I218*H218,2)</f>
        <v>0</v>
      </c>
      <c r="K218" s="129" t="s">
        <v>147</v>
      </c>
      <c r="L218" s="32"/>
      <c r="M218" s="134" t="s">
        <v>17</v>
      </c>
      <c r="N218" s="135" t="s">
        <v>38</v>
      </c>
      <c r="P218" s="136">
        <f>O218*H218</f>
        <v>0</v>
      </c>
      <c r="Q218" s="136">
        <v>0</v>
      </c>
      <c r="R218" s="136">
        <f>Q218*H218</f>
        <v>0</v>
      </c>
      <c r="S218" s="136">
        <v>0</v>
      </c>
      <c r="T218" s="137">
        <f>S218*H218</f>
        <v>0</v>
      </c>
      <c r="AR218" s="138" t="s">
        <v>1676</v>
      </c>
      <c r="AT218" s="138" t="s">
        <v>143</v>
      </c>
      <c r="AU218" s="138" t="s">
        <v>75</v>
      </c>
      <c r="AY218" s="17" t="s">
        <v>141</v>
      </c>
      <c r="BE218" s="139">
        <f>IF(N218="základní",J218,0)</f>
        <v>0</v>
      </c>
      <c r="BF218" s="139">
        <f>IF(N218="snížená",J218,0)</f>
        <v>0</v>
      </c>
      <c r="BG218" s="139">
        <f>IF(N218="zákl. přenesená",J218,0)</f>
        <v>0</v>
      </c>
      <c r="BH218" s="139">
        <f>IF(N218="sníž. přenesená",J218,0)</f>
        <v>0</v>
      </c>
      <c r="BI218" s="139">
        <f>IF(N218="nulová",J218,0)</f>
        <v>0</v>
      </c>
      <c r="BJ218" s="17" t="s">
        <v>75</v>
      </c>
      <c r="BK218" s="139">
        <f>ROUND(I218*H218,2)</f>
        <v>0</v>
      </c>
      <c r="BL218" s="17" t="s">
        <v>1676</v>
      </c>
      <c r="BM218" s="138" t="s">
        <v>525</v>
      </c>
    </row>
    <row r="219" spans="2:65" s="1" customFormat="1">
      <c r="B219" s="32"/>
      <c r="D219" s="140" t="s">
        <v>149</v>
      </c>
      <c r="F219" s="141" t="s">
        <v>1695</v>
      </c>
      <c r="I219" s="142"/>
      <c r="L219" s="32"/>
      <c r="M219" s="143"/>
      <c r="T219" s="53"/>
      <c r="AT219" s="17" t="s">
        <v>149</v>
      </c>
      <c r="AU219" s="17" t="s">
        <v>75</v>
      </c>
    </row>
    <row r="220" spans="2:65" s="1" customFormat="1" ht="16.5" customHeight="1">
      <c r="B220" s="32"/>
      <c r="C220" s="127" t="s">
        <v>347</v>
      </c>
      <c r="D220" s="127" t="s">
        <v>143</v>
      </c>
      <c r="E220" s="128" t="s">
        <v>1696</v>
      </c>
      <c r="F220" s="129" t="s">
        <v>1697</v>
      </c>
      <c r="G220" s="130" t="s">
        <v>366</v>
      </c>
      <c r="H220" s="131">
        <v>5</v>
      </c>
      <c r="I220" s="132"/>
      <c r="J220" s="133">
        <f>ROUND(I220*H220,2)</f>
        <v>0</v>
      </c>
      <c r="K220" s="129" t="s">
        <v>147</v>
      </c>
      <c r="L220" s="32"/>
      <c r="M220" s="134" t="s">
        <v>17</v>
      </c>
      <c r="N220" s="135" t="s">
        <v>38</v>
      </c>
      <c r="P220" s="136">
        <f>O220*H220</f>
        <v>0</v>
      </c>
      <c r="Q220" s="136">
        <v>0</v>
      </c>
      <c r="R220" s="136">
        <f>Q220*H220</f>
        <v>0</v>
      </c>
      <c r="S220" s="136">
        <v>0</v>
      </c>
      <c r="T220" s="137">
        <f>S220*H220</f>
        <v>0</v>
      </c>
      <c r="AR220" s="138" t="s">
        <v>1676</v>
      </c>
      <c r="AT220" s="138" t="s">
        <v>143</v>
      </c>
      <c r="AU220" s="138" t="s">
        <v>75</v>
      </c>
      <c r="AY220" s="17" t="s">
        <v>141</v>
      </c>
      <c r="BE220" s="139">
        <f>IF(N220="základní",J220,0)</f>
        <v>0</v>
      </c>
      <c r="BF220" s="139">
        <f>IF(N220="snížená",J220,0)</f>
        <v>0</v>
      </c>
      <c r="BG220" s="139">
        <f>IF(N220="zákl. přenesená",J220,0)</f>
        <v>0</v>
      </c>
      <c r="BH220" s="139">
        <f>IF(N220="sníž. přenesená",J220,0)</f>
        <v>0</v>
      </c>
      <c r="BI220" s="139">
        <f>IF(N220="nulová",J220,0)</f>
        <v>0</v>
      </c>
      <c r="BJ220" s="17" t="s">
        <v>75</v>
      </c>
      <c r="BK220" s="139">
        <f>ROUND(I220*H220,2)</f>
        <v>0</v>
      </c>
      <c r="BL220" s="17" t="s">
        <v>1676</v>
      </c>
      <c r="BM220" s="138" t="s">
        <v>528</v>
      </c>
    </row>
    <row r="221" spans="2:65" s="1" customFormat="1">
      <c r="B221" s="32"/>
      <c r="D221" s="140" t="s">
        <v>149</v>
      </c>
      <c r="F221" s="141" t="s">
        <v>1698</v>
      </c>
      <c r="I221" s="142"/>
      <c r="L221" s="32"/>
      <c r="M221" s="143"/>
      <c r="T221" s="53"/>
      <c r="AT221" s="17" t="s">
        <v>149</v>
      </c>
      <c r="AU221" s="17" t="s">
        <v>75</v>
      </c>
    </row>
    <row r="222" spans="2:65" s="1" customFormat="1" ht="16.5" customHeight="1">
      <c r="B222" s="32"/>
      <c r="C222" s="127" t="s">
        <v>530</v>
      </c>
      <c r="D222" s="127" t="s">
        <v>143</v>
      </c>
      <c r="E222" s="128" t="s">
        <v>1699</v>
      </c>
      <c r="F222" s="129" t="s">
        <v>1700</v>
      </c>
      <c r="G222" s="130" t="s">
        <v>1679</v>
      </c>
      <c r="H222" s="131">
        <v>48</v>
      </c>
      <c r="I222" s="132"/>
      <c r="J222" s="133">
        <f>ROUND(I222*H222,2)</f>
        <v>0</v>
      </c>
      <c r="K222" s="129" t="s">
        <v>147</v>
      </c>
      <c r="L222" s="32"/>
      <c r="M222" s="134" t="s">
        <v>17</v>
      </c>
      <c r="N222" s="135" t="s">
        <v>38</v>
      </c>
      <c r="P222" s="136">
        <f>O222*H222</f>
        <v>0</v>
      </c>
      <c r="Q222" s="136">
        <v>0</v>
      </c>
      <c r="R222" s="136">
        <f>Q222*H222</f>
        <v>0</v>
      </c>
      <c r="S222" s="136">
        <v>0</v>
      </c>
      <c r="T222" s="137">
        <f>S222*H222</f>
        <v>0</v>
      </c>
      <c r="AR222" s="138" t="s">
        <v>1676</v>
      </c>
      <c r="AT222" s="138" t="s">
        <v>143</v>
      </c>
      <c r="AU222" s="138" t="s">
        <v>75</v>
      </c>
      <c r="AY222" s="17" t="s">
        <v>141</v>
      </c>
      <c r="BE222" s="139">
        <f>IF(N222="základní",J222,0)</f>
        <v>0</v>
      </c>
      <c r="BF222" s="139">
        <f>IF(N222="snížená",J222,0)</f>
        <v>0</v>
      </c>
      <c r="BG222" s="139">
        <f>IF(N222="zákl. přenesená",J222,0)</f>
        <v>0</v>
      </c>
      <c r="BH222" s="139">
        <f>IF(N222="sníž. přenesená",J222,0)</f>
        <v>0</v>
      </c>
      <c r="BI222" s="139">
        <f>IF(N222="nulová",J222,0)</f>
        <v>0</v>
      </c>
      <c r="BJ222" s="17" t="s">
        <v>75</v>
      </c>
      <c r="BK222" s="139">
        <f>ROUND(I222*H222,2)</f>
        <v>0</v>
      </c>
      <c r="BL222" s="17" t="s">
        <v>1676</v>
      </c>
      <c r="BM222" s="138" t="s">
        <v>533</v>
      </c>
    </row>
    <row r="223" spans="2:65" s="1" customFormat="1">
      <c r="B223" s="32"/>
      <c r="D223" s="140" t="s">
        <v>149</v>
      </c>
      <c r="F223" s="141" t="s">
        <v>1701</v>
      </c>
      <c r="I223" s="142"/>
      <c r="L223" s="32"/>
      <c r="M223" s="143"/>
      <c r="T223" s="53"/>
      <c r="AT223" s="17" t="s">
        <v>149</v>
      </c>
      <c r="AU223" s="17" t="s">
        <v>75</v>
      </c>
    </row>
    <row r="224" spans="2:65" s="1" customFormat="1" ht="24.25" customHeight="1">
      <c r="B224" s="32"/>
      <c r="C224" s="165" t="s">
        <v>353</v>
      </c>
      <c r="D224" s="165" t="s">
        <v>467</v>
      </c>
      <c r="E224" s="166" t="s">
        <v>1702</v>
      </c>
      <c r="F224" s="167" t="s">
        <v>1703</v>
      </c>
      <c r="G224" s="168" t="s">
        <v>1704</v>
      </c>
      <c r="H224" s="169">
        <v>0.3</v>
      </c>
      <c r="I224" s="170"/>
      <c r="J224" s="171">
        <f>ROUND(I224*H224,2)</f>
        <v>0</v>
      </c>
      <c r="K224" s="167" t="s">
        <v>17</v>
      </c>
      <c r="L224" s="172"/>
      <c r="M224" s="182" t="s">
        <v>17</v>
      </c>
      <c r="N224" s="183" t="s">
        <v>38</v>
      </c>
      <c r="O224" s="180"/>
      <c r="P224" s="184">
        <f>O224*H224</f>
        <v>0</v>
      </c>
      <c r="Q224" s="184">
        <v>0</v>
      </c>
      <c r="R224" s="184">
        <f>Q224*H224</f>
        <v>0</v>
      </c>
      <c r="S224" s="184">
        <v>0</v>
      </c>
      <c r="T224" s="185">
        <f>S224*H224</f>
        <v>0</v>
      </c>
      <c r="AR224" s="138" t="s">
        <v>1676</v>
      </c>
      <c r="AT224" s="138" t="s">
        <v>467</v>
      </c>
      <c r="AU224" s="138" t="s">
        <v>75</v>
      </c>
      <c r="AY224" s="17" t="s">
        <v>141</v>
      </c>
      <c r="BE224" s="139">
        <f>IF(N224="základní",J224,0)</f>
        <v>0</v>
      </c>
      <c r="BF224" s="139">
        <f>IF(N224="snížená",J224,0)</f>
        <v>0</v>
      </c>
      <c r="BG224" s="139">
        <f>IF(N224="zákl. přenesená",J224,0)</f>
        <v>0</v>
      </c>
      <c r="BH224" s="139">
        <f>IF(N224="sníž. přenesená",J224,0)</f>
        <v>0</v>
      </c>
      <c r="BI224" s="139">
        <f>IF(N224="nulová",J224,0)</f>
        <v>0</v>
      </c>
      <c r="BJ224" s="17" t="s">
        <v>75</v>
      </c>
      <c r="BK224" s="139">
        <f>ROUND(I224*H224,2)</f>
        <v>0</v>
      </c>
      <c r="BL224" s="17" t="s">
        <v>1676</v>
      </c>
      <c r="BM224" s="138" t="s">
        <v>537</v>
      </c>
    </row>
    <row r="225" spans="2:12" s="1" customFormat="1" ht="7" customHeight="1">
      <c r="B225" s="41"/>
      <c r="C225" s="42"/>
      <c r="D225" s="42"/>
      <c r="E225" s="42"/>
      <c r="F225" s="42"/>
      <c r="G225" s="42"/>
      <c r="H225" s="42"/>
      <c r="I225" s="42"/>
      <c r="J225" s="42"/>
      <c r="K225" s="42"/>
      <c r="L225" s="32"/>
    </row>
  </sheetData>
  <sheetProtection algorithmName="SHA-512" hashValue="ClxzoVQDF2Xvr32rnFARiAXNEGub38sb5POJKk2ONLcZm9KIHsJFfWaEIgIoiJFzekNCtNiZP3ePqiyMY85kAA==" saltValue="BR8MS/jx36GWTSpW9ER6TE3Q4fZIkc5cUeeDQQLlfFcr1Z9hOJ537Uh1wv+R+dVQVqq//CvE75psQJHQ+2qSxQ==" spinCount="100000" sheet="1" objects="1" scenarios="1" formatColumns="0" formatRows="0" autoFilter="0"/>
  <autoFilter ref="C89:K224" xr:uid="{00000000-0009-0000-0000-000005000000}"/>
  <mergeCells count="9">
    <mergeCell ref="E50:H50"/>
    <mergeCell ref="E80:H80"/>
    <mergeCell ref="E82:H82"/>
    <mergeCell ref="L2:V2"/>
    <mergeCell ref="E7:H7"/>
    <mergeCell ref="E9:H9"/>
    <mergeCell ref="E18:H18"/>
    <mergeCell ref="E27:H27"/>
    <mergeCell ref="E48:H48"/>
  </mergeCells>
  <hyperlinks>
    <hyperlink ref="F95" r:id="rId1" xr:uid="{00000000-0004-0000-0500-000000000000}"/>
    <hyperlink ref="F101" r:id="rId2" xr:uid="{00000000-0004-0000-0500-000001000000}"/>
    <hyperlink ref="F106" r:id="rId3" xr:uid="{00000000-0004-0000-0500-000002000000}"/>
    <hyperlink ref="F112" r:id="rId4" xr:uid="{00000000-0004-0000-0500-000003000000}"/>
    <hyperlink ref="F114" r:id="rId5" xr:uid="{00000000-0004-0000-0500-000004000000}"/>
    <hyperlink ref="F116" r:id="rId6" xr:uid="{00000000-0004-0000-0500-000005000000}"/>
    <hyperlink ref="F119" r:id="rId7" xr:uid="{00000000-0004-0000-0500-000006000000}"/>
    <hyperlink ref="F123" r:id="rId8" xr:uid="{00000000-0004-0000-0500-000007000000}"/>
    <hyperlink ref="F128" r:id="rId9" xr:uid="{00000000-0004-0000-0500-000008000000}"/>
    <hyperlink ref="F134" r:id="rId10" xr:uid="{00000000-0004-0000-0500-000009000000}"/>
    <hyperlink ref="F136" r:id="rId11" xr:uid="{00000000-0004-0000-0500-00000A000000}"/>
    <hyperlink ref="F138" r:id="rId12" xr:uid="{00000000-0004-0000-0500-00000B000000}"/>
    <hyperlink ref="F141" r:id="rId13" xr:uid="{00000000-0004-0000-0500-00000C000000}"/>
    <hyperlink ref="F146" r:id="rId14" xr:uid="{00000000-0004-0000-0500-00000D000000}"/>
    <hyperlink ref="F149" r:id="rId15" xr:uid="{00000000-0004-0000-0500-00000E000000}"/>
    <hyperlink ref="F152" r:id="rId16" xr:uid="{00000000-0004-0000-0500-00000F000000}"/>
    <hyperlink ref="F159" r:id="rId17" xr:uid="{00000000-0004-0000-0500-000010000000}"/>
    <hyperlink ref="F162" r:id="rId18" xr:uid="{00000000-0004-0000-0500-000011000000}"/>
    <hyperlink ref="F167" r:id="rId19" xr:uid="{00000000-0004-0000-0500-000012000000}"/>
    <hyperlink ref="F170" r:id="rId20" xr:uid="{00000000-0004-0000-0500-000013000000}"/>
    <hyperlink ref="F174" r:id="rId21" xr:uid="{00000000-0004-0000-0500-000014000000}"/>
    <hyperlink ref="F178" r:id="rId22" xr:uid="{00000000-0004-0000-0500-000015000000}"/>
    <hyperlink ref="F180" r:id="rId23" xr:uid="{00000000-0004-0000-0500-000016000000}"/>
    <hyperlink ref="F182" r:id="rId24" xr:uid="{00000000-0004-0000-0500-000017000000}"/>
    <hyperlink ref="F184" r:id="rId25" xr:uid="{00000000-0004-0000-0500-000018000000}"/>
    <hyperlink ref="F186" r:id="rId26" xr:uid="{00000000-0004-0000-0500-000019000000}"/>
    <hyperlink ref="F188" r:id="rId27" xr:uid="{00000000-0004-0000-0500-00001A000000}"/>
    <hyperlink ref="F193" r:id="rId28" xr:uid="{00000000-0004-0000-0500-00001B000000}"/>
    <hyperlink ref="F197" r:id="rId29" xr:uid="{00000000-0004-0000-0500-00001C000000}"/>
    <hyperlink ref="F201" r:id="rId30" xr:uid="{00000000-0004-0000-0500-00001D000000}"/>
    <hyperlink ref="F205" r:id="rId31" xr:uid="{00000000-0004-0000-0500-00001E000000}"/>
    <hyperlink ref="F215" r:id="rId32" xr:uid="{00000000-0004-0000-0500-00001F000000}"/>
    <hyperlink ref="F217" r:id="rId33" xr:uid="{00000000-0004-0000-0500-000020000000}"/>
    <hyperlink ref="F219" r:id="rId34" xr:uid="{00000000-0004-0000-0500-000021000000}"/>
    <hyperlink ref="F221" r:id="rId35" xr:uid="{00000000-0004-0000-0500-000022000000}"/>
    <hyperlink ref="F223" r:id="rId36" xr:uid="{00000000-0004-0000-0500-000023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3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107"/>
  <sheetViews>
    <sheetView showGridLines="0" workbookViewId="0"/>
  </sheetViews>
  <sheetFormatPr baseColWidth="10" defaultColWidth="8.75" defaultRowHeight="11"/>
  <cols>
    <col min="1" max="1" width="8.25" customWidth="1"/>
    <col min="2" max="2" width="1.25" customWidth="1"/>
    <col min="3" max="4" width="4.25" customWidth="1"/>
    <col min="5" max="5" width="17.25" customWidth="1"/>
    <col min="6" max="6" width="100.75" customWidth="1"/>
    <col min="7" max="7" width="7.5" customWidth="1"/>
    <col min="8" max="8" width="14" customWidth="1"/>
    <col min="9" max="9" width="15.75" customWidth="1"/>
    <col min="10" max="11" width="22.25" customWidth="1"/>
    <col min="12" max="12" width="9.25" customWidth="1"/>
    <col min="13" max="13" width="10.75" hidden="1" customWidth="1"/>
    <col min="14" max="14" width="9.25" hidden="1"/>
    <col min="15" max="20" width="14.25" hidden="1" customWidth="1"/>
    <col min="21" max="21" width="16.25" hidden="1" customWidth="1"/>
    <col min="22" max="22" width="12.25" customWidth="1"/>
    <col min="23" max="23" width="16.25" customWidth="1"/>
    <col min="24" max="24" width="12.25" customWidth="1"/>
    <col min="25" max="25" width="15" customWidth="1"/>
    <col min="26" max="26" width="11" customWidth="1"/>
    <col min="27" max="27" width="15" customWidth="1"/>
    <col min="28" max="28" width="16.25" customWidth="1"/>
    <col min="29" max="29" width="11" customWidth="1"/>
    <col min="30" max="30" width="15" customWidth="1"/>
    <col min="31" max="31" width="16.25" customWidth="1"/>
    <col min="44" max="65" width="9.25" hidden="1"/>
  </cols>
  <sheetData>
    <row r="2" spans="2:46" ht="37" customHeight="1">
      <c r="L2" s="277"/>
      <c r="M2" s="277"/>
      <c r="N2" s="277"/>
      <c r="O2" s="277"/>
      <c r="P2" s="277"/>
      <c r="Q2" s="277"/>
      <c r="R2" s="277"/>
      <c r="S2" s="277"/>
      <c r="T2" s="277"/>
      <c r="U2" s="277"/>
      <c r="V2" s="277"/>
      <c r="AT2" s="17" t="s">
        <v>92</v>
      </c>
    </row>
    <row r="3" spans="2:46" ht="7" customHeight="1">
      <c r="B3" s="18"/>
      <c r="C3" s="19"/>
      <c r="D3" s="19"/>
      <c r="E3" s="19"/>
      <c r="F3" s="19"/>
      <c r="G3" s="19"/>
      <c r="H3" s="19"/>
      <c r="I3" s="19"/>
      <c r="J3" s="19"/>
      <c r="K3" s="19"/>
      <c r="L3" s="20"/>
      <c r="AT3" s="17" t="s">
        <v>77</v>
      </c>
    </row>
    <row r="4" spans="2:46" ht="25" customHeight="1">
      <c r="B4" s="20"/>
      <c r="D4" s="21" t="s">
        <v>93</v>
      </c>
      <c r="L4" s="20"/>
      <c r="M4" s="85" t="s">
        <v>10</v>
      </c>
      <c r="AT4" s="17" t="s">
        <v>4</v>
      </c>
    </row>
    <row r="5" spans="2:46" ht="7" customHeight="1">
      <c r="B5" s="20"/>
      <c r="L5" s="20"/>
    </row>
    <row r="6" spans="2:46" ht="12" customHeight="1">
      <c r="B6" s="20"/>
      <c r="D6" s="27" t="s">
        <v>14</v>
      </c>
      <c r="L6" s="20"/>
    </row>
    <row r="7" spans="2:46" ht="16.5" customHeight="1">
      <c r="B7" s="20"/>
      <c r="E7" s="275" t="str">
        <f>'Rekapitulace stavby'!K6</f>
        <v>Přístavba šaten ZŠ a MŠ Braňany</v>
      </c>
      <c r="F7" s="276"/>
      <c r="G7" s="276"/>
      <c r="H7" s="276"/>
      <c r="L7" s="20"/>
    </row>
    <row r="8" spans="2:46" s="1" customFormat="1" ht="12" customHeight="1">
      <c r="B8" s="32"/>
      <c r="D8" s="27" t="s">
        <v>94</v>
      </c>
      <c r="L8" s="32"/>
    </row>
    <row r="9" spans="2:46" s="1" customFormat="1" ht="16.5" customHeight="1">
      <c r="B9" s="32"/>
      <c r="E9" s="273" t="s">
        <v>1705</v>
      </c>
      <c r="F9" s="274"/>
      <c r="G9" s="274"/>
      <c r="H9" s="274"/>
      <c r="L9" s="32"/>
    </row>
    <row r="10" spans="2:46" s="1" customFormat="1">
      <c r="B10" s="32"/>
      <c r="L10" s="32"/>
    </row>
    <row r="11" spans="2:46" s="1" customFormat="1" ht="12" customHeight="1">
      <c r="B11" s="32"/>
      <c r="D11" s="27" t="s">
        <v>16</v>
      </c>
      <c r="F11" s="25" t="s">
        <v>17</v>
      </c>
      <c r="I11" s="27" t="s">
        <v>18</v>
      </c>
      <c r="J11" s="25" t="s">
        <v>17</v>
      </c>
      <c r="L11" s="32"/>
    </row>
    <row r="12" spans="2:46" s="1" customFormat="1" ht="12" customHeight="1">
      <c r="B12" s="32"/>
      <c r="D12" s="27" t="s">
        <v>19</v>
      </c>
      <c r="F12" s="25" t="s">
        <v>96</v>
      </c>
      <c r="I12" s="27" t="s">
        <v>21</v>
      </c>
      <c r="J12" s="49" t="str">
        <f>'Rekapitulace stavby'!AN8</f>
        <v>3. 7. 2026</v>
      </c>
      <c r="L12" s="32"/>
    </row>
    <row r="13" spans="2:46" s="1" customFormat="1" ht="11" customHeight="1">
      <c r="B13" s="32"/>
      <c r="L13" s="32"/>
    </row>
    <row r="14" spans="2:46" s="1" customFormat="1" ht="12" customHeight="1">
      <c r="B14" s="32"/>
      <c r="D14" s="27" t="s">
        <v>23</v>
      </c>
      <c r="I14" s="27" t="s">
        <v>24</v>
      </c>
      <c r="J14" s="25" t="str">
        <f>IF('Rekapitulace stavby'!AN10="","",'Rekapitulace stavby'!AN10)</f>
        <v/>
      </c>
      <c r="L14" s="32"/>
    </row>
    <row r="15" spans="2:46" s="1" customFormat="1" ht="18" customHeight="1">
      <c r="B15" s="32"/>
      <c r="E15" s="25" t="str">
        <f>IF('Rekapitulace stavby'!E11="","",'Rekapitulace stavby'!E11)</f>
        <v>Obec Braňany</v>
      </c>
      <c r="I15" s="27" t="s">
        <v>25</v>
      </c>
      <c r="J15" s="25" t="str">
        <f>IF('Rekapitulace stavby'!AN11="","",'Rekapitulace stavby'!AN11)</f>
        <v/>
      </c>
      <c r="L15" s="32"/>
    </row>
    <row r="16" spans="2:46" s="1" customFormat="1" ht="7" customHeight="1">
      <c r="B16" s="32"/>
      <c r="L16" s="32"/>
    </row>
    <row r="17" spans="2:12" s="1" customFormat="1" ht="12" customHeight="1">
      <c r="B17" s="32"/>
      <c r="D17" s="27" t="s">
        <v>26</v>
      </c>
      <c r="I17" s="27" t="s">
        <v>24</v>
      </c>
      <c r="J17" s="28" t="str">
        <f>'Rekapitulace stavby'!AN13</f>
        <v>Vyplň údaj</v>
      </c>
      <c r="L17" s="32"/>
    </row>
    <row r="18" spans="2:12" s="1" customFormat="1" ht="18" customHeight="1">
      <c r="B18" s="32"/>
      <c r="E18" s="278" t="str">
        <f>'Rekapitulace stavby'!E14</f>
        <v>Vyplň údaj</v>
      </c>
      <c r="F18" s="279"/>
      <c r="G18" s="279"/>
      <c r="H18" s="279"/>
      <c r="I18" s="27" t="s">
        <v>25</v>
      </c>
      <c r="J18" s="28" t="str">
        <f>'Rekapitulace stavby'!AN14</f>
        <v>Vyplň údaj</v>
      </c>
      <c r="L18" s="32"/>
    </row>
    <row r="19" spans="2:12" s="1" customFormat="1" ht="7" customHeight="1">
      <c r="B19" s="32"/>
      <c r="L19" s="32"/>
    </row>
    <row r="20" spans="2:12" s="1" customFormat="1" ht="12" customHeight="1">
      <c r="B20" s="32"/>
      <c r="D20" s="27" t="s">
        <v>28</v>
      </c>
      <c r="I20" s="27" t="s">
        <v>24</v>
      </c>
      <c r="J20" s="25" t="str">
        <f>IF('Rekapitulace stavby'!AN16="","",'Rekapitulace stavby'!AN16)</f>
        <v/>
      </c>
      <c r="L20" s="32"/>
    </row>
    <row r="21" spans="2:12" s="1" customFormat="1" ht="18" customHeight="1">
      <c r="B21" s="32"/>
      <c r="E21" s="25" t="str">
        <f>IF('Rekapitulace stavby'!E17="","",'Rekapitulace stavby'!E17)</f>
        <v>ISONOE INVEST a.s.</v>
      </c>
      <c r="I21" s="27" t="s">
        <v>25</v>
      </c>
      <c r="J21" s="25" t="str">
        <f>IF('Rekapitulace stavby'!AN17="","",'Rekapitulace stavby'!AN17)</f>
        <v/>
      </c>
      <c r="L21" s="32"/>
    </row>
    <row r="22" spans="2:12" s="1" customFormat="1" ht="7" customHeight="1">
      <c r="B22" s="32"/>
      <c r="L22" s="32"/>
    </row>
    <row r="23" spans="2:12" s="1" customFormat="1" ht="12" customHeight="1">
      <c r="B23" s="32"/>
      <c r="D23" s="27" t="s">
        <v>31</v>
      </c>
      <c r="I23" s="27" t="s">
        <v>24</v>
      </c>
      <c r="J23" s="25" t="str">
        <f>IF('Rekapitulace stavby'!AN19="","",'Rekapitulace stavby'!AN19)</f>
        <v/>
      </c>
      <c r="L23" s="32"/>
    </row>
    <row r="24" spans="2:12" s="1" customFormat="1" ht="18" customHeight="1">
      <c r="B24" s="32"/>
      <c r="E24" s="25" t="str">
        <f>IF('Rekapitulace stavby'!E20="","",'Rekapitulace stavby'!E20)</f>
        <v>Obec Braňany</v>
      </c>
      <c r="I24" s="27" t="s">
        <v>25</v>
      </c>
      <c r="J24" s="25" t="str">
        <f>IF('Rekapitulace stavby'!AN20="","",'Rekapitulace stavby'!AN20)</f>
        <v/>
      </c>
      <c r="L24" s="32"/>
    </row>
    <row r="25" spans="2:12" s="1" customFormat="1" ht="7" customHeight="1">
      <c r="B25" s="32"/>
      <c r="L25" s="32"/>
    </row>
    <row r="26" spans="2:12" s="1" customFormat="1" ht="12" customHeight="1">
      <c r="B26" s="32"/>
      <c r="D26" s="27" t="s">
        <v>32</v>
      </c>
      <c r="L26" s="32"/>
    </row>
    <row r="27" spans="2:12" s="7" customFormat="1" ht="16.5" customHeight="1">
      <c r="B27" s="86"/>
      <c r="E27" s="280" t="s">
        <v>17</v>
      </c>
      <c r="F27" s="280"/>
      <c r="G27" s="280"/>
      <c r="H27" s="280"/>
      <c r="L27" s="86"/>
    </row>
    <row r="28" spans="2:12" s="1" customFormat="1" ht="7" customHeight="1">
      <c r="B28" s="32"/>
      <c r="L28" s="32"/>
    </row>
    <row r="29" spans="2:12" s="1" customFormat="1" ht="7" customHeight="1">
      <c r="B29" s="32"/>
      <c r="D29" s="50"/>
      <c r="E29" s="50"/>
      <c r="F29" s="50"/>
      <c r="G29" s="50"/>
      <c r="H29" s="50"/>
      <c r="I29" s="50"/>
      <c r="J29" s="50"/>
      <c r="K29" s="50"/>
      <c r="L29" s="32"/>
    </row>
    <row r="30" spans="2:12" s="1" customFormat="1" ht="25.25" customHeight="1">
      <c r="B30" s="32"/>
      <c r="D30" s="87" t="s">
        <v>33</v>
      </c>
      <c r="J30" s="63">
        <f>ROUND(J86, 2)</f>
        <v>0</v>
      </c>
      <c r="L30" s="32"/>
    </row>
    <row r="31" spans="2:12" s="1" customFormat="1" ht="7" customHeight="1">
      <c r="B31" s="32"/>
      <c r="D31" s="50"/>
      <c r="E31" s="50"/>
      <c r="F31" s="50"/>
      <c r="G31" s="50"/>
      <c r="H31" s="50"/>
      <c r="I31" s="50"/>
      <c r="J31" s="50"/>
      <c r="K31" s="50"/>
      <c r="L31" s="32"/>
    </row>
    <row r="32" spans="2:12" s="1" customFormat="1" ht="14.5" customHeight="1">
      <c r="B32" s="32"/>
      <c r="F32" s="35" t="s">
        <v>35</v>
      </c>
      <c r="I32" s="35" t="s">
        <v>34</v>
      </c>
      <c r="J32" s="35" t="s">
        <v>36</v>
      </c>
      <c r="L32" s="32"/>
    </row>
    <row r="33" spans="2:12" s="1" customFormat="1" ht="14.5" customHeight="1">
      <c r="B33" s="32"/>
      <c r="D33" s="52" t="s">
        <v>37</v>
      </c>
      <c r="E33" s="27" t="s">
        <v>38</v>
      </c>
      <c r="F33" s="88">
        <f>ROUND((SUM(BE86:BE106)),  2)</f>
        <v>0</v>
      </c>
      <c r="I33" s="89">
        <v>0.21</v>
      </c>
      <c r="J33" s="88">
        <f>ROUND(((SUM(BE86:BE106))*I33),  2)</f>
        <v>0</v>
      </c>
      <c r="L33" s="32"/>
    </row>
    <row r="34" spans="2:12" s="1" customFormat="1" ht="14.5" customHeight="1">
      <c r="B34" s="32"/>
      <c r="E34" s="27" t="s">
        <v>39</v>
      </c>
      <c r="F34" s="88">
        <f>ROUND((SUM(BF86:BF106)),  2)</f>
        <v>0</v>
      </c>
      <c r="I34" s="89">
        <v>0.12</v>
      </c>
      <c r="J34" s="88">
        <f>ROUND(((SUM(BF86:BF106))*I34),  2)</f>
        <v>0</v>
      </c>
      <c r="L34" s="32"/>
    </row>
    <row r="35" spans="2:12" s="1" customFormat="1" ht="14.5" hidden="1" customHeight="1">
      <c r="B35" s="32"/>
      <c r="E35" s="27" t="s">
        <v>40</v>
      </c>
      <c r="F35" s="88">
        <f>ROUND((SUM(BG86:BG106)),  2)</f>
        <v>0</v>
      </c>
      <c r="I35" s="89">
        <v>0.21</v>
      </c>
      <c r="J35" s="88">
        <f>0</f>
        <v>0</v>
      </c>
      <c r="L35" s="32"/>
    </row>
    <row r="36" spans="2:12" s="1" customFormat="1" ht="14.5" hidden="1" customHeight="1">
      <c r="B36" s="32"/>
      <c r="E36" s="27" t="s">
        <v>41</v>
      </c>
      <c r="F36" s="88">
        <f>ROUND((SUM(BH86:BH106)),  2)</f>
        <v>0</v>
      </c>
      <c r="I36" s="89">
        <v>0.12</v>
      </c>
      <c r="J36" s="88">
        <f>0</f>
        <v>0</v>
      </c>
      <c r="L36" s="32"/>
    </row>
    <row r="37" spans="2:12" s="1" customFormat="1" ht="14.5" hidden="1" customHeight="1">
      <c r="B37" s="32"/>
      <c r="E37" s="27" t="s">
        <v>42</v>
      </c>
      <c r="F37" s="88">
        <f>ROUND((SUM(BI86:BI106)),  2)</f>
        <v>0</v>
      </c>
      <c r="I37" s="89">
        <v>0</v>
      </c>
      <c r="J37" s="88">
        <f>0</f>
        <v>0</v>
      </c>
      <c r="L37" s="32"/>
    </row>
    <row r="38" spans="2:12" s="1" customFormat="1" ht="7" customHeight="1">
      <c r="B38" s="32"/>
      <c r="L38" s="32"/>
    </row>
    <row r="39" spans="2:12" s="1" customFormat="1" ht="25.25" customHeight="1">
      <c r="B39" s="32"/>
      <c r="C39" s="90"/>
      <c r="D39" s="91" t="s">
        <v>43</v>
      </c>
      <c r="E39" s="54"/>
      <c r="F39" s="54"/>
      <c r="G39" s="92" t="s">
        <v>44</v>
      </c>
      <c r="H39" s="93" t="s">
        <v>45</v>
      </c>
      <c r="I39" s="54"/>
      <c r="J39" s="94">
        <f>SUM(J30:J37)</f>
        <v>0</v>
      </c>
      <c r="K39" s="95"/>
      <c r="L39" s="32"/>
    </row>
    <row r="40" spans="2:12" s="1" customFormat="1" ht="14.5" customHeight="1">
      <c r="B40" s="41"/>
      <c r="C40" s="42"/>
      <c r="D40" s="42"/>
      <c r="E40" s="42"/>
      <c r="F40" s="42"/>
      <c r="G40" s="42"/>
      <c r="H40" s="42"/>
      <c r="I40" s="42"/>
      <c r="J40" s="42"/>
      <c r="K40" s="42"/>
      <c r="L40" s="32"/>
    </row>
    <row r="44" spans="2:12" s="1" customFormat="1" ht="7" customHeight="1">
      <c r="B44" s="43"/>
      <c r="C44" s="44"/>
      <c r="D44" s="44"/>
      <c r="E44" s="44"/>
      <c r="F44" s="44"/>
      <c r="G44" s="44"/>
      <c r="H44" s="44"/>
      <c r="I44" s="44"/>
      <c r="J44" s="44"/>
      <c r="K44" s="44"/>
      <c r="L44" s="32"/>
    </row>
    <row r="45" spans="2:12" s="1" customFormat="1" ht="25" customHeight="1">
      <c r="B45" s="32"/>
      <c r="C45" s="21" t="s">
        <v>97</v>
      </c>
      <c r="L45" s="32"/>
    </row>
    <row r="46" spans="2:12" s="1" customFormat="1" ht="7" customHeight="1">
      <c r="B46" s="32"/>
      <c r="L46" s="32"/>
    </row>
    <row r="47" spans="2:12" s="1" customFormat="1" ht="12" customHeight="1">
      <c r="B47" s="32"/>
      <c r="C47" s="27" t="s">
        <v>14</v>
      </c>
      <c r="L47" s="32"/>
    </row>
    <row r="48" spans="2:12" s="1" customFormat="1" ht="16.5" customHeight="1">
      <c r="B48" s="32"/>
      <c r="E48" s="275" t="str">
        <f>E7</f>
        <v>Přístavba šaten ZŠ a MŠ Braňany</v>
      </c>
      <c r="F48" s="276"/>
      <c r="G48" s="276"/>
      <c r="H48" s="276"/>
      <c r="L48" s="32"/>
    </row>
    <row r="49" spans="2:47" s="1" customFormat="1" ht="12" customHeight="1">
      <c r="B49" s="32"/>
      <c r="C49" s="27" t="s">
        <v>94</v>
      </c>
      <c r="L49" s="32"/>
    </row>
    <row r="50" spans="2:47" s="1" customFormat="1" ht="16.5" customHeight="1">
      <c r="B50" s="32"/>
      <c r="E50" s="273" t="str">
        <f>E9</f>
        <v>VRN - Vedlejší rozpočtové...</v>
      </c>
      <c r="F50" s="274"/>
      <c r="G50" s="274"/>
      <c r="H50" s="274"/>
      <c r="L50" s="32"/>
    </row>
    <row r="51" spans="2:47" s="1" customFormat="1" ht="7" customHeight="1">
      <c r="B51" s="32"/>
      <c r="L51" s="32"/>
    </row>
    <row r="52" spans="2:47" s="1" customFormat="1" ht="12" customHeight="1">
      <c r="B52" s="32"/>
      <c r="C52" s="27" t="s">
        <v>19</v>
      </c>
      <c r="F52" s="25" t="str">
        <f>F12</f>
        <v xml:space="preserve"> </v>
      </c>
      <c r="I52" s="27" t="s">
        <v>21</v>
      </c>
      <c r="J52" s="49" t="str">
        <f>IF(J12="","",J12)</f>
        <v>3. 7. 2026</v>
      </c>
      <c r="L52" s="32"/>
    </row>
    <row r="53" spans="2:47" s="1" customFormat="1" ht="7" customHeight="1">
      <c r="B53" s="32"/>
      <c r="L53" s="32"/>
    </row>
    <row r="54" spans="2:47" s="1" customFormat="1" ht="15.25" customHeight="1">
      <c r="B54" s="32"/>
      <c r="C54" s="27" t="s">
        <v>23</v>
      </c>
      <c r="F54" s="25" t="str">
        <f>E15</f>
        <v>Obec Braňany</v>
      </c>
      <c r="I54" s="27" t="s">
        <v>28</v>
      </c>
      <c r="J54" s="30" t="str">
        <f>E21</f>
        <v>ISONOE INVEST a.s.</v>
      </c>
      <c r="L54" s="32"/>
    </row>
    <row r="55" spans="2:47" s="1" customFormat="1" ht="15.25" customHeight="1">
      <c r="B55" s="32"/>
      <c r="C55" s="27" t="s">
        <v>26</v>
      </c>
      <c r="F55" s="25" t="str">
        <f>IF(E18="","",E18)</f>
        <v>Vyplň údaj</v>
      </c>
      <c r="I55" s="27" t="s">
        <v>31</v>
      </c>
      <c r="J55" s="30" t="str">
        <f>E24</f>
        <v>Obec Braňany</v>
      </c>
      <c r="L55" s="32"/>
    </row>
    <row r="56" spans="2:47" s="1" customFormat="1" ht="10.25" customHeight="1">
      <c r="B56" s="32"/>
      <c r="L56" s="32"/>
    </row>
    <row r="57" spans="2:47" s="1" customFormat="1" ht="29.25" customHeight="1">
      <c r="B57" s="32"/>
      <c r="C57" s="96" t="s">
        <v>98</v>
      </c>
      <c r="D57" s="90"/>
      <c r="E57" s="90"/>
      <c r="F57" s="90"/>
      <c r="G57" s="90"/>
      <c r="H57" s="90"/>
      <c r="I57" s="90"/>
      <c r="J57" s="97" t="s">
        <v>99</v>
      </c>
      <c r="K57" s="90"/>
      <c r="L57" s="32"/>
    </row>
    <row r="58" spans="2:47" s="1" customFormat="1" ht="10.25" customHeight="1">
      <c r="B58" s="32"/>
      <c r="L58" s="32"/>
    </row>
    <row r="59" spans="2:47" s="1" customFormat="1" ht="23" customHeight="1">
      <c r="B59" s="32"/>
      <c r="C59" s="98" t="s">
        <v>65</v>
      </c>
      <c r="J59" s="63">
        <f>J86</f>
        <v>0</v>
      </c>
      <c r="L59" s="32"/>
      <c r="AU59" s="17" t="s">
        <v>100</v>
      </c>
    </row>
    <row r="60" spans="2:47" s="8" customFormat="1" ht="25" customHeight="1">
      <c r="B60" s="99"/>
      <c r="D60" s="100" t="s">
        <v>1706</v>
      </c>
      <c r="E60" s="101"/>
      <c r="F60" s="101"/>
      <c r="G60" s="101"/>
      <c r="H60" s="101"/>
      <c r="I60" s="101"/>
      <c r="J60" s="102">
        <f>J87</f>
        <v>0</v>
      </c>
      <c r="L60" s="99"/>
    </row>
    <row r="61" spans="2:47" s="9" customFormat="1" ht="20" customHeight="1">
      <c r="B61" s="103"/>
      <c r="D61" s="104" t="s">
        <v>1707</v>
      </c>
      <c r="E61" s="105"/>
      <c r="F61" s="105"/>
      <c r="G61" s="105"/>
      <c r="H61" s="105"/>
      <c r="I61" s="105"/>
      <c r="J61" s="106">
        <f>J88</f>
        <v>0</v>
      </c>
      <c r="L61" s="103"/>
    </row>
    <row r="62" spans="2:47" s="9" customFormat="1" ht="20" customHeight="1">
      <c r="B62" s="103"/>
      <c r="D62" s="104" t="s">
        <v>1708</v>
      </c>
      <c r="E62" s="105"/>
      <c r="F62" s="105"/>
      <c r="G62" s="105"/>
      <c r="H62" s="105"/>
      <c r="I62" s="105"/>
      <c r="J62" s="106">
        <f>J94</f>
        <v>0</v>
      </c>
      <c r="L62" s="103"/>
    </row>
    <row r="63" spans="2:47" s="9" customFormat="1" ht="20" customHeight="1">
      <c r="B63" s="103"/>
      <c r="D63" s="104" t="s">
        <v>1709</v>
      </c>
      <c r="E63" s="105"/>
      <c r="F63" s="105"/>
      <c r="G63" s="105"/>
      <c r="H63" s="105"/>
      <c r="I63" s="105"/>
      <c r="J63" s="106">
        <f>J96</f>
        <v>0</v>
      </c>
      <c r="L63" s="103"/>
    </row>
    <row r="64" spans="2:47" s="9" customFormat="1" ht="20" customHeight="1">
      <c r="B64" s="103"/>
      <c r="D64" s="104" t="s">
        <v>1710</v>
      </c>
      <c r="E64" s="105"/>
      <c r="F64" s="105"/>
      <c r="G64" s="105"/>
      <c r="H64" s="105"/>
      <c r="I64" s="105"/>
      <c r="J64" s="106">
        <f>J100</f>
        <v>0</v>
      </c>
      <c r="L64" s="103"/>
    </row>
    <row r="65" spans="2:12" s="9" customFormat="1" ht="20" customHeight="1">
      <c r="B65" s="103"/>
      <c r="D65" s="104" t="s">
        <v>1711</v>
      </c>
      <c r="E65" s="105"/>
      <c r="F65" s="105"/>
      <c r="G65" s="105"/>
      <c r="H65" s="105"/>
      <c r="I65" s="105"/>
      <c r="J65" s="106">
        <f>J102</f>
        <v>0</v>
      </c>
      <c r="L65" s="103"/>
    </row>
    <row r="66" spans="2:12" s="9" customFormat="1" ht="20" customHeight="1">
      <c r="B66" s="103"/>
      <c r="D66" s="104" t="s">
        <v>1712</v>
      </c>
      <c r="E66" s="105"/>
      <c r="F66" s="105"/>
      <c r="G66" s="105"/>
      <c r="H66" s="105"/>
      <c r="I66" s="105"/>
      <c r="J66" s="106">
        <f>J104</f>
        <v>0</v>
      </c>
      <c r="L66" s="103"/>
    </row>
    <row r="67" spans="2:12" s="1" customFormat="1" ht="21.75" customHeight="1">
      <c r="B67" s="32"/>
      <c r="L67" s="32"/>
    </row>
    <row r="68" spans="2:12" s="1" customFormat="1" ht="7" customHeight="1">
      <c r="B68" s="41"/>
      <c r="C68" s="42"/>
      <c r="D68" s="42"/>
      <c r="E68" s="42"/>
      <c r="F68" s="42"/>
      <c r="G68" s="42"/>
      <c r="H68" s="42"/>
      <c r="I68" s="42"/>
      <c r="J68" s="42"/>
      <c r="K68" s="42"/>
      <c r="L68" s="32"/>
    </row>
    <row r="72" spans="2:12" s="1" customFormat="1" ht="7" customHeight="1">
      <c r="B72" s="43"/>
      <c r="C72" s="44"/>
      <c r="D72" s="44"/>
      <c r="E72" s="44"/>
      <c r="F72" s="44"/>
      <c r="G72" s="44"/>
      <c r="H72" s="44"/>
      <c r="I72" s="44"/>
      <c r="J72" s="44"/>
      <c r="K72" s="44"/>
      <c r="L72" s="32"/>
    </row>
    <row r="73" spans="2:12" s="1" customFormat="1" ht="25" customHeight="1">
      <c r="B73" s="32"/>
      <c r="C73" s="21" t="s">
        <v>126</v>
      </c>
      <c r="L73" s="32"/>
    </row>
    <row r="74" spans="2:12" s="1" customFormat="1" ht="7" customHeight="1">
      <c r="B74" s="32"/>
      <c r="L74" s="32"/>
    </row>
    <row r="75" spans="2:12" s="1" customFormat="1" ht="12" customHeight="1">
      <c r="B75" s="32"/>
      <c r="C75" s="27" t="s">
        <v>14</v>
      </c>
      <c r="L75" s="32"/>
    </row>
    <row r="76" spans="2:12" s="1" customFormat="1" ht="16.5" customHeight="1">
      <c r="B76" s="32"/>
      <c r="E76" s="275" t="str">
        <f>E7</f>
        <v>Přístavba šaten ZŠ a MŠ Braňany</v>
      </c>
      <c r="F76" s="276"/>
      <c r="G76" s="276"/>
      <c r="H76" s="276"/>
      <c r="L76" s="32"/>
    </row>
    <row r="77" spans="2:12" s="1" customFormat="1" ht="12" customHeight="1">
      <c r="B77" s="32"/>
      <c r="C77" s="27" t="s">
        <v>94</v>
      </c>
      <c r="L77" s="32"/>
    </row>
    <row r="78" spans="2:12" s="1" customFormat="1" ht="16.5" customHeight="1">
      <c r="B78" s="32"/>
      <c r="E78" s="273" t="str">
        <f>E9</f>
        <v>VRN - Vedlejší rozpočtové...</v>
      </c>
      <c r="F78" s="274"/>
      <c r="G78" s="274"/>
      <c r="H78" s="274"/>
      <c r="L78" s="32"/>
    </row>
    <row r="79" spans="2:12" s="1" customFormat="1" ht="7" customHeight="1">
      <c r="B79" s="32"/>
      <c r="L79" s="32"/>
    </row>
    <row r="80" spans="2:12" s="1" customFormat="1" ht="12" customHeight="1">
      <c r="B80" s="32"/>
      <c r="C80" s="27" t="s">
        <v>19</v>
      </c>
      <c r="F80" s="25" t="str">
        <f>F12</f>
        <v xml:space="preserve"> </v>
      </c>
      <c r="I80" s="27" t="s">
        <v>21</v>
      </c>
      <c r="J80" s="49" t="str">
        <f>IF(J12="","",J12)</f>
        <v>3. 7. 2026</v>
      </c>
      <c r="L80" s="32"/>
    </row>
    <row r="81" spans="2:65" s="1" customFormat="1" ht="7" customHeight="1">
      <c r="B81" s="32"/>
      <c r="L81" s="32"/>
    </row>
    <row r="82" spans="2:65" s="1" customFormat="1" ht="15.25" customHeight="1">
      <c r="B82" s="32"/>
      <c r="C82" s="27" t="s">
        <v>23</v>
      </c>
      <c r="F82" s="25" t="str">
        <f>E15</f>
        <v>Obec Braňany</v>
      </c>
      <c r="I82" s="27" t="s">
        <v>28</v>
      </c>
      <c r="J82" s="30" t="str">
        <f>E21</f>
        <v>ISONOE INVEST a.s.</v>
      </c>
      <c r="L82" s="32"/>
    </row>
    <row r="83" spans="2:65" s="1" customFormat="1" ht="15.25" customHeight="1">
      <c r="B83" s="32"/>
      <c r="C83" s="27" t="s">
        <v>26</v>
      </c>
      <c r="F83" s="25" t="str">
        <f>IF(E18="","",E18)</f>
        <v>Vyplň údaj</v>
      </c>
      <c r="I83" s="27" t="s">
        <v>31</v>
      </c>
      <c r="J83" s="30" t="str">
        <f>E24</f>
        <v>Obec Braňany</v>
      </c>
      <c r="L83" s="32"/>
    </row>
    <row r="84" spans="2:65" s="1" customFormat="1" ht="10.25" customHeight="1">
      <c r="B84" s="32"/>
      <c r="L84" s="32"/>
    </row>
    <row r="85" spans="2:65" s="10" customFormat="1" ht="29.25" customHeight="1">
      <c r="B85" s="107"/>
      <c r="C85" s="108" t="s">
        <v>127</v>
      </c>
      <c r="D85" s="109" t="s">
        <v>52</v>
      </c>
      <c r="E85" s="109" t="s">
        <v>48</v>
      </c>
      <c r="F85" s="109" t="s">
        <v>49</v>
      </c>
      <c r="G85" s="109" t="s">
        <v>128</v>
      </c>
      <c r="H85" s="109" t="s">
        <v>129</v>
      </c>
      <c r="I85" s="109" t="s">
        <v>130</v>
      </c>
      <c r="J85" s="109" t="s">
        <v>99</v>
      </c>
      <c r="K85" s="110" t="s">
        <v>131</v>
      </c>
      <c r="L85" s="107"/>
      <c r="M85" s="56" t="s">
        <v>17</v>
      </c>
      <c r="N85" s="57" t="s">
        <v>37</v>
      </c>
      <c r="O85" s="57" t="s">
        <v>132</v>
      </c>
      <c r="P85" s="57" t="s">
        <v>133</v>
      </c>
      <c r="Q85" s="57" t="s">
        <v>134</v>
      </c>
      <c r="R85" s="57" t="s">
        <v>135</v>
      </c>
      <c r="S85" s="57" t="s">
        <v>136</v>
      </c>
      <c r="T85" s="58" t="s">
        <v>137</v>
      </c>
    </row>
    <row r="86" spans="2:65" s="1" customFormat="1" ht="23" customHeight="1">
      <c r="B86" s="32"/>
      <c r="C86" s="61" t="s">
        <v>138</v>
      </c>
      <c r="J86" s="111">
        <f>BK86</f>
        <v>0</v>
      </c>
      <c r="L86" s="32"/>
      <c r="M86" s="59"/>
      <c r="N86" s="50"/>
      <c r="O86" s="50"/>
      <c r="P86" s="112">
        <f>P87</f>
        <v>0</v>
      </c>
      <c r="Q86" s="50"/>
      <c r="R86" s="112">
        <f>R87</f>
        <v>0</v>
      </c>
      <c r="S86" s="50"/>
      <c r="T86" s="113">
        <f>T87</f>
        <v>0</v>
      </c>
      <c r="AT86" s="17" t="s">
        <v>66</v>
      </c>
      <c r="AU86" s="17" t="s">
        <v>100</v>
      </c>
      <c r="BK86" s="114">
        <f>BK87</f>
        <v>0</v>
      </c>
    </row>
    <row r="87" spans="2:65" s="11" customFormat="1" ht="26" customHeight="1">
      <c r="B87" s="115"/>
      <c r="D87" s="116" t="s">
        <v>66</v>
      </c>
      <c r="E87" s="117" t="s">
        <v>90</v>
      </c>
      <c r="F87" s="117" t="s">
        <v>1713</v>
      </c>
      <c r="I87" s="118"/>
      <c r="J87" s="119">
        <f>BK87</f>
        <v>0</v>
      </c>
      <c r="L87" s="115"/>
      <c r="M87" s="120"/>
      <c r="P87" s="121">
        <f>P88+P94+P96+P100+P102+P104</f>
        <v>0</v>
      </c>
      <c r="R87" s="121">
        <f>R88+R94+R96+R100+R102+R104</f>
        <v>0</v>
      </c>
      <c r="T87" s="122">
        <f>T88+T94+T96+T100+T102+T104</f>
        <v>0</v>
      </c>
      <c r="AR87" s="116" t="s">
        <v>172</v>
      </c>
      <c r="AT87" s="123" t="s">
        <v>66</v>
      </c>
      <c r="AU87" s="123" t="s">
        <v>67</v>
      </c>
      <c r="AY87" s="116" t="s">
        <v>141</v>
      </c>
      <c r="BK87" s="124">
        <f>BK88+BK94+BK96+BK100+BK102+BK104</f>
        <v>0</v>
      </c>
    </row>
    <row r="88" spans="2:65" s="11" customFormat="1" ht="23" customHeight="1">
      <c r="B88" s="115"/>
      <c r="D88" s="116" t="s">
        <v>66</v>
      </c>
      <c r="E88" s="125" t="s">
        <v>1714</v>
      </c>
      <c r="F88" s="125" t="s">
        <v>1715</v>
      </c>
      <c r="I88" s="118"/>
      <c r="J88" s="126">
        <f>BK88</f>
        <v>0</v>
      </c>
      <c r="L88" s="115"/>
      <c r="M88" s="120"/>
      <c r="P88" s="121">
        <f>SUM(P89:P93)</f>
        <v>0</v>
      </c>
      <c r="R88" s="121">
        <f>SUM(R89:R93)</f>
        <v>0</v>
      </c>
      <c r="T88" s="122">
        <f>SUM(T89:T93)</f>
        <v>0</v>
      </c>
      <c r="AR88" s="116" t="s">
        <v>172</v>
      </c>
      <c r="AT88" s="123" t="s">
        <v>66</v>
      </c>
      <c r="AU88" s="123" t="s">
        <v>75</v>
      </c>
      <c r="AY88" s="116" t="s">
        <v>141</v>
      </c>
      <c r="BK88" s="124">
        <f>SUM(BK89:BK93)</f>
        <v>0</v>
      </c>
    </row>
    <row r="89" spans="2:65" s="1" customFormat="1" ht="16.5" customHeight="1">
      <c r="B89" s="32"/>
      <c r="C89" s="127" t="s">
        <v>75</v>
      </c>
      <c r="D89" s="127" t="s">
        <v>143</v>
      </c>
      <c r="E89" s="128" t="s">
        <v>1716</v>
      </c>
      <c r="F89" s="129" t="s">
        <v>1715</v>
      </c>
      <c r="G89" s="130" t="s">
        <v>1355</v>
      </c>
      <c r="H89" s="131">
        <v>1</v>
      </c>
      <c r="I89" s="132"/>
      <c r="J89" s="133">
        <f>ROUND(I89*H89,2)</f>
        <v>0</v>
      </c>
      <c r="K89" s="129" t="s">
        <v>17</v>
      </c>
      <c r="L89" s="32"/>
      <c r="M89" s="134" t="s">
        <v>17</v>
      </c>
      <c r="N89" s="135" t="s">
        <v>38</v>
      </c>
      <c r="P89" s="136">
        <f>O89*H89</f>
        <v>0</v>
      </c>
      <c r="Q89" s="136">
        <v>0</v>
      </c>
      <c r="R89" s="136">
        <f>Q89*H89</f>
        <v>0</v>
      </c>
      <c r="S89" s="136">
        <v>0</v>
      </c>
      <c r="T89" s="137">
        <f>S89*H89</f>
        <v>0</v>
      </c>
      <c r="AR89" s="138" t="s">
        <v>148</v>
      </c>
      <c r="AT89" s="138" t="s">
        <v>143</v>
      </c>
      <c r="AU89" s="138" t="s">
        <v>77</v>
      </c>
      <c r="AY89" s="17" t="s">
        <v>141</v>
      </c>
      <c r="BE89" s="139">
        <f>IF(N89="základní",J89,0)</f>
        <v>0</v>
      </c>
      <c r="BF89" s="139">
        <f>IF(N89="snížená",J89,0)</f>
        <v>0</v>
      </c>
      <c r="BG89" s="139">
        <f>IF(N89="zákl. přenesená",J89,0)</f>
        <v>0</v>
      </c>
      <c r="BH89" s="139">
        <f>IF(N89="sníž. přenesená",J89,0)</f>
        <v>0</v>
      </c>
      <c r="BI89" s="139">
        <f>IF(N89="nulová",J89,0)</f>
        <v>0</v>
      </c>
      <c r="BJ89" s="17" t="s">
        <v>75</v>
      </c>
      <c r="BK89" s="139">
        <f>ROUND(I89*H89,2)</f>
        <v>0</v>
      </c>
      <c r="BL89" s="17" t="s">
        <v>148</v>
      </c>
      <c r="BM89" s="138" t="s">
        <v>77</v>
      </c>
    </row>
    <row r="90" spans="2:65" s="1" customFormat="1" ht="48">
      <c r="B90" s="32"/>
      <c r="D90" s="145" t="s">
        <v>722</v>
      </c>
      <c r="F90" s="175" t="s">
        <v>1717</v>
      </c>
      <c r="I90" s="142"/>
      <c r="L90" s="32"/>
      <c r="M90" s="143"/>
      <c r="T90" s="53"/>
      <c r="AT90" s="17" t="s">
        <v>722</v>
      </c>
      <c r="AU90" s="17" t="s">
        <v>77</v>
      </c>
    </row>
    <row r="91" spans="2:65" s="1" customFormat="1" ht="24.25" customHeight="1">
      <c r="B91" s="32"/>
      <c r="C91" s="127" t="s">
        <v>77</v>
      </c>
      <c r="D91" s="127" t="s">
        <v>143</v>
      </c>
      <c r="E91" s="128" t="s">
        <v>1674</v>
      </c>
      <c r="F91" s="129" t="s">
        <v>1718</v>
      </c>
      <c r="G91" s="130" t="s">
        <v>1355</v>
      </c>
      <c r="H91" s="131">
        <v>1</v>
      </c>
      <c r="I91" s="132"/>
      <c r="J91" s="133">
        <f>ROUND(I91*H91,2)</f>
        <v>0</v>
      </c>
      <c r="K91" s="129" t="s">
        <v>17</v>
      </c>
      <c r="L91" s="32"/>
      <c r="M91" s="134" t="s">
        <v>17</v>
      </c>
      <c r="N91" s="135" t="s">
        <v>38</v>
      </c>
      <c r="P91" s="136">
        <f>O91*H91</f>
        <v>0</v>
      </c>
      <c r="Q91" s="136">
        <v>0</v>
      </c>
      <c r="R91" s="136">
        <f>Q91*H91</f>
        <v>0</v>
      </c>
      <c r="S91" s="136">
        <v>0</v>
      </c>
      <c r="T91" s="137">
        <f>S91*H91</f>
        <v>0</v>
      </c>
      <c r="AR91" s="138" t="s">
        <v>148</v>
      </c>
      <c r="AT91" s="138" t="s">
        <v>143</v>
      </c>
      <c r="AU91" s="138" t="s">
        <v>77</v>
      </c>
      <c r="AY91" s="17" t="s">
        <v>141</v>
      </c>
      <c r="BE91" s="139">
        <f>IF(N91="základní",J91,0)</f>
        <v>0</v>
      </c>
      <c r="BF91" s="139">
        <f>IF(N91="snížená",J91,0)</f>
        <v>0</v>
      </c>
      <c r="BG91" s="139">
        <f>IF(N91="zákl. přenesená",J91,0)</f>
        <v>0</v>
      </c>
      <c r="BH91" s="139">
        <f>IF(N91="sníž. přenesená",J91,0)</f>
        <v>0</v>
      </c>
      <c r="BI91" s="139">
        <f>IF(N91="nulová",J91,0)</f>
        <v>0</v>
      </c>
      <c r="BJ91" s="17" t="s">
        <v>75</v>
      </c>
      <c r="BK91" s="139">
        <f>ROUND(I91*H91,2)</f>
        <v>0</v>
      </c>
      <c r="BL91" s="17" t="s">
        <v>148</v>
      </c>
      <c r="BM91" s="138" t="s">
        <v>148</v>
      </c>
    </row>
    <row r="92" spans="2:65" s="1" customFormat="1" ht="16.5" customHeight="1">
      <c r="B92" s="32"/>
      <c r="C92" s="127" t="s">
        <v>160</v>
      </c>
      <c r="D92" s="127" t="s">
        <v>143</v>
      </c>
      <c r="E92" s="128" t="s">
        <v>1719</v>
      </c>
      <c r="F92" s="129" t="s">
        <v>1720</v>
      </c>
      <c r="G92" s="130" t="s">
        <v>1355</v>
      </c>
      <c r="H92" s="131">
        <v>1</v>
      </c>
      <c r="I92" s="132"/>
      <c r="J92" s="133">
        <f>ROUND(I92*H92,2)</f>
        <v>0</v>
      </c>
      <c r="K92" s="129" t="s">
        <v>17</v>
      </c>
      <c r="L92" s="32"/>
      <c r="M92" s="134" t="s">
        <v>17</v>
      </c>
      <c r="N92" s="135" t="s">
        <v>38</v>
      </c>
      <c r="P92" s="136">
        <f>O92*H92</f>
        <v>0</v>
      </c>
      <c r="Q92" s="136">
        <v>0</v>
      </c>
      <c r="R92" s="136">
        <f>Q92*H92</f>
        <v>0</v>
      </c>
      <c r="S92" s="136">
        <v>0</v>
      </c>
      <c r="T92" s="137">
        <f>S92*H92</f>
        <v>0</v>
      </c>
      <c r="AR92" s="138" t="s">
        <v>148</v>
      </c>
      <c r="AT92" s="138" t="s">
        <v>143</v>
      </c>
      <c r="AU92" s="138" t="s">
        <v>77</v>
      </c>
      <c r="AY92" s="17" t="s">
        <v>141</v>
      </c>
      <c r="BE92" s="139">
        <f>IF(N92="základní",J92,0)</f>
        <v>0</v>
      </c>
      <c r="BF92" s="139">
        <f>IF(N92="snížená",J92,0)</f>
        <v>0</v>
      </c>
      <c r="BG92" s="139">
        <f>IF(N92="zákl. přenesená",J92,0)</f>
        <v>0</v>
      </c>
      <c r="BH92" s="139">
        <f>IF(N92="sníž. přenesená",J92,0)</f>
        <v>0</v>
      </c>
      <c r="BI92" s="139">
        <f>IF(N92="nulová",J92,0)</f>
        <v>0</v>
      </c>
      <c r="BJ92" s="17" t="s">
        <v>75</v>
      </c>
      <c r="BK92" s="139">
        <f>ROUND(I92*H92,2)</f>
        <v>0</v>
      </c>
      <c r="BL92" s="17" t="s">
        <v>148</v>
      </c>
      <c r="BM92" s="138" t="s">
        <v>163</v>
      </c>
    </row>
    <row r="93" spans="2:65" s="1" customFormat="1" ht="48">
      <c r="B93" s="32"/>
      <c r="D93" s="145" t="s">
        <v>722</v>
      </c>
      <c r="F93" s="175" t="s">
        <v>1721</v>
      </c>
      <c r="I93" s="142"/>
      <c r="L93" s="32"/>
      <c r="M93" s="143"/>
      <c r="T93" s="53"/>
      <c r="AT93" s="17" t="s">
        <v>722</v>
      </c>
      <c r="AU93" s="17" t="s">
        <v>77</v>
      </c>
    </row>
    <row r="94" spans="2:65" s="11" customFormat="1" ht="23" customHeight="1">
      <c r="B94" s="115"/>
      <c r="D94" s="116" t="s">
        <v>66</v>
      </c>
      <c r="E94" s="125" t="s">
        <v>1722</v>
      </c>
      <c r="F94" s="125" t="s">
        <v>1723</v>
      </c>
      <c r="I94" s="118"/>
      <c r="J94" s="126">
        <f>BK94</f>
        <v>0</v>
      </c>
      <c r="L94" s="115"/>
      <c r="M94" s="120"/>
      <c r="P94" s="121">
        <f>P95</f>
        <v>0</v>
      </c>
      <c r="R94" s="121">
        <f>R95</f>
        <v>0</v>
      </c>
      <c r="T94" s="122">
        <f>T95</f>
        <v>0</v>
      </c>
      <c r="AR94" s="116" t="s">
        <v>172</v>
      </c>
      <c r="AT94" s="123" t="s">
        <v>66</v>
      </c>
      <c r="AU94" s="123" t="s">
        <v>75</v>
      </c>
      <c r="AY94" s="116" t="s">
        <v>141</v>
      </c>
      <c r="BK94" s="124">
        <f>BK95</f>
        <v>0</v>
      </c>
    </row>
    <row r="95" spans="2:65" s="1" customFormat="1" ht="78" customHeight="1">
      <c r="B95" s="32"/>
      <c r="C95" s="127" t="s">
        <v>148</v>
      </c>
      <c r="D95" s="127" t="s">
        <v>143</v>
      </c>
      <c r="E95" s="128" t="s">
        <v>1724</v>
      </c>
      <c r="F95" s="129" t="s">
        <v>1725</v>
      </c>
      <c r="G95" s="130" t="s">
        <v>1355</v>
      </c>
      <c r="H95" s="131">
        <v>1</v>
      </c>
      <c r="I95" s="132"/>
      <c r="J95" s="133">
        <f>ROUND(I95*H95,2)</f>
        <v>0</v>
      </c>
      <c r="K95" s="129" t="s">
        <v>17</v>
      </c>
      <c r="L95" s="32"/>
      <c r="M95" s="134" t="s">
        <v>17</v>
      </c>
      <c r="N95" s="135" t="s">
        <v>38</v>
      </c>
      <c r="P95" s="136">
        <f>O95*H95</f>
        <v>0</v>
      </c>
      <c r="Q95" s="136">
        <v>0</v>
      </c>
      <c r="R95" s="136">
        <f>Q95*H95</f>
        <v>0</v>
      </c>
      <c r="S95" s="136">
        <v>0</v>
      </c>
      <c r="T95" s="137">
        <f>S95*H95</f>
        <v>0</v>
      </c>
      <c r="AR95" s="138" t="s">
        <v>148</v>
      </c>
      <c r="AT95" s="138" t="s">
        <v>143</v>
      </c>
      <c r="AU95" s="138" t="s">
        <v>77</v>
      </c>
      <c r="AY95" s="17" t="s">
        <v>141</v>
      </c>
      <c r="BE95" s="139">
        <f>IF(N95="základní",J95,0)</f>
        <v>0</v>
      </c>
      <c r="BF95" s="139">
        <f>IF(N95="snížená",J95,0)</f>
        <v>0</v>
      </c>
      <c r="BG95" s="139">
        <f>IF(N95="zákl. přenesená",J95,0)</f>
        <v>0</v>
      </c>
      <c r="BH95" s="139">
        <f>IF(N95="sníž. přenesená",J95,0)</f>
        <v>0</v>
      </c>
      <c r="BI95" s="139">
        <f>IF(N95="nulová",J95,0)</f>
        <v>0</v>
      </c>
      <c r="BJ95" s="17" t="s">
        <v>75</v>
      </c>
      <c r="BK95" s="139">
        <f>ROUND(I95*H95,2)</f>
        <v>0</v>
      </c>
      <c r="BL95" s="17" t="s">
        <v>148</v>
      </c>
      <c r="BM95" s="138" t="s">
        <v>168</v>
      </c>
    </row>
    <row r="96" spans="2:65" s="11" customFormat="1" ht="23" customHeight="1">
      <c r="B96" s="115"/>
      <c r="D96" s="116" t="s">
        <v>66</v>
      </c>
      <c r="E96" s="125" t="s">
        <v>1726</v>
      </c>
      <c r="F96" s="125" t="s">
        <v>1727</v>
      </c>
      <c r="I96" s="118"/>
      <c r="J96" s="126">
        <f>BK96</f>
        <v>0</v>
      </c>
      <c r="L96" s="115"/>
      <c r="M96" s="120"/>
      <c r="P96" s="121">
        <f>SUM(P97:P99)</f>
        <v>0</v>
      </c>
      <c r="R96" s="121">
        <f>SUM(R97:R99)</f>
        <v>0</v>
      </c>
      <c r="T96" s="122">
        <f>SUM(T97:T99)</f>
        <v>0</v>
      </c>
      <c r="AR96" s="116" t="s">
        <v>172</v>
      </c>
      <c r="AT96" s="123" t="s">
        <v>66</v>
      </c>
      <c r="AU96" s="123" t="s">
        <v>75</v>
      </c>
      <c r="AY96" s="116" t="s">
        <v>141</v>
      </c>
      <c r="BK96" s="124">
        <f>SUM(BK97:BK99)</f>
        <v>0</v>
      </c>
    </row>
    <row r="97" spans="2:65" s="1" customFormat="1" ht="16.5" customHeight="1">
      <c r="B97" s="32"/>
      <c r="C97" s="127" t="s">
        <v>172</v>
      </c>
      <c r="D97" s="127" t="s">
        <v>143</v>
      </c>
      <c r="E97" s="128" t="s">
        <v>1728</v>
      </c>
      <c r="F97" s="129" t="s">
        <v>1727</v>
      </c>
      <c r="G97" s="130" t="s">
        <v>1355</v>
      </c>
      <c r="H97" s="131">
        <v>1</v>
      </c>
      <c r="I97" s="132"/>
      <c r="J97" s="133">
        <f>ROUND(I97*H97,2)</f>
        <v>0</v>
      </c>
      <c r="K97" s="129" t="s">
        <v>17</v>
      </c>
      <c r="L97" s="32"/>
      <c r="M97" s="134" t="s">
        <v>17</v>
      </c>
      <c r="N97" s="135" t="s">
        <v>38</v>
      </c>
      <c r="P97" s="136">
        <f>O97*H97</f>
        <v>0</v>
      </c>
      <c r="Q97" s="136">
        <v>0</v>
      </c>
      <c r="R97" s="136">
        <f>Q97*H97</f>
        <v>0</v>
      </c>
      <c r="S97" s="136">
        <v>0</v>
      </c>
      <c r="T97" s="137">
        <f>S97*H97</f>
        <v>0</v>
      </c>
      <c r="AR97" s="138" t="s">
        <v>148</v>
      </c>
      <c r="AT97" s="138" t="s">
        <v>143</v>
      </c>
      <c r="AU97" s="138" t="s">
        <v>77</v>
      </c>
      <c r="AY97" s="17" t="s">
        <v>141</v>
      </c>
      <c r="BE97" s="139">
        <f>IF(N97="základní",J97,0)</f>
        <v>0</v>
      </c>
      <c r="BF97" s="139">
        <f>IF(N97="snížená",J97,0)</f>
        <v>0</v>
      </c>
      <c r="BG97" s="139">
        <f>IF(N97="zákl. přenesená",J97,0)</f>
        <v>0</v>
      </c>
      <c r="BH97" s="139">
        <f>IF(N97="sníž. přenesená",J97,0)</f>
        <v>0</v>
      </c>
      <c r="BI97" s="139">
        <f>IF(N97="nulová",J97,0)</f>
        <v>0</v>
      </c>
      <c r="BJ97" s="17" t="s">
        <v>75</v>
      </c>
      <c r="BK97" s="139">
        <f>ROUND(I97*H97,2)</f>
        <v>0</v>
      </c>
      <c r="BL97" s="17" t="s">
        <v>148</v>
      </c>
      <c r="BM97" s="138" t="s">
        <v>175</v>
      </c>
    </row>
    <row r="98" spans="2:65" s="1" customFormat="1" ht="16.5" customHeight="1">
      <c r="B98" s="32"/>
      <c r="C98" s="127" t="s">
        <v>163</v>
      </c>
      <c r="D98" s="127" t="s">
        <v>143</v>
      </c>
      <c r="E98" s="128" t="s">
        <v>1729</v>
      </c>
      <c r="F98" s="129" t="s">
        <v>1730</v>
      </c>
      <c r="G98" s="130" t="s">
        <v>1355</v>
      </c>
      <c r="H98" s="131">
        <v>1</v>
      </c>
      <c r="I98" s="132"/>
      <c r="J98" s="133">
        <f>ROUND(I98*H98,2)</f>
        <v>0</v>
      </c>
      <c r="K98" s="129" t="s">
        <v>17</v>
      </c>
      <c r="L98" s="32"/>
      <c r="M98" s="134" t="s">
        <v>17</v>
      </c>
      <c r="N98" s="135" t="s">
        <v>38</v>
      </c>
      <c r="P98" s="136">
        <f>O98*H98</f>
        <v>0</v>
      </c>
      <c r="Q98" s="136">
        <v>0</v>
      </c>
      <c r="R98" s="136">
        <f>Q98*H98</f>
        <v>0</v>
      </c>
      <c r="S98" s="136">
        <v>0</v>
      </c>
      <c r="T98" s="137">
        <f>S98*H98</f>
        <v>0</v>
      </c>
      <c r="AR98" s="138" t="s">
        <v>148</v>
      </c>
      <c r="AT98" s="138" t="s">
        <v>143</v>
      </c>
      <c r="AU98" s="138" t="s">
        <v>77</v>
      </c>
      <c r="AY98" s="17" t="s">
        <v>141</v>
      </c>
      <c r="BE98" s="139">
        <f>IF(N98="základní",J98,0)</f>
        <v>0</v>
      </c>
      <c r="BF98" s="139">
        <f>IF(N98="snížená",J98,0)</f>
        <v>0</v>
      </c>
      <c r="BG98" s="139">
        <f>IF(N98="zákl. přenesená",J98,0)</f>
        <v>0</v>
      </c>
      <c r="BH98" s="139">
        <f>IF(N98="sníž. přenesená",J98,0)</f>
        <v>0</v>
      </c>
      <c r="BI98" s="139">
        <f>IF(N98="nulová",J98,0)</f>
        <v>0</v>
      </c>
      <c r="BJ98" s="17" t="s">
        <v>75</v>
      </c>
      <c r="BK98" s="139">
        <f>ROUND(I98*H98,2)</f>
        <v>0</v>
      </c>
      <c r="BL98" s="17" t="s">
        <v>148</v>
      </c>
      <c r="BM98" s="138" t="s">
        <v>8</v>
      </c>
    </row>
    <row r="99" spans="2:65" s="1" customFormat="1" ht="16.5" customHeight="1">
      <c r="B99" s="32"/>
      <c r="C99" s="127" t="s">
        <v>182</v>
      </c>
      <c r="D99" s="127" t="s">
        <v>143</v>
      </c>
      <c r="E99" s="128" t="s">
        <v>1731</v>
      </c>
      <c r="F99" s="129" t="s">
        <v>1732</v>
      </c>
      <c r="G99" s="130" t="s">
        <v>1355</v>
      </c>
      <c r="H99" s="131">
        <v>1</v>
      </c>
      <c r="I99" s="132"/>
      <c r="J99" s="133">
        <f>ROUND(I99*H99,2)</f>
        <v>0</v>
      </c>
      <c r="K99" s="129" t="s">
        <v>17</v>
      </c>
      <c r="L99" s="32"/>
      <c r="M99" s="134" t="s">
        <v>17</v>
      </c>
      <c r="N99" s="135" t="s">
        <v>38</v>
      </c>
      <c r="P99" s="136">
        <f>O99*H99</f>
        <v>0</v>
      </c>
      <c r="Q99" s="136">
        <v>0</v>
      </c>
      <c r="R99" s="136">
        <f>Q99*H99</f>
        <v>0</v>
      </c>
      <c r="S99" s="136">
        <v>0</v>
      </c>
      <c r="T99" s="137">
        <f>S99*H99</f>
        <v>0</v>
      </c>
      <c r="AR99" s="138" t="s">
        <v>148</v>
      </c>
      <c r="AT99" s="138" t="s">
        <v>143</v>
      </c>
      <c r="AU99" s="138" t="s">
        <v>77</v>
      </c>
      <c r="AY99" s="17" t="s">
        <v>141</v>
      </c>
      <c r="BE99" s="139">
        <f>IF(N99="základní",J99,0)</f>
        <v>0</v>
      </c>
      <c r="BF99" s="139">
        <f>IF(N99="snížená",J99,0)</f>
        <v>0</v>
      </c>
      <c r="BG99" s="139">
        <f>IF(N99="zákl. přenesená",J99,0)</f>
        <v>0</v>
      </c>
      <c r="BH99" s="139">
        <f>IF(N99="sníž. přenesená",J99,0)</f>
        <v>0</v>
      </c>
      <c r="BI99" s="139">
        <f>IF(N99="nulová",J99,0)</f>
        <v>0</v>
      </c>
      <c r="BJ99" s="17" t="s">
        <v>75</v>
      </c>
      <c r="BK99" s="139">
        <f>ROUND(I99*H99,2)</f>
        <v>0</v>
      </c>
      <c r="BL99" s="17" t="s">
        <v>148</v>
      </c>
      <c r="BM99" s="138" t="s">
        <v>185</v>
      </c>
    </row>
    <row r="100" spans="2:65" s="11" customFormat="1" ht="23" customHeight="1">
      <c r="B100" s="115"/>
      <c r="D100" s="116" t="s">
        <v>66</v>
      </c>
      <c r="E100" s="125" t="s">
        <v>1733</v>
      </c>
      <c r="F100" s="125" t="s">
        <v>1734</v>
      </c>
      <c r="I100" s="118"/>
      <c r="J100" s="126">
        <f>BK100</f>
        <v>0</v>
      </c>
      <c r="L100" s="115"/>
      <c r="M100" s="120"/>
      <c r="P100" s="121">
        <f>P101</f>
        <v>0</v>
      </c>
      <c r="R100" s="121">
        <f>R101</f>
        <v>0</v>
      </c>
      <c r="T100" s="122">
        <f>T101</f>
        <v>0</v>
      </c>
      <c r="AR100" s="116" t="s">
        <v>172</v>
      </c>
      <c r="AT100" s="123" t="s">
        <v>66</v>
      </c>
      <c r="AU100" s="123" t="s">
        <v>75</v>
      </c>
      <c r="AY100" s="116" t="s">
        <v>141</v>
      </c>
      <c r="BK100" s="124">
        <f>BK101</f>
        <v>0</v>
      </c>
    </row>
    <row r="101" spans="2:65" s="1" customFormat="1" ht="16.5" customHeight="1">
      <c r="B101" s="32"/>
      <c r="C101" s="127" t="s">
        <v>168</v>
      </c>
      <c r="D101" s="127" t="s">
        <v>143</v>
      </c>
      <c r="E101" s="128" t="s">
        <v>1735</v>
      </c>
      <c r="F101" s="129" t="s">
        <v>1736</v>
      </c>
      <c r="G101" s="130" t="s">
        <v>1355</v>
      </c>
      <c r="H101" s="131">
        <v>1</v>
      </c>
      <c r="I101" s="132"/>
      <c r="J101" s="133">
        <f>ROUND(I101*H101,2)</f>
        <v>0</v>
      </c>
      <c r="K101" s="129" t="s">
        <v>17</v>
      </c>
      <c r="L101" s="32"/>
      <c r="M101" s="134" t="s">
        <v>17</v>
      </c>
      <c r="N101" s="135" t="s">
        <v>38</v>
      </c>
      <c r="P101" s="136">
        <f>O101*H101</f>
        <v>0</v>
      </c>
      <c r="Q101" s="136">
        <v>0</v>
      </c>
      <c r="R101" s="136">
        <f>Q101*H101</f>
        <v>0</v>
      </c>
      <c r="S101" s="136">
        <v>0</v>
      </c>
      <c r="T101" s="137">
        <f>S101*H101</f>
        <v>0</v>
      </c>
      <c r="AR101" s="138" t="s">
        <v>148</v>
      </c>
      <c r="AT101" s="138" t="s">
        <v>143</v>
      </c>
      <c r="AU101" s="138" t="s">
        <v>77</v>
      </c>
      <c r="AY101" s="17" t="s">
        <v>141</v>
      </c>
      <c r="BE101" s="139">
        <f>IF(N101="základní",J101,0)</f>
        <v>0</v>
      </c>
      <c r="BF101" s="139">
        <f>IF(N101="snížená",J101,0)</f>
        <v>0</v>
      </c>
      <c r="BG101" s="139">
        <f>IF(N101="zákl. přenesená",J101,0)</f>
        <v>0</v>
      </c>
      <c r="BH101" s="139">
        <f>IF(N101="sníž. přenesená",J101,0)</f>
        <v>0</v>
      </c>
      <c r="BI101" s="139">
        <f>IF(N101="nulová",J101,0)</f>
        <v>0</v>
      </c>
      <c r="BJ101" s="17" t="s">
        <v>75</v>
      </c>
      <c r="BK101" s="139">
        <f>ROUND(I101*H101,2)</f>
        <v>0</v>
      </c>
      <c r="BL101" s="17" t="s">
        <v>148</v>
      </c>
      <c r="BM101" s="138" t="s">
        <v>191</v>
      </c>
    </row>
    <row r="102" spans="2:65" s="11" customFormat="1" ht="23" customHeight="1">
      <c r="B102" s="115"/>
      <c r="D102" s="116" t="s">
        <v>66</v>
      </c>
      <c r="E102" s="125" t="s">
        <v>1737</v>
      </c>
      <c r="F102" s="125" t="s">
        <v>1738</v>
      </c>
      <c r="I102" s="118"/>
      <c r="J102" s="126">
        <f>BK102</f>
        <v>0</v>
      </c>
      <c r="L102" s="115"/>
      <c r="M102" s="120"/>
      <c r="P102" s="121">
        <f>P103</f>
        <v>0</v>
      </c>
      <c r="R102" s="121">
        <f>R103</f>
        <v>0</v>
      </c>
      <c r="T102" s="122">
        <f>T103</f>
        <v>0</v>
      </c>
      <c r="AR102" s="116" t="s">
        <v>172</v>
      </c>
      <c r="AT102" s="123" t="s">
        <v>66</v>
      </c>
      <c r="AU102" s="123" t="s">
        <v>75</v>
      </c>
      <c r="AY102" s="116" t="s">
        <v>141</v>
      </c>
      <c r="BK102" s="124">
        <f>BK103</f>
        <v>0</v>
      </c>
    </row>
    <row r="103" spans="2:65" s="1" customFormat="1" ht="16.5" customHeight="1">
      <c r="B103" s="32"/>
      <c r="C103" s="127" t="s">
        <v>197</v>
      </c>
      <c r="D103" s="127" t="s">
        <v>143</v>
      </c>
      <c r="E103" s="128" t="s">
        <v>1739</v>
      </c>
      <c r="F103" s="129" t="s">
        <v>1740</v>
      </c>
      <c r="G103" s="130" t="s">
        <v>1355</v>
      </c>
      <c r="H103" s="131">
        <v>1</v>
      </c>
      <c r="I103" s="132"/>
      <c r="J103" s="133">
        <f>ROUND(I103*H103,2)</f>
        <v>0</v>
      </c>
      <c r="K103" s="129" t="s">
        <v>17</v>
      </c>
      <c r="L103" s="32"/>
      <c r="M103" s="134" t="s">
        <v>17</v>
      </c>
      <c r="N103" s="135" t="s">
        <v>38</v>
      </c>
      <c r="P103" s="136">
        <f>O103*H103</f>
        <v>0</v>
      </c>
      <c r="Q103" s="136">
        <v>0</v>
      </c>
      <c r="R103" s="136">
        <f>Q103*H103</f>
        <v>0</v>
      </c>
      <c r="S103" s="136">
        <v>0</v>
      </c>
      <c r="T103" s="137">
        <f>S103*H103</f>
        <v>0</v>
      </c>
      <c r="AR103" s="138" t="s">
        <v>148</v>
      </c>
      <c r="AT103" s="138" t="s">
        <v>143</v>
      </c>
      <c r="AU103" s="138" t="s">
        <v>77</v>
      </c>
      <c r="AY103" s="17" t="s">
        <v>141</v>
      </c>
      <c r="BE103" s="139">
        <f>IF(N103="základní",J103,0)</f>
        <v>0</v>
      </c>
      <c r="BF103" s="139">
        <f>IF(N103="snížená",J103,0)</f>
        <v>0</v>
      </c>
      <c r="BG103" s="139">
        <f>IF(N103="zákl. přenesená",J103,0)</f>
        <v>0</v>
      </c>
      <c r="BH103" s="139">
        <f>IF(N103="sníž. přenesená",J103,0)</f>
        <v>0</v>
      </c>
      <c r="BI103" s="139">
        <f>IF(N103="nulová",J103,0)</f>
        <v>0</v>
      </c>
      <c r="BJ103" s="17" t="s">
        <v>75</v>
      </c>
      <c r="BK103" s="139">
        <f>ROUND(I103*H103,2)</f>
        <v>0</v>
      </c>
      <c r="BL103" s="17" t="s">
        <v>148</v>
      </c>
      <c r="BM103" s="138" t="s">
        <v>200</v>
      </c>
    </row>
    <row r="104" spans="2:65" s="11" customFormat="1" ht="23" customHeight="1">
      <c r="B104" s="115"/>
      <c r="D104" s="116" t="s">
        <v>66</v>
      </c>
      <c r="E104" s="125" t="s">
        <v>1741</v>
      </c>
      <c r="F104" s="125" t="s">
        <v>1678</v>
      </c>
      <c r="I104" s="118"/>
      <c r="J104" s="126">
        <f>BK104</f>
        <v>0</v>
      </c>
      <c r="L104" s="115"/>
      <c r="M104" s="120"/>
      <c r="P104" s="121">
        <f>SUM(P105:P106)</f>
        <v>0</v>
      </c>
      <c r="R104" s="121">
        <f>SUM(R105:R106)</f>
        <v>0</v>
      </c>
      <c r="T104" s="122">
        <f>SUM(T105:T106)</f>
        <v>0</v>
      </c>
      <c r="AR104" s="116" t="s">
        <v>172</v>
      </c>
      <c r="AT104" s="123" t="s">
        <v>66</v>
      </c>
      <c r="AU104" s="123" t="s">
        <v>75</v>
      </c>
      <c r="AY104" s="116" t="s">
        <v>141</v>
      </c>
      <c r="BK104" s="124">
        <f>SUM(BK105:BK106)</f>
        <v>0</v>
      </c>
    </row>
    <row r="105" spans="2:65" s="1" customFormat="1" ht="16.5" customHeight="1">
      <c r="B105" s="32"/>
      <c r="C105" s="127" t="s">
        <v>175</v>
      </c>
      <c r="D105" s="127" t="s">
        <v>143</v>
      </c>
      <c r="E105" s="128" t="s">
        <v>1742</v>
      </c>
      <c r="F105" s="129" t="s">
        <v>1743</v>
      </c>
      <c r="G105" s="130" t="s">
        <v>1355</v>
      </c>
      <c r="H105" s="131">
        <v>1</v>
      </c>
      <c r="I105" s="132"/>
      <c r="J105" s="133">
        <f>ROUND(I105*H105,2)</f>
        <v>0</v>
      </c>
      <c r="K105" s="129" t="s">
        <v>17</v>
      </c>
      <c r="L105" s="32"/>
      <c r="M105" s="134" t="s">
        <v>17</v>
      </c>
      <c r="N105" s="135" t="s">
        <v>38</v>
      </c>
      <c r="P105" s="136">
        <f>O105*H105</f>
        <v>0</v>
      </c>
      <c r="Q105" s="136">
        <v>0</v>
      </c>
      <c r="R105" s="136">
        <f>Q105*H105</f>
        <v>0</v>
      </c>
      <c r="S105" s="136">
        <v>0</v>
      </c>
      <c r="T105" s="137">
        <f>S105*H105</f>
        <v>0</v>
      </c>
      <c r="AR105" s="138" t="s">
        <v>148</v>
      </c>
      <c r="AT105" s="138" t="s">
        <v>143</v>
      </c>
      <c r="AU105" s="138" t="s">
        <v>77</v>
      </c>
      <c r="AY105" s="17" t="s">
        <v>141</v>
      </c>
      <c r="BE105" s="139">
        <f>IF(N105="základní",J105,0)</f>
        <v>0</v>
      </c>
      <c r="BF105" s="139">
        <f>IF(N105="snížená",J105,0)</f>
        <v>0</v>
      </c>
      <c r="BG105" s="139">
        <f>IF(N105="zákl. přenesená",J105,0)</f>
        <v>0</v>
      </c>
      <c r="BH105" s="139">
        <f>IF(N105="sníž. přenesená",J105,0)</f>
        <v>0</v>
      </c>
      <c r="BI105" s="139">
        <f>IF(N105="nulová",J105,0)</f>
        <v>0</v>
      </c>
      <c r="BJ105" s="17" t="s">
        <v>75</v>
      </c>
      <c r="BK105" s="139">
        <f>ROUND(I105*H105,2)</f>
        <v>0</v>
      </c>
      <c r="BL105" s="17" t="s">
        <v>148</v>
      </c>
      <c r="BM105" s="138" t="s">
        <v>206</v>
      </c>
    </row>
    <row r="106" spans="2:65" s="1" customFormat="1" ht="16.5" customHeight="1">
      <c r="B106" s="32"/>
      <c r="C106" s="127" t="s">
        <v>211</v>
      </c>
      <c r="D106" s="127" t="s">
        <v>143</v>
      </c>
      <c r="E106" s="128" t="s">
        <v>1744</v>
      </c>
      <c r="F106" s="129" t="s">
        <v>1745</v>
      </c>
      <c r="G106" s="130" t="s">
        <v>1679</v>
      </c>
      <c r="H106" s="131">
        <v>50</v>
      </c>
      <c r="I106" s="132"/>
      <c r="J106" s="133">
        <f>ROUND(I106*H106,2)</f>
        <v>0</v>
      </c>
      <c r="K106" s="129" t="s">
        <v>17</v>
      </c>
      <c r="L106" s="32"/>
      <c r="M106" s="186" t="s">
        <v>17</v>
      </c>
      <c r="N106" s="187" t="s">
        <v>38</v>
      </c>
      <c r="O106" s="180"/>
      <c r="P106" s="184">
        <f>O106*H106</f>
        <v>0</v>
      </c>
      <c r="Q106" s="184">
        <v>0</v>
      </c>
      <c r="R106" s="184">
        <f>Q106*H106</f>
        <v>0</v>
      </c>
      <c r="S106" s="184">
        <v>0</v>
      </c>
      <c r="T106" s="185">
        <f>S106*H106</f>
        <v>0</v>
      </c>
      <c r="AR106" s="138" t="s">
        <v>148</v>
      </c>
      <c r="AT106" s="138" t="s">
        <v>143</v>
      </c>
      <c r="AU106" s="138" t="s">
        <v>77</v>
      </c>
      <c r="AY106" s="17" t="s">
        <v>141</v>
      </c>
      <c r="BE106" s="139">
        <f>IF(N106="základní",J106,0)</f>
        <v>0</v>
      </c>
      <c r="BF106" s="139">
        <f>IF(N106="snížená",J106,0)</f>
        <v>0</v>
      </c>
      <c r="BG106" s="139">
        <f>IF(N106="zákl. přenesená",J106,0)</f>
        <v>0</v>
      </c>
      <c r="BH106" s="139">
        <f>IF(N106="sníž. přenesená",J106,0)</f>
        <v>0</v>
      </c>
      <c r="BI106" s="139">
        <f>IF(N106="nulová",J106,0)</f>
        <v>0</v>
      </c>
      <c r="BJ106" s="17" t="s">
        <v>75</v>
      </c>
      <c r="BK106" s="139">
        <f>ROUND(I106*H106,2)</f>
        <v>0</v>
      </c>
      <c r="BL106" s="17" t="s">
        <v>148</v>
      </c>
      <c r="BM106" s="138" t="s">
        <v>214</v>
      </c>
    </row>
    <row r="107" spans="2:65" s="1" customFormat="1" ht="7" customHeight="1">
      <c r="B107" s="41"/>
      <c r="C107" s="42"/>
      <c r="D107" s="42"/>
      <c r="E107" s="42"/>
      <c r="F107" s="42"/>
      <c r="G107" s="42"/>
      <c r="H107" s="42"/>
      <c r="I107" s="42"/>
      <c r="J107" s="42"/>
      <c r="K107" s="42"/>
      <c r="L107" s="32"/>
    </row>
  </sheetData>
  <sheetProtection algorithmName="SHA-512" hashValue="wGEGpYoINjDdFiIXg7LeaDn0cHJKzSb2hDDTqh+e0av0XU3ihU6rxCotoGb0YdI5F2SFeimO9j+wIUG3CWChOQ==" saltValue="VNjICK1tobMXR6hMwB8cmO79OSbfa+K4Yot3tW1eCJUkYker+Nsbvze+LX/vy+lea7XSjW2F4VkqJEltywhY6g==" spinCount="100000" sheet="1" objects="1" scenarios="1" formatColumns="0" formatRows="0" autoFilter="0"/>
  <autoFilter ref="C85:K106" xr:uid="{00000000-0009-0000-0000-000006000000}"/>
  <mergeCells count="9">
    <mergeCell ref="E50:H50"/>
    <mergeCell ref="E76:H76"/>
    <mergeCell ref="E78:H78"/>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19"/>
  <sheetViews>
    <sheetView showGridLines="0" topLeftCell="A43" zoomScale="110" zoomScaleNormal="110" workbookViewId="0"/>
  </sheetViews>
  <sheetFormatPr baseColWidth="10" defaultColWidth="8.75" defaultRowHeight="11"/>
  <cols>
    <col min="1" max="1" width="8.25" style="188" customWidth="1"/>
    <col min="2" max="2" width="1.75" style="188" customWidth="1"/>
    <col min="3" max="4" width="5" style="188" customWidth="1"/>
    <col min="5" max="5" width="11.75" style="188" customWidth="1"/>
    <col min="6" max="6" width="9.25" style="188" customWidth="1"/>
    <col min="7" max="7" width="5" style="188" customWidth="1"/>
    <col min="8" max="8" width="77.75" style="188" customWidth="1"/>
    <col min="9" max="10" width="20" style="188" customWidth="1"/>
    <col min="11" max="11" width="1.75" style="188" customWidth="1"/>
  </cols>
  <sheetData>
    <row r="1" spans="2:11" customFormat="1" ht="37.5" customHeight="1"/>
    <row r="2" spans="2:11" customFormat="1" ht="7.5" customHeight="1">
      <c r="B2" s="189"/>
      <c r="C2" s="190"/>
      <c r="D2" s="190"/>
      <c r="E2" s="190"/>
      <c r="F2" s="190"/>
      <c r="G2" s="190"/>
      <c r="H2" s="190"/>
      <c r="I2" s="190"/>
      <c r="J2" s="190"/>
      <c r="K2" s="191"/>
    </row>
    <row r="3" spans="2:11" s="15" customFormat="1" ht="45" customHeight="1">
      <c r="B3" s="192"/>
      <c r="C3" s="316" t="s">
        <v>1746</v>
      </c>
      <c r="D3" s="316"/>
      <c r="E3" s="316"/>
      <c r="F3" s="316"/>
      <c r="G3" s="316"/>
      <c r="H3" s="316"/>
      <c r="I3" s="316"/>
      <c r="J3" s="316"/>
      <c r="K3" s="193"/>
    </row>
    <row r="4" spans="2:11" customFormat="1" ht="25.5" customHeight="1">
      <c r="B4" s="194"/>
      <c r="C4" s="321" t="s">
        <v>1747</v>
      </c>
      <c r="D4" s="321"/>
      <c r="E4" s="321"/>
      <c r="F4" s="321"/>
      <c r="G4" s="321"/>
      <c r="H4" s="321"/>
      <c r="I4" s="321"/>
      <c r="J4" s="321"/>
      <c r="K4" s="195"/>
    </row>
    <row r="5" spans="2:11" customFormat="1" ht="5.25" customHeight="1">
      <c r="B5" s="194"/>
      <c r="C5" s="196"/>
      <c r="D5" s="196"/>
      <c r="E5" s="196"/>
      <c r="F5" s="196"/>
      <c r="G5" s="196"/>
      <c r="H5" s="196"/>
      <c r="I5" s="196"/>
      <c r="J5" s="196"/>
      <c r="K5" s="195"/>
    </row>
    <row r="6" spans="2:11" customFormat="1" ht="15" customHeight="1">
      <c r="B6" s="194"/>
      <c r="C6" s="320" t="s">
        <v>1748</v>
      </c>
      <c r="D6" s="320"/>
      <c r="E6" s="320"/>
      <c r="F6" s="320"/>
      <c r="G6" s="320"/>
      <c r="H6" s="320"/>
      <c r="I6" s="320"/>
      <c r="J6" s="320"/>
      <c r="K6" s="195"/>
    </row>
    <row r="7" spans="2:11" customFormat="1" ht="15" customHeight="1">
      <c r="B7" s="198"/>
      <c r="C7" s="320" t="s">
        <v>1749</v>
      </c>
      <c r="D7" s="320"/>
      <c r="E7" s="320"/>
      <c r="F7" s="320"/>
      <c r="G7" s="320"/>
      <c r="H7" s="320"/>
      <c r="I7" s="320"/>
      <c r="J7" s="320"/>
      <c r="K7" s="195"/>
    </row>
    <row r="8" spans="2:11" customFormat="1" ht="12.75" customHeight="1">
      <c r="B8" s="198"/>
      <c r="C8" s="197"/>
      <c r="D8" s="197"/>
      <c r="E8" s="197"/>
      <c r="F8" s="197"/>
      <c r="G8" s="197"/>
      <c r="H8" s="197"/>
      <c r="I8" s="197"/>
      <c r="J8" s="197"/>
      <c r="K8" s="195"/>
    </row>
    <row r="9" spans="2:11" customFormat="1" ht="15" customHeight="1">
      <c r="B9" s="198"/>
      <c r="C9" s="320" t="s">
        <v>1750</v>
      </c>
      <c r="D9" s="320"/>
      <c r="E9" s="320"/>
      <c r="F9" s="320"/>
      <c r="G9" s="320"/>
      <c r="H9" s="320"/>
      <c r="I9" s="320"/>
      <c r="J9" s="320"/>
      <c r="K9" s="195"/>
    </row>
    <row r="10" spans="2:11" customFormat="1" ht="15" customHeight="1">
      <c r="B10" s="198"/>
      <c r="C10" s="197"/>
      <c r="D10" s="320" t="s">
        <v>1751</v>
      </c>
      <c r="E10" s="320"/>
      <c r="F10" s="320"/>
      <c r="G10" s="320"/>
      <c r="H10" s="320"/>
      <c r="I10" s="320"/>
      <c r="J10" s="320"/>
      <c r="K10" s="195"/>
    </row>
    <row r="11" spans="2:11" customFormat="1" ht="15" customHeight="1">
      <c r="B11" s="198"/>
      <c r="C11" s="199"/>
      <c r="D11" s="320" t="s">
        <v>1752</v>
      </c>
      <c r="E11" s="320"/>
      <c r="F11" s="320"/>
      <c r="G11" s="320"/>
      <c r="H11" s="320"/>
      <c r="I11" s="320"/>
      <c r="J11" s="320"/>
      <c r="K11" s="195"/>
    </row>
    <row r="12" spans="2:11" customFormat="1" ht="15" customHeight="1">
      <c r="B12" s="198"/>
      <c r="C12" s="199"/>
      <c r="D12" s="197"/>
      <c r="E12" s="197"/>
      <c r="F12" s="197"/>
      <c r="G12" s="197"/>
      <c r="H12" s="197"/>
      <c r="I12" s="197"/>
      <c r="J12" s="197"/>
      <c r="K12" s="195"/>
    </row>
    <row r="13" spans="2:11" customFormat="1" ht="15" customHeight="1">
      <c r="B13" s="198"/>
      <c r="C13" s="199"/>
      <c r="D13" s="200" t="s">
        <v>1753</v>
      </c>
      <c r="E13" s="197"/>
      <c r="F13" s="197"/>
      <c r="G13" s="197"/>
      <c r="H13" s="197"/>
      <c r="I13" s="197"/>
      <c r="J13" s="197"/>
      <c r="K13" s="195"/>
    </row>
    <row r="14" spans="2:11" customFormat="1" ht="12.75" customHeight="1">
      <c r="B14" s="198"/>
      <c r="C14" s="199"/>
      <c r="D14" s="199"/>
      <c r="E14" s="199"/>
      <c r="F14" s="199"/>
      <c r="G14" s="199"/>
      <c r="H14" s="199"/>
      <c r="I14" s="199"/>
      <c r="J14" s="199"/>
      <c r="K14" s="195"/>
    </row>
    <row r="15" spans="2:11" customFormat="1" ht="15" customHeight="1">
      <c r="B15" s="198"/>
      <c r="C15" s="199"/>
      <c r="D15" s="320" t="s">
        <v>1754</v>
      </c>
      <c r="E15" s="320"/>
      <c r="F15" s="320"/>
      <c r="G15" s="320"/>
      <c r="H15" s="320"/>
      <c r="I15" s="320"/>
      <c r="J15" s="320"/>
      <c r="K15" s="195"/>
    </row>
    <row r="16" spans="2:11" customFormat="1" ht="15" customHeight="1">
      <c r="B16" s="198"/>
      <c r="C16" s="199"/>
      <c r="D16" s="320" t="s">
        <v>1755</v>
      </c>
      <c r="E16" s="320"/>
      <c r="F16" s="320"/>
      <c r="G16" s="320"/>
      <c r="H16" s="320"/>
      <c r="I16" s="320"/>
      <c r="J16" s="320"/>
      <c r="K16" s="195"/>
    </row>
    <row r="17" spans="2:11" customFormat="1" ht="15" customHeight="1">
      <c r="B17" s="198"/>
      <c r="C17" s="199"/>
      <c r="D17" s="320" t="s">
        <v>1756</v>
      </c>
      <c r="E17" s="320"/>
      <c r="F17" s="320"/>
      <c r="G17" s="320"/>
      <c r="H17" s="320"/>
      <c r="I17" s="320"/>
      <c r="J17" s="320"/>
      <c r="K17" s="195"/>
    </row>
    <row r="18" spans="2:11" customFormat="1" ht="15" customHeight="1">
      <c r="B18" s="198"/>
      <c r="C18" s="199"/>
      <c r="D18" s="199"/>
      <c r="E18" s="201" t="s">
        <v>74</v>
      </c>
      <c r="F18" s="320" t="s">
        <v>1757</v>
      </c>
      <c r="G18" s="320"/>
      <c r="H18" s="320"/>
      <c r="I18" s="320"/>
      <c r="J18" s="320"/>
      <c r="K18" s="195"/>
    </row>
    <row r="19" spans="2:11" customFormat="1" ht="15" customHeight="1">
      <c r="B19" s="198"/>
      <c r="C19" s="199"/>
      <c r="D19" s="199"/>
      <c r="E19" s="201" t="s">
        <v>1758</v>
      </c>
      <c r="F19" s="320" t="s">
        <v>1759</v>
      </c>
      <c r="G19" s="320"/>
      <c r="H19" s="320"/>
      <c r="I19" s="320"/>
      <c r="J19" s="320"/>
      <c r="K19" s="195"/>
    </row>
    <row r="20" spans="2:11" customFormat="1" ht="15" customHeight="1">
      <c r="B20" s="198"/>
      <c r="C20" s="199"/>
      <c r="D20" s="199"/>
      <c r="E20" s="201" t="s">
        <v>1760</v>
      </c>
      <c r="F20" s="320" t="s">
        <v>1761</v>
      </c>
      <c r="G20" s="320"/>
      <c r="H20" s="320"/>
      <c r="I20" s="320"/>
      <c r="J20" s="320"/>
      <c r="K20" s="195"/>
    </row>
    <row r="21" spans="2:11" customFormat="1" ht="15" customHeight="1">
      <c r="B21" s="198"/>
      <c r="C21" s="199"/>
      <c r="D21" s="199"/>
      <c r="E21" s="201" t="s">
        <v>1762</v>
      </c>
      <c r="F21" s="320" t="s">
        <v>1763</v>
      </c>
      <c r="G21" s="320"/>
      <c r="H21" s="320"/>
      <c r="I21" s="320"/>
      <c r="J21" s="320"/>
      <c r="K21" s="195"/>
    </row>
    <row r="22" spans="2:11" customFormat="1" ht="15" customHeight="1">
      <c r="B22" s="198"/>
      <c r="C22" s="199"/>
      <c r="D22" s="199"/>
      <c r="E22" s="201" t="s">
        <v>1672</v>
      </c>
      <c r="F22" s="320" t="s">
        <v>1673</v>
      </c>
      <c r="G22" s="320"/>
      <c r="H22" s="320"/>
      <c r="I22" s="320"/>
      <c r="J22" s="320"/>
      <c r="K22" s="195"/>
    </row>
    <row r="23" spans="2:11" customFormat="1" ht="15" customHeight="1">
      <c r="B23" s="198"/>
      <c r="C23" s="199"/>
      <c r="D23" s="199"/>
      <c r="E23" s="201" t="s">
        <v>1764</v>
      </c>
      <c r="F23" s="320" t="s">
        <v>1765</v>
      </c>
      <c r="G23" s="320"/>
      <c r="H23" s="320"/>
      <c r="I23" s="320"/>
      <c r="J23" s="320"/>
      <c r="K23" s="195"/>
    </row>
    <row r="24" spans="2:11" customFormat="1" ht="12.75" customHeight="1">
      <c r="B24" s="198"/>
      <c r="C24" s="199"/>
      <c r="D24" s="199"/>
      <c r="E24" s="199"/>
      <c r="F24" s="199"/>
      <c r="G24" s="199"/>
      <c r="H24" s="199"/>
      <c r="I24" s="199"/>
      <c r="J24" s="199"/>
      <c r="K24" s="195"/>
    </row>
    <row r="25" spans="2:11" customFormat="1" ht="15" customHeight="1">
      <c r="B25" s="198"/>
      <c r="C25" s="320" t="s">
        <v>1766</v>
      </c>
      <c r="D25" s="320"/>
      <c r="E25" s="320"/>
      <c r="F25" s="320"/>
      <c r="G25" s="320"/>
      <c r="H25" s="320"/>
      <c r="I25" s="320"/>
      <c r="J25" s="320"/>
      <c r="K25" s="195"/>
    </row>
    <row r="26" spans="2:11" customFormat="1" ht="15" customHeight="1">
      <c r="B26" s="198"/>
      <c r="C26" s="320" t="s">
        <v>1767</v>
      </c>
      <c r="D26" s="320"/>
      <c r="E26" s="320"/>
      <c r="F26" s="320"/>
      <c r="G26" s="320"/>
      <c r="H26" s="320"/>
      <c r="I26" s="320"/>
      <c r="J26" s="320"/>
      <c r="K26" s="195"/>
    </row>
    <row r="27" spans="2:11" customFormat="1" ht="15" customHeight="1">
      <c r="B27" s="198"/>
      <c r="C27" s="197"/>
      <c r="D27" s="320" t="s">
        <v>1768</v>
      </c>
      <c r="E27" s="320"/>
      <c r="F27" s="320"/>
      <c r="G27" s="320"/>
      <c r="H27" s="320"/>
      <c r="I27" s="320"/>
      <c r="J27" s="320"/>
      <c r="K27" s="195"/>
    </row>
    <row r="28" spans="2:11" customFormat="1" ht="15" customHeight="1">
      <c r="B28" s="198"/>
      <c r="C28" s="199"/>
      <c r="D28" s="320" t="s">
        <v>1769</v>
      </c>
      <c r="E28" s="320"/>
      <c r="F28" s="320"/>
      <c r="G28" s="320"/>
      <c r="H28" s="320"/>
      <c r="I28" s="320"/>
      <c r="J28" s="320"/>
      <c r="K28" s="195"/>
    </row>
    <row r="29" spans="2:11" customFormat="1" ht="12.75" customHeight="1">
      <c r="B29" s="198"/>
      <c r="C29" s="199"/>
      <c r="D29" s="199"/>
      <c r="E29" s="199"/>
      <c r="F29" s="199"/>
      <c r="G29" s="199"/>
      <c r="H29" s="199"/>
      <c r="I29" s="199"/>
      <c r="J29" s="199"/>
      <c r="K29" s="195"/>
    </row>
    <row r="30" spans="2:11" customFormat="1" ht="15" customHeight="1">
      <c r="B30" s="198"/>
      <c r="C30" s="199"/>
      <c r="D30" s="320" t="s">
        <v>1770</v>
      </c>
      <c r="E30" s="320"/>
      <c r="F30" s="320"/>
      <c r="G30" s="320"/>
      <c r="H30" s="320"/>
      <c r="I30" s="320"/>
      <c r="J30" s="320"/>
      <c r="K30" s="195"/>
    </row>
    <row r="31" spans="2:11" customFormat="1" ht="15" customHeight="1">
      <c r="B31" s="198"/>
      <c r="C31" s="199"/>
      <c r="D31" s="320" t="s">
        <v>1771</v>
      </c>
      <c r="E31" s="320"/>
      <c r="F31" s="320"/>
      <c r="G31" s="320"/>
      <c r="H31" s="320"/>
      <c r="I31" s="320"/>
      <c r="J31" s="320"/>
      <c r="K31" s="195"/>
    </row>
    <row r="32" spans="2:11" customFormat="1" ht="12.75" customHeight="1">
      <c r="B32" s="198"/>
      <c r="C32" s="199"/>
      <c r="D32" s="199"/>
      <c r="E32" s="199"/>
      <c r="F32" s="199"/>
      <c r="G32" s="199"/>
      <c r="H32" s="199"/>
      <c r="I32" s="199"/>
      <c r="J32" s="199"/>
      <c r="K32" s="195"/>
    </row>
    <row r="33" spans="2:11" customFormat="1" ht="15" customHeight="1">
      <c r="B33" s="198"/>
      <c r="C33" s="199"/>
      <c r="D33" s="320" t="s">
        <v>1772</v>
      </c>
      <c r="E33" s="320"/>
      <c r="F33" s="320"/>
      <c r="G33" s="320"/>
      <c r="H33" s="320"/>
      <c r="I33" s="320"/>
      <c r="J33" s="320"/>
      <c r="K33" s="195"/>
    </row>
    <row r="34" spans="2:11" customFormat="1" ht="15" customHeight="1">
      <c r="B34" s="198"/>
      <c r="C34" s="199"/>
      <c r="D34" s="320" t="s">
        <v>1773</v>
      </c>
      <c r="E34" s="320"/>
      <c r="F34" s="320"/>
      <c r="G34" s="320"/>
      <c r="H34" s="320"/>
      <c r="I34" s="320"/>
      <c r="J34" s="320"/>
      <c r="K34" s="195"/>
    </row>
    <row r="35" spans="2:11" customFormat="1" ht="15" customHeight="1">
      <c r="B35" s="198"/>
      <c r="C35" s="199"/>
      <c r="D35" s="320" t="s">
        <v>1774</v>
      </c>
      <c r="E35" s="320"/>
      <c r="F35" s="320"/>
      <c r="G35" s="320"/>
      <c r="H35" s="320"/>
      <c r="I35" s="320"/>
      <c r="J35" s="320"/>
      <c r="K35" s="195"/>
    </row>
    <row r="36" spans="2:11" customFormat="1" ht="15" customHeight="1">
      <c r="B36" s="198"/>
      <c r="C36" s="199"/>
      <c r="D36" s="197"/>
      <c r="E36" s="200" t="s">
        <v>127</v>
      </c>
      <c r="F36" s="197"/>
      <c r="G36" s="320" t="s">
        <v>1775</v>
      </c>
      <c r="H36" s="320"/>
      <c r="I36" s="320"/>
      <c r="J36" s="320"/>
      <c r="K36" s="195"/>
    </row>
    <row r="37" spans="2:11" customFormat="1" ht="30.75" customHeight="1">
      <c r="B37" s="198"/>
      <c r="C37" s="199"/>
      <c r="D37" s="197"/>
      <c r="E37" s="200" t="s">
        <v>1776</v>
      </c>
      <c r="F37" s="197"/>
      <c r="G37" s="320" t="s">
        <v>1777</v>
      </c>
      <c r="H37" s="320"/>
      <c r="I37" s="320"/>
      <c r="J37" s="320"/>
      <c r="K37" s="195"/>
    </row>
    <row r="38" spans="2:11" customFormat="1" ht="15" customHeight="1">
      <c r="B38" s="198"/>
      <c r="C38" s="199"/>
      <c r="D38" s="197"/>
      <c r="E38" s="200" t="s">
        <v>48</v>
      </c>
      <c r="F38" s="197"/>
      <c r="G38" s="320" t="s">
        <v>1778</v>
      </c>
      <c r="H38" s="320"/>
      <c r="I38" s="320"/>
      <c r="J38" s="320"/>
      <c r="K38" s="195"/>
    </row>
    <row r="39" spans="2:11" customFormat="1" ht="15" customHeight="1">
      <c r="B39" s="198"/>
      <c r="C39" s="199"/>
      <c r="D39" s="197"/>
      <c r="E39" s="200" t="s">
        <v>49</v>
      </c>
      <c r="F39" s="197"/>
      <c r="G39" s="320" t="s">
        <v>1779</v>
      </c>
      <c r="H39" s="320"/>
      <c r="I39" s="320"/>
      <c r="J39" s="320"/>
      <c r="K39" s="195"/>
    </row>
    <row r="40" spans="2:11" customFormat="1" ht="15" customHeight="1">
      <c r="B40" s="198"/>
      <c r="C40" s="199"/>
      <c r="D40" s="197"/>
      <c r="E40" s="200" t="s">
        <v>128</v>
      </c>
      <c r="F40" s="197"/>
      <c r="G40" s="320" t="s">
        <v>1780</v>
      </c>
      <c r="H40" s="320"/>
      <c r="I40" s="320"/>
      <c r="J40" s="320"/>
      <c r="K40" s="195"/>
    </row>
    <row r="41" spans="2:11" customFormat="1" ht="15" customHeight="1">
      <c r="B41" s="198"/>
      <c r="C41" s="199"/>
      <c r="D41" s="197"/>
      <c r="E41" s="200" t="s">
        <v>129</v>
      </c>
      <c r="F41" s="197"/>
      <c r="G41" s="320" t="s">
        <v>1781</v>
      </c>
      <c r="H41" s="320"/>
      <c r="I41" s="320"/>
      <c r="J41" s="320"/>
      <c r="K41" s="195"/>
    </row>
    <row r="42" spans="2:11" customFormat="1" ht="15" customHeight="1">
      <c r="B42" s="198"/>
      <c r="C42" s="199"/>
      <c r="D42" s="197"/>
      <c r="E42" s="200" t="s">
        <v>1782</v>
      </c>
      <c r="F42" s="197"/>
      <c r="G42" s="320" t="s">
        <v>1783</v>
      </c>
      <c r="H42" s="320"/>
      <c r="I42" s="320"/>
      <c r="J42" s="320"/>
      <c r="K42" s="195"/>
    </row>
    <row r="43" spans="2:11" customFormat="1" ht="15" customHeight="1">
      <c r="B43" s="198"/>
      <c r="C43" s="199"/>
      <c r="D43" s="197"/>
      <c r="E43" s="200"/>
      <c r="F43" s="197"/>
      <c r="G43" s="320" t="s">
        <v>1784</v>
      </c>
      <c r="H43" s="320"/>
      <c r="I43" s="320"/>
      <c r="J43" s="320"/>
      <c r="K43" s="195"/>
    </row>
    <row r="44" spans="2:11" customFormat="1" ht="15" customHeight="1">
      <c r="B44" s="198"/>
      <c r="C44" s="199"/>
      <c r="D44" s="197"/>
      <c r="E44" s="200" t="s">
        <v>1785</v>
      </c>
      <c r="F44" s="197"/>
      <c r="G44" s="320" t="s">
        <v>1786</v>
      </c>
      <c r="H44" s="320"/>
      <c r="I44" s="320"/>
      <c r="J44" s="320"/>
      <c r="K44" s="195"/>
    </row>
    <row r="45" spans="2:11" customFormat="1" ht="15" customHeight="1">
      <c r="B45" s="198"/>
      <c r="C45" s="199"/>
      <c r="D45" s="197"/>
      <c r="E45" s="200" t="s">
        <v>131</v>
      </c>
      <c r="F45" s="197"/>
      <c r="G45" s="320" t="s">
        <v>1787</v>
      </c>
      <c r="H45" s="320"/>
      <c r="I45" s="320"/>
      <c r="J45" s="320"/>
      <c r="K45" s="195"/>
    </row>
    <row r="46" spans="2:11" customFormat="1" ht="12.75" customHeight="1">
      <c r="B46" s="198"/>
      <c r="C46" s="199"/>
      <c r="D46" s="197"/>
      <c r="E46" s="197"/>
      <c r="F46" s="197"/>
      <c r="G46" s="197"/>
      <c r="H46" s="197"/>
      <c r="I46" s="197"/>
      <c r="J46" s="197"/>
      <c r="K46" s="195"/>
    </row>
    <row r="47" spans="2:11" customFormat="1" ht="15" customHeight="1">
      <c r="B47" s="198"/>
      <c r="C47" s="199"/>
      <c r="D47" s="320" t="s">
        <v>1788</v>
      </c>
      <c r="E47" s="320"/>
      <c r="F47" s="320"/>
      <c r="G47" s="320"/>
      <c r="H47" s="320"/>
      <c r="I47" s="320"/>
      <c r="J47" s="320"/>
      <c r="K47" s="195"/>
    </row>
    <row r="48" spans="2:11" customFormat="1" ht="15" customHeight="1">
      <c r="B48" s="198"/>
      <c r="C48" s="199"/>
      <c r="D48" s="199"/>
      <c r="E48" s="320" t="s">
        <v>1789</v>
      </c>
      <c r="F48" s="320"/>
      <c r="G48" s="320"/>
      <c r="H48" s="320"/>
      <c r="I48" s="320"/>
      <c r="J48" s="320"/>
      <c r="K48" s="195"/>
    </row>
    <row r="49" spans="2:11" customFormat="1" ht="15" customHeight="1">
      <c r="B49" s="198"/>
      <c r="C49" s="199"/>
      <c r="D49" s="199"/>
      <c r="E49" s="320" t="s">
        <v>1790</v>
      </c>
      <c r="F49" s="320"/>
      <c r="G49" s="320"/>
      <c r="H49" s="320"/>
      <c r="I49" s="320"/>
      <c r="J49" s="320"/>
      <c r="K49" s="195"/>
    </row>
    <row r="50" spans="2:11" customFormat="1" ht="15" customHeight="1">
      <c r="B50" s="198"/>
      <c r="C50" s="199"/>
      <c r="D50" s="199"/>
      <c r="E50" s="320" t="s">
        <v>1791</v>
      </c>
      <c r="F50" s="320"/>
      <c r="G50" s="320"/>
      <c r="H50" s="320"/>
      <c r="I50" s="320"/>
      <c r="J50" s="320"/>
      <c r="K50" s="195"/>
    </row>
    <row r="51" spans="2:11" customFormat="1" ht="15" customHeight="1">
      <c r="B51" s="198"/>
      <c r="C51" s="199"/>
      <c r="D51" s="320" t="s">
        <v>1792</v>
      </c>
      <c r="E51" s="320"/>
      <c r="F51" s="320"/>
      <c r="G51" s="320"/>
      <c r="H51" s="320"/>
      <c r="I51" s="320"/>
      <c r="J51" s="320"/>
      <c r="K51" s="195"/>
    </row>
    <row r="52" spans="2:11" customFormat="1" ht="25.5" customHeight="1">
      <c r="B52" s="194"/>
      <c r="C52" s="321" t="s">
        <v>1793</v>
      </c>
      <c r="D52" s="321"/>
      <c r="E52" s="321"/>
      <c r="F52" s="321"/>
      <c r="G52" s="321"/>
      <c r="H52" s="321"/>
      <c r="I52" s="321"/>
      <c r="J52" s="321"/>
      <c r="K52" s="195"/>
    </row>
    <row r="53" spans="2:11" customFormat="1" ht="5.25" customHeight="1">
      <c r="B53" s="194"/>
      <c r="C53" s="196"/>
      <c r="D53" s="196"/>
      <c r="E53" s="196"/>
      <c r="F53" s="196"/>
      <c r="G53" s="196"/>
      <c r="H53" s="196"/>
      <c r="I53" s="196"/>
      <c r="J53" s="196"/>
      <c r="K53" s="195"/>
    </row>
    <row r="54" spans="2:11" customFormat="1" ht="15" customHeight="1">
      <c r="B54" s="194"/>
      <c r="C54" s="320" t="s">
        <v>1794</v>
      </c>
      <c r="D54" s="320"/>
      <c r="E54" s="320"/>
      <c r="F54" s="320"/>
      <c r="G54" s="320"/>
      <c r="H54" s="320"/>
      <c r="I54" s="320"/>
      <c r="J54" s="320"/>
      <c r="K54" s="195"/>
    </row>
    <row r="55" spans="2:11" customFormat="1" ht="15" customHeight="1">
      <c r="B55" s="194"/>
      <c r="C55" s="320" t="s">
        <v>1795</v>
      </c>
      <c r="D55" s="320"/>
      <c r="E55" s="320"/>
      <c r="F55" s="320"/>
      <c r="G55" s="320"/>
      <c r="H55" s="320"/>
      <c r="I55" s="320"/>
      <c r="J55" s="320"/>
      <c r="K55" s="195"/>
    </row>
    <row r="56" spans="2:11" customFormat="1" ht="12.75" customHeight="1">
      <c r="B56" s="194"/>
      <c r="C56" s="197"/>
      <c r="D56" s="197"/>
      <c r="E56" s="197"/>
      <c r="F56" s="197"/>
      <c r="G56" s="197"/>
      <c r="H56" s="197"/>
      <c r="I56" s="197"/>
      <c r="J56" s="197"/>
      <c r="K56" s="195"/>
    </row>
    <row r="57" spans="2:11" customFormat="1" ht="15" customHeight="1">
      <c r="B57" s="194"/>
      <c r="C57" s="320" t="s">
        <v>1796</v>
      </c>
      <c r="D57" s="320"/>
      <c r="E57" s="320"/>
      <c r="F57" s="320"/>
      <c r="G57" s="320"/>
      <c r="H57" s="320"/>
      <c r="I57" s="320"/>
      <c r="J57" s="320"/>
      <c r="K57" s="195"/>
    </row>
    <row r="58" spans="2:11" customFormat="1" ht="15" customHeight="1">
      <c r="B58" s="194"/>
      <c r="C58" s="199"/>
      <c r="D58" s="320" t="s">
        <v>1797</v>
      </c>
      <c r="E58" s="320"/>
      <c r="F58" s="320"/>
      <c r="G58" s="320"/>
      <c r="H58" s="320"/>
      <c r="I58" s="320"/>
      <c r="J58" s="320"/>
      <c r="K58" s="195"/>
    </row>
    <row r="59" spans="2:11" customFormat="1" ht="15" customHeight="1">
      <c r="B59" s="194"/>
      <c r="C59" s="199"/>
      <c r="D59" s="320" t="s">
        <v>1798</v>
      </c>
      <c r="E59" s="320"/>
      <c r="F59" s="320"/>
      <c r="G59" s="320"/>
      <c r="H59" s="320"/>
      <c r="I59" s="320"/>
      <c r="J59" s="320"/>
      <c r="K59" s="195"/>
    </row>
    <row r="60" spans="2:11" customFormat="1" ht="15" customHeight="1">
      <c r="B60" s="194"/>
      <c r="C60" s="199"/>
      <c r="D60" s="320" t="s">
        <v>1799</v>
      </c>
      <c r="E60" s="320"/>
      <c r="F60" s="320"/>
      <c r="G60" s="320"/>
      <c r="H60" s="320"/>
      <c r="I60" s="320"/>
      <c r="J60" s="320"/>
      <c r="K60" s="195"/>
    </row>
    <row r="61" spans="2:11" customFormat="1" ht="15" customHeight="1">
      <c r="B61" s="194"/>
      <c r="C61" s="199"/>
      <c r="D61" s="320" t="s">
        <v>1800</v>
      </c>
      <c r="E61" s="320"/>
      <c r="F61" s="320"/>
      <c r="G61" s="320"/>
      <c r="H61" s="320"/>
      <c r="I61" s="320"/>
      <c r="J61" s="320"/>
      <c r="K61" s="195"/>
    </row>
    <row r="62" spans="2:11" customFormat="1" ht="15" customHeight="1">
      <c r="B62" s="194"/>
      <c r="C62" s="199"/>
      <c r="D62" s="319" t="s">
        <v>1801</v>
      </c>
      <c r="E62" s="319"/>
      <c r="F62" s="319"/>
      <c r="G62" s="319"/>
      <c r="H62" s="319"/>
      <c r="I62" s="319"/>
      <c r="J62" s="319"/>
      <c r="K62" s="195"/>
    </row>
    <row r="63" spans="2:11" customFormat="1" ht="15" customHeight="1">
      <c r="B63" s="194"/>
      <c r="C63" s="199"/>
      <c r="D63" s="320" t="s">
        <v>1802</v>
      </c>
      <c r="E63" s="320"/>
      <c r="F63" s="320"/>
      <c r="G63" s="320"/>
      <c r="H63" s="320"/>
      <c r="I63" s="320"/>
      <c r="J63" s="320"/>
      <c r="K63" s="195"/>
    </row>
    <row r="64" spans="2:11" customFormat="1" ht="12.75" customHeight="1">
      <c r="B64" s="194"/>
      <c r="C64" s="199"/>
      <c r="D64" s="199"/>
      <c r="E64" s="202"/>
      <c r="F64" s="199"/>
      <c r="G64" s="199"/>
      <c r="H64" s="199"/>
      <c r="I64" s="199"/>
      <c r="J64" s="199"/>
      <c r="K64" s="195"/>
    </row>
    <row r="65" spans="2:11" customFormat="1" ht="15" customHeight="1">
      <c r="B65" s="194"/>
      <c r="C65" s="199"/>
      <c r="D65" s="320" t="s">
        <v>1803</v>
      </c>
      <c r="E65" s="320"/>
      <c r="F65" s="320"/>
      <c r="G65" s="320"/>
      <c r="H65" s="320"/>
      <c r="I65" s="320"/>
      <c r="J65" s="320"/>
      <c r="K65" s="195"/>
    </row>
    <row r="66" spans="2:11" customFormat="1" ht="15" customHeight="1">
      <c r="B66" s="194"/>
      <c r="C66" s="199"/>
      <c r="D66" s="319" t="s">
        <v>1804</v>
      </c>
      <c r="E66" s="319"/>
      <c r="F66" s="319"/>
      <c r="G66" s="319"/>
      <c r="H66" s="319"/>
      <c r="I66" s="319"/>
      <c r="J66" s="319"/>
      <c r="K66" s="195"/>
    </row>
    <row r="67" spans="2:11" customFormat="1" ht="15" customHeight="1">
      <c r="B67" s="194"/>
      <c r="C67" s="199"/>
      <c r="D67" s="320" t="s">
        <v>1805</v>
      </c>
      <c r="E67" s="320"/>
      <c r="F67" s="320"/>
      <c r="G67" s="320"/>
      <c r="H67" s="320"/>
      <c r="I67" s="320"/>
      <c r="J67" s="320"/>
      <c r="K67" s="195"/>
    </row>
    <row r="68" spans="2:11" customFormat="1" ht="15" customHeight="1">
      <c r="B68" s="194"/>
      <c r="C68" s="199"/>
      <c r="D68" s="320" t="s">
        <v>1806</v>
      </c>
      <c r="E68" s="320"/>
      <c r="F68" s="320"/>
      <c r="G68" s="320"/>
      <c r="H68" s="320"/>
      <c r="I68" s="320"/>
      <c r="J68" s="320"/>
      <c r="K68" s="195"/>
    </row>
    <row r="69" spans="2:11" customFormat="1" ht="15" customHeight="1">
      <c r="B69" s="194"/>
      <c r="C69" s="199"/>
      <c r="D69" s="320" t="s">
        <v>1807</v>
      </c>
      <c r="E69" s="320"/>
      <c r="F69" s="320"/>
      <c r="G69" s="320"/>
      <c r="H69" s="320"/>
      <c r="I69" s="320"/>
      <c r="J69" s="320"/>
      <c r="K69" s="195"/>
    </row>
    <row r="70" spans="2:11" customFormat="1" ht="15" customHeight="1">
      <c r="B70" s="194"/>
      <c r="C70" s="199"/>
      <c r="D70" s="320" t="s">
        <v>1808</v>
      </c>
      <c r="E70" s="320"/>
      <c r="F70" s="320"/>
      <c r="G70" s="320"/>
      <c r="H70" s="320"/>
      <c r="I70" s="320"/>
      <c r="J70" s="320"/>
      <c r="K70" s="195"/>
    </row>
    <row r="71" spans="2:11" customFormat="1" ht="12.75" customHeight="1">
      <c r="B71" s="203"/>
      <c r="C71" s="204"/>
      <c r="D71" s="204"/>
      <c r="E71" s="204"/>
      <c r="F71" s="204"/>
      <c r="G71" s="204"/>
      <c r="H71" s="204"/>
      <c r="I71" s="204"/>
      <c r="J71" s="204"/>
      <c r="K71" s="205"/>
    </row>
    <row r="72" spans="2:11" customFormat="1" ht="18.75" customHeight="1">
      <c r="B72" s="206"/>
      <c r="C72" s="206"/>
      <c r="D72" s="206"/>
      <c r="E72" s="206"/>
      <c r="F72" s="206"/>
      <c r="G72" s="206"/>
      <c r="H72" s="206"/>
      <c r="I72" s="206"/>
      <c r="J72" s="206"/>
      <c r="K72" s="207"/>
    </row>
    <row r="73" spans="2:11" customFormat="1" ht="18.75" customHeight="1">
      <c r="B73" s="207"/>
      <c r="C73" s="207"/>
      <c r="D73" s="207"/>
      <c r="E73" s="207"/>
      <c r="F73" s="207"/>
      <c r="G73" s="207"/>
      <c r="H73" s="207"/>
      <c r="I73" s="207"/>
      <c r="J73" s="207"/>
      <c r="K73" s="207"/>
    </row>
    <row r="74" spans="2:11" customFormat="1" ht="7.5" customHeight="1">
      <c r="B74" s="208"/>
      <c r="C74" s="209"/>
      <c r="D74" s="209"/>
      <c r="E74" s="209"/>
      <c r="F74" s="209"/>
      <c r="G74" s="209"/>
      <c r="H74" s="209"/>
      <c r="I74" s="209"/>
      <c r="J74" s="209"/>
      <c r="K74" s="210"/>
    </row>
    <row r="75" spans="2:11" customFormat="1" ht="45" customHeight="1">
      <c r="B75" s="211"/>
      <c r="C75" s="318" t="s">
        <v>1809</v>
      </c>
      <c r="D75" s="318"/>
      <c r="E75" s="318"/>
      <c r="F75" s="318"/>
      <c r="G75" s="318"/>
      <c r="H75" s="318"/>
      <c r="I75" s="318"/>
      <c r="J75" s="318"/>
      <c r="K75" s="212"/>
    </row>
    <row r="76" spans="2:11" customFormat="1" ht="17.25" customHeight="1">
      <c r="B76" s="211"/>
      <c r="C76" s="213" t="s">
        <v>1810</v>
      </c>
      <c r="D76" s="213"/>
      <c r="E76" s="213"/>
      <c r="F76" s="213" t="s">
        <v>1811</v>
      </c>
      <c r="G76" s="214"/>
      <c r="H76" s="213" t="s">
        <v>49</v>
      </c>
      <c r="I76" s="213" t="s">
        <v>52</v>
      </c>
      <c r="J76" s="213" t="s">
        <v>1812</v>
      </c>
      <c r="K76" s="212"/>
    </row>
    <row r="77" spans="2:11" customFormat="1" ht="17.25" customHeight="1">
      <c r="B77" s="211"/>
      <c r="C77" s="215" t="s">
        <v>1813</v>
      </c>
      <c r="D77" s="215"/>
      <c r="E77" s="215"/>
      <c r="F77" s="216" t="s">
        <v>1814</v>
      </c>
      <c r="G77" s="217"/>
      <c r="H77" s="215"/>
      <c r="I77" s="215"/>
      <c r="J77" s="215" t="s">
        <v>1815</v>
      </c>
      <c r="K77" s="212"/>
    </row>
    <row r="78" spans="2:11" customFormat="1" ht="5.25" customHeight="1">
      <c r="B78" s="211"/>
      <c r="C78" s="218"/>
      <c r="D78" s="218"/>
      <c r="E78" s="218"/>
      <c r="F78" s="218"/>
      <c r="G78" s="219"/>
      <c r="H78" s="218"/>
      <c r="I78" s="218"/>
      <c r="J78" s="218"/>
      <c r="K78" s="212"/>
    </row>
    <row r="79" spans="2:11" customFormat="1" ht="15" customHeight="1">
      <c r="B79" s="211"/>
      <c r="C79" s="200" t="s">
        <v>48</v>
      </c>
      <c r="D79" s="220"/>
      <c r="E79" s="220"/>
      <c r="F79" s="221" t="s">
        <v>1816</v>
      </c>
      <c r="G79" s="222"/>
      <c r="H79" s="200" t="s">
        <v>1817</v>
      </c>
      <c r="I79" s="200" t="s">
        <v>1818</v>
      </c>
      <c r="J79" s="200">
        <v>20</v>
      </c>
      <c r="K79" s="212"/>
    </row>
    <row r="80" spans="2:11" customFormat="1" ht="15" customHeight="1">
      <c r="B80" s="211"/>
      <c r="C80" s="200" t="s">
        <v>1819</v>
      </c>
      <c r="D80" s="200"/>
      <c r="E80" s="200"/>
      <c r="F80" s="221" t="s">
        <v>1816</v>
      </c>
      <c r="G80" s="222"/>
      <c r="H80" s="200" t="s">
        <v>1820</v>
      </c>
      <c r="I80" s="200" t="s">
        <v>1818</v>
      </c>
      <c r="J80" s="200">
        <v>120</v>
      </c>
      <c r="K80" s="212"/>
    </row>
    <row r="81" spans="2:11" customFormat="1" ht="15" customHeight="1">
      <c r="B81" s="223"/>
      <c r="C81" s="200" t="s">
        <v>1821</v>
      </c>
      <c r="D81" s="200"/>
      <c r="E81" s="200"/>
      <c r="F81" s="221" t="s">
        <v>1822</v>
      </c>
      <c r="G81" s="222"/>
      <c r="H81" s="200" t="s">
        <v>1823</v>
      </c>
      <c r="I81" s="200" t="s">
        <v>1818</v>
      </c>
      <c r="J81" s="200">
        <v>50</v>
      </c>
      <c r="K81" s="212"/>
    </row>
    <row r="82" spans="2:11" customFormat="1" ht="15" customHeight="1">
      <c r="B82" s="223"/>
      <c r="C82" s="200" t="s">
        <v>1824</v>
      </c>
      <c r="D82" s="200"/>
      <c r="E82" s="200"/>
      <c r="F82" s="221" t="s">
        <v>1816</v>
      </c>
      <c r="G82" s="222"/>
      <c r="H82" s="200" t="s">
        <v>1825</v>
      </c>
      <c r="I82" s="200" t="s">
        <v>1826</v>
      </c>
      <c r="J82" s="200"/>
      <c r="K82" s="212"/>
    </row>
    <row r="83" spans="2:11" customFormat="1" ht="15" customHeight="1">
      <c r="B83" s="223"/>
      <c r="C83" s="200" t="s">
        <v>1827</v>
      </c>
      <c r="D83" s="200"/>
      <c r="E83" s="200"/>
      <c r="F83" s="221" t="s">
        <v>1822</v>
      </c>
      <c r="G83" s="200"/>
      <c r="H83" s="200" t="s">
        <v>1828</v>
      </c>
      <c r="I83" s="200" t="s">
        <v>1818</v>
      </c>
      <c r="J83" s="200">
        <v>15</v>
      </c>
      <c r="K83" s="212"/>
    </row>
    <row r="84" spans="2:11" customFormat="1" ht="15" customHeight="1">
      <c r="B84" s="223"/>
      <c r="C84" s="200" t="s">
        <v>1829</v>
      </c>
      <c r="D84" s="200"/>
      <c r="E84" s="200"/>
      <c r="F84" s="221" t="s">
        <v>1822</v>
      </c>
      <c r="G84" s="200"/>
      <c r="H84" s="200" t="s">
        <v>1830</v>
      </c>
      <c r="I84" s="200" t="s">
        <v>1818</v>
      </c>
      <c r="J84" s="200">
        <v>15</v>
      </c>
      <c r="K84" s="212"/>
    </row>
    <row r="85" spans="2:11" customFormat="1" ht="15" customHeight="1">
      <c r="B85" s="223"/>
      <c r="C85" s="200" t="s">
        <v>1831</v>
      </c>
      <c r="D85" s="200"/>
      <c r="E85" s="200"/>
      <c r="F85" s="221" t="s">
        <v>1822</v>
      </c>
      <c r="G85" s="200"/>
      <c r="H85" s="200" t="s">
        <v>1832</v>
      </c>
      <c r="I85" s="200" t="s">
        <v>1818</v>
      </c>
      <c r="J85" s="200">
        <v>20</v>
      </c>
      <c r="K85" s="212"/>
    </row>
    <row r="86" spans="2:11" customFormat="1" ht="15" customHeight="1">
      <c r="B86" s="223"/>
      <c r="C86" s="200" t="s">
        <v>1833</v>
      </c>
      <c r="D86" s="200"/>
      <c r="E86" s="200"/>
      <c r="F86" s="221" t="s">
        <v>1822</v>
      </c>
      <c r="G86" s="200"/>
      <c r="H86" s="200" t="s">
        <v>1834</v>
      </c>
      <c r="I86" s="200" t="s">
        <v>1818</v>
      </c>
      <c r="J86" s="200">
        <v>20</v>
      </c>
      <c r="K86" s="212"/>
    </row>
    <row r="87" spans="2:11" customFormat="1" ht="15" customHeight="1">
      <c r="B87" s="223"/>
      <c r="C87" s="200" t="s">
        <v>1835</v>
      </c>
      <c r="D87" s="200"/>
      <c r="E87" s="200"/>
      <c r="F87" s="221" t="s">
        <v>1822</v>
      </c>
      <c r="G87" s="222"/>
      <c r="H87" s="200" t="s">
        <v>1836</v>
      </c>
      <c r="I87" s="200" t="s">
        <v>1818</v>
      </c>
      <c r="J87" s="200">
        <v>50</v>
      </c>
      <c r="K87" s="212"/>
    </row>
    <row r="88" spans="2:11" customFormat="1" ht="15" customHeight="1">
      <c r="B88" s="223"/>
      <c r="C88" s="200" t="s">
        <v>1837</v>
      </c>
      <c r="D88" s="200"/>
      <c r="E88" s="200"/>
      <c r="F88" s="221" t="s">
        <v>1822</v>
      </c>
      <c r="G88" s="222"/>
      <c r="H88" s="200" t="s">
        <v>1838</v>
      </c>
      <c r="I88" s="200" t="s">
        <v>1818</v>
      </c>
      <c r="J88" s="200">
        <v>20</v>
      </c>
      <c r="K88" s="212"/>
    </row>
    <row r="89" spans="2:11" customFormat="1" ht="15" customHeight="1">
      <c r="B89" s="223"/>
      <c r="C89" s="200" t="s">
        <v>1839</v>
      </c>
      <c r="D89" s="200"/>
      <c r="E89" s="200"/>
      <c r="F89" s="221" t="s">
        <v>1822</v>
      </c>
      <c r="G89" s="222"/>
      <c r="H89" s="200" t="s">
        <v>1840</v>
      </c>
      <c r="I89" s="200" t="s">
        <v>1818</v>
      </c>
      <c r="J89" s="200">
        <v>20</v>
      </c>
      <c r="K89" s="212"/>
    </row>
    <row r="90" spans="2:11" customFormat="1" ht="15" customHeight="1">
      <c r="B90" s="223"/>
      <c r="C90" s="200" t="s">
        <v>1841</v>
      </c>
      <c r="D90" s="200"/>
      <c r="E90" s="200"/>
      <c r="F90" s="221" t="s">
        <v>1822</v>
      </c>
      <c r="G90" s="222"/>
      <c r="H90" s="200" t="s">
        <v>1842</v>
      </c>
      <c r="I90" s="200" t="s">
        <v>1818</v>
      </c>
      <c r="J90" s="200">
        <v>50</v>
      </c>
      <c r="K90" s="212"/>
    </row>
    <row r="91" spans="2:11" customFormat="1" ht="15" customHeight="1">
      <c r="B91" s="223"/>
      <c r="C91" s="200" t="s">
        <v>1843</v>
      </c>
      <c r="D91" s="200"/>
      <c r="E91" s="200"/>
      <c r="F91" s="221" t="s">
        <v>1822</v>
      </c>
      <c r="G91" s="222"/>
      <c r="H91" s="200" t="s">
        <v>1843</v>
      </c>
      <c r="I91" s="200" t="s">
        <v>1818</v>
      </c>
      <c r="J91" s="200">
        <v>50</v>
      </c>
      <c r="K91" s="212"/>
    </row>
    <row r="92" spans="2:11" customFormat="1" ht="15" customHeight="1">
      <c r="B92" s="223"/>
      <c r="C92" s="200" t="s">
        <v>1844</v>
      </c>
      <c r="D92" s="200"/>
      <c r="E92" s="200"/>
      <c r="F92" s="221" t="s">
        <v>1822</v>
      </c>
      <c r="G92" s="222"/>
      <c r="H92" s="200" t="s">
        <v>1845</v>
      </c>
      <c r="I92" s="200" t="s">
        <v>1818</v>
      </c>
      <c r="J92" s="200">
        <v>255</v>
      </c>
      <c r="K92" s="212"/>
    </row>
    <row r="93" spans="2:11" customFormat="1" ht="15" customHeight="1">
      <c r="B93" s="223"/>
      <c r="C93" s="200" t="s">
        <v>1846</v>
      </c>
      <c r="D93" s="200"/>
      <c r="E93" s="200"/>
      <c r="F93" s="221" t="s">
        <v>1816</v>
      </c>
      <c r="G93" s="222"/>
      <c r="H93" s="200" t="s">
        <v>1847</v>
      </c>
      <c r="I93" s="200" t="s">
        <v>1848</v>
      </c>
      <c r="J93" s="200"/>
      <c r="K93" s="212"/>
    </row>
    <row r="94" spans="2:11" customFormat="1" ht="15" customHeight="1">
      <c r="B94" s="223"/>
      <c r="C94" s="200" t="s">
        <v>1849</v>
      </c>
      <c r="D94" s="200"/>
      <c r="E94" s="200"/>
      <c r="F94" s="221" t="s">
        <v>1816</v>
      </c>
      <c r="G94" s="222"/>
      <c r="H94" s="200" t="s">
        <v>1850</v>
      </c>
      <c r="I94" s="200" t="s">
        <v>1851</v>
      </c>
      <c r="J94" s="200"/>
      <c r="K94" s="212"/>
    </row>
    <row r="95" spans="2:11" customFormat="1" ht="15" customHeight="1">
      <c r="B95" s="223"/>
      <c r="C95" s="200" t="s">
        <v>1852</v>
      </c>
      <c r="D95" s="200"/>
      <c r="E95" s="200"/>
      <c r="F95" s="221" t="s">
        <v>1816</v>
      </c>
      <c r="G95" s="222"/>
      <c r="H95" s="200" t="s">
        <v>1852</v>
      </c>
      <c r="I95" s="200" t="s">
        <v>1851</v>
      </c>
      <c r="J95" s="200"/>
      <c r="K95" s="212"/>
    </row>
    <row r="96" spans="2:11" customFormat="1" ht="15" customHeight="1">
      <c r="B96" s="223"/>
      <c r="C96" s="200" t="s">
        <v>33</v>
      </c>
      <c r="D96" s="200"/>
      <c r="E96" s="200"/>
      <c r="F96" s="221" t="s">
        <v>1816</v>
      </c>
      <c r="G96" s="222"/>
      <c r="H96" s="200" t="s">
        <v>1853</v>
      </c>
      <c r="I96" s="200" t="s">
        <v>1851</v>
      </c>
      <c r="J96" s="200"/>
      <c r="K96" s="212"/>
    </row>
    <row r="97" spans="2:11" customFormat="1" ht="15" customHeight="1">
      <c r="B97" s="223"/>
      <c r="C97" s="200" t="s">
        <v>43</v>
      </c>
      <c r="D97" s="200"/>
      <c r="E97" s="200"/>
      <c r="F97" s="221" t="s">
        <v>1816</v>
      </c>
      <c r="G97" s="222"/>
      <c r="H97" s="200" t="s">
        <v>1854</v>
      </c>
      <c r="I97" s="200" t="s">
        <v>1851</v>
      </c>
      <c r="J97" s="200"/>
      <c r="K97" s="212"/>
    </row>
    <row r="98" spans="2:11" customFormat="1" ht="15" customHeight="1">
      <c r="B98" s="224"/>
      <c r="C98" s="225"/>
      <c r="D98" s="225"/>
      <c r="E98" s="225"/>
      <c r="F98" s="225"/>
      <c r="G98" s="225"/>
      <c r="H98" s="225"/>
      <c r="I98" s="225"/>
      <c r="J98" s="225"/>
      <c r="K98" s="226"/>
    </row>
    <row r="99" spans="2:11" customFormat="1" ht="18.75" customHeight="1">
      <c r="B99" s="227"/>
      <c r="C99" s="228"/>
      <c r="D99" s="228"/>
      <c r="E99" s="228"/>
      <c r="F99" s="228"/>
      <c r="G99" s="228"/>
      <c r="H99" s="228"/>
      <c r="I99" s="228"/>
      <c r="J99" s="228"/>
      <c r="K99" s="227"/>
    </row>
    <row r="100" spans="2:11" customFormat="1" ht="18.75" customHeight="1">
      <c r="B100" s="207"/>
      <c r="C100" s="207"/>
      <c r="D100" s="207"/>
      <c r="E100" s="207"/>
      <c r="F100" s="207"/>
      <c r="G100" s="207"/>
      <c r="H100" s="207"/>
      <c r="I100" s="207"/>
      <c r="J100" s="207"/>
      <c r="K100" s="207"/>
    </row>
    <row r="101" spans="2:11" customFormat="1" ht="7.5" customHeight="1">
      <c r="B101" s="208"/>
      <c r="C101" s="209"/>
      <c r="D101" s="209"/>
      <c r="E101" s="209"/>
      <c r="F101" s="209"/>
      <c r="G101" s="209"/>
      <c r="H101" s="209"/>
      <c r="I101" s="209"/>
      <c r="J101" s="209"/>
      <c r="K101" s="210"/>
    </row>
    <row r="102" spans="2:11" customFormat="1" ht="45" customHeight="1">
      <c r="B102" s="211"/>
      <c r="C102" s="318" t="s">
        <v>1855</v>
      </c>
      <c r="D102" s="318"/>
      <c r="E102" s="318"/>
      <c r="F102" s="318"/>
      <c r="G102" s="318"/>
      <c r="H102" s="318"/>
      <c r="I102" s="318"/>
      <c r="J102" s="318"/>
      <c r="K102" s="212"/>
    </row>
    <row r="103" spans="2:11" customFormat="1" ht="17.25" customHeight="1">
      <c r="B103" s="211"/>
      <c r="C103" s="213" t="s">
        <v>1810</v>
      </c>
      <c r="D103" s="213"/>
      <c r="E103" s="213"/>
      <c r="F103" s="213" t="s">
        <v>1811</v>
      </c>
      <c r="G103" s="214"/>
      <c r="H103" s="213" t="s">
        <v>49</v>
      </c>
      <c r="I103" s="213" t="s">
        <v>52</v>
      </c>
      <c r="J103" s="213" t="s">
        <v>1812</v>
      </c>
      <c r="K103" s="212"/>
    </row>
    <row r="104" spans="2:11" customFormat="1" ht="17.25" customHeight="1">
      <c r="B104" s="211"/>
      <c r="C104" s="215" t="s">
        <v>1813</v>
      </c>
      <c r="D104" s="215"/>
      <c r="E104" s="215"/>
      <c r="F104" s="216" t="s">
        <v>1814</v>
      </c>
      <c r="G104" s="217"/>
      <c r="H104" s="215"/>
      <c r="I104" s="215"/>
      <c r="J104" s="215" t="s">
        <v>1815</v>
      </c>
      <c r="K104" s="212"/>
    </row>
    <row r="105" spans="2:11" customFormat="1" ht="5.25" customHeight="1">
      <c r="B105" s="211"/>
      <c r="C105" s="213"/>
      <c r="D105" s="213"/>
      <c r="E105" s="213"/>
      <c r="F105" s="213"/>
      <c r="G105" s="229"/>
      <c r="H105" s="213"/>
      <c r="I105" s="213"/>
      <c r="J105" s="213"/>
      <c r="K105" s="212"/>
    </row>
    <row r="106" spans="2:11" customFormat="1" ht="15" customHeight="1">
      <c r="B106" s="211"/>
      <c r="C106" s="200" t="s">
        <v>48</v>
      </c>
      <c r="D106" s="220"/>
      <c r="E106" s="220"/>
      <c r="F106" s="221" t="s">
        <v>1816</v>
      </c>
      <c r="G106" s="200"/>
      <c r="H106" s="200" t="s">
        <v>1856</v>
      </c>
      <c r="I106" s="200" t="s">
        <v>1818</v>
      </c>
      <c r="J106" s="200">
        <v>20</v>
      </c>
      <c r="K106" s="212"/>
    </row>
    <row r="107" spans="2:11" customFormat="1" ht="15" customHeight="1">
      <c r="B107" s="211"/>
      <c r="C107" s="200" t="s">
        <v>1819</v>
      </c>
      <c r="D107" s="200"/>
      <c r="E107" s="200"/>
      <c r="F107" s="221" t="s">
        <v>1816</v>
      </c>
      <c r="G107" s="200"/>
      <c r="H107" s="200" t="s">
        <v>1856</v>
      </c>
      <c r="I107" s="200" t="s">
        <v>1818</v>
      </c>
      <c r="J107" s="200">
        <v>120</v>
      </c>
      <c r="K107" s="212"/>
    </row>
    <row r="108" spans="2:11" customFormat="1" ht="15" customHeight="1">
      <c r="B108" s="223"/>
      <c r="C108" s="200" t="s">
        <v>1821</v>
      </c>
      <c r="D108" s="200"/>
      <c r="E108" s="200"/>
      <c r="F108" s="221" t="s">
        <v>1822</v>
      </c>
      <c r="G108" s="200"/>
      <c r="H108" s="200" t="s">
        <v>1856</v>
      </c>
      <c r="I108" s="200" t="s">
        <v>1818</v>
      </c>
      <c r="J108" s="200">
        <v>50</v>
      </c>
      <c r="K108" s="212"/>
    </row>
    <row r="109" spans="2:11" customFormat="1" ht="15" customHeight="1">
      <c r="B109" s="223"/>
      <c r="C109" s="200" t="s">
        <v>1824</v>
      </c>
      <c r="D109" s="200"/>
      <c r="E109" s="200"/>
      <c r="F109" s="221" t="s">
        <v>1816</v>
      </c>
      <c r="G109" s="200"/>
      <c r="H109" s="200" t="s">
        <v>1856</v>
      </c>
      <c r="I109" s="200" t="s">
        <v>1826</v>
      </c>
      <c r="J109" s="200"/>
      <c r="K109" s="212"/>
    </row>
    <row r="110" spans="2:11" customFormat="1" ht="15" customHeight="1">
      <c r="B110" s="223"/>
      <c r="C110" s="200" t="s">
        <v>1835</v>
      </c>
      <c r="D110" s="200"/>
      <c r="E110" s="200"/>
      <c r="F110" s="221" t="s">
        <v>1822</v>
      </c>
      <c r="G110" s="200"/>
      <c r="H110" s="200" t="s">
        <v>1856</v>
      </c>
      <c r="I110" s="200" t="s">
        <v>1818</v>
      </c>
      <c r="J110" s="200">
        <v>50</v>
      </c>
      <c r="K110" s="212"/>
    </row>
    <row r="111" spans="2:11" customFormat="1" ht="15" customHeight="1">
      <c r="B111" s="223"/>
      <c r="C111" s="200" t="s">
        <v>1843</v>
      </c>
      <c r="D111" s="200"/>
      <c r="E111" s="200"/>
      <c r="F111" s="221" t="s">
        <v>1822</v>
      </c>
      <c r="G111" s="200"/>
      <c r="H111" s="200" t="s">
        <v>1856</v>
      </c>
      <c r="I111" s="200" t="s">
        <v>1818</v>
      </c>
      <c r="J111" s="200">
        <v>50</v>
      </c>
      <c r="K111" s="212"/>
    </row>
    <row r="112" spans="2:11" customFormat="1" ht="15" customHeight="1">
      <c r="B112" s="223"/>
      <c r="C112" s="200" t="s">
        <v>1841</v>
      </c>
      <c r="D112" s="200"/>
      <c r="E112" s="200"/>
      <c r="F112" s="221" t="s">
        <v>1822</v>
      </c>
      <c r="G112" s="200"/>
      <c r="H112" s="200" t="s">
        <v>1856</v>
      </c>
      <c r="I112" s="200" t="s">
        <v>1818</v>
      </c>
      <c r="J112" s="200">
        <v>50</v>
      </c>
      <c r="K112" s="212"/>
    </row>
    <row r="113" spans="2:11" customFormat="1" ht="15" customHeight="1">
      <c r="B113" s="223"/>
      <c r="C113" s="200" t="s">
        <v>48</v>
      </c>
      <c r="D113" s="200"/>
      <c r="E113" s="200"/>
      <c r="F113" s="221" t="s">
        <v>1816</v>
      </c>
      <c r="G113" s="200"/>
      <c r="H113" s="200" t="s">
        <v>1857</v>
      </c>
      <c r="I113" s="200" t="s">
        <v>1818</v>
      </c>
      <c r="J113" s="200">
        <v>20</v>
      </c>
      <c r="K113" s="212"/>
    </row>
    <row r="114" spans="2:11" customFormat="1" ht="15" customHeight="1">
      <c r="B114" s="223"/>
      <c r="C114" s="200" t="s">
        <v>1858</v>
      </c>
      <c r="D114" s="200"/>
      <c r="E114" s="200"/>
      <c r="F114" s="221" t="s">
        <v>1816</v>
      </c>
      <c r="G114" s="200"/>
      <c r="H114" s="200" t="s">
        <v>1859</v>
      </c>
      <c r="I114" s="200" t="s">
        <v>1818</v>
      </c>
      <c r="J114" s="200">
        <v>120</v>
      </c>
      <c r="K114" s="212"/>
    </row>
    <row r="115" spans="2:11" customFormat="1" ht="15" customHeight="1">
      <c r="B115" s="223"/>
      <c r="C115" s="200" t="s">
        <v>33</v>
      </c>
      <c r="D115" s="200"/>
      <c r="E115" s="200"/>
      <c r="F115" s="221" t="s">
        <v>1816</v>
      </c>
      <c r="G115" s="200"/>
      <c r="H115" s="200" t="s">
        <v>1860</v>
      </c>
      <c r="I115" s="200" t="s">
        <v>1851</v>
      </c>
      <c r="J115" s="200"/>
      <c r="K115" s="212"/>
    </row>
    <row r="116" spans="2:11" customFormat="1" ht="15" customHeight="1">
      <c r="B116" s="223"/>
      <c r="C116" s="200" t="s">
        <v>43</v>
      </c>
      <c r="D116" s="200"/>
      <c r="E116" s="200"/>
      <c r="F116" s="221" t="s">
        <v>1816</v>
      </c>
      <c r="G116" s="200"/>
      <c r="H116" s="200" t="s">
        <v>1861</v>
      </c>
      <c r="I116" s="200" t="s">
        <v>1851</v>
      </c>
      <c r="J116" s="200"/>
      <c r="K116" s="212"/>
    </row>
    <row r="117" spans="2:11" customFormat="1" ht="15" customHeight="1">
      <c r="B117" s="223"/>
      <c r="C117" s="200" t="s">
        <v>52</v>
      </c>
      <c r="D117" s="200"/>
      <c r="E117" s="200"/>
      <c r="F117" s="221" t="s">
        <v>1816</v>
      </c>
      <c r="G117" s="200"/>
      <c r="H117" s="200" t="s">
        <v>1862</v>
      </c>
      <c r="I117" s="200" t="s">
        <v>1863</v>
      </c>
      <c r="J117" s="200"/>
      <c r="K117" s="212"/>
    </row>
    <row r="118" spans="2:11" customFormat="1" ht="15" customHeight="1">
      <c r="B118" s="224"/>
      <c r="C118" s="230"/>
      <c r="D118" s="230"/>
      <c r="E118" s="230"/>
      <c r="F118" s="230"/>
      <c r="G118" s="230"/>
      <c r="H118" s="230"/>
      <c r="I118" s="230"/>
      <c r="J118" s="230"/>
      <c r="K118" s="226"/>
    </row>
    <row r="119" spans="2:11" customFormat="1" ht="18.75" customHeight="1">
      <c r="B119" s="231"/>
      <c r="C119" s="232"/>
      <c r="D119" s="232"/>
      <c r="E119" s="232"/>
      <c r="F119" s="233"/>
      <c r="G119" s="232"/>
      <c r="H119" s="232"/>
      <c r="I119" s="232"/>
      <c r="J119" s="232"/>
      <c r="K119" s="231"/>
    </row>
    <row r="120" spans="2:11" customFormat="1" ht="18.75" customHeight="1">
      <c r="B120" s="207"/>
      <c r="C120" s="207"/>
      <c r="D120" s="207"/>
      <c r="E120" s="207"/>
      <c r="F120" s="207"/>
      <c r="G120" s="207"/>
      <c r="H120" s="207"/>
      <c r="I120" s="207"/>
      <c r="J120" s="207"/>
      <c r="K120" s="207"/>
    </row>
    <row r="121" spans="2:11" customFormat="1" ht="7.5" customHeight="1">
      <c r="B121" s="234"/>
      <c r="C121" s="235"/>
      <c r="D121" s="235"/>
      <c r="E121" s="235"/>
      <c r="F121" s="235"/>
      <c r="G121" s="235"/>
      <c r="H121" s="235"/>
      <c r="I121" s="235"/>
      <c r="J121" s="235"/>
      <c r="K121" s="236"/>
    </row>
    <row r="122" spans="2:11" customFormat="1" ht="45" customHeight="1">
      <c r="B122" s="237"/>
      <c r="C122" s="316" t="s">
        <v>1864</v>
      </c>
      <c r="D122" s="316"/>
      <c r="E122" s="316"/>
      <c r="F122" s="316"/>
      <c r="G122" s="316"/>
      <c r="H122" s="316"/>
      <c r="I122" s="316"/>
      <c r="J122" s="316"/>
      <c r="K122" s="238"/>
    </row>
    <row r="123" spans="2:11" customFormat="1" ht="17.25" customHeight="1">
      <c r="B123" s="239"/>
      <c r="C123" s="213" t="s">
        <v>1810</v>
      </c>
      <c r="D123" s="213"/>
      <c r="E123" s="213"/>
      <c r="F123" s="213" t="s">
        <v>1811</v>
      </c>
      <c r="G123" s="214"/>
      <c r="H123" s="213" t="s">
        <v>49</v>
      </c>
      <c r="I123" s="213" t="s">
        <v>52</v>
      </c>
      <c r="J123" s="213" t="s">
        <v>1812</v>
      </c>
      <c r="K123" s="240"/>
    </row>
    <row r="124" spans="2:11" customFormat="1" ht="17.25" customHeight="1">
      <c r="B124" s="239"/>
      <c r="C124" s="215" t="s">
        <v>1813</v>
      </c>
      <c r="D124" s="215"/>
      <c r="E124" s="215"/>
      <c r="F124" s="216" t="s">
        <v>1814</v>
      </c>
      <c r="G124" s="217"/>
      <c r="H124" s="215"/>
      <c r="I124" s="215"/>
      <c r="J124" s="215" t="s">
        <v>1815</v>
      </c>
      <c r="K124" s="240"/>
    </row>
    <row r="125" spans="2:11" customFormat="1" ht="5.25" customHeight="1">
      <c r="B125" s="241"/>
      <c r="C125" s="218"/>
      <c r="D125" s="218"/>
      <c r="E125" s="218"/>
      <c r="F125" s="218"/>
      <c r="G125" s="242"/>
      <c r="H125" s="218"/>
      <c r="I125" s="218"/>
      <c r="J125" s="218"/>
      <c r="K125" s="243"/>
    </row>
    <row r="126" spans="2:11" customFormat="1" ht="15" customHeight="1">
      <c r="B126" s="241"/>
      <c r="C126" s="200" t="s">
        <v>1819</v>
      </c>
      <c r="D126" s="220"/>
      <c r="E126" s="220"/>
      <c r="F126" s="221" t="s">
        <v>1816</v>
      </c>
      <c r="G126" s="200"/>
      <c r="H126" s="200" t="s">
        <v>1856</v>
      </c>
      <c r="I126" s="200" t="s">
        <v>1818</v>
      </c>
      <c r="J126" s="200">
        <v>120</v>
      </c>
      <c r="K126" s="244"/>
    </row>
    <row r="127" spans="2:11" customFormat="1" ht="15" customHeight="1">
      <c r="B127" s="241"/>
      <c r="C127" s="200" t="s">
        <v>1865</v>
      </c>
      <c r="D127" s="200"/>
      <c r="E127" s="200"/>
      <c r="F127" s="221" t="s">
        <v>1816</v>
      </c>
      <c r="G127" s="200"/>
      <c r="H127" s="200" t="s">
        <v>1866</v>
      </c>
      <c r="I127" s="200" t="s">
        <v>1818</v>
      </c>
      <c r="J127" s="200" t="s">
        <v>1867</v>
      </c>
      <c r="K127" s="244"/>
    </row>
    <row r="128" spans="2:11" customFormat="1" ht="15" customHeight="1">
      <c r="B128" s="241"/>
      <c r="C128" s="200" t="s">
        <v>1764</v>
      </c>
      <c r="D128" s="200"/>
      <c r="E128" s="200"/>
      <c r="F128" s="221" t="s">
        <v>1816</v>
      </c>
      <c r="G128" s="200"/>
      <c r="H128" s="200" t="s">
        <v>1868</v>
      </c>
      <c r="I128" s="200" t="s">
        <v>1818</v>
      </c>
      <c r="J128" s="200" t="s">
        <v>1867</v>
      </c>
      <c r="K128" s="244"/>
    </row>
    <row r="129" spans="2:11" customFormat="1" ht="15" customHeight="1">
      <c r="B129" s="241"/>
      <c r="C129" s="200" t="s">
        <v>1827</v>
      </c>
      <c r="D129" s="200"/>
      <c r="E129" s="200"/>
      <c r="F129" s="221" t="s">
        <v>1822</v>
      </c>
      <c r="G129" s="200"/>
      <c r="H129" s="200" t="s">
        <v>1828</v>
      </c>
      <c r="I129" s="200" t="s">
        <v>1818</v>
      </c>
      <c r="J129" s="200">
        <v>15</v>
      </c>
      <c r="K129" s="244"/>
    </row>
    <row r="130" spans="2:11" customFormat="1" ht="15" customHeight="1">
      <c r="B130" s="241"/>
      <c r="C130" s="200" t="s">
        <v>1829</v>
      </c>
      <c r="D130" s="200"/>
      <c r="E130" s="200"/>
      <c r="F130" s="221" t="s">
        <v>1822</v>
      </c>
      <c r="G130" s="200"/>
      <c r="H130" s="200" t="s">
        <v>1830</v>
      </c>
      <c r="I130" s="200" t="s">
        <v>1818</v>
      </c>
      <c r="J130" s="200">
        <v>15</v>
      </c>
      <c r="K130" s="244"/>
    </row>
    <row r="131" spans="2:11" customFormat="1" ht="15" customHeight="1">
      <c r="B131" s="241"/>
      <c r="C131" s="200" t="s">
        <v>1831</v>
      </c>
      <c r="D131" s="200"/>
      <c r="E131" s="200"/>
      <c r="F131" s="221" t="s">
        <v>1822</v>
      </c>
      <c r="G131" s="200"/>
      <c r="H131" s="200" t="s">
        <v>1832</v>
      </c>
      <c r="I131" s="200" t="s">
        <v>1818</v>
      </c>
      <c r="J131" s="200">
        <v>20</v>
      </c>
      <c r="K131" s="244"/>
    </row>
    <row r="132" spans="2:11" customFormat="1" ht="15" customHeight="1">
      <c r="B132" s="241"/>
      <c r="C132" s="200" t="s">
        <v>1833</v>
      </c>
      <c r="D132" s="200"/>
      <c r="E132" s="200"/>
      <c r="F132" s="221" t="s">
        <v>1822</v>
      </c>
      <c r="G132" s="200"/>
      <c r="H132" s="200" t="s">
        <v>1834</v>
      </c>
      <c r="I132" s="200" t="s">
        <v>1818</v>
      </c>
      <c r="J132" s="200">
        <v>20</v>
      </c>
      <c r="K132" s="244"/>
    </row>
    <row r="133" spans="2:11" customFormat="1" ht="15" customHeight="1">
      <c r="B133" s="241"/>
      <c r="C133" s="200" t="s">
        <v>1821</v>
      </c>
      <c r="D133" s="200"/>
      <c r="E133" s="200"/>
      <c r="F133" s="221" t="s">
        <v>1822</v>
      </c>
      <c r="G133" s="200"/>
      <c r="H133" s="200" t="s">
        <v>1856</v>
      </c>
      <c r="I133" s="200" t="s">
        <v>1818</v>
      </c>
      <c r="J133" s="200">
        <v>50</v>
      </c>
      <c r="K133" s="244"/>
    </row>
    <row r="134" spans="2:11" customFormat="1" ht="15" customHeight="1">
      <c r="B134" s="241"/>
      <c r="C134" s="200" t="s">
        <v>1835</v>
      </c>
      <c r="D134" s="200"/>
      <c r="E134" s="200"/>
      <c r="F134" s="221" t="s">
        <v>1822</v>
      </c>
      <c r="G134" s="200"/>
      <c r="H134" s="200" t="s">
        <v>1856</v>
      </c>
      <c r="I134" s="200" t="s">
        <v>1818</v>
      </c>
      <c r="J134" s="200">
        <v>50</v>
      </c>
      <c r="K134" s="244"/>
    </row>
    <row r="135" spans="2:11" customFormat="1" ht="15" customHeight="1">
      <c r="B135" s="241"/>
      <c r="C135" s="200" t="s">
        <v>1841</v>
      </c>
      <c r="D135" s="200"/>
      <c r="E135" s="200"/>
      <c r="F135" s="221" t="s">
        <v>1822</v>
      </c>
      <c r="G135" s="200"/>
      <c r="H135" s="200" t="s">
        <v>1856</v>
      </c>
      <c r="I135" s="200" t="s">
        <v>1818</v>
      </c>
      <c r="J135" s="200">
        <v>50</v>
      </c>
      <c r="K135" s="244"/>
    </row>
    <row r="136" spans="2:11" customFormat="1" ht="15" customHeight="1">
      <c r="B136" s="241"/>
      <c r="C136" s="200" t="s">
        <v>1843</v>
      </c>
      <c r="D136" s="200"/>
      <c r="E136" s="200"/>
      <c r="F136" s="221" t="s">
        <v>1822</v>
      </c>
      <c r="G136" s="200"/>
      <c r="H136" s="200" t="s">
        <v>1856</v>
      </c>
      <c r="I136" s="200" t="s">
        <v>1818</v>
      </c>
      <c r="J136" s="200">
        <v>50</v>
      </c>
      <c r="K136" s="244"/>
    </row>
    <row r="137" spans="2:11" customFormat="1" ht="15" customHeight="1">
      <c r="B137" s="241"/>
      <c r="C137" s="200" t="s">
        <v>1844</v>
      </c>
      <c r="D137" s="200"/>
      <c r="E137" s="200"/>
      <c r="F137" s="221" t="s">
        <v>1822</v>
      </c>
      <c r="G137" s="200"/>
      <c r="H137" s="200" t="s">
        <v>1869</v>
      </c>
      <c r="I137" s="200" t="s">
        <v>1818</v>
      </c>
      <c r="J137" s="200">
        <v>255</v>
      </c>
      <c r="K137" s="244"/>
    </row>
    <row r="138" spans="2:11" customFormat="1" ht="15" customHeight="1">
      <c r="B138" s="241"/>
      <c r="C138" s="200" t="s">
        <v>1846</v>
      </c>
      <c r="D138" s="200"/>
      <c r="E138" s="200"/>
      <c r="F138" s="221" t="s">
        <v>1816</v>
      </c>
      <c r="G138" s="200"/>
      <c r="H138" s="200" t="s">
        <v>1870</v>
      </c>
      <c r="I138" s="200" t="s">
        <v>1848</v>
      </c>
      <c r="J138" s="200"/>
      <c r="K138" s="244"/>
    </row>
    <row r="139" spans="2:11" customFormat="1" ht="15" customHeight="1">
      <c r="B139" s="241"/>
      <c r="C139" s="200" t="s">
        <v>1849</v>
      </c>
      <c r="D139" s="200"/>
      <c r="E139" s="200"/>
      <c r="F139" s="221" t="s">
        <v>1816</v>
      </c>
      <c r="G139" s="200"/>
      <c r="H139" s="200" t="s">
        <v>1871</v>
      </c>
      <c r="I139" s="200" t="s">
        <v>1851</v>
      </c>
      <c r="J139" s="200"/>
      <c r="K139" s="244"/>
    </row>
    <row r="140" spans="2:11" customFormat="1" ht="15" customHeight="1">
      <c r="B140" s="241"/>
      <c r="C140" s="200" t="s">
        <v>1852</v>
      </c>
      <c r="D140" s="200"/>
      <c r="E140" s="200"/>
      <c r="F140" s="221" t="s">
        <v>1816</v>
      </c>
      <c r="G140" s="200"/>
      <c r="H140" s="200" t="s">
        <v>1852</v>
      </c>
      <c r="I140" s="200" t="s">
        <v>1851</v>
      </c>
      <c r="J140" s="200"/>
      <c r="K140" s="244"/>
    </row>
    <row r="141" spans="2:11" customFormat="1" ht="15" customHeight="1">
      <c r="B141" s="241"/>
      <c r="C141" s="200" t="s">
        <v>33</v>
      </c>
      <c r="D141" s="200"/>
      <c r="E141" s="200"/>
      <c r="F141" s="221" t="s">
        <v>1816</v>
      </c>
      <c r="G141" s="200"/>
      <c r="H141" s="200" t="s">
        <v>1872</v>
      </c>
      <c r="I141" s="200" t="s">
        <v>1851</v>
      </c>
      <c r="J141" s="200"/>
      <c r="K141" s="244"/>
    </row>
    <row r="142" spans="2:11" customFormat="1" ht="15" customHeight="1">
      <c r="B142" s="241"/>
      <c r="C142" s="200" t="s">
        <v>1873</v>
      </c>
      <c r="D142" s="200"/>
      <c r="E142" s="200"/>
      <c r="F142" s="221" t="s">
        <v>1816</v>
      </c>
      <c r="G142" s="200"/>
      <c r="H142" s="200" t="s">
        <v>1874</v>
      </c>
      <c r="I142" s="200" t="s">
        <v>1851</v>
      </c>
      <c r="J142" s="200"/>
      <c r="K142" s="244"/>
    </row>
    <row r="143" spans="2:11" customFormat="1" ht="15" customHeight="1">
      <c r="B143" s="245"/>
      <c r="C143" s="246"/>
      <c r="D143" s="246"/>
      <c r="E143" s="246"/>
      <c r="F143" s="246"/>
      <c r="G143" s="246"/>
      <c r="H143" s="246"/>
      <c r="I143" s="246"/>
      <c r="J143" s="246"/>
      <c r="K143" s="247"/>
    </row>
    <row r="144" spans="2:11" customFormat="1" ht="18.75" customHeight="1">
      <c r="B144" s="232"/>
      <c r="C144" s="232"/>
      <c r="D144" s="232"/>
      <c r="E144" s="232"/>
      <c r="F144" s="233"/>
      <c r="G144" s="232"/>
      <c r="H144" s="232"/>
      <c r="I144" s="232"/>
      <c r="J144" s="232"/>
      <c r="K144" s="232"/>
    </row>
    <row r="145" spans="2:11" customFormat="1" ht="18.75" customHeight="1">
      <c r="B145" s="207"/>
      <c r="C145" s="207"/>
      <c r="D145" s="207"/>
      <c r="E145" s="207"/>
      <c r="F145" s="207"/>
      <c r="G145" s="207"/>
      <c r="H145" s="207"/>
      <c r="I145" s="207"/>
      <c r="J145" s="207"/>
      <c r="K145" s="207"/>
    </row>
    <row r="146" spans="2:11" customFormat="1" ht="7.5" customHeight="1">
      <c r="B146" s="208"/>
      <c r="C146" s="209"/>
      <c r="D146" s="209"/>
      <c r="E146" s="209"/>
      <c r="F146" s="209"/>
      <c r="G146" s="209"/>
      <c r="H146" s="209"/>
      <c r="I146" s="209"/>
      <c r="J146" s="209"/>
      <c r="K146" s="210"/>
    </row>
    <row r="147" spans="2:11" customFormat="1" ht="45" customHeight="1">
      <c r="B147" s="211"/>
      <c r="C147" s="318" t="s">
        <v>1875</v>
      </c>
      <c r="D147" s="318"/>
      <c r="E147" s="318"/>
      <c r="F147" s="318"/>
      <c r="G147" s="318"/>
      <c r="H147" s="318"/>
      <c r="I147" s="318"/>
      <c r="J147" s="318"/>
      <c r="K147" s="212"/>
    </row>
    <row r="148" spans="2:11" customFormat="1" ht="17.25" customHeight="1">
      <c r="B148" s="211"/>
      <c r="C148" s="213" t="s">
        <v>1810</v>
      </c>
      <c r="D148" s="213"/>
      <c r="E148" s="213"/>
      <c r="F148" s="213" t="s">
        <v>1811</v>
      </c>
      <c r="G148" s="214"/>
      <c r="H148" s="213" t="s">
        <v>49</v>
      </c>
      <c r="I148" s="213" t="s">
        <v>52</v>
      </c>
      <c r="J148" s="213" t="s">
        <v>1812</v>
      </c>
      <c r="K148" s="212"/>
    </row>
    <row r="149" spans="2:11" customFormat="1" ht="17.25" customHeight="1">
      <c r="B149" s="211"/>
      <c r="C149" s="215" t="s">
        <v>1813</v>
      </c>
      <c r="D149" s="215"/>
      <c r="E149" s="215"/>
      <c r="F149" s="216" t="s">
        <v>1814</v>
      </c>
      <c r="G149" s="217"/>
      <c r="H149" s="215"/>
      <c r="I149" s="215"/>
      <c r="J149" s="215" t="s">
        <v>1815</v>
      </c>
      <c r="K149" s="212"/>
    </row>
    <row r="150" spans="2:11" customFormat="1" ht="5.25" customHeight="1">
      <c r="B150" s="223"/>
      <c r="C150" s="218"/>
      <c r="D150" s="218"/>
      <c r="E150" s="218"/>
      <c r="F150" s="218"/>
      <c r="G150" s="219"/>
      <c r="H150" s="218"/>
      <c r="I150" s="218"/>
      <c r="J150" s="218"/>
      <c r="K150" s="244"/>
    </row>
    <row r="151" spans="2:11" customFormat="1" ht="15" customHeight="1">
      <c r="B151" s="223"/>
      <c r="C151" s="248" t="s">
        <v>1819</v>
      </c>
      <c r="D151" s="200"/>
      <c r="E151" s="200"/>
      <c r="F151" s="249" t="s">
        <v>1816</v>
      </c>
      <c r="G151" s="200"/>
      <c r="H151" s="248" t="s">
        <v>1856</v>
      </c>
      <c r="I151" s="248" t="s">
        <v>1818</v>
      </c>
      <c r="J151" s="248">
        <v>120</v>
      </c>
      <c r="K151" s="244"/>
    </row>
    <row r="152" spans="2:11" customFormat="1" ht="15" customHeight="1">
      <c r="B152" s="223"/>
      <c r="C152" s="248" t="s">
        <v>1865</v>
      </c>
      <c r="D152" s="200"/>
      <c r="E152" s="200"/>
      <c r="F152" s="249" t="s">
        <v>1816</v>
      </c>
      <c r="G152" s="200"/>
      <c r="H152" s="248" t="s">
        <v>1876</v>
      </c>
      <c r="I152" s="248" t="s">
        <v>1818</v>
      </c>
      <c r="J152" s="248" t="s">
        <v>1867</v>
      </c>
      <c r="K152" s="244"/>
    </row>
    <row r="153" spans="2:11" customFormat="1" ht="15" customHeight="1">
      <c r="B153" s="223"/>
      <c r="C153" s="248" t="s">
        <v>1764</v>
      </c>
      <c r="D153" s="200"/>
      <c r="E153" s="200"/>
      <c r="F153" s="249" t="s">
        <v>1816</v>
      </c>
      <c r="G153" s="200"/>
      <c r="H153" s="248" t="s">
        <v>1877</v>
      </c>
      <c r="I153" s="248" t="s">
        <v>1818</v>
      </c>
      <c r="J153" s="248" t="s">
        <v>1867</v>
      </c>
      <c r="K153" s="244"/>
    </row>
    <row r="154" spans="2:11" customFormat="1" ht="15" customHeight="1">
      <c r="B154" s="223"/>
      <c r="C154" s="248" t="s">
        <v>1821</v>
      </c>
      <c r="D154" s="200"/>
      <c r="E154" s="200"/>
      <c r="F154" s="249" t="s">
        <v>1822</v>
      </c>
      <c r="G154" s="200"/>
      <c r="H154" s="248" t="s">
        <v>1856</v>
      </c>
      <c r="I154" s="248" t="s">
        <v>1818</v>
      </c>
      <c r="J154" s="248">
        <v>50</v>
      </c>
      <c r="K154" s="244"/>
    </row>
    <row r="155" spans="2:11" customFormat="1" ht="15" customHeight="1">
      <c r="B155" s="223"/>
      <c r="C155" s="248" t="s">
        <v>1824</v>
      </c>
      <c r="D155" s="200"/>
      <c r="E155" s="200"/>
      <c r="F155" s="249" t="s">
        <v>1816</v>
      </c>
      <c r="G155" s="200"/>
      <c r="H155" s="248" t="s">
        <v>1856</v>
      </c>
      <c r="I155" s="248" t="s">
        <v>1826</v>
      </c>
      <c r="J155" s="248"/>
      <c r="K155" s="244"/>
    </row>
    <row r="156" spans="2:11" customFormat="1" ht="15" customHeight="1">
      <c r="B156" s="223"/>
      <c r="C156" s="248" t="s">
        <v>1835</v>
      </c>
      <c r="D156" s="200"/>
      <c r="E156" s="200"/>
      <c r="F156" s="249" t="s">
        <v>1822</v>
      </c>
      <c r="G156" s="200"/>
      <c r="H156" s="248" t="s">
        <v>1856</v>
      </c>
      <c r="I156" s="248" t="s">
        <v>1818</v>
      </c>
      <c r="J156" s="248">
        <v>50</v>
      </c>
      <c r="K156" s="244"/>
    </row>
    <row r="157" spans="2:11" customFormat="1" ht="15" customHeight="1">
      <c r="B157" s="223"/>
      <c r="C157" s="248" t="s">
        <v>1843</v>
      </c>
      <c r="D157" s="200"/>
      <c r="E157" s="200"/>
      <c r="F157" s="249" t="s">
        <v>1822</v>
      </c>
      <c r="G157" s="200"/>
      <c r="H157" s="248" t="s">
        <v>1856</v>
      </c>
      <c r="I157" s="248" t="s">
        <v>1818</v>
      </c>
      <c r="J157" s="248">
        <v>50</v>
      </c>
      <c r="K157" s="244"/>
    </row>
    <row r="158" spans="2:11" customFormat="1" ht="15" customHeight="1">
      <c r="B158" s="223"/>
      <c r="C158" s="248" t="s">
        <v>1841</v>
      </c>
      <c r="D158" s="200"/>
      <c r="E158" s="200"/>
      <c r="F158" s="249" t="s">
        <v>1822</v>
      </c>
      <c r="G158" s="200"/>
      <c r="H158" s="248" t="s">
        <v>1856</v>
      </c>
      <c r="I158" s="248" t="s">
        <v>1818</v>
      </c>
      <c r="J158" s="248">
        <v>50</v>
      </c>
      <c r="K158" s="244"/>
    </row>
    <row r="159" spans="2:11" customFormat="1" ht="15" customHeight="1">
      <c r="B159" s="223"/>
      <c r="C159" s="248" t="s">
        <v>98</v>
      </c>
      <c r="D159" s="200"/>
      <c r="E159" s="200"/>
      <c r="F159" s="249" t="s">
        <v>1816</v>
      </c>
      <c r="G159" s="200"/>
      <c r="H159" s="248" t="s">
        <v>1878</v>
      </c>
      <c r="I159" s="248" t="s">
        <v>1818</v>
      </c>
      <c r="J159" s="248" t="s">
        <v>1879</v>
      </c>
      <c r="K159" s="244"/>
    </row>
    <row r="160" spans="2:11" customFormat="1" ht="15" customHeight="1">
      <c r="B160" s="223"/>
      <c r="C160" s="248" t="s">
        <v>1880</v>
      </c>
      <c r="D160" s="200"/>
      <c r="E160" s="200"/>
      <c r="F160" s="249" t="s">
        <v>1816</v>
      </c>
      <c r="G160" s="200"/>
      <c r="H160" s="248" t="s">
        <v>1881</v>
      </c>
      <c r="I160" s="248" t="s">
        <v>1851</v>
      </c>
      <c r="J160" s="248"/>
      <c r="K160" s="244"/>
    </row>
    <row r="161" spans="2:11" customFormat="1" ht="15" customHeight="1">
      <c r="B161" s="250"/>
      <c r="C161" s="230"/>
      <c r="D161" s="230"/>
      <c r="E161" s="230"/>
      <c r="F161" s="230"/>
      <c r="G161" s="230"/>
      <c r="H161" s="230"/>
      <c r="I161" s="230"/>
      <c r="J161" s="230"/>
      <c r="K161" s="251"/>
    </row>
    <row r="162" spans="2:11" customFormat="1" ht="18.75" customHeight="1">
      <c r="B162" s="232"/>
      <c r="C162" s="242"/>
      <c r="D162" s="242"/>
      <c r="E162" s="242"/>
      <c r="F162" s="252"/>
      <c r="G162" s="242"/>
      <c r="H162" s="242"/>
      <c r="I162" s="242"/>
      <c r="J162" s="242"/>
      <c r="K162" s="232"/>
    </row>
    <row r="163" spans="2:11" customFormat="1" ht="18.75" customHeight="1">
      <c r="B163" s="207"/>
      <c r="C163" s="207"/>
      <c r="D163" s="207"/>
      <c r="E163" s="207"/>
      <c r="F163" s="207"/>
      <c r="G163" s="207"/>
      <c r="H163" s="207"/>
      <c r="I163" s="207"/>
      <c r="J163" s="207"/>
      <c r="K163" s="207"/>
    </row>
    <row r="164" spans="2:11" customFormat="1" ht="7.5" customHeight="1">
      <c r="B164" s="189"/>
      <c r="C164" s="190"/>
      <c r="D164" s="190"/>
      <c r="E164" s="190"/>
      <c r="F164" s="190"/>
      <c r="G164" s="190"/>
      <c r="H164" s="190"/>
      <c r="I164" s="190"/>
      <c r="J164" s="190"/>
      <c r="K164" s="191"/>
    </row>
    <row r="165" spans="2:11" customFormat="1" ht="45" customHeight="1">
      <c r="B165" s="192"/>
      <c r="C165" s="316" t="s">
        <v>1882</v>
      </c>
      <c r="D165" s="316"/>
      <c r="E165" s="316"/>
      <c r="F165" s="316"/>
      <c r="G165" s="316"/>
      <c r="H165" s="316"/>
      <c r="I165" s="316"/>
      <c r="J165" s="316"/>
      <c r="K165" s="193"/>
    </row>
    <row r="166" spans="2:11" customFormat="1" ht="17.25" customHeight="1">
      <c r="B166" s="192"/>
      <c r="C166" s="213" t="s">
        <v>1810</v>
      </c>
      <c r="D166" s="213"/>
      <c r="E166" s="213"/>
      <c r="F166" s="213" t="s">
        <v>1811</v>
      </c>
      <c r="G166" s="253"/>
      <c r="H166" s="254" t="s">
        <v>49</v>
      </c>
      <c r="I166" s="254" t="s">
        <v>52</v>
      </c>
      <c r="J166" s="213" t="s">
        <v>1812</v>
      </c>
      <c r="K166" s="193"/>
    </row>
    <row r="167" spans="2:11" customFormat="1" ht="17.25" customHeight="1">
      <c r="B167" s="194"/>
      <c r="C167" s="215" t="s">
        <v>1813</v>
      </c>
      <c r="D167" s="215"/>
      <c r="E167" s="215"/>
      <c r="F167" s="216" t="s">
        <v>1814</v>
      </c>
      <c r="G167" s="255"/>
      <c r="H167" s="256"/>
      <c r="I167" s="256"/>
      <c r="J167" s="215" t="s">
        <v>1815</v>
      </c>
      <c r="K167" s="195"/>
    </row>
    <row r="168" spans="2:11" customFormat="1" ht="5.25" customHeight="1">
      <c r="B168" s="223"/>
      <c r="C168" s="218"/>
      <c r="D168" s="218"/>
      <c r="E168" s="218"/>
      <c r="F168" s="218"/>
      <c r="G168" s="219"/>
      <c r="H168" s="218"/>
      <c r="I168" s="218"/>
      <c r="J168" s="218"/>
      <c r="K168" s="244"/>
    </row>
    <row r="169" spans="2:11" customFormat="1" ht="15" customHeight="1">
      <c r="B169" s="223"/>
      <c r="C169" s="200" t="s">
        <v>1819</v>
      </c>
      <c r="D169" s="200"/>
      <c r="E169" s="200"/>
      <c r="F169" s="221" t="s">
        <v>1816</v>
      </c>
      <c r="G169" s="200"/>
      <c r="H169" s="200" t="s">
        <v>1856</v>
      </c>
      <c r="I169" s="200" t="s">
        <v>1818</v>
      </c>
      <c r="J169" s="200">
        <v>120</v>
      </c>
      <c r="K169" s="244"/>
    </row>
    <row r="170" spans="2:11" customFormat="1" ht="15" customHeight="1">
      <c r="B170" s="223"/>
      <c r="C170" s="200" t="s">
        <v>1865</v>
      </c>
      <c r="D170" s="200"/>
      <c r="E170" s="200"/>
      <c r="F170" s="221" t="s">
        <v>1816</v>
      </c>
      <c r="G170" s="200"/>
      <c r="H170" s="200" t="s">
        <v>1866</v>
      </c>
      <c r="I170" s="200" t="s">
        <v>1818</v>
      </c>
      <c r="J170" s="200" t="s">
        <v>1867</v>
      </c>
      <c r="K170" s="244"/>
    </row>
    <row r="171" spans="2:11" customFormat="1" ht="15" customHeight="1">
      <c r="B171" s="223"/>
      <c r="C171" s="200" t="s">
        <v>1764</v>
      </c>
      <c r="D171" s="200"/>
      <c r="E171" s="200"/>
      <c r="F171" s="221" t="s">
        <v>1816</v>
      </c>
      <c r="G171" s="200"/>
      <c r="H171" s="200" t="s">
        <v>1883</v>
      </c>
      <c r="I171" s="200" t="s">
        <v>1818</v>
      </c>
      <c r="J171" s="200" t="s">
        <v>1867</v>
      </c>
      <c r="K171" s="244"/>
    </row>
    <row r="172" spans="2:11" customFormat="1" ht="15" customHeight="1">
      <c r="B172" s="223"/>
      <c r="C172" s="200" t="s">
        <v>1821</v>
      </c>
      <c r="D172" s="200"/>
      <c r="E172" s="200"/>
      <c r="F172" s="221" t="s">
        <v>1822</v>
      </c>
      <c r="G172" s="200"/>
      <c r="H172" s="200" t="s">
        <v>1883</v>
      </c>
      <c r="I172" s="200" t="s">
        <v>1818</v>
      </c>
      <c r="J172" s="200">
        <v>50</v>
      </c>
      <c r="K172" s="244"/>
    </row>
    <row r="173" spans="2:11" customFormat="1" ht="15" customHeight="1">
      <c r="B173" s="223"/>
      <c r="C173" s="200" t="s">
        <v>1824</v>
      </c>
      <c r="D173" s="200"/>
      <c r="E173" s="200"/>
      <c r="F173" s="221" t="s">
        <v>1816</v>
      </c>
      <c r="G173" s="200"/>
      <c r="H173" s="200" t="s">
        <v>1883</v>
      </c>
      <c r="I173" s="200" t="s">
        <v>1826</v>
      </c>
      <c r="J173" s="200"/>
      <c r="K173" s="244"/>
    </row>
    <row r="174" spans="2:11" customFormat="1" ht="15" customHeight="1">
      <c r="B174" s="223"/>
      <c r="C174" s="200" t="s">
        <v>1835</v>
      </c>
      <c r="D174" s="200"/>
      <c r="E174" s="200"/>
      <c r="F174" s="221" t="s">
        <v>1822</v>
      </c>
      <c r="G174" s="200"/>
      <c r="H174" s="200" t="s">
        <v>1883</v>
      </c>
      <c r="I174" s="200" t="s">
        <v>1818</v>
      </c>
      <c r="J174" s="200">
        <v>50</v>
      </c>
      <c r="K174" s="244"/>
    </row>
    <row r="175" spans="2:11" customFormat="1" ht="15" customHeight="1">
      <c r="B175" s="223"/>
      <c r="C175" s="200" t="s">
        <v>1843</v>
      </c>
      <c r="D175" s="200"/>
      <c r="E175" s="200"/>
      <c r="F175" s="221" t="s">
        <v>1822</v>
      </c>
      <c r="G175" s="200"/>
      <c r="H175" s="200" t="s">
        <v>1883</v>
      </c>
      <c r="I175" s="200" t="s">
        <v>1818</v>
      </c>
      <c r="J175" s="200">
        <v>50</v>
      </c>
      <c r="K175" s="244"/>
    </row>
    <row r="176" spans="2:11" customFormat="1" ht="15" customHeight="1">
      <c r="B176" s="223"/>
      <c r="C176" s="200" t="s">
        <v>1841</v>
      </c>
      <c r="D176" s="200"/>
      <c r="E176" s="200"/>
      <c r="F176" s="221" t="s">
        <v>1822</v>
      </c>
      <c r="G176" s="200"/>
      <c r="H176" s="200" t="s">
        <v>1883</v>
      </c>
      <c r="I176" s="200" t="s">
        <v>1818</v>
      </c>
      <c r="J176" s="200">
        <v>50</v>
      </c>
      <c r="K176" s="244"/>
    </row>
    <row r="177" spans="2:11" customFormat="1" ht="15" customHeight="1">
      <c r="B177" s="223"/>
      <c r="C177" s="200" t="s">
        <v>127</v>
      </c>
      <c r="D177" s="200"/>
      <c r="E177" s="200"/>
      <c r="F177" s="221" t="s">
        <v>1816</v>
      </c>
      <c r="G177" s="200"/>
      <c r="H177" s="200" t="s">
        <v>1884</v>
      </c>
      <c r="I177" s="200" t="s">
        <v>1885</v>
      </c>
      <c r="J177" s="200"/>
      <c r="K177" s="244"/>
    </row>
    <row r="178" spans="2:11" customFormat="1" ht="15" customHeight="1">
      <c r="B178" s="223"/>
      <c r="C178" s="200" t="s">
        <v>52</v>
      </c>
      <c r="D178" s="200"/>
      <c r="E178" s="200"/>
      <c r="F178" s="221" t="s">
        <v>1816</v>
      </c>
      <c r="G178" s="200"/>
      <c r="H178" s="200" t="s">
        <v>1886</v>
      </c>
      <c r="I178" s="200" t="s">
        <v>1887</v>
      </c>
      <c r="J178" s="200">
        <v>1</v>
      </c>
      <c r="K178" s="244"/>
    </row>
    <row r="179" spans="2:11" customFormat="1" ht="15" customHeight="1">
      <c r="B179" s="223"/>
      <c r="C179" s="200" t="s">
        <v>48</v>
      </c>
      <c r="D179" s="200"/>
      <c r="E179" s="200"/>
      <c r="F179" s="221" t="s">
        <v>1816</v>
      </c>
      <c r="G179" s="200"/>
      <c r="H179" s="200" t="s">
        <v>1888</v>
      </c>
      <c r="I179" s="200" t="s">
        <v>1818</v>
      </c>
      <c r="J179" s="200">
        <v>20</v>
      </c>
      <c r="K179" s="244"/>
    </row>
    <row r="180" spans="2:11" customFormat="1" ht="15" customHeight="1">
      <c r="B180" s="223"/>
      <c r="C180" s="200" t="s">
        <v>49</v>
      </c>
      <c r="D180" s="200"/>
      <c r="E180" s="200"/>
      <c r="F180" s="221" t="s">
        <v>1816</v>
      </c>
      <c r="G180" s="200"/>
      <c r="H180" s="200" t="s">
        <v>1889</v>
      </c>
      <c r="I180" s="200" t="s">
        <v>1818</v>
      </c>
      <c r="J180" s="200">
        <v>255</v>
      </c>
      <c r="K180" s="244"/>
    </row>
    <row r="181" spans="2:11" customFormat="1" ht="15" customHeight="1">
      <c r="B181" s="223"/>
      <c r="C181" s="200" t="s">
        <v>128</v>
      </c>
      <c r="D181" s="200"/>
      <c r="E181" s="200"/>
      <c r="F181" s="221" t="s">
        <v>1816</v>
      </c>
      <c r="G181" s="200"/>
      <c r="H181" s="200" t="s">
        <v>1780</v>
      </c>
      <c r="I181" s="200" t="s">
        <v>1818</v>
      </c>
      <c r="J181" s="200">
        <v>10</v>
      </c>
      <c r="K181" s="244"/>
    </row>
    <row r="182" spans="2:11" customFormat="1" ht="15" customHeight="1">
      <c r="B182" s="223"/>
      <c r="C182" s="200" t="s">
        <v>129</v>
      </c>
      <c r="D182" s="200"/>
      <c r="E182" s="200"/>
      <c r="F182" s="221" t="s">
        <v>1816</v>
      </c>
      <c r="G182" s="200"/>
      <c r="H182" s="200" t="s">
        <v>1890</v>
      </c>
      <c r="I182" s="200" t="s">
        <v>1851</v>
      </c>
      <c r="J182" s="200"/>
      <c r="K182" s="244"/>
    </row>
    <row r="183" spans="2:11" customFormat="1" ht="15" customHeight="1">
      <c r="B183" s="223"/>
      <c r="C183" s="200" t="s">
        <v>1891</v>
      </c>
      <c r="D183" s="200"/>
      <c r="E183" s="200"/>
      <c r="F183" s="221" t="s">
        <v>1816</v>
      </c>
      <c r="G183" s="200"/>
      <c r="H183" s="200" t="s">
        <v>1892</v>
      </c>
      <c r="I183" s="200" t="s">
        <v>1851</v>
      </c>
      <c r="J183" s="200"/>
      <c r="K183" s="244"/>
    </row>
    <row r="184" spans="2:11" customFormat="1" ht="15" customHeight="1">
      <c r="B184" s="223"/>
      <c r="C184" s="200" t="s">
        <v>1880</v>
      </c>
      <c r="D184" s="200"/>
      <c r="E184" s="200"/>
      <c r="F184" s="221" t="s">
        <v>1816</v>
      </c>
      <c r="G184" s="200"/>
      <c r="H184" s="200" t="s">
        <v>1893</v>
      </c>
      <c r="I184" s="200" t="s">
        <v>1851</v>
      </c>
      <c r="J184" s="200"/>
      <c r="K184" s="244"/>
    </row>
    <row r="185" spans="2:11" customFormat="1" ht="15" customHeight="1">
      <c r="B185" s="223"/>
      <c r="C185" s="200" t="s">
        <v>131</v>
      </c>
      <c r="D185" s="200"/>
      <c r="E185" s="200"/>
      <c r="F185" s="221" t="s">
        <v>1822</v>
      </c>
      <c r="G185" s="200"/>
      <c r="H185" s="200" t="s">
        <v>1894</v>
      </c>
      <c r="I185" s="200" t="s">
        <v>1818</v>
      </c>
      <c r="J185" s="200">
        <v>50</v>
      </c>
      <c r="K185" s="244"/>
    </row>
    <row r="186" spans="2:11" customFormat="1" ht="15" customHeight="1">
      <c r="B186" s="223"/>
      <c r="C186" s="200" t="s">
        <v>1895</v>
      </c>
      <c r="D186" s="200"/>
      <c r="E186" s="200"/>
      <c r="F186" s="221" t="s">
        <v>1822</v>
      </c>
      <c r="G186" s="200"/>
      <c r="H186" s="200" t="s">
        <v>1896</v>
      </c>
      <c r="I186" s="200" t="s">
        <v>1897</v>
      </c>
      <c r="J186" s="200"/>
      <c r="K186" s="244"/>
    </row>
    <row r="187" spans="2:11" customFormat="1" ht="15" customHeight="1">
      <c r="B187" s="223"/>
      <c r="C187" s="200" t="s">
        <v>1898</v>
      </c>
      <c r="D187" s="200"/>
      <c r="E187" s="200"/>
      <c r="F187" s="221" t="s">
        <v>1822</v>
      </c>
      <c r="G187" s="200"/>
      <c r="H187" s="200" t="s">
        <v>1899</v>
      </c>
      <c r="I187" s="200" t="s">
        <v>1897</v>
      </c>
      <c r="J187" s="200"/>
      <c r="K187" s="244"/>
    </row>
    <row r="188" spans="2:11" customFormat="1" ht="15" customHeight="1">
      <c r="B188" s="223"/>
      <c r="C188" s="200" t="s">
        <v>1900</v>
      </c>
      <c r="D188" s="200"/>
      <c r="E188" s="200"/>
      <c r="F188" s="221" t="s">
        <v>1822</v>
      </c>
      <c r="G188" s="200"/>
      <c r="H188" s="200" t="s">
        <v>1901</v>
      </c>
      <c r="I188" s="200" t="s">
        <v>1897</v>
      </c>
      <c r="J188" s="200"/>
      <c r="K188" s="244"/>
    </row>
    <row r="189" spans="2:11" customFormat="1" ht="15" customHeight="1">
      <c r="B189" s="223"/>
      <c r="C189" s="257" t="s">
        <v>1902</v>
      </c>
      <c r="D189" s="200"/>
      <c r="E189" s="200"/>
      <c r="F189" s="221" t="s">
        <v>1822</v>
      </c>
      <c r="G189" s="200"/>
      <c r="H189" s="200" t="s">
        <v>1903</v>
      </c>
      <c r="I189" s="200" t="s">
        <v>1904</v>
      </c>
      <c r="J189" s="258" t="s">
        <v>1905</v>
      </c>
      <c r="K189" s="244"/>
    </row>
    <row r="190" spans="2:11" customFormat="1" ht="15" customHeight="1">
      <c r="B190" s="259"/>
      <c r="C190" s="260" t="s">
        <v>1906</v>
      </c>
      <c r="D190" s="261"/>
      <c r="E190" s="261"/>
      <c r="F190" s="262" t="s">
        <v>1822</v>
      </c>
      <c r="G190" s="261"/>
      <c r="H190" s="261" t="s">
        <v>1907</v>
      </c>
      <c r="I190" s="261" t="s">
        <v>1904</v>
      </c>
      <c r="J190" s="263" t="s">
        <v>1905</v>
      </c>
      <c r="K190" s="264"/>
    </row>
    <row r="191" spans="2:11" customFormat="1" ht="15" customHeight="1">
      <c r="B191" s="223"/>
      <c r="C191" s="257" t="s">
        <v>37</v>
      </c>
      <c r="D191" s="200"/>
      <c r="E191" s="200"/>
      <c r="F191" s="221" t="s">
        <v>1816</v>
      </c>
      <c r="G191" s="200"/>
      <c r="H191" s="197" t="s">
        <v>1908</v>
      </c>
      <c r="I191" s="200" t="s">
        <v>1909</v>
      </c>
      <c r="J191" s="200"/>
      <c r="K191" s="244"/>
    </row>
    <row r="192" spans="2:11" customFormat="1" ht="15" customHeight="1">
      <c r="B192" s="223"/>
      <c r="C192" s="257" t="s">
        <v>1910</v>
      </c>
      <c r="D192" s="200"/>
      <c r="E192" s="200"/>
      <c r="F192" s="221" t="s">
        <v>1816</v>
      </c>
      <c r="G192" s="200"/>
      <c r="H192" s="200" t="s">
        <v>1911</v>
      </c>
      <c r="I192" s="200" t="s">
        <v>1851</v>
      </c>
      <c r="J192" s="200"/>
      <c r="K192" s="244"/>
    </row>
    <row r="193" spans="2:11" customFormat="1" ht="15" customHeight="1">
      <c r="B193" s="223"/>
      <c r="C193" s="257" t="s">
        <v>1912</v>
      </c>
      <c r="D193" s="200"/>
      <c r="E193" s="200"/>
      <c r="F193" s="221" t="s">
        <v>1816</v>
      </c>
      <c r="G193" s="200"/>
      <c r="H193" s="200" t="s">
        <v>1913</v>
      </c>
      <c r="I193" s="200" t="s">
        <v>1851</v>
      </c>
      <c r="J193" s="200"/>
      <c r="K193" s="244"/>
    </row>
    <row r="194" spans="2:11" customFormat="1" ht="15" customHeight="1">
      <c r="B194" s="223"/>
      <c r="C194" s="257" t="s">
        <v>1914</v>
      </c>
      <c r="D194" s="200"/>
      <c r="E194" s="200"/>
      <c r="F194" s="221" t="s">
        <v>1822</v>
      </c>
      <c r="G194" s="200"/>
      <c r="H194" s="200" t="s">
        <v>1915</v>
      </c>
      <c r="I194" s="200" t="s">
        <v>1851</v>
      </c>
      <c r="J194" s="200"/>
      <c r="K194" s="244"/>
    </row>
    <row r="195" spans="2:11" customFormat="1" ht="15" customHeight="1">
      <c r="B195" s="250"/>
      <c r="C195" s="265"/>
      <c r="D195" s="230"/>
      <c r="E195" s="230"/>
      <c r="F195" s="230"/>
      <c r="G195" s="230"/>
      <c r="H195" s="230"/>
      <c r="I195" s="230"/>
      <c r="J195" s="230"/>
      <c r="K195" s="251"/>
    </row>
    <row r="196" spans="2:11" customFormat="1" ht="18.75" customHeight="1">
      <c r="B196" s="232"/>
      <c r="C196" s="242"/>
      <c r="D196" s="242"/>
      <c r="E196" s="242"/>
      <c r="F196" s="252"/>
      <c r="G196" s="242"/>
      <c r="H196" s="242"/>
      <c r="I196" s="242"/>
      <c r="J196" s="242"/>
      <c r="K196" s="232"/>
    </row>
    <row r="197" spans="2:11" customFormat="1" ht="18.75" customHeight="1">
      <c r="B197" s="232"/>
      <c r="C197" s="242"/>
      <c r="D197" s="242"/>
      <c r="E197" s="242"/>
      <c r="F197" s="252"/>
      <c r="G197" s="242"/>
      <c r="H197" s="242"/>
      <c r="I197" s="242"/>
      <c r="J197" s="242"/>
      <c r="K197" s="232"/>
    </row>
    <row r="198" spans="2:11" customFormat="1" ht="18.75" customHeight="1">
      <c r="B198" s="207"/>
      <c r="C198" s="207"/>
      <c r="D198" s="207"/>
      <c r="E198" s="207"/>
      <c r="F198" s="207"/>
      <c r="G198" s="207"/>
      <c r="H198" s="207"/>
      <c r="I198" s="207"/>
      <c r="J198" s="207"/>
      <c r="K198" s="207"/>
    </row>
    <row r="199" spans="2:11" customFormat="1">
      <c r="B199" s="189"/>
      <c r="C199" s="190"/>
      <c r="D199" s="190"/>
      <c r="E199" s="190"/>
      <c r="F199" s="190"/>
      <c r="G199" s="190"/>
      <c r="H199" s="190"/>
      <c r="I199" s="190"/>
      <c r="J199" s="190"/>
      <c r="K199" s="191"/>
    </row>
    <row r="200" spans="2:11" customFormat="1" ht="21">
      <c r="B200" s="192"/>
      <c r="C200" s="316" t="s">
        <v>1916</v>
      </c>
      <c r="D200" s="316"/>
      <c r="E200" s="316"/>
      <c r="F200" s="316"/>
      <c r="G200" s="316"/>
      <c r="H200" s="316"/>
      <c r="I200" s="316"/>
      <c r="J200" s="316"/>
      <c r="K200" s="193"/>
    </row>
    <row r="201" spans="2:11" customFormat="1" ht="25.5" customHeight="1">
      <c r="B201" s="192"/>
      <c r="C201" s="266" t="s">
        <v>1917</v>
      </c>
      <c r="D201" s="266"/>
      <c r="E201" s="266"/>
      <c r="F201" s="266" t="s">
        <v>1918</v>
      </c>
      <c r="G201" s="267"/>
      <c r="H201" s="317" t="s">
        <v>1919</v>
      </c>
      <c r="I201" s="317"/>
      <c r="J201" s="317"/>
      <c r="K201" s="193"/>
    </row>
    <row r="202" spans="2:11" customFormat="1" ht="5.25" customHeight="1">
      <c r="B202" s="223"/>
      <c r="C202" s="218"/>
      <c r="D202" s="218"/>
      <c r="E202" s="218"/>
      <c r="F202" s="218"/>
      <c r="G202" s="242"/>
      <c r="H202" s="218"/>
      <c r="I202" s="218"/>
      <c r="J202" s="218"/>
      <c r="K202" s="244"/>
    </row>
    <row r="203" spans="2:11" customFormat="1" ht="15" customHeight="1">
      <c r="B203" s="223"/>
      <c r="C203" s="200" t="s">
        <v>1909</v>
      </c>
      <c r="D203" s="200"/>
      <c r="E203" s="200"/>
      <c r="F203" s="221" t="s">
        <v>38</v>
      </c>
      <c r="G203" s="200"/>
      <c r="H203" s="315" t="s">
        <v>1920</v>
      </c>
      <c r="I203" s="315"/>
      <c r="J203" s="315"/>
      <c r="K203" s="244"/>
    </row>
    <row r="204" spans="2:11" customFormat="1" ht="15" customHeight="1">
      <c r="B204" s="223"/>
      <c r="C204" s="200"/>
      <c r="D204" s="200"/>
      <c r="E204" s="200"/>
      <c r="F204" s="221" t="s">
        <v>39</v>
      </c>
      <c r="G204" s="200"/>
      <c r="H204" s="315" t="s">
        <v>1921</v>
      </c>
      <c r="I204" s="315"/>
      <c r="J204" s="315"/>
      <c r="K204" s="244"/>
    </row>
    <row r="205" spans="2:11" customFormat="1" ht="15" customHeight="1">
      <c r="B205" s="223"/>
      <c r="C205" s="200"/>
      <c r="D205" s="200"/>
      <c r="E205" s="200"/>
      <c r="F205" s="221" t="s">
        <v>42</v>
      </c>
      <c r="G205" s="200"/>
      <c r="H205" s="315" t="s">
        <v>1922</v>
      </c>
      <c r="I205" s="315"/>
      <c r="J205" s="315"/>
      <c r="K205" s="244"/>
    </row>
    <row r="206" spans="2:11" customFormat="1" ht="15" customHeight="1">
      <c r="B206" s="223"/>
      <c r="C206" s="200"/>
      <c r="D206" s="200"/>
      <c r="E206" s="200"/>
      <c r="F206" s="221" t="s">
        <v>40</v>
      </c>
      <c r="G206" s="200"/>
      <c r="H206" s="315" t="s">
        <v>1923</v>
      </c>
      <c r="I206" s="315"/>
      <c r="J206" s="315"/>
      <c r="K206" s="244"/>
    </row>
    <row r="207" spans="2:11" customFormat="1" ht="15" customHeight="1">
      <c r="B207" s="223"/>
      <c r="C207" s="200"/>
      <c r="D207" s="200"/>
      <c r="E207" s="200"/>
      <c r="F207" s="221" t="s">
        <v>41</v>
      </c>
      <c r="G207" s="200"/>
      <c r="H207" s="315" t="s">
        <v>1924</v>
      </c>
      <c r="I207" s="315"/>
      <c r="J207" s="315"/>
      <c r="K207" s="244"/>
    </row>
    <row r="208" spans="2:11" customFormat="1" ht="15" customHeight="1">
      <c r="B208" s="223"/>
      <c r="C208" s="200"/>
      <c r="D208" s="200"/>
      <c r="E208" s="200"/>
      <c r="F208" s="221"/>
      <c r="G208" s="200"/>
      <c r="H208" s="200"/>
      <c r="I208" s="200"/>
      <c r="J208" s="200"/>
      <c r="K208" s="244"/>
    </row>
    <row r="209" spans="2:11" customFormat="1" ht="15" customHeight="1">
      <c r="B209" s="223"/>
      <c r="C209" s="200" t="s">
        <v>1863</v>
      </c>
      <c r="D209" s="200"/>
      <c r="E209" s="200"/>
      <c r="F209" s="221" t="s">
        <v>74</v>
      </c>
      <c r="G209" s="200"/>
      <c r="H209" s="315" t="s">
        <v>1925</v>
      </c>
      <c r="I209" s="315"/>
      <c r="J209" s="315"/>
      <c r="K209" s="244"/>
    </row>
    <row r="210" spans="2:11" customFormat="1" ht="15" customHeight="1">
      <c r="B210" s="223"/>
      <c r="C210" s="200"/>
      <c r="D210" s="200"/>
      <c r="E210" s="200"/>
      <c r="F210" s="221" t="s">
        <v>1760</v>
      </c>
      <c r="G210" s="200"/>
      <c r="H210" s="315" t="s">
        <v>1761</v>
      </c>
      <c r="I210" s="315"/>
      <c r="J210" s="315"/>
      <c r="K210" s="244"/>
    </row>
    <row r="211" spans="2:11" customFormat="1" ht="15" customHeight="1">
      <c r="B211" s="223"/>
      <c r="C211" s="200"/>
      <c r="D211" s="200"/>
      <c r="E211" s="200"/>
      <c r="F211" s="221" t="s">
        <v>1758</v>
      </c>
      <c r="G211" s="200"/>
      <c r="H211" s="315" t="s">
        <v>1926</v>
      </c>
      <c r="I211" s="315"/>
      <c r="J211" s="315"/>
      <c r="K211" s="244"/>
    </row>
    <row r="212" spans="2:11" customFormat="1" ht="15" customHeight="1">
      <c r="B212" s="268"/>
      <c r="C212" s="200"/>
      <c r="D212" s="200"/>
      <c r="E212" s="200"/>
      <c r="F212" s="221" t="s">
        <v>1762</v>
      </c>
      <c r="G212" s="257"/>
      <c r="H212" s="314" t="s">
        <v>1763</v>
      </c>
      <c r="I212" s="314"/>
      <c r="J212" s="314"/>
      <c r="K212" s="269"/>
    </row>
    <row r="213" spans="2:11" customFormat="1" ht="15" customHeight="1">
      <c r="B213" s="268"/>
      <c r="C213" s="200"/>
      <c r="D213" s="200"/>
      <c r="E213" s="200"/>
      <c r="F213" s="221" t="s">
        <v>1672</v>
      </c>
      <c r="G213" s="257"/>
      <c r="H213" s="314" t="s">
        <v>1678</v>
      </c>
      <c r="I213" s="314"/>
      <c r="J213" s="314"/>
      <c r="K213" s="269"/>
    </row>
    <row r="214" spans="2:11" customFormat="1" ht="15" customHeight="1">
      <c r="B214" s="268"/>
      <c r="C214" s="200"/>
      <c r="D214" s="200"/>
      <c r="E214" s="200"/>
      <c r="F214" s="221"/>
      <c r="G214" s="257"/>
      <c r="H214" s="248"/>
      <c r="I214" s="248"/>
      <c r="J214" s="248"/>
      <c r="K214" s="269"/>
    </row>
    <row r="215" spans="2:11" customFormat="1" ht="15" customHeight="1">
      <c r="B215" s="268"/>
      <c r="C215" s="200" t="s">
        <v>1887</v>
      </c>
      <c r="D215" s="200"/>
      <c r="E215" s="200"/>
      <c r="F215" s="221">
        <v>1</v>
      </c>
      <c r="G215" s="257"/>
      <c r="H215" s="314" t="s">
        <v>1927</v>
      </c>
      <c r="I215" s="314"/>
      <c r="J215" s="314"/>
      <c r="K215" s="269"/>
    </row>
    <row r="216" spans="2:11" customFormat="1" ht="15" customHeight="1">
      <c r="B216" s="268"/>
      <c r="C216" s="200"/>
      <c r="D216" s="200"/>
      <c r="E216" s="200"/>
      <c r="F216" s="221">
        <v>2</v>
      </c>
      <c r="G216" s="257"/>
      <c r="H216" s="314" t="s">
        <v>1928</v>
      </c>
      <c r="I216" s="314"/>
      <c r="J216" s="314"/>
      <c r="K216" s="269"/>
    </row>
    <row r="217" spans="2:11" customFormat="1" ht="15" customHeight="1">
      <c r="B217" s="268"/>
      <c r="C217" s="200"/>
      <c r="D217" s="200"/>
      <c r="E217" s="200"/>
      <c r="F217" s="221">
        <v>3</v>
      </c>
      <c r="G217" s="257"/>
      <c r="H217" s="314" t="s">
        <v>1929</v>
      </c>
      <c r="I217" s="314"/>
      <c r="J217" s="314"/>
      <c r="K217" s="269"/>
    </row>
    <row r="218" spans="2:11" customFormat="1" ht="15" customHeight="1">
      <c r="B218" s="268"/>
      <c r="C218" s="200"/>
      <c r="D218" s="200"/>
      <c r="E218" s="200"/>
      <c r="F218" s="221">
        <v>4</v>
      </c>
      <c r="G218" s="257"/>
      <c r="H218" s="314" t="s">
        <v>1930</v>
      </c>
      <c r="I218" s="314"/>
      <c r="J218" s="314"/>
      <c r="K218" s="269"/>
    </row>
    <row r="219" spans="2:11" customFormat="1" ht="12.75" customHeight="1">
      <c r="B219" s="270"/>
      <c r="C219" s="271"/>
      <c r="D219" s="271"/>
      <c r="E219" s="271"/>
      <c r="F219" s="271"/>
      <c r="G219" s="271"/>
      <c r="H219" s="271"/>
      <c r="I219" s="271"/>
      <c r="J219" s="271"/>
      <c r="K219" s="272"/>
    </row>
  </sheetData>
  <sheetProtection formatCells="0" formatColumns="0" formatRows="0" insertColumns="0" insertRows="0" insertHyperlinks="0" deleteColumns="0" deleteRows="0" sort="0" autoFilter="0" pivotTables="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0:J210"/>
    <mergeCell ref="H217:J217"/>
    <mergeCell ref="H218:J218"/>
    <mergeCell ref="H216:J216"/>
    <mergeCell ref="H213:J213"/>
    <mergeCell ref="H212:J212"/>
  </mergeCells>
  <pageMargins left="0.59027779999999996" right="0.59027779999999996" top="0.59027779999999996" bottom="0.59027779999999996"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Listy</vt:lpstr>
      </vt:variant>
      <vt:variant>
        <vt:i4>8</vt:i4>
      </vt:variant>
      <vt:variant>
        <vt:lpstr>Pojmenované oblasti</vt:lpstr>
      </vt:variant>
      <vt:variant>
        <vt:i4>15</vt:i4>
      </vt:variant>
    </vt:vector>
  </HeadingPairs>
  <TitlesOfParts>
    <vt:vector size="23" baseType="lpstr">
      <vt:lpstr>Rekapitulace stavby</vt:lpstr>
      <vt:lpstr>D.1.1 - Architektonicko-s...</vt:lpstr>
      <vt:lpstr>D.1.2 - Ústřední vytápění</vt:lpstr>
      <vt:lpstr>D.1.3 - VZT</vt:lpstr>
      <vt:lpstr>D.1.4 - Dešťová kanalizace</vt:lpstr>
      <vt:lpstr>D.1.5 - Silnoproud</vt:lpstr>
      <vt:lpstr>VRN - Vedlejší rozpočtové...</vt:lpstr>
      <vt:lpstr>Pokyny pro vyplnění</vt:lpstr>
      <vt:lpstr>'D.1.1 - Architektonicko-s...'!Názvy_tisku</vt:lpstr>
      <vt:lpstr>'D.1.2 - Ústřední vytápění'!Názvy_tisku</vt:lpstr>
      <vt:lpstr>'D.1.3 - VZT'!Názvy_tisku</vt:lpstr>
      <vt:lpstr>'D.1.4 - Dešťová kanalizace'!Názvy_tisku</vt:lpstr>
      <vt:lpstr>'D.1.5 - Silnoproud'!Názvy_tisku</vt:lpstr>
      <vt:lpstr>'Rekapitulace stavby'!Názvy_tisku</vt:lpstr>
      <vt:lpstr>'VRN - Vedlejší rozpočtové...'!Názvy_tisku</vt:lpstr>
      <vt:lpstr>'D.1.1 - Architektonicko-s...'!Oblast_tisku</vt:lpstr>
      <vt:lpstr>'D.1.2 - Ústřední vytápění'!Oblast_tisku</vt:lpstr>
      <vt:lpstr>'D.1.3 - VZT'!Oblast_tisku</vt:lpstr>
      <vt:lpstr>'D.1.4 - Dešťová kanalizace'!Oblast_tisku</vt:lpstr>
      <vt:lpstr>'D.1.5 - Silnoproud'!Oblast_tisku</vt:lpstr>
      <vt:lpstr>'Pokyny pro vyplnění'!Oblast_tisku</vt:lpstr>
      <vt:lpstr>'Rekapitulace stavby'!Oblast_tisku</vt:lpstr>
      <vt:lpstr>'VRN - Vedlejší rozpočtové...'!Oblast_tisku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ALWRKROS\project1</dc:creator>
  <cp:lastModifiedBy>Jan Toman</cp:lastModifiedBy>
  <dcterms:created xsi:type="dcterms:W3CDTF">2026-07-03T08:19:19Z</dcterms:created>
  <dcterms:modified xsi:type="dcterms:W3CDTF">2026-07-03T08:33:46Z</dcterms:modified>
</cp:coreProperties>
</file>