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Program rozvoje venkova/25059_Obec Rudíkov/02_Zadávací dokumentace/Verze 2 komplet pro zadavatele/"/>
    </mc:Choice>
  </mc:AlternateContent>
  <xr:revisionPtr revIDLastSave="4" documentId="11_397814412E0493924AF907CDB705E1320A15BBD2" xr6:coauthVersionLast="47" xr6:coauthVersionMax="47" xr10:uidLastSave="{A9FBF9A7-3B31-4F20-BD6D-0002A39816D9}"/>
  <bookViews>
    <workbookView xWindow="38205" yWindow="540" windowWidth="26340" windowHeight="19620" firstSheet="2" activeTab="6" xr2:uid="{00000000-000D-0000-FFFF-FFFF00000000}"/>
  </bookViews>
  <sheets>
    <sheet name="Rekapitulace stavby" sheetId="1" r:id="rId1"/>
    <sheet name="1 - SO01" sheetId="2" r:id="rId2"/>
    <sheet name="11 - PLYNOVÁ ZAŘÍZENÍ" sheetId="3" r:id="rId3"/>
    <sheet name="12 - VYTÁPĚNÍ" sheetId="4" r:id="rId4"/>
    <sheet name="13 - VZDUCHOTECHNIKA" sheetId="5" r:id="rId5"/>
    <sheet name="14 - ZDRAVOTNĚ TECHNICKÉ ..." sheetId="6" r:id="rId6"/>
    <sheet name="15 - Elektro" sheetId="7" r:id="rId7"/>
    <sheet name="16 - Vybavení dle návrhu ..." sheetId="8" r:id="rId8"/>
    <sheet name="55 - SO10" sheetId="9" r:id="rId9"/>
    <sheet name="57 - SO12" sheetId="10" r:id="rId10"/>
    <sheet name="9 - VRN" sheetId="11" r:id="rId11"/>
    <sheet name="Seznam figur" sheetId="12" r:id="rId12"/>
    <sheet name="Pokyny pro vyplnění" sheetId="13" r:id="rId13"/>
  </sheets>
  <definedNames>
    <definedName name="_xlnm._FilterDatabase" localSheetId="1" hidden="1">'1 - SO01'!$C$159:$K$2048</definedName>
    <definedName name="_xlnm._FilterDatabase" localSheetId="2" hidden="1">'11 - PLYNOVÁ ZAŘÍZENÍ'!$C$87:$K$141</definedName>
    <definedName name="_xlnm._FilterDatabase" localSheetId="3" hidden="1">'12 - VYTÁPĚNÍ'!$C$92:$K$221</definedName>
    <definedName name="_xlnm._FilterDatabase" localSheetId="4" hidden="1">'13 - VZDUCHOTECHNIKA'!$C$89:$K$181</definedName>
    <definedName name="_xlnm._FilterDatabase" localSheetId="5" hidden="1">'14 - ZDRAVOTNĚ TECHNICKÉ ...'!$C$95:$K$503</definedName>
    <definedName name="_xlnm._FilterDatabase" localSheetId="6" hidden="1">'15 - Elektro'!$C$104:$K$354</definedName>
    <definedName name="_xlnm._FilterDatabase" localSheetId="7" hidden="1">'16 - Vybavení dle návrhu ...'!$C$88:$K$127</definedName>
    <definedName name="_xlnm._FilterDatabase" localSheetId="8" hidden="1">'55 - SO10'!$C$82:$K$133</definedName>
    <definedName name="_xlnm._FilterDatabase" localSheetId="9" hidden="1">'57 - SO12'!$C$82:$K$131</definedName>
    <definedName name="_xlnm._FilterDatabase" localSheetId="10" hidden="1">'9 - VRN'!$C$85:$K$128</definedName>
    <definedName name="_xlnm.Print_Titles" localSheetId="1">'1 - SO01'!$159:$159</definedName>
    <definedName name="_xlnm.Print_Titles" localSheetId="2">'11 - PLYNOVÁ ZAŘÍZENÍ'!$87:$87</definedName>
    <definedName name="_xlnm.Print_Titles" localSheetId="3">'12 - VYTÁPĚNÍ'!$92:$92</definedName>
    <definedName name="_xlnm.Print_Titles" localSheetId="4">'13 - VZDUCHOTECHNIKA'!$89:$89</definedName>
    <definedName name="_xlnm.Print_Titles" localSheetId="5">'14 - ZDRAVOTNĚ TECHNICKÉ ...'!$95:$95</definedName>
    <definedName name="_xlnm.Print_Titles" localSheetId="6">'15 - Elektro'!$104:$104</definedName>
    <definedName name="_xlnm.Print_Titles" localSheetId="7">'16 - Vybavení dle návrhu ...'!$88:$88</definedName>
    <definedName name="_xlnm.Print_Titles" localSheetId="8">'55 - SO10'!$82:$82</definedName>
    <definedName name="_xlnm.Print_Titles" localSheetId="9">'57 - SO12'!$82:$82</definedName>
    <definedName name="_xlnm.Print_Titles" localSheetId="10">'9 - VRN'!$85:$85</definedName>
    <definedName name="_xlnm.Print_Titles" localSheetId="0">'Rekapitulace stavby'!$52:$52</definedName>
    <definedName name="_xlnm.Print_Titles" localSheetId="11">'Seznam figur'!$9:$9</definedName>
    <definedName name="_xlnm.Print_Area" localSheetId="1">'1 - SO01'!$C$4:$J$39,'1 - SO01'!$C$45:$J$141,'1 - SO01'!$C$147:$K$2048</definedName>
    <definedName name="_xlnm.Print_Area" localSheetId="2">'11 - PLYNOVÁ ZAŘÍZENÍ'!$C$4:$J$41,'11 - PLYNOVÁ ZAŘÍZENÍ'!$C$47:$J$67,'11 - PLYNOVÁ ZAŘÍZENÍ'!$C$73:$K$141</definedName>
    <definedName name="_xlnm.Print_Area" localSheetId="3">'12 - VYTÁPĚNÍ'!$C$4:$J$41,'12 - VYTÁPĚNÍ'!$C$47:$J$72,'12 - VYTÁPĚNÍ'!$C$78:$K$221</definedName>
    <definedName name="_xlnm.Print_Area" localSheetId="4">'13 - VZDUCHOTECHNIKA'!$C$4:$J$41,'13 - VZDUCHOTECHNIKA'!$C$47:$J$69,'13 - VZDUCHOTECHNIKA'!$C$75:$K$181</definedName>
    <definedName name="_xlnm.Print_Area" localSheetId="5">'14 - ZDRAVOTNĚ TECHNICKÉ ...'!$C$4:$J$41,'14 - ZDRAVOTNĚ TECHNICKÉ ...'!$C$47:$J$75,'14 - ZDRAVOTNĚ TECHNICKÉ ...'!$C$81:$K$503</definedName>
    <definedName name="_xlnm.Print_Area" localSheetId="6">'15 - Elektro'!$C$4:$J$41,'15 - Elektro'!$C$47:$J$84,'15 - Elektro'!$C$90:$K$354</definedName>
    <definedName name="_xlnm.Print_Area" localSheetId="7">'16 - Vybavení dle návrhu ...'!$C$4:$J$41,'16 - Vybavení dle návrhu ...'!$C$47:$J$68,'16 - Vybavení dle návrhu ...'!$C$74:$K$127</definedName>
    <definedName name="_xlnm.Print_Area" localSheetId="8">'55 - SO10'!$C$4:$J$39,'55 - SO10'!$C$45:$J$64,'55 - SO10'!$C$70:$K$133</definedName>
    <definedName name="_xlnm.Print_Area" localSheetId="9">'57 - SO12'!$C$4:$J$39,'57 - SO12'!$C$45:$J$64,'57 - SO12'!$C$70:$K$131</definedName>
    <definedName name="_xlnm.Print_Area" localSheetId="10">'9 - VRN'!$C$4:$J$39,'9 - VRN'!$C$45:$J$67,'9 - VRN'!$C$73:$K$128</definedName>
    <definedName name="_xlnm.Print_Area" localSheetId="1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stavby'!$C$42:$AQ$66</definedName>
    <definedName name="_xlnm.Print_Area" localSheetId="11">'Seznam figur'!$C$4:$G$908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J37" i="11"/>
  <c r="J36" i="11"/>
  <c r="AY65" i="1"/>
  <c r="J35" i="11"/>
  <c r="AX65" i="1"/>
  <c r="BI127" i="11"/>
  <c r="BH127" i="11"/>
  <c r="BG127" i="11"/>
  <c r="BF127" i="11"/>
  <c r="T127" i="11"/>
  <c r="R127" i="11"/>
  <c r="P127" i="11"/>
  <c r="BI125" i="11"/>
  <c r="BH125" i="11"/>
  <c r="BG125" i="11"/>
  <c r="BF125" i="11"/>
  <c r="T125" i="11"/>
  <c r="R125" i="11"/>
  <c r="P125" i="11"/>
  <c r="BI122" i="11"/>
  <c r="BH122" i="11"/>
  <c r="BG122" i="11"/>
  <c r="BF122" i="11"/>
  <c r="T122" i="11"/>
  <c r="R122" i="11"/>
  <c r="P122" i="11"/>
  <c r="BI119" i="11"/>
  <c r="BH119" i="11"/>
  <c r="BG119" i="11"/>
  <c r="BF119" i="11"/>
  <c r="T119" i="11"/>
  <c r="T118" i="11" s="1"/>
  <c r="R119" i="11"/>
  <c r="R118" i="11" s="1"/>
  <c r="P119" i="11"/>
  <c r="P118" i="11" s="1"/>
  <c r="BI116" i="11"/>
  <c r="BH116" i="11"/>
  <c r="BG116" i="11"/>
  <c r="BF116" i="11"/>
  <c r="T116" i="11"/>
  <c r="R116" i="11"/>
  <c r="P116" i="11"/>
  <c r="BI114" i="11"/>
  <c r="BH114" i="11"/>
  <c r="BG114" i="11"/>
  <c r="BF114" i="11"/>
  <c r="T114" i="11"/>
  <c r="R114" i="11"/>
  <c r="P114" i="11"/>
  <c r="BI112" i="11"/>
  <c r="BH112" i="11"/>
  <c r="BG112" i="11"/>
  <c r="BF112" i="11"/>
  <c r="T112" i="11"/>
  <c r="R112" i="11"/>
  <c r="P112" i="11"/>
  <c r="BI110" i="11"/>
  <c r="BH110" i="11"/>
  <c r="BG110" i="11"/>
  <c r="BF110" i="11"/>
  <c r="T110" i="11"/>
  <c r="R110" i="11"/>
  <c r="P110" i="11"/>
  <c r="BI108" i="11"/>
  <c r="BH108" i="11"/>
  <c r="BG108" i="11"/>
  <c r="BF108" i="11"/>
  <c r="T108" i="11"/>
  <c r="R108" i="11"/>
  <c r="P108" i="11"/>
  <c r="BI106" i="11"/>
  <c r="BH106" i="11"/>
  <c r="BG106" i="11"/>
  <c r="BF106" i="11"/>
  <c r="T106" i="11"/>
  <c r="R106" i="11"/>
  <c r="P106" i="11"/>
  <c r="BI104" i="11"/>
  <c r="BH104" i="11"/>
  <c r="BG104" i="11"/>
  <c r="BF104" i="11"/>
  <c r="T104" i="11"/>
  <c r="R104" i="11"/>
  <c r="P104" i="11"/>
  <c r="BI102" i="11"/>
  <c r="BH102" i="11"/>
  <c r="BG102" i="11"/>
  <c r="BF102" i="11"/>
  <c r="T102" i="11"/>
  <c r="R102" i="11"/>
  <c r="P102" i="11"/>
  <c r="BI99" i="11"/>
  <c r="BH99" i="11"/>
  <c r="BG99" i="11"/>
  <c r="BF99" i="11"/>
  <c r="T99" i="11"/>
  <c r="T98" i="11" s="1"/>
  <c r="R99" i="11"/>
  <c r="R98" i="11" s="1"/>
  <c r="P99" i="11"/>
  <c r="P98" i="11" s="1"/>
  <c r="BI96" i="11"/>
  <c r="BH96" i="11"/>
  <c r="BG96" i="11"/>
  <c r="BF96" i="11"/>
  <c r="T96" i="11"/>
  <c r="R96" i="11"/>
  <c r="P96" i="11"/>
  <c r="BI94" i="11"/>
  <c r="BH94" i="11"/>
  <c r="BG94" i="11"/>
  <c r="BF94" i="11"/>
  <c r="T94" i="11"/>
  <c r="R94" i="11"/>
  <c r="P94" i="11"/>
  <c r="BI92" i="11"/>
  <c r="BH92" i="11"/>
  <c r="BG92" i="11"/>
  <c r="BF92" i="11"/>
  <c r="T92" i="11"/>
  <c r="R92" i="11"/>
  <c r="P92" i="11"/>
  <c r="BI89" i="11"/>
  <c r="BH89" i="11"/>
  <c r="BG89" i="11"/>
  <c r="BF89" i="11"/>
  <c r="T89" i="11"/>
  <c r="R89" i="11"/>
  <c r="P89" i="11"/>
  <c r="F80" i="11"/>
  <c r="E78" i="11"/>
  <c r="F52" i="11"/>
  <c r="E50" i="11"/>
  <c r="J24" i="11"/>
  <c r="E24" i="11"/>
  <c r="J55" i="11"/>
  <c r="J23" i="11"/>
  <c r="J21" i="11"/>
  <c r="E21" i="11"/>
  <c r="J54" i="11"/>
  <c r="J20" i="11"/>
  <c r="J18" i="11"/>
  <c r="E18" i="11"/>
  <c r="F83" i="11"/>
  <c r="J17" i="11"/>
  <c r="J15" i="11"/>
  <c r="E15" i="11"/>
  <c r="F82" i="11"/>
  <c r="J14" i="11"/>
  <c r="J12" i="11"/>
  <c r="J80" i="11"/>
  <c r="E7" i="11"/>
  <c r="E76" i="11" s="1"/>
  <c r="J37" i="10"/>
  <c r="J36" i="10"/>
  <c r="AY64" i="1"/>
  <c r="J35" i="10"/>
  <c r="AX64" i="1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BI118" i="10"/>
  <c r="BH118" i="10"/>
  <c r="BG118" i="10"/>
  <c r="BF118" i="10"/>
  <c r="T118" i="10"/>
  <c r="R118" i="10"/>
  <c r="P118" i="10"/>
  <c r="BI114" i="10"/>
  <c r="BH114" i="10"/>
  <c r="BG114" i="10"/>
  <c r="BF114" i="10"/>
  <c r="T114" i="10"/>
  <c r="T113" i="10"/>
  <c r="R114" i="10"/>
  <c r="R113" i="10"/>
  <c r="P114" i="10"/>
  <c r="P113" i="10"/>
  <c r="BI111" i="10"/>
  <c r="BH111" i="10"/>
  <c r="BG111" i="10"/>
  <c r="BF111" i="10"/>
  <c r="T111" i="10"/>
  <c r="R111" i="10"/>
  <c r="P111" i="10"/>
  <c r="BI108" i="10"/>
  <c r="BH108" i="10"/>
  <c r="BG108" i="10"/>
  <c r="BF108" i="10"/>
  <c r="T108" i="10"/>
  <c r="R108" i="10"/>
  <c r="P108" i="10"/>
  <c r="BI104" i="10"/>
  <c r="BH104" i="10"/>
  <c r="BG104" i="10"/>
  <c r="BF104" i="10"/>
  <c r="T104" i="10"/>
  <c r="R104" i="10"/>
  <c r="P104" i="10"/>
  <c r="BI101" i="10"/>
  <c r="BH101" i="10"/>
  <c r="BG101" i="10"/>
  <c r="BF101" i="10"/>
  <c r="T101" i="10"/>
  <c r="R101" i="10"/>
  <c r="P101" i="10"/>
  <c r="BI98" i="10"/>
  <c r="BH98" i="10"/>
  <c r="BG98" i="10"/>
  <c r="BF98" i="10"/>
  <c r="T98" i="10"/>
  <c r="R98" i="10"/>
  <c r="P98" i="10"/>
  <c r="BI95" i="10"/>
  <c r="BH95" i="10"/>
  <c r="BG95" i="10"/>
  <c r="BF95" i="10"/>
  <c r="T95" i="10"/>
  <c r="R95" i="10"/>
  <c r="P95" i="10"/>
  <c r="BI92" i="10"/>
  <c r="BH92" i="10"/>
  <c r="BG92" i="10"/>
  <c r="BF92" i="10"/>
  <c r="T92" i="10"/>
  <c r="R92" i="10"/>
  <c r="P92" i="10"/>
  <c r="BI89" i="10"/>
  <c r="BH89" i="10"/>
  <c r="BG89" i="10"/>
  <c r="BF89" i="10"/>
  <c r="T89" i="10"/>
  <c r="R89" i="10"/>
  <c r="P89" i="10"/>
  <c r="BI86" i="10"/>
  <c r="BH86" i="10"/>
  <c r="BG86" i="10"/>
  <c r="BF86" i="10"/>
  <c r="T86" i="10"/>
  <c r="R86" i="10"/>
  <c r="P86" i="10"/>
  <c r="J80" i="10"/>
  <c r="J79" i="10"/>
  <c r="F77" i="10"/>
  <c r="E75" i="10"/>
  <c r="J55" i="10"/>
  <c r="J54" i="10"/>
  <c r="F52" i="10"/>
  <c r="E50" i="10"/>
  <c r="J18" i="10"/>
  <c r="E18" i="10"/>
  <c r="F55" i="10"/>
  <c r="J17" i="10"/>
  <c r="J15" i="10"/>
  <c r="E15" i="10"/>
  <c r="F79" i="10"/>
  <c r="J14" i="10"/>
  <c r="J12" i="10"/>
  <c r="J52" i="10"/>
  <c r="E7" i="10"/>
  <c r="E73" i="10" s="1"/>
  <c r="J37" i="9"/>
  <c r="J36" i="9"/>
  <c r="AY63" i="1"/>
  <c r="J35" i="9"/>
  <c r="AX63" i="1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4" i="9"/>
  <c r="BH124" i="9"/>
  <c r="BG124" i="9"/>
  <c r="BF124" i="9"/>
  <c r="T124" i="9"/>
  <c r="R124" i="9"/>
  <c r="P124" i="9"/>
  <c r="BI122" i="9"/>
  <c r="BH122" i="9"/>
  <c r="BG122" i="9"/>
  <c r="BF122" i="9"/>
  <c r="T122" i="9"/>
  <c r="R122" i="9"/>
  <c r="P122" i="9"/>
  <c r="BI119" i="9"/>
  <c r="BH119" i="9"/>
  <c r="BG119" i="9"/>
  <c r="BF119" i="9"/>
  <c r="T119" i="9"/>
  <c r="R119" i="9"/>
  <c r="P119" i="9"/>
  <c r="BI118" i="9"/>
  <c r="BH118" i="9"/>
  <c r="BG118" i="9"/>
  <c r="BF118" i="9"/>
  <c r="T118" i="9"/>
  <c r="R118" i="9"/>
  <c r="P118" i="9"/>
  <c r="BI114" i="9"/>
  <c r="BH114" i="9"/>
  <c r="BG114" i="9"/>
  <c r="BF114" i="9"/>
  <c r="T114" i="9"/>
  <c r="T113" i="9" s="1"/>
  <c r="R114" i="9"/>
  <c r="R113" i="9" s="1"/>
  <c r="P114" i="9"/>
  <c r="P113" i="9" s="1"/>
  <c r="BI111" i="9"/>
  <c r="BH111" i="9"/>
  <c r="BG111" i="9"/>
  <c r="BF111" i="9"/>
  <c r="T111" i="9"/>
  <c r="R111" i="9"/>
  <c r="P111" i="9"/>
  <c r="BI108" i="9"/>
  <c r="BH108" i="9"/>
  <c r="BG108" i="9"/>
  <c r="BF108" i="9"/>
  <c r="T108" i="9"/>
  <c r="R108" i="9"/>
  <c r="P108" i="9"/>
  <c r="BI104" i="9"/>
  <c r="BH104" i="9"/>
  <c r="BG104" i="9"/>
  <c r="BF104" i="9"/>
  <c r="T104" i="9"/>
  <c r="R104" i="9"/>
  <c r="P104" i="9"/>
  <c r="BI101" i="9"/>
  <c r="BH101" i="9"/>
  <c r="BG101" i="9"/>
  <c r="BF101" i="9"/>
  <c r="T101" i="9"/>
  <c r="R101" i="9"/>
  <c r="P101" i="9"/>
  <c r="BI98" i="9"/>
  <c r="BH98" i="9"/>
  <c r="BG98" i="9"/>
  <c r="BF98" i="9"/>
  <c r="T98" i="9"/>
  <c r="R98" i="9"/>
  <c r="P98" i="9"/>
  <c r="BI95" i="9"/>
  <c r="BH95" i="9"/>
  <c r="BG95" i="9"/>
  <c r="BF95" i="9"/>
  <c r="T95" i="9"/>
  <c r="R95" i="9"/>
  <c r="P95" i="9"/>
  <c r="BI92" i="9"/>
  <c r="BH92" i="9"/>
  <c r="BG92" i="9"/>
  <c r="BF92" i="9"/>
  <c r="T92" i="9"/>
  <c r="R92" i="9"/>
  <c r="P92" i="9"/>
  <c r="BI89" i="9"/>
  <c r="BH89" i="9"/>
  <c r="BG89" i="9"/>
  <c r="BF89" i="9"/>
  <c r="T89" i="9"/>
  <c r="R89" i="9"/>
  <c r="P89" i="9"/>
  <c r="BI86" i="9"/>
  <c r="BH86" i="9"/>
  <c r="BG86" i="9"/>
  <c r="BF86" i="9"/>
  <c r="T86" i="9"/>
  <c r="R86" i="9"/>
  <c r="P86" i="9"/>
  <c r="J80" i="9"/>
  <c r="J79" i="9"/>
  <c r="F77" i="9"/>
  <c r="E75" i="9"/>
  <c r="J55" i="9"/>
  <c r="J54" i="9"/>
  <c r="F52" i="9"/>
  <c r="E50" i="9"/>
  <c r="J18" i="9"/>
  <c r="E18" i="9"/>
  <c r="F55" i="9"/>
  <c r="J17" i="9"/>
  <c r="J15" i="9"/>
  <c r="E15" i="9"/>
  <c r="F54" i="9" s="1"/>
  <c r="J14" i="9"/>
  <c r="J12" i="9"/>
  <c r="J52" i="9"/>
  <c r="E7" i="9"/>
  <c r="E73" i="9"/>
  <c r="J39" i="8"/>
  <c r="J38" i="8"/>
  <c r="AY62" i="1"/>
  <c r="J37" i="8"/>
  <c r="AX62" i="1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BI121" i="8"/>
  <c r="BH121" i="8"/>
  <c r="BG121" i="8"/>
  <c r="BF121" i="8"/>
  <c r="T121" i="8"/>
  <c r="R121" i="8"/>
  <c r="P121" i="8"/>
  <c r="BI119" i="8"/>
  <c r="BH119" i="8"/>
  <c r="BG119" i="8"/>
  <c r="BF119" i="8"/>
  <c r="T119" i="8"/>
  <c r="R119" i="8"/>
  <c r="P119" i="8"/>
  <c r="BI117" i="8"/>
  <c r="BH117" i="8"/>
  <c r="BG117" i="8"/>
  <c r="BF117" i="8"/>
  <c r="T117" i="8"/>
  <c r="R117" i="8"/>
  <c r="P117" i="8"/>
  <c r="BI115" i="8"/>
  <c r="BH115" i="8"/>
  <c r="BG115" i="8"/>
  <c r="BF115" i="8"/>
  <c r="T115" i="8"/>
  <c r="R115" i="8"/>
  <c r="P115" i="8"/>
  <c r="BI113" i="8"/>
  <c r="BH113" i="8"/>
  <c r="BG113" i="8"/>
  <c r="BF113" i="8"/>
  <c r="T113" i="8"/>
  <c r="R113" i="8"/>
  <c r="P113" i="8"/>
  <c r="BI111" i="8"/>
  <c r="BH111" i="8"/>
  <c r="BG111" i="8"/>
  <c r="BF111" i="8"/>
  <c r="T111" i="8"/>
  <c r="R111" i="8"/>
  <c r="P111" i="8"/>
  <c r="BI108" i="8"/>
  <c r="BH108" i="8"/>
  <c r="BG108" i="8"/>
  <c r="BF108" i="8"/>
  <c r="T108" i="8"/>
  <c r="R108" i="8"/>
  <c r="P108" i="8"/>
  <c r="BI106" i="8"/>
  <c r="BH106" i="8"/>
  <c r="BG106" i="8"/>
  <c r="BF106" i="8"/>
  <c r="T106" i="8"/>
  <c r="R106" i="8"/>
  <c r="P106" i="8"/>
  <c r="BI104" i="8"/>
  <c r="BH104" i="8"/>
  <c r="BG104" i="8"/>
  <c r="BF104" i="8"/>
  <c r="T104" i="8"/>
  <c r="R104" i="8"/>
  <c r="P104" i="8"/>
  <c r="BI102" i="8"/>
  <c r="BH102" i="8"/>
  <c r="BG102" i="8"/>
  <c r="BF102" i="8"/>
  <c r="T102" i="8"/>
  <c r="R102" i="8"/>
  <c r="P102" i="8"/>
  <c r="BI100" i="8"/>
  <c r="BH100" i="8"/>
  <c r="BG100" i="8"/>
  <c r="BF100" i="8"/>
  <c r="T100" i="8"/>
  <c r="R100" i="8"/>
  <c r="P100" i="8"/>
  <c r="BI98" i="8"/>
  <c r="BH98" i="8"/>
  <c r="BG98" i="8"/>
  <c r="BF98" i="8"/>
  <c r="T98" i="8"/>
  <c r="R98" i="8"/>
  <c r="P98" i="8"/>
  <c r="BI96" i="8"/>
  <c r="BH96" i="8"/>
  <c r="BG96" i="8"/>
  <c r="BF96" i="8"/>
  <c r="T96" i="8"/>
  <c r="R96" i="8"/>
  <c r="P96" i="8"/>
  <c r="BI94" i="8"/>
  <c r="BH94" i="8"/>
  <c r="BG94" i="8"/>
  <c r="BF94" i="8"/>
  <c r="T94" i="8"/>
  <c r="R94" i="8"/>
  <c r="P94" i="8"/>
  <c r="BI92" i="8"/>
  <c r="BH92" i="8"/>
  <c r="BG92" i="8"/>
  <c r="BF92" i="8"/>
  <c r="T92" i="8"/>
  <c r="R92" i="8"/>
  <c r="P92" i="8"/>
  <c r="J86" i="8"/>
  <c r="J85" i="8"/>
  <c r="F83" i="8"/>
  <c r="E81" i="8"/>
  <c r="J59" i="8"/>
  <c r="J58" i="8"/>
  <c r="F56" i="8"/>
  <c r="E54" i="8"/>
  <c r="J20" i="8"/>
  <c r="E20" i="8"/>
  <c r="F59" i="8" s="1"/>
  <c r="J19" i="8"/>
  <c r="J17" i="8"/>
  <c r="E17" i="8"/>
  <c r="F85" i="8" s="1"/>
  <c r="J16" i="8"/>
  <c r="J14" i="8"/>
  <c r="J83" i="8"/>
  <c r="E7" i="8"/>
  <c r="E50" i="8"/>
  <c r="J39" i="7"/>
  <c r="J38" i="7"/>
  <c r="AY61" i="1" s="1"/>
  <c r="J37" i="7"/>
  <c r="AX61" i="1" s="1"/>
  <c r="BI353" i="7"/>
  <c r="BH353" i="7"/>
  <c r="BG353" i="7"/>
  <c r="BF353" i="7"/>
  <c r="T353" i="7"/>
  <c r="R353" i="7"/>
  <c r="P353" i="7"/>
  <c r="BI352" i="7"/>
  <c r="BH352" i="7"/>
  <c r="BG352" i="7"/>
  <c r="BF352" i="7"/>
  <c r="T352" i="7"/>
  <c r="R352" i="7"/>
  <c r="P352" i="7"/>
  <c r="BI351" i="7"/>
  <c r="BH351" i="7"/>
  <c r="BG351" i="7"/>
  <c r="BF351" i="7"/>
  <c r="T351" i="7"/>
  <c r="R351" i="7"/>
  <c r="P351" i="7"/>
  <c r="BI350" i="7"/>
  <c r="BH350" i="7"/>
  <c r="BG350" i="7"/>
  <c r="BF350" i="7"/>
  <c r="T350" i="7"/>
  <c r="R350" i="7"/>
  <c r="P350" i="7"/>
  <c r="BI349" i="7"/>
  <c r="BH349" i="7"/>
  <c r="BG349" i="7"/>
  <c r="BF349" i="7"/>
  <c r="T349" i="7"/>
  <c r="R349" i="7"/>
  <c r="P349" i="7"/>
  <c r="BI348" i="7"/>
  <c r="BH348" i="7"/>
  <c r="BG348" i="7"/>
  <c r="BF348" i="7"/>
  <c r="T348" i="7"/>
  <c r="R348" i="7"/>
  <c r="P348" i="7"/>
  <c r="BI346" i="7"/>
  <c r="BH346" i="7"/>
  <c r="BG346" i="7"/>
  <c r="BF346" i="7"/>
  <c r="T346" i="7"/>
  <c r="R346" i="7"/>
  <c r="P346" i="7"/>
  <c r="BI345" i="7"/>
  <c r="BH345" i="7"/>
  <c r="BG345" i="7"/>
  <c r="BF345" i="7"/>
  <c r="T345" i="7"/>
  <c r="R345" i="7"/>
  <c r="P345" i="7"/>
  <c r="BI344" i="7"/>
  <c r="BH344" i="7"/>
  <c r="BG344" i="7"/>
  <c r="BF344" i="7"/>
  <c r="T344" i="7"/>
  <c r="R344" i="7"/>
  <c r="P344" i="7"/>
  <c r="BI343" i="7"/>
  <c r="BH343" i="7"/>
  <c r="BG343" i="7"/>
  <c r="BF343" i="7"/>
  <c r="T343" i="7"/>
  <c r="R343" i="7"/>
  <c r="P343" i="7"/>
  <c r="BI342" i="7"/>
  <c r="BH342" i="7"/>
  <c r="BG342" i="7"/>
  <c r="BF342" i="7"/>
  <c r="T342" i="7"/>
  <c r="R342" i="7"/>
  <c r="P342" i="7"/>
  <c r="BI341" i="7"/>
  <c r="BH341" i="7"/>
  <c r="BG341" i="7"/>
  <c r="BF341" i="7"/>
  <c r="T341" i="7"/>
  <c r="R341" i="7"/>
  <c r="P341" i="7"/>
  <c r="BI340" i="7"/>
  <c r="BH340" i="7"/>
  <c r="BG340" i="7"/>
  <c r="BF340" i="7"/>
  <c r="T340" i="7"/>
  <c r="R340" i="7"/>
  <c r="P340" i="7"/>
  <c r="BI339" i="7"/>
  <c r="BH339" i="7"/>
  <c r="BG339" i="7"/>
  <c r="BF339" i="7"/>
  <c r="T339" i="7"/>
  <c r="R339" i="7"/>
  <c r="P339" i="7"/>
  <c r="BI338" i="7"/>
  <c r="BH338" i="7"/>
  <c r="BG338" i="7"/>
  <c r="BF338" i="7"/>
  <c r="T338" i="7"/>
  <c r="R338" i="7"/>
  <c r="P338" i="7"/>
  <c r="BI337" i="7"/>
  <c r="BH337" i="7"/>
  <c r="BG337" i="7"/>
  <c r="BF337" i="7"/>
  <c r="T337" i="7"/>
  <c r="R337" i="7"/>
  <c r="P337" i="7"/>
  <c r="BI336" i="7"/>
  <c r="BH336" i="7"/>
  <c r="BG336" i="7"/>
  <c r="BF336" i="7"/>
  <c r="T336" i="7"/>
  <c r="R336" i="7"/>
  <c r="P336" i="7"/>
  <c r="BI335" i="7"/>
  <c r="BH335" i="7"/>
  <c r="BG335" i="7"/>
  <c r="BF335" i="7"/>
  <c r="T335" i="7"/>
  <c r="R335" i="7"/>
  <c r="P335" i="7"/>
  <c r="BI334" i="7"/>
  <c r="BH334" i="7"/>
  <c r="BG334" i="7"/>
  <c r="BF334" i="7"/>
  <c r="T334" i="7"/>
  <c r="R334" i="7"/>
  <c r="P334" i="7"/>
  <c r="BI333" i="7"/>
  <c r="BH333" i="7"/>
  <c r="BG333" i="7"/>
  <c r="BF333" i="7"/>
  <c r="T333" i="7"/>
  <c r="R333" i="7"/>
  <c r="P333" i="7"/>
  <c r="BI332" i="7"/>
  <c r="BH332" i="7"/>
  <c r="BG332" i="7"/>
  <c r="BF332" i="7"/>
  <c r="T332" i="7"/>
  <c r="R332" i="7"/>
  <c r="P332" i="7"/>
  <c r="BI331" i="7"/>
  <c r="BH331" i="7"/>
  <c r="BG331" i="7"/>
  <c r="BF331" i="7"/>
  <c r="T331" i="7"/>
  <c r="R331" i="7"/>
  <c r="P331" i="7"/>
  <c r="BI329" i="7"/>
  <c r="BH329" i="7"/>
  <c r="BG329" i="7"/>
  <c r="BF329" i="7"/>
  <c r="T329" i="7"/>
  <c r="R329" i="7"/>
  <c r="P329" i="7"/>
  <c r="BI328" i="7"/>
  <c r="BH328" i="7"/>
  <c r="BG328" i="7"/>
  <c r="BF328" i="7"/>
  <c r="T328" i="7"/>
  <c r="R328" i="7"/>
  <c r="P328" i="7"/>
  <c r="BI327" i="7"/>
  <c r="BH327" i="7"/>
  <c r="BG327" i="7"/>
  <c r="BF327" i="7"/>
  <c r="T327" i="7"/>
  <c r="R327" i="7"/>
  <c r="P327" i="7"/>
  <c r="BI326" i="7"/>
  <c r="BH326" i="7"/>
  <c r="BG326" i="7"/>
  <c r="BF326" i="7"/>
  <c r="T326" i="7"/>
  <c r="R326" i="7"/>
  <c r="P326" i="7"/>
  <c r="BI325" i="7"/>
  <c r="BH325" i="7"/>
  <c r="BG325" i="7"/>
  <c r="BF325" i="7"/>
  <c r="T325" i="7"/>
  <c r="R325" i="7"/>
  <c r="P325" i="7"/>
  <c r="BI324" i="7"/>
  <c r="BH324" i="7"/>
  <c r="BG324" i="7"/>
  <c r="BF324" i="7"/>
  <c r="T324" i="7"/>
  <c r="R324" i="7"/>
  <c r="P324" i="7"/>
  <c r="BI323" i="7"/>
  <c r="BH323" i="7"/>
  <c r="BG323" i="7"/>
  <c r="BF323" i="7"/>
  <c r="T323" i="7"/>
  <c r="R323" i="7"/>
  <c r="P323" i="7"/>
  <c r="BI322" i="7"/>
  <c r="BH322" i="7"/>
  <c r="BG322" i="7"/>
  <c r="BF322" i="7"/>
  <c r="T322" i="7"/>
  <c r="R322" i="7"/>
  <c r="P322" i="7"/>
  <c r="BI320" i="7"/>
  <c r="BH320" i="7"/>
  <c r="BG320" i="7"/>
  <c r="BF320" i="7"/>
  <c r="T320" i="7"/>
  <c r="R320" i="7"/>
  <c r="P320" i="7"/>
  <c r="BI319" i="7"/>
  <c r="BH319" i="7"/>
  <c r="BG319" i="7"/>
  <c r="BF319" i="7"/>
  <c r="T319" i="7"/>
  <c r="R319" i="7"/>
  <c r="P319" i="7"/>
  <c r="BI318" i="7"/>
  <c r="BH318" i="7"/>
  <c r="BG318" i="7"/>
  <c r="BF318" i="7"/>
  <c r="T318" i="7"/>
  <c r="R318" i="7"/>
  <c r="P318" i="7"/>
  <c r="BI316" i="7"/>
  <c r="BH316" i="7"/>
  <c r="BG316" i="7"/>
  <c r="BF316" i="7"/>
  <c r="T316" i="7"/>
  <c r="R316" i="7"/>
  <c r="P316" i="7"/>
  <c r="BI315" i="7"/>
  <c r="BH315" i="7"/>
  <c r="BG315" i="7"/>
  <c r="BF315" i="7"/>
  <c r="T315" i="7"/>
  <c r="R315" i="7"/>
  <c r="P315" i="7"/>
  <c r="BI314" i="7"/>
  <c r="BH314" i="7"/>
  <c r="BG314" i="7"/>
  <c r="BF314" i="7"/>
  <c r="T314" i="7"/>
  <c r="R314" i="7"/>
  <c r="P314" i="7"/>
  <c r="BI312" i="7"/>
  <c r="BH312" i="7"/>
  <c r="BG312" i="7"/>
  <c r="BF312" i="7"/>
  <c r="T312" i="7"/>
  <c r="R312" i="7"/>
  <c r="P312" i="7"/>
  <c r="BI310" i="7"/>
  <c r="BH310" i="7"/>
  <c r="BG310" i="7"/>
  <c r="BF310" i="7"/>
  <c r="T310" i="7"/>
  <c r="R310" i="7"/>
  <c r="P310" i="7"/>
  <c r="BI309" i="7"/>
  <c r="BH309" i="7"/>
  <c r="BG309" i="7"/>
  <c r="BF309" i="7"/>
  <c r="T309" i="7"/>
  <c r="R309" i="7"/>
  <c r="P309" i="7"/>
  <c r="BI308" i="7"/>
  <c r="BH308" i="7"/>
  <c r="BG308" i="7"/>
  <c r="BF308" i="7"/>
  <c r="T308" i="7"/>
  <c r="R308" i="7"/>
  <c r="P308" i="7"/>
  <c r="BI305" i="7"/>
  <c r="BH305" i="7"/>
  <c r="BG305" i="7"/>
  <c r="BF305" i="7"/>
  <c r="T305" i="7"/>
  <c r="R305" i="7"/>
  <c r="P305" i="7"/>
  <c r="BI304" i="7"/>
  <c r="BH304" i="7"/>
  <c r="BG304" i="7"/>
  <c r="BF304" i="7"/>
  <c r="T304" i="7"/>
  <c r="R304" i="7"/>
  <c r="P304" i="7"/>
  <c r="BI302" i="7"/>
  <c r="BH302" i="7"/>
  <c r="BG302" i="7"/>
  <c r="BF302" i="7"/>
  <c r="T302" i="7"/>
  <c r="R302" i="7"/>
  <c r="P302" i="7"/>
  <c r="BI300" i="7"/>
  <c r="BH300" i="7"/>
  <c r="BG300" i="7"/>
  <c r="BF300" i="7"/>
  <c r="T300" i="7"/>
  <c r="R300" i="7"/>
  <c r="P300" i="7"/>
  <c r="BI298" i="7"/>
  <c r="BH298" i="7"/>
  <c r="BG298" i="7"/>
  <c r="BF298" i="7"/>
  <c r="T298" i="7"/>
  <c r="R298" i="7"/>
  <c r="P298" i="7"/>
  <c r="BI296" i="7"/>
  <c r="BH296" i="7"/>
  <c r="BG296" i="7"/>
  <c r="BF296" i="7"/>
  <c r="T296" i="7"/>
  <c r="R296" i="7"/>
  <c r="P296" i="7"/>
  <c r="BI294" i="7"/>
  <c r="BH294" i="7"/>
  <c r="BG294" i="7"/>
  <c r="BF294" i="7"/>
  <c r="T294" i="7"/>
  <c r="R294" i="7"/>
  <c r="P294" i="7"/>
  <c r="BI293" i="7"/>
  <c r="BH293" i="7"/>
  <c r="BG293" i="7"/>
  <c r="BF293" i="7"/>
  <c r="T293" i="7"/>
  <c r="R293" i="7"/>
  <c r="P293" i="7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8" i="7"/>
  <c r="BH288" i="7"/>
  <c r="BG288" i="7"/>
  <c r="BF288" i="7"/>
  <c r="T288" i="7"/>
  <c r="R288" i="7"/>
  <c r="P288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3" i="7"/>
  <c r="BH283" i="7"/>
  <c r="BG283" i="7"/>
  <c r="BF283" i="7"/>
  <c r="T283" i="7"/>
  <c r="R283" i="7"/>
  <c r="P283" i="7"/>
  <c r="BI282" i="7"/>
  <c r="BH282" i="7"/>
  <c r="BG282" i="7"/>
  <c r="BF282" i="7"/>
  <c r="T282" i="7"/>
  <c r="R282" i="7"/>
  <c r="P282" i="7"/>
  <c r="BI281" i="7"/>
  <c r="BH281" i="7"/>
  <c r="BG281" i="7"/>
  <c r="BF281" i="7"/>
  <c r="T281" i="7"/>
  <c r="R281" i="7"/>
  <c r="P281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5" i="7"/>
  <c r="BH275" i="7"/>
  <c r="BG275" i="7"/>
  <c r="BF275" i="7"/>
  <c r="T275" i="7"/>
  <c r="R275" i="7"/>
  <c r="P275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3" i="7"/>
  <c r="BH263" i="7"/>
  <c r="BG263" i="7"/>
  <c r="BF263" i="7"/>
  <c r="T263" i="7"/>
  <c r="R263" i="7"/>
  <c r="P263" i="7"/>
  <c r="BI262" i="7"/>
  <c r="BH262" i="7"/>
  <c r="BG262" i="7"/>
  <c r="BF262" i="7"/>
  <c r="T262" i="7"/>
  <c r="R262" i="7"/>
  <c r="P262" i="7"/>
  <c r="BI261" i="7"/>
  <c r="BH261" i="7"/>
  <c r="BG261" i="7"/>
  <c r="BF261" i="7"/>
  <c r="T261" i="7"/>
  <c r="R261" i="7"/>
  <c r="P261" i="7"/>
  <c r="BI260" i="7"/>
  <c r="BH260" i="7"/>
  <c r="BG260" i="7"/>
  <c r="BF260" i="7"/>
  <c r="T260" i="7"/>
  <c r="R260" i="7"/>
  <c r="P260" i="7"/>
  <c r="BI259" i="7"/>
  <c r="BH259" i="7"/>
  <c r="BG259" i="7"/>
  <c r="BF259" i="7"/>
  <c r="T259" i="7"/>
  <c r="R259" i="7"/>
  <c r="P259" i="7"/>
  <c r="BI258" i="7"/>
  <c r="BH258" i="7"/>
  <c r="BG258" i="7"/>
  <c r="BF258" i="7"/>
  <c r="T258" i="7"/>
  <c r="R258" i="7"/>
  <c r="P258" i="7"/>
  <c r="BI257" i="7"/>
  <c r="BH257" i="7"/>
  <c r="BG257" i="7"/>
  <c r="BF257" i="7"/>
  <c r="T257" i="7"/>
  <c r="R257" i="7"/>
  <c r="P257" i="7"/>
  <c r="BI256" i="7"/>
  <c r="BH256" i="7"/>
  <c r="BG256" i="7"/>
  <c r="BF256" i="7"/>
  <c r="T256" i="7"/>
  <c r="R256" i="7"/>
  <c r="P256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3" i="7"/>
  <c r="BH253" i="7"/>
  <c r="BG253" i="7"/>
  <c r="BF253" i="7"/>
  <c r="T253" i="7"/>
  <c r="R253" i="7"/>
  <c r="P253" i="7"/>
  <c r="BI252" i="7"/>
  <c r="BH252" i="7"/>
  <c r="BG252" i="7"/>
  <c r="BF252" i="7"/>
  <c r="T252" i="7"/>
  <c r="R252" i="7"/>
  <c r="P252" i="7"/>
  <c r="BI251" i="7"/>
  <c r="BH251" i="7"/>
  <c r="BG251" i="7"/>
  <c r="BF251" i="7"/>
  <c r="T251" i="7"/>
  <c r="R251" i="7"/>
  <c r="P251" i="7"/>
  <c r="BI250" i="7"/>
  <c r="BH250" i="7"/>
  <c r="BG250" i="7"/>
  <c r="BF250" i="7"/>
  <c r="T250" i="7"/>
  <c r="R250" i="7"/>
  <c r="P250" i="7"/>
  <c r="BI249" i="7"/>
  <c r="BH249" i="7"/>
  <c r="BG249" i="7"/>
  <c r="BF249" i="7"/>
  <c r="T249" i="7"/>
  <c r="R249" i="7"/>
  <c r="P249" i="7"/>
  <c r="BI248" i="7"/>
  <c r="BH248" i="7"/>
  <c r="BG248" i="7"/>
  <c r="BF248" i="7"/>
  <c r="T248" i="7"/>
  <c r="R248" i="7"/>
  <c r="P248" i="7"/>
  <c r="BI247" i="7"/>
  <c r="BH247" i="7"/>
  <c r="BG247" i="7"/>
  <c r="BF247" i="7"/>
  <c r="T247" i="7"/>
  <c r="R247" i="7"/>
  <c r="P247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1" i="7"/>
  <c r="BH241" i="7"/>
  <c r="BG241" i="7"/>
  <c r="BF241" i="7"/>
  <c r="T241" i="7"/>
  <c r="R241" i="7"/>
  <c r="P241" i="7"/>
  <c r="BI240" i="7"/>
  <c r="BH240" i="7"/>
  <c r="BG240" i="7"/>
  <c r="BF240" i="7"/>
  <c r="T240" i="7"/>
  <c r="R240" i="7"/>
  <c r="P240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2" i="7"/>
  <c r="BH232" i="7"/>
  <c r="BG232" i="7"/>
  <c r="BF232" i="7"/>
  <c r="T232" i="7"/>
  <c r="T231" i="7" s="1"/>
  <c r="T230" i="7" s="1"/>
  <c r="R232" i="7"/>
  <c r="R231" i="7"/>
  <c r="R230" i="7"/>
  <c r="P232" i="7"/>
  <c r="P231" i="7" s="1"/>
  <c r="P230" i="7" s="1"/>
  <c r="BI229" i="7"/>
  <c r="BH229" i="7"/>
  <c r="BG229" i="7"/>
  <c r="BF229" i="7"/>
  <c r="T229" i="7"/>
  <c r="R229" i="7"/>
  <c r="P229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6" i="7"/>
  <c r="BH226" i="7"/>
  <c r="BG226" i="7"/>
  <c r="BF226" i="7"/>
  <c r="T226" i="7"/>
  <c r="R226" i="7"/>
  <c r="P226" i="7"/>
  <c r="BI225" i="7"/>
  <c r="BH225" i="7"/>
  <c r="BG225" i="7"/>
  <c r="BF225" i="7"/>
  <c r="T225" i="7"/>
  <c r="R225" i="7"/>
  <c r="P225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BI118" i="7"/>
  <c r="BH118" i="7"/>
  <c r="BG118" i="7"/>
  <c r="BF118" i="7"/>
  <c r="T118" i="7"/>
  <c r="R118" i="7"/>
  <c r="P118" i="7"/>
  <c r="BI117" i="7"/>
  <c r="BH117" i="7"/>
  <c r="BG117" i="7"/>
  <c r="BF117" i="7"/>
  <c r="T117" i="7"/>
  <c r="R117" i="7"/>
  <c r="P117" i="7"/>
  <c r="BI116" i="7"/>
  <c r="BH116" i="7"/>
  <c r="BG116" i="7"/>
  <c r="BF116" i="7"/>
  <c r="T116" i="7"/>
  <c r="R116" i="7"/>
  <c r="P116" i="7"/>
  <c r="BI115" i="7"/>
  <c r="BH115" i="7"/>
  <c r="BG115" i="7"/>
  <c r="BF115" i="7"/>
  <c r="T115" i="7"/>
  <c r="R115" i="7"/>
  <c r="P115" i="7"/>
  <c r="BI114" i="7"/>
  <c r="BH114" i="7"/>
  <c r="BG114" i="7"/>
  <c r="BF114" i="7"/>
  <c r="T114" i="7"/>
  <c r="R114" i="7"/>
  <c r="P114" i="7"/>
  <c r="BI113" i="7"/>
  <c r="BH113" i="7"/>
  <c r="BG113" i="7"/>
  <c r="BF113" i="7"/>
  <c r="T113" i="7"/>
  <c r="R113" i="7"/>
  <c r="P113" i="7"/>
  <c r="BI112" i="7"/>
  <c r="BH112" i="7"/>
  <c r="BG112" i="7"/>
  <c r="BF112" i="7"/>
  <c r="T112" i="7"/>
  <c r="R112" i="7"/>
  <c r="P112" i="7"/>
  <c r="BI111" i="7"/>
  <c r="BH111" i="7"/>
  <c r="BG111" i="7"/>
  <c r="BF111" i="7"/>
  <c r="T111" i="7"/>
  <c r="R111" i="7"/>
  <c r="P111" i="7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J102" i="7"/>
  <c r="J101" i="7"/>
  <c r="F99" i="7"/>
  <c r="E97" i="7"/>
  <c r="J59" i="7"/>
  <c r="J58" i="7"/>
  <c r="F56" i="7"/>
  <c r="E54" i="7"/>
  <c r="J20" i="7"/>
  <c r="E20" i="7"/>
  <c r="F102" i="7"/>
  <c r="J19" i="7"/>
  <c r="J17" i="7"/>
  <c r="E17" i="7"/>
  <c r="F58" i="7"/>
  <c r="J16" i="7"/>
  <c r="J14" i="7"/>
  <c r="J99" i="7"/>
  <c r="E7" i="7"/>
  <c r="E93" i="7"/>
  <c r="J39" i="6"/>
  <c r="J38" i="6"/>
  <c r="AY60" i="1"/>
  <c r="J37" i="6"/>
  <c r="AX60" i="1"/>
  <c r="BI501" i="6"/>
  <c r="BH501" i="6"/>
  <c r="BG501" i="6"/>
  <c r="BF501" i="6"/>
  <c r="T501" i="6"/>
  <c r="T500" i="6" s="1"/>
  <c r="R501" i="6"/>
  <c r="R500" i="6" s="1"/>
  <c r="P501" i="6"/>
  <c r="P500" i="6" s="1"/>
  <c r="BI497" i="6"/>
  <c r="BH497" i="6"/>
  <c r="BG497" i="6"/>
  <c r="BF497" i="6"/>
  <c r="T497" i="6"/>
  <c r="T496" i="6" s="1"/>
  <c r="R497" i="6"/>
  <c r="R496" i="6"/>
  <c r="P497" i="6"/>
  <c r="P496" i="6" s="1"/>
  <c r="BI494" i="6"/>
  <c r="BH494" i="6"/>
  <c r="BG494" i="6"/>
  <c r="BF494" i="6"/>
  <c r="T494" i="6"/>
  <c r="R494" i="6"/>
  <c r="P494" i="6"/>
  <c r="BI492" i="6"/>
  <c r="BH492" i="6"/>
  <c r="BG492" i="6"/>
  <c r="BF492" i="6"/>
  <c r="T492" i="6"/>
  <c r="R492" i="6"/>
  <c r="P492" i="6"/>
  <c r="BI489" i="6"/>
  <c r="BH489" i="6"/>
  <c r="BG489" i="6"/>
  <c r="BF489" i="6"/>
  <c r="T489" i="6"/>
  <c r="R489" i="6"/>
  <c r="P489" i="6"/>
  <c r="BI486" i="6"/>
  <c r="BH486" i="6"/>
  <c r="BG486" i="6"/>
  <c r="BF486" i="6"/>
  <c r="T486" i="6"/>
  <c r="R486" i="6"/>
  <c r="P486" i="6"/>
  <c r="BI483" i="6"/>
  <c r="BH483" i="6"/>
  <c r="BG483" i="6"/>
  <c r="BF483" i="6"/>
  <c r="T483" i="6"/>
  <c r="R483" i="6"/>
  <c r="P483" i="6"/>
  <c r="BI480" i="6"/>
  <c r="BH480" i="6"/>
  <c r="BG480" i="6"/>
  <c r="BF480" i="6"/>
  <c r="T480" i="6"/>
  <c r="R480" i="6"/>
  <c r="P480" i="6"/>
  <c r="BI477" i="6"/>
  <c r="BH477" i="6"/>
  <c r="BG477" i="6"/>
  <c r="BF477" i="6"/>
  <c r="T477" i="6"/>
  <c r="R477" i="6"/>
  <c r="P477" i="6"/>
  <c r="BI474" i="6"/>
  <c r="BH474" i="6"/>
  <c r="BG474" i="6"/>
  <c r="BF474" i="6"/>
  <c r="T474" i="6"/>
  <c r="R474" i="6"/>
  <c r="P474" i="6"/>
  <c r="BI471" i="6"/>
  <c r="BH471" i="6"/>
  <c r="BG471" i="6"/>
  <c r="BF471" i="6"/>
  <c r="T471" i="6"/>
  <c r="R471" i="6"/>
  <c r="P471" i="6"/>
  <c r="BI469" i="6"/>
  <c r="BH469" i="6"/>
  <c r="BG469" i="6"/>
  <c r="BF469" i="6"/>
  <c r="T469" i="6"/>
  <c r="R469" i="6"/>
  <c r="P469" i="6"/>
  <c r="BI467" i="6"/>
  <c r="BH467" i="6"/>
  <c r="BG467" i="6"/>
  <c r="BF467" i="6"/>
  <c r="T467" i="6"/>
  <c r="R467" i="6"/>
  <c r="P467" i="6"/>
  <c r="BI465" i="6"/>
  <c r="BH465" i="6"/>
  <c r="BG465" i="6"/>
  <c r="BF465" i="6"/>
  <c r="T465" i="6"/>
  <c r="R465" i="6"/>
  <c r="P465" i="6"/>
  <c r="BI463" i="6"/>
  <c r="BH463" i="6"/>
  <c r="BG463" i="6"/>
  <c r="BF463" i="6"/>
  <c r="T463" i="6"/>
  <c r="R463" i="6"/>
  <c r="P463" i="6"/>
  <c r="BI461" i="6"/>
  <c r="BH461" i="6"/>
  <c r="BG461" i="6"/>
  <c r="BF461" i="6"/>
  <c r="T461" i="6"/>
  <c r="R461" i="6"/>
  <c r="P461" i="6"/>
  <c r="BI459" i="6"/>
  <c r="BH459" i="6"/>
  <c r="BG459" i="6"/>
  <c r="BF459" i="6"/>
  <c r="T459" i="6"/>
  <c r="R459" i="6"/>
  <c r="P459" i="6"/>
  <c r="BI457" i="6"/>
  <c r="BH457" i="6"/>
  <c r="BG457" i="6"/>
  <c r="BF457" i="6"/>
  <c r="T457" i="6"/>
  <c r="R457" i="6"/>
  <c r="P457" i="6"/>
  <c r="BI455" i="6"/>
  <c r="BH455" i="6"/>
  <c r="BG455" i="6"/>
  <c r="BF455" i="6"/>
  <c r="T455" i="6"/>
  <c r="R455" i="6"/>
  <c r="P455" i="6"/>
  <c r="BI453" i="6"/>
  <c r="BH453" i="6"/>
  <c r="BG453" i="6"/>
  <c r="BF453" i="6"/>
  <c r="T453" i="6"/>
  <c r="R453" i="6"/>
  <c r="P453" i="6"/>
  <c r="BI451" i="6"/>
  <c r="BH451" i="6"/>
  <c r="BG451" i="6"/>
  <c r="BF451" i="6"/>
  <c r="T451" i="6"/>
  <c r="R451" i="6"/>
  <c r="P451" i="6"/>
  <c r="BI449" i="6"/>
  <c r="BH449" i="6"/>
  <c r="BG449" i="6"/>
  <c r="BF449" i="6"/>
  <c r="T449" i="6"/>
  <c r="R449" i="6"/>
  <c r="P449" i="6"/>
  <c r="BI447" i="6"/>
  <c r="BH447" i="6"/>
  <c r="BG447" i="6"/>
  <c r="BF447" i="6"/>
  <c r="T447" i="6"/>
  <c r="R447" i="6"/>
  <c r="P447" i="6"/>
  <c r="BI445" i="6"/>
  <c r="BH445" i="6"/>
  <c r="BG445" i="6"/>
  <c r="BF445" i="6"/>
  <c r="T445" i="6"/>
  <c r="R445" i="6"/>
  <c r="P445" i="6"/>
  <c r="BI443" i="6"/>
  <c r="BH443" i="6"/>
  <c r="BG443" i="6"/>
  <c r="BF443" i="6"/>
  <c r="T443" i="6"/>
  <c r="R443" i="6"/>
  <c r="P443" i="6"/>
  <c r="BI441" i="6"/>
  <c r="BH441" i="6"/>
  <c r="BG441" i="6"/>
  <c r="BF441" i="6"/>
  <c r="T441" i="6"/>
  <c r="R441" i="6"/>
  <c r="P441" i="6"/>
  <c r="BI439" i="6"/>
  <c r="BH439" i="6"/>
  <c r="BG439" i="6"/>
  <c r="BF439" i="6"/>
  <c r="T439" i="6"/>
  <c r="R439" i="6"/>
  <c r="P439" i="6"/>
  <c r="BI436" i="6"/>
  <c r="BH436" i="6"/>
  <c r="BG436" i="6"/>
  <c r="BF436" i="6"/>
  <c r="T436" i="6"/>
  <c r="R436" i="6"/>
  <c r="P436" i="6"/>
  <c r="BI433" i="6"/>
  <c r="BH433" i="6"/>
  <c r="BG433" i="6"/>
  <c r="BF433" i="6"/>
  <c r="T433" i="6"/>
  <c r="R433" i="6"/>
  <c r="P433" i="6"/>
  <c r="BI430" i="6"/>
  <c r="BH430" i="6"/>
  <c r="BG430" i="6"/>
  <c r="BF430" i="6"/>
  <c r="T430" i="6"/>
  <c r="R430" i="6"/>
  <c r="P430" i="6"/>
  <c r="BI427" i="6"/>
  <c r="BH427" i="6"/>
  <c r="BG427" i="6"/>
  <c r="BF427" i="6"/>
  <c r="T427" i="6"/>
  <c r="R427" i="6"/>
  <c r="P427" i="6"/>
  <c r="BI424" i="6"/>
  <c r="BH424" i="6"/>
  <c r="BG424" i="6"/>
  <c r="BF424" i="6"/>
  <c r="T424" i="6"/>
  <c r="R424" i="6"/>
  <c r="P424" i="6"/>
  <c r="BI421" i="6"/>
  <c r="BH421" i="6"/>
  <c r="BG421" i="6"/>
  <c r="BF421" i="6"/>
  <c r="T421" i="6"/>
  <c r="R421" i="6"/>
  <c r="P421" i="6"/>
  <c r="BI414" i="6"/>
  <c r="BH414" i="6"/>
  <c r="BG414" i="6"/>
  <c r="BF414" i="6"/>
  <c r="T414" i="6"/>
  <c r="R414" i="6"/>
  <c r="P414" i="6"/>
  <c r="BI411" i="6"/>
  <c r="BH411" i="6"/>
  <c r="BG411" i="6"/>
  <c r="BF411" i="6"/>
  <c r="T411" i="6"/>
  <c r="R411" i="6"/>
  <c r="P411" i="6"/>
  <c r="BI408" i="6"/>
  <c r="BH408" i="6"/>
  <c r="BG408" i="6"/>
  <c r="BF408" i="6"/>
  <c r="T408" i="6"/>
  <c r="R408" i="6"/>
  <c r="P408" i="6"/>
  <c r="BI405" i="6"/>
  <c r="BH405" i="6"/>
  <c r="BG405" i="6"/>
  <c r="BF405" i="6"/>
  <c r="T405" i="6"/>
  <c r="R405" i="6"/>
  <c r="P405" i="6"/>
  <c r="BI402" i="6"/>
  <c r="BH402" i="6"/>
  <c r="BG402" i="6"/>
  <c r="BF402" i="6"/>
  <c r="T402" i="6"/>
  <c r="R402" i="6"/>
  <c r="P402" i="6"/>
  <c r="BI399" i="6"/>
  <c r="BH399" i="6"/>
  <c r="BG399" i="6"/>
  <c r="BF399" i="6"/>
  <c r="T399" i="6"/>
  <c r="R399" i="6"/>
  <c r="P399" i="6"/>
  <c r="BI395" i="6"/>
  <c r="BH395" i="6"/>
  <c r="BG395" i="6"/>
  <c r="BF395" i="6"/>
  <c r="T395" i="6"/>
  <c r="T394" i="6"/>
  <c r="R395" i="6"/>
  <c r="R394" i="6"/>
  <c r="P395" i="6"/>
  <c r="P394" i="6"/>
  <c r="BI392" i="6"/>
  <c r="BH392" i="6"/>
  <c r="BG392" i="6"/>
  <c r="BF392" i="6"/>
  <c r="T392" i="6"/>
  <c r="R392" i="6"/>
  <c r="P392" i="6"/>
  <c r="BI390" i="6"/>
  <c r="BH390" i="6"/>
  <c r="BG390" i="6"/>
  <c r="BF390" i="6"/>
  <c r="T390" i="6"/>
  <c r="R390" i="6"/>
  <c r="P390" i="6"/>
  <c r="BI386" i="6"/>
  <c r="BH386" i="6"/>
  <c r="BG386" i="6"/>
  <c r="BF386" i="6"/>
  <c r="T386" i="6"/>
  <c r="R386" i="6"/>
  <c r="P386" i="6"/>
  <c r="BI382" i="6"/>
  <c r="BH382" i="6"/>
  <c r="BG382" i="6"/>
  <c r="BF382" i="6"/>
  <c r="T382" i="6"/>
  <c r="R382" i="6"/>
  <c r="P382" i="6"/>
  <c r="BI381" i="6"/>
  <c r="BH381" i="6"/>
  <c r="BG381" i="6"/>
  <c r="BF381" i="6"/>
  <c r="T381" i="6"/>
  <c r="R381" i="6"/>
  <c r="P381" i="6"/>
  <c r="BI378" i="6"/>
  <c r="BH378" i="6"/>
  <c r="BG378" i="6"/>
  <c r="BF378" i="6"/>
  <c r="T378" i="6"/>
  <c r="R378" i="6"/>
  <c r="P378" i="6"/>
  <c r="BI376" i="6"/>
  <c r="BH376" i="6"/>
  <c r="BG376" i="6"/>
  <c r="BF376" i="6"/>
  <c r="T376" i="6"/>
  <c r="R376" i="6"/>
  <c r="P376" i="6"/>
  <c r="BI374" i="6"/>
  <c r="BH374" i="6"/>
  <c r="BG374" i="6"/>
  <c r="BF374" i="6"/>
  <c r="T374" i="6"/>
  <c r="R374" i="6"/>
  <c r="P374" i="6"/>
  <c r="BI370" i="6"/>
  <c r="BH370" i="6"/>
  <c r="BG370" i="6"/>
  <c r="BF370" i="6"/>
  <c r="T370" i="6"/>
  <c r="R370" i="6"/>
  <c r="P370" i="6"/>
  <c r="BI368" i="6"/>
  <c r="BH368" i="6"/>
  <c r="BG368" i="6"/>
  <c r="BF368" i="6"/>
  <c r="T368" i="6"/>
  <c r="R368" i="6"/>
  <c r="P368" i="6"/>
  <c r="BI366" i="6"/>
  <c r="BH366" i="6"/>
  <c r="BG366" i="6"/>
  <c r="BF366" i="6"/>
  <c r="T366" i="6"/>
  <c r="R366" i="6"/>
  <c r="P366" i="6"/>
  <c r="BI363" i="6"/>
  <c r="BH363" i="6"/>
  <c r="BG363" i="6"/>
  <c r="BF363" i="6"/>
  <c r="T363" i="6"/>
  <c r="R363" i="6"/>
  <c r="P363" i="6"/>
  <c r="BI360" i="6"/>
  <c r="BH360" i="6"/>
  <c r="BG360" i="6"/>
  <c r="BF360" i="6"/>
  <c r="T360" i="6"/>
  <c r="R360" i="6"/>
  <c r="P360" i="6"/>
  <c r="BI357" i="6"/>
  <c r="BH357" i="6"/>
  <c r="BG357" i="6"/>
  <c r="BF357" i="6"/>
  <c r="T357" i="6"/>
  <c r="R357" i="6"/>
  <c r="P357" i="6"/>
  <c r="BI354" i="6"/>
  <c r="BH354" i="6"/>
  <c r="BG354" i="6"/>
  <c r="BF354" i="6"/>
  <c r="T354" i="6"/>
  <c r="R354" i="6"/>
  <c r="P354" i="6"/>
  <c r="BI350" i="6"/>
  <c r="BH350" i="6"/>
  <c r="BG350" i="6"/>
  <c r="BF350" i="6"/>
  <c r="T350" i="6"/>
  <c r="R350" i="6"/>
  <c r="P350" i="6"/>
  <c r="BI347" i="6"/>
  <c r="BH347" i="6"/>
  <c r="BG347" i="6"/>
  <c r="BF347" i="6"/>
  <c r="T347" i="6"/>
  <c r="R347" i="6"/>
  <c r="P347" i="6"/>
  <c r="BI343" i="6"/>
  <c r="BH343" i="6"/>
  <c r="BG343" i="6"/>
  <c r="BF343" i="6"/>
  <c r="T343" i="6"/>
  <c r="R343" i="6"/>
  <c r="P343" i="6"/>
  <c r="BI340" i="6"/>
  <c r="BH340" i="6"/>
  <c r="BG340" i="6"/>
  <c r="BF340" i="6"/>
  <c r="T340" i="6"/>
  <c r="R340" i="6"/>
  <c r="P340" i="6"/>
  <c r="BI337" i="6"/>
  <c r="BH337" i="6"/>
  <c r="BG337" i="6"/>
  <c r="BF337" i="6"/>
  <c r="T337" i="6"/>
  <c r="R337" i="6"/>
  <c r="P337" i="6"/>
  <c r="BI334" i="6"/>
  <c r="BH334" i="6"/>
  <c r="BG334" i="6"/>
  <c r="BF334" i="6"/>
  <c r="T334" i="6"/>
  <c r="R334" i="6"/>
  <c r="P334" i="6"/>
  <c r="BI331" i="6"/>
  <c r="BH331" i="6"/>
  <c r="BG331" i="6"/>
  <c r="BF331" i="6"/>
  <c r="T331" i="6"/>
  <c r="R331" i="6"/>
  <c r="P331" i="6"/>
  <c r="BI328" i="6"/>
  <c r="BH328" i="6"/>
  <c r="BG328" i="6"/>
  <c r="BF328" i="6"/>
  <c r="T328" i="6"/>
  <c r="R328" i="6"/>
  <c r="P328" i="6"/>
  <c r="BI324" i="6"/>
  <c r="BH324" i="6"/>
  <c r="BG324" i="6"/>
  <c r="BF324" i="6"/>
  <c r="T324" i="6"/>
  <c r="R324" i="6"/>
  <c r="P324" i="6"/>
  <c r="BI321" i="6"/>
  <c r="BH321" i="6"/>
  <c r="BG321" i="6"/>
  <c r="BF321" i="6"/>
  <c r="T321" i="6"/>
  <c r="R321" i="6"/>
  <c r="P321" i="6"/>
  <c r="BI310" i="6"/>
  <c r="BH310" i="6"/>
  <c r="BG310" i="6"/>
  <c r="BF310" i="6"/>
  <c r="T310" i="6"/>
  <c r="R310" i="6"/>
  <c r="P310" i="6"/>
  <c r="BI298" i="6"/>
  <c r="BH298" i="6"/>
  <c r="BG298" i="6"/>
  <c r="BF298" i="6"/>
  <c r="T298" i="6"/>
  <c r="R298" i="6"/>
  <c r="P298" i="6"/>
  <c r="BI293" i="6"/>
  <c r="BH293" i="6"/>
  <c r="BG293" i="6"/>
  <c r="BF293" i="6"/>
  <c r="T293" i="6"/>
  <c r="R293" i="6"/>
  <c r="P293" i="6"/>
  <c r="BI286" i="6"/>
  <c r="BH286" i="6"/>
  <c r="BG286" i="6"/>
  <c r="BF286" i="6"/>
  <c r="T286" i="6"/>
  <c r="R286" i="6"/>
  <c r="P286" i="6"/>
  <c r="BI281" i="6"/>
  <c r="BH281" i="6"/>
  <c r="BG281" i="6"/>
  <c r="BF281" i="6"/>
  <c r="T281" i="6"/>
  <c r="R281" i="6"/>
  <c r="P281" i="6"/>
  <c r="BI275" i="6"/>
  <c r="BH275" i="6"/>
  <c r="BG275" i="6"/>
  <c r="BF275" i="6"/>
  <c r="T275" i="6"/>
  <c r="R275" i="6"/>
  <c r="P275" i="6"/>
  <c r="BI270" i="6"/>
  <c r="BH270" i="6"/>
  <c r="BG270" i="6"/>
  <c r="BF270" i="6"/>
  <c r="T270" i="6"/>
  <c r="R270" i="6"/>
  <c r="P270" i="6"/>
  <c r="BI263" i="6"/>
  <c r="BH263" i="6"/>
  <c r="BG263" i="6"/>
  <c r="BF263" i="6"/>
  <c r="T263" i="6"/>
  <c r="R263" i="6"/>
  <c r="P263" i="6"/>
  <c r="BI258" i="6"/>
  <c r="BH258" i="6"/>
  <c r="BG258" i="6"/>
  <c r="BF258" i="6"/>
  <c r="T258" i="6"/>
  <c r="R258" i="6"/>
  <c r="P258" i="6"/>
  <c r="BI255" i="6"/>
  <c r="BH255" i="6"/>
  <c r="BG255" i="6"/>
  <c r="BF255" i="6"/>
  <c r="T255" i="6"/>
  <c r="R255" i="6"/>
  <c r="P255" i="6"/>
  <c r="BI252" i="6"/>
  <c r="BH252" i="6"/>
  <c r="BG252" i="6"/>
  <c r="BF252" i="6"/>
  <c r="T252" i="6"/>
  <c r="R252" i="6"/>
  <c r="P252" i="6"/>
  <c r="BI249" i="6"/>
  <c r="BH249" i="6"/>
  <c r="BG249" i="6"/>
  <c r="BF249" i="6"/>
  <c r="T249" i="6"/>
  <c r="R249" i="6"/>
  <c r="P249" i="6"/>
  <c r="BI246" i="6"/>
  <c r="BH246" i="6"/>
  <c r="BG246" i="6"/>
  <c r="BF246" i="6"/>
  <c r="T246" i="6"/>
  <c r="R246" i="6"/>
  <c r="P246" i="6"/>
  <c r="BI243" i="6"/>
  <c r="BH243" i="6"/>
  <c r="BG243" i="6"/>
  <c r="BF243" i="6"/>
  <c r="T243" i="6"/>
  <c r="R243" i="6"/>
  <c r="P243" i="6"/>
  <c r="BI239" i="6"/>
  <c r="BH239" i="6"/>
  <c r="BG239" i="6"/>
  <c r="BF239" i="6"/>
  <c r="T239" i="6"/>
  <c r="R239" i="6"/>
  <c r="P239" i="6"/>
  <c r="BI234" i="6"/>
  <c r="BH234" i="6"/>
  <c r="BG234" i="6"/>
  <c r="BF234" i="6"/>
  <c r="T234" i="6"/>
  <c r="R234" i="6"/>
  <c r="P234" i="6"/>
  <c r="BI231" i="6"/>
  <c r="BH231" i="6"/>
  <c r="BG231" i="6"/>
  <c r="BF231" i="6"/>
  <c r="T231" i="6"/>
  <c r="R231" i="6"/>
  <c r="P231" i="6"/>
  <c r="BI228" i="6"/>
  <c r="BH228" i="6"/>
  <c r="BG228" i="6"/>
  <c r="BF228" i="6"/>
  <c r="T228" i="6"/>
  <c r="R228" i="6"/>
  <c r="P228" i="6"/>
  <c r="BI225" i="6"/>
  <c r="BH225" i="6"/>
  <c r="BG225" i="6"/>
  <c r="BF225" i="6"/>
  <c r="T225" i="6"/>
  <c r="R225" i="6"/>
  <c r="P225" i="6"/>
  <c r="BI223" i="6"/>
  <c r="BH223" i="6"/>
  <c r="BG223" i="6"/>
  <c r="BF223" i="6"/>
  <c r="T223" i="6"/>
  <c r="R223" i="6"/>
  <c r="P223" i="6"/>
  <c r="BI219" i="6"/>
  <c r="BH219" i="6"/>
  <c r="BG219" i="6"/>
  <c r="BF219" i="6"/>
  <c r="T219" i="6"/>
  <c r="R219" i="6"/>
  <c r="P219" i="6"/>
  <c r="BI210" i="6"/>
  <c r="BH210" i="6"/>
  <c r="BG210" i="6"/>
  <c r="BF210" i="6"/>
  <c r="T210" i="6"/>
  <c r="R210" i="6"/>
  <c r="P210" i="6"/>
  <c r="BI207" i="6"/>
  <c r="BH207" i="6"/>
  <c r="BG207" i="6"/>
  <c r="BF207" i="6"/>
  <c r="T207" i="6"/>
  <c r="R207" i="6"/>
  <c r="P207" i="6"/>
  <c r="BI203" i="6"/>
  <c r="BH203" i="6"/>
  <c r="BG203" i="6"/>
  <c r="BF203" i="6"/>
  <c r="T203" i="6"/>
  <c r="R203" i="6"/>
  <c r="P203" i="6"/>
  <c r="BI200" i="6"/>
  <c r="BH200" i="6"/>
  <c r="BG200" i="6"/>
  <c r="BF200" i="6"/>
  <c r="T200" i="6"/>
  <c r="R200" i="6"/>
  <c r="P200" i="6"/>
  <c r="BI196" i="6"/>
  <c r="BH196" i="6"/>
  <c r="BG196" i="6"/>
  <c r="BF196" i="6"/>
  <c r="T196" i="6"/>
  <c r="R196" i="6"/>
  <c r="P196" i="6"/>
  <c r="BI189" i="6"/>
  <c r="BH189" i="6"/>
  <c r="BG189" i="6"/>
  <c r="BF189" i="6"/>
  <c r="T189" i="6"/>
  <c r="R189" i="6"/>
  <c r="P189" i="6"/>
  <c r="BI184" i="6"/>
  <c r="BH184" i="6"/>
  <c r="BG184" i="6"/>
  <c r="BF184" i="6"/>
  <c r="T184" i="6"/>
  <c r="R184" i="6"/>
  <c r="P184" i="6"/>
  <c r="BI178" i="6"/>
  <c r="BH178" i="6"/>
  <c r="BG178" i="6"/>
  <c r="BF178" i="6"/>
  <c r="T178" i="6"/>
  <c r="R178" i="6"/>
  <c r="P178" i="6"/>
  <c r="BI174" i="6"/>
  <c r="BH174" i="6"/>
  <c r="BG174" i="6"/>
  <c r="BF174" i="6"/>
  <c r="T174" i="6"/>
  <c r="R174" i="6"/>
  <c r="P174" i="6"/>
  <c r="BI170" i="6"/>
  <c r="BH170" i="6"/>
  <c r="BG170" i="6"/>
  <c r="BF170" i="6"/>
  <c r="T170" i="6"/>
  <c r="R170" i="6"/>
  <c r="P170" i="6"/>
  <c r="BI166" i="6"/>
  <c r="BH166" i="6"/>
  <c r="BG166" i="6"/>
  <c r="BF166" i="6"/>
  <c r="T166" i="6"/>
  <c r="R166" i="6"/>
  <c r="P166" i="6"/>
  <c r="BI162" i="6"/>
  <c r="BH162" i="6"/>
  <c r="BG162" i="6"/>
  <c r="BF162" i="6"/>
  <c r="T162" i="6"/>
  <c r="R162" i="6"/>
  <c r="P162" i="6"/>
  <c r="BI158" i="6"/>
  <c r="BH158" i="6"/>
  <c r="BG158" i="6"/>
  <c r="BF158" i="6"/>
  <c r="T158" i="6"/>
  <c r="R158" i="6"/>
  <c r="P158" i="6"/>
  <c r="BI154" i="6"/>
  <c r="BH154" i="6"/>
  <c r="BG154" i="6"/>
  <c r="BF154" i="6"/>
  <c r="T154" i="6"/>
  <c r="R154" i="6"/>
  <c r="P154" i="6"/>
  <c r="BI150" i="6"/>
  <c r="BH150" i="6"/>
  <c r="BG150" i="6"/>
  <c r="BF150" i="6"/>
  <c r="T150" i="6"/>
  <c r="R150" i="6"/>
  <c r="P150" i="6"/>
  <c r="BI146" i="6"/>
  <c r="BH146" i="6"/>
  <c r="BG146" i="6"/>
  <c r="BF146" i="6"/>
  <c r="T146" i="6"/>
  <c r="R146" i="6"/>
  <c r="P146" i="6"/>
  <c r="BI142" i="6"/>
  <c r="BH142" i="6"/>
  <c r="BG142" i="6"/>
  <c r="BF142" i="6"/>
  <c r="T142" i="6"/>
  <c r="R142" i="6"/>
  <c r="P142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27" i="6"/>
  <c r="BH127" i="6"/>
  <c r="BG127" i="6"/>
  <c r="BF127" i="6"/>
  <c r="T127" i="6"/>
  <c r="T126" i="6" s="1"/>
  <c r="R127" i="6"/>
  <c r="R126" i="6"/>
  <c r="P127" i="6"/>
  <c r="P126" i="6"/>
  <c r="BI124" i="6"/>
  <c r="BH124" i="6"/>
  <c r="BG124" i="6"/>
  <c r="BF124" i="6"/>
  <c r="T124" i="6"/>
  <c r="R124" i="6"/>
  <c r="P124" i="6"/>
  <c r="BI121" i="6"/>
  <c r="BH121" i="6"/>
  <c r="BG121" i="6"/>
  <c r="BF121" i="6"/>
  <c r="T121" i="6"/>
  <c r="R121" i="6"/>
  <c r="P121" i="6"/>
  <c r="BI117" i="6"/>
  <c r="BH117" i="6"/>
  <c r="BG117" i="6"/>
  <c r="BF117" i="6"/>
  <c r="T117" i="6"/>
  <c r="R117" i="6"/>
  <c r="P117" i="6"/>
  <c r="BI114" i="6"/>
  <c r="BH114" i="6"/>
  <c r="BG114" i="6"/>
  <c r="BF114" i="6"/>
  <c r="T114" i="6"/>
  <c r="R114" i="6"/>
  <c r="P114" i="6"/>
  <c r="BI111" i="6"/>
  <c r="BH111" i="6"/>
  <c r="BG111" i="6"/>
  <c r="BF111" i="6"/>
  <c r="T111" i="6"/>
  <c r="R111" i="6"/>
  <c r="P111" i="6"/>
  <c r="BI108" i="6"/>
  <c r="BH108" i="6"/>
  <c r="BG108" i="6"/>
  <c r="BF108" i="6"/>
  <c r="T108" i="6"/>
  <c r="R108" i="6"/>
  <c r="P108" i="6"/>
  <c r="BI105" i="6"/>
  <c r="BH105" i="6"/>
  <c r="BG105" i="6"/>
  <c r="BF105" i="6"/>
  <c r="T105" i="6"/>
  <c r="R105" i="6"/>
  <c r="P105" i="6"/>
  <c r="BI102" i="6"/>
  <c r="BH102" i="6"/>
  <c r="BG102" i="6"/>
  <c r="BF102" i="6"/>
  <c r="T102" i="6"/>
  <c r="R102" i="6"/>
  <c r="P102" i="6"/>
  <c r="BI99" i="6"/>
  <c r="BH99" i="6"/>
  <c r="BG99" i="6"/>
  <c r="BF99" i="6"/>
  <c r="T99" i="6"/>
  <c r="R99" i="6"/>
  <c r="P99" i="6"/>
  <c r="J93" i="6"/>
  <c r="J92" i="6"/>
  <c r="F90" i="6"/>
  <c r="E88" i="6"/>
  <c r="J59" i="6"/>
  <c r="J58" i="6"/>
  <c r="F56" i="6"/>
  <c r="E54" i="6"/>
  <c r="J20" i="6"/>
  <c r="E20" i="6"/>
  <c r="F59" i="6"/>
  <c r="J19" i="6"/>
  <c r="J17" i="6"/>
  <c r="E17" i="6"/>
  <c r="F92" i="6"/>
  <c r="J16" i="6"/>
  <c r="J14" i="6"/>
  <c r="J56" i="6" s="1"/>
  <c r="E7" i="6"/>
  <c r="E50" i="6" s="1"/>
  <c r="J39" i="5"/>
  <c r="J38" i="5"/>
  <c r="AY59" i="1"/>
  <c r="J37" i="5"/>
  <c r="AX59" i="1"/>
  <c r="BI180" i="5"/>
  <c r="BH180" i="5"/>
  <c r="BG180" i="5"/>
  <c r="BF180" i="5"/>
  <c r="T180" i="5"/>
  <c r="R180" i="5"/>
  <c r="P180" i="5"/>
  <c r="BI176" i="5"/>
  <c r="BH176" i="5"/>
  <c r="BG176" i="5"/>
  <c r="BF176" i="5"/>
  <c r="T176" i="5"/>
  <c r="R176" i="5"/>
  <c r="P176" i="5"/>
  <c r="BI170" i="5"/>
  <c r="BH170" i="5"/>
  <c r="BG170" i="5"/>
  <c r="BF170" i="5"/>
  <c r="T170" i="5"/>
  <c r="R170" i="5"/>
  <c r="P170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BI116" i="5"/>
  <c r="BH116" i="5"/>
  <c r="BG116" i="5"/>
  <c r="BF116" i="5"/>
  <c r="T116" i="5"/>
  <c r="R116" i="5"/>
  <c r="P116" i="5"/>
  <c r="BI114" i="5"/>
  <c r="BH114" i="5"/>
  <c r="BG114" i="5"/>
  <c r="BF114" i="5"/>
  <c r="T114" i="5"/>
  <c r="R114" i="5"/>
  <c r="P114" i="5"/>
  <c r="BI112" i="5"/>
  <c r="BH112" i="5"/>
  <c r="BG112" i="5"/>
  <c r="BF112" i="5"/>
  <c r="T112" i="5"/>
  <c r="R112" i="5"/>
  <c r="P112" i="5"/>
  <c r="BI109" i="5"/>
  <c r="BH109" i="5"/>
  <c r="BG109" i="5"/>
  <c r="BF109" i="5"/>
  <c r="T109" i="5"/>
  <c r="R109" i="5"/>
  <c r="P109" i="5"/>
  <c r="BI106" i="5"/>
  <c r="BH106" i="5"/>
  <c r="BG106" i="5"/>
  <c r="BF106" i="5"/>
  <c r="T106" i="5"/>
  <c r="R106" i="5"/>
  <c r="P106" i="5"/>
  <c r="BI102" i="5"/>
  <c r="BH102" i="5"/>
  <c r="BG102" i="5"/>
  <c r="BF102" i="5"/>
  <c r="T102" i="5"/>
  <c r="R102" i="5"/>
  <c r="P102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6" i="5"/>
  <c r="BH96" i="5"/>
  <c r="BG96" i="5"/>
  <c r="BF96" i="5"/>
  <c r="T96" i="5"/>
  <c r="R96" i="5"/>
  <c r="P96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J87" i="5"/>
  <c r="J86" i="5"/>
  <c r="F84" i="5"/>
  <c r="E82" i="5"/>
  <c r="J59" i="5"/>
  <c r="J58" i="5"/>
  <c r="F56" i="5"/>
  <c r="E54" i="5"/>
  <c r="J20" i="5"/>
  <c r="E20" i="5"/>
  <c r="F59" i="5"/>
  <c r="J19" i="5"/>
  <c r="J17" i="5"/>
  <c r="E17" i="5"/>
  <c r="F86" i="5"/>
  <c r="J16" i="5"/>
  <c r="J14" i="5"/>
  <c r="J56" i="5" s="1"/>
  <c r="E7" i="5"/>
  <c r="E78" i="5" s="1"/>
  <c r="J39" i="4"/>
  <c r="J38" i="4"/>
  <c r="AY58" i="1"/>
  <c r="J37" i="4"/>
  <c r="AX58" i="1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R198" i="4"/>
  <c r="P198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1" i="4"/>
  <c r="BH121" i="4"/>
  <c r="BG121" i="4"/>
  <c r="BF121" i="4"/>
  <c r="T121" i="4"/>
  <c r="R121" i="4"/>
  <c r="P121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J90" i="4"/>
  <c r="J89" i="4"/>
  <c r="F87" i="4"/>
  <c r="E85" i="4"/>
  <c r="J59" i="4"/>
  <c r="J58" i="4"/>
  <c r="F56" i="4"/>
  <c r="E54" i="4"/>
  <c r="J20" i="4"/>
  <c r="E20" i="4"/>
  <c r="F59" i="4"/>
  <c r="J19" i="4"/>
  <c r="J17" i="4"/>
  <c r="E17" i="4"/>
  <c r="F58" i="4"/>
  <c r="J16" i="4"/>
  <c r="J14" i="4"/>
  <c r="J87" i="4" s="1"/>
  <c r="E7" i="4"/>
  <c r="E81" i="4"/>
  <c r="J39" i="3"/>
  <c r="J38" i="3"/>
  <c r="AY57" i="1" s="1"/>
  <c r="J37" i="3"/>
  <c r="AX57" i="1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J85" i="3"/>
  <c r="J84" i="3"/>
  <c r="F82" i="3"/>
  <c r="E80" i="3"/>
  <c r="J59" i="3"/>
  <c r="J58" i="3"/>
  <c r="F56" i="3"/>
  <c r="E54" i="3"/>
  <c r="J20" i="3"/>
  <c r="E20" i="3"/>
  <c r="F85" i="3" s="1"/>
  <c r="J19" i="3"/>
  <c r="J17" i="3"/>
  <c r="E17" i="3"/>
  <c r="F84" i="3" s="1"/>
  <c r="J16" i="3"/>
  <c r="J14" i="3"/>
  <c r="J82" i="3"/>
  <c r="E7" i="3"/>
  <c r="E76" i="3"/>
  <c r="J37" i="2"/>
  <c r="J36" i="2"/>
  <c r="AY56" i="1"/>
  <c r="J35" i="2"/>
  <c r="AX56" i="1" s="1"/>
  <c r="BI2047" i="2"/>
  <c r="BH2047" i="2"/>
  <c r="BG2047" i="2"/>
  <c r="BF2047" i="2"/>
  <c r="T2047" i="2"/>
  <c r="R2047" i="2"/>
  <c r="P2047" i="2"/>
  <c r="BI2045" i="2"/>
  <c r="BH2045" i="2"/>
  <c r="BG2045" i="2"/>
  <c r="BF2045" i="2"/>
  <c r="T2045" i="2"/>
  <c r="R2045" i="2"/>
  <c r="P2045" i="2"/>
  <c r="BI2043" i="2"/>
  <c r="BH2043" i="2"/>
  <c r="BG2043" i="2"/>
  <c r="BF2043" i="2"/>
  <c r="T2043" i="2"/>
  <c r="R2043" i="2"/>
  <c r="P2043" i="2"/>
  <c r="BI2038" i="2"/>
  <c r="BH2038" i="2"/>
  <c r="BG2038" i="2"/>
  <c r="BF2038" i="2"/>
  <c r="T2038" i="2"/>
  <c r="R2038" i="2"/>
  <c r="P2038" i="2"/>
  <c r="BI2037" i="2"/>
  <c r="BH2037" i="2"/>
  <c r="BG2037" i="2"/>
  <c r="BF2037" i="2"/>
  <c r="T2037" i="2"/>
  <c r="R2037" i="2"/>
  <c r="P2037" i="2"/>
  <c r="BI2033" i="2"/>
  <c r="BH2033" i="2"/>
  <c r="BG2033" i="2"/>
  <c r="BF2033" i="2"/>
  <c r="T2033" i="2"/>
  <c r="R2033" i="2"/>
  <c r="P2033" i="2"/>
  <c r="BI2032" i="2"/>
  <c r="BH2032" i="2"/>
  <c r="BG2032" i="2"/>
  <c r="BF2032" i="2"/>
  <c r="T2032" i="2"/>
  <c r="R2032" i="2"/>
  <c r="P2032" i="2"/>
  <c r="BI2025" i="2"/>
  <c r="BH2025" i="2"/>
  <c r="BG2025" i="2"/>
  <c r="BF2025" i="2"/>
  <c r="T2025" i="2"/>
  <c r="R2025" i="2"/>
  <c r="P2025" i="2"/>
  <c r="BI2024" i="2"/>
  <c r="BH2024" i="2"/>
  <c r="BG2024" i="2"/>
  <c r="BF2024" i="2"/>
  <c r="T2024" i="2"/>
  <c r="R2024" i="2"/>
  <c r="P2024" i="2"/>
  <c r="BI2020" i="2"/>
  <c r="BH2020" i="2"/>
  <c r="BG2020" i="2"/>
  <c r="BF2020" i="2"/>
  <c r="T2020" i="2"/>
  <c r="R2020" i="2"/>
  <c r="P2020" i="2"/>
  <c r="BI2014" i="2"/>
  <c r="BH2014" i="2"/>
  <c r="BG2014" i="2"/>
  <c r="BF2014" i="2"/>
  <c r="T2014" i="2"/>
  <c r="R2014" i="2"/>
  <c r="P2014" i="2"/>
  <c r="BI2007" i="2"/>
  <c r="BH2007" i="2"/>
  <c r="BG2007" i="2"/>
  <c r="BF2007" i="2"/>
  <c r="T2007" i="2"/>
  <c r="R2007" i="2"/>
  <c r="P2007" i="2"/>
  <c r="BI2001" i="2"/>
  <c r="BH2001" i="2"/>
  <c r="BG2001" i="2"/>
  <c r="BF2001" i="2"/>
  <c r="T2001" i="2"/>
  <c r="R2001" i="2"/>
  <c r="P2001" i="2"/>
  <c r="BI1994" i="2"/>
  <c r="BH1994" i="2"/>
  <c r="BG1994" i="2"/>
  <c r="BF1994" i="2"/>
  <c r="T1994" i="2"/>
  <c r="R1994" i="2"/>
  <c r="P1994" i="2"/>
  <c r="BI1988" i="2"/>
  <c r="BH1988" i="2"/>
  <c r="BG1988" i="2"/>
  <c r="BF1988" i="2"/>
  <c r="T1988" i="2"/>
  <c r="R1988" i="2"/>
  <c r="P1988" i="2"/>
  <c r="BI1981" i="2"/>
  <c r="BH1981" i="2"/>
  <c r="BG1981" i="2"/>
  <c r="BF1981" i="2"/>
  <c r="T1981" i="2"/>
  <c r="R1981" i="2"/>
  <c r="P1981" i="2"/>
  <c r="BI1978" i="2"/>
  <c r="BH1978" i="2"/>
  <c r="BG1978" i="2"/>
  <c r="BF1978" i="2"/>
  <c r="T1978" i="2"/>
  <c r="R1978" i="2"/>
  <c r="P1978" i="2"/>
  <c r="BI1971" i="2"/>
  <c r="BH1971" i="2"/>
  <c r="BG1971" i="2"/>
  <c r="BF1971" i="2"/>
  <c r="T1971" i="2"/>
  <c r="R1971" i="2"/>
  <c r="P1971" i="2"/>
  <c r="BI1969" i="2"/>
  <c r="BH1969" i="2"/>
  <c r="BG1969" i="2"/>
  <c r="BF1969" i="2"/>
  <c r="T1969" i="2"/>
  <c r="R1969" i="2"/>
  <c r="P1969" i="2"/>
  <c r="BI1966" i="2"/>
  <c r="BH1966" i="2"/>
  <c r="BG1966" i="2"/>
  <c r="BF1966" i="2"/>
  <c r="T1966" i="2"/>
  <c r="R1966" i="2"/>
  <c r="P1966" i="2"/>
  <c r="BI1964" i="2"/>
  <c r="BH1964" i="2"/>
  <c r="BG1964" i="2"/>
  <c r="BF1964" i="2"/>
  <c r="T1964" i="2"/>
  <c r="R1964" i="2"/>
  <c r="P1964" i="2"/>
  <c r="BI1961" i="2"/>
  <c r="BH1961" i="2"/>
  <c r="BG1961" i="2"/>
  <c r="BF1961" i="2"/>
  <c r="T1961" i="2"/>
  <c r="R1961" i="2"/>
  <c r="P1961" i="2"/>
  <c r="BI1955" i="2"/>
  <c r="BH1955" i="2"/>
  <c r="BG1955" i="2"/>
  <c r="BF1955" i="2"/>
  <c r="T1955" i="2"/>
  <c r="R1955" i="2"/>
  <c r="P1955" i="2"/>
  <c r="BI1953" i="2"/>
  <c r="BH1953" i="2"/>
  <c r="BG1953" i="2"/>
  <c r="BF1953" i="2"/>
  <c r="T1953" i="2"/>
  <c r="R1953" i="2"/>
  <c r="P1953" i="2"/>
  <c r="BI1951" i="2"/>
  <c r="BH1951" i="2"/>
  <c r="BG1951" i="2"/>
  <c r="BF1951" i="2"/>
  <c r="T1951" i="2"/>
  <c r="R1951" i="2"/>
  <c r="P1951" i="2"/>
  <c r="BI1946" i="2"/>
  <c r="BH1946" i="2"/>
  <c r="BG1946" i="2"/>
  <c r="BF1946" i="2"/>
  <c r="T1946" i="2"/>
  <c r="R1946" i="2"/>
  <c r="P1946" i="2"/>
  <c r="BI1943" i="2"/>
  <c r="BH1943" i="2"/>
  <c r="BG1943" i="2"/>
  <c r="BF1943" i="2"/>
  <c r="T1943" i="2"/>
  <c r="R1943" i="2"/>
  <c r="P1943" i="2"/>
  <c r="BI1940" i="2"/>
  <c r="BH1940" i="2"/>
  <c r="BG1940" i="2"/>
  <c r="BF1940" i="2"/>
  <c r="T1940" i="2"/>
  <c r="R1940" i="2"/>
  <c r="P1940" i="2"/>
  <c r="BI1938" i="2"/>
  <c r="BH1938" i="2"/>
  <c r="BG1938" i="2"/>
  <c r="BF1938" i="2"/>
  <c r="T1938" i="2"/>
  <c r="R1938" i="2"/>
  <c r="P1938" i="2"/>
  <c r="BI1933" i="2"/>
  <c r="BH1933" i="2"/>
  <c r="BG1933" i="2"/>
  <c r="BF1933" i="2"/>
  <c r="T1933" i="2"/>
  <c r="R1933" i="2"/>
  <c r="P1933" i="2"/>
  <c r="BI1929" i="2"/>
  <c r="BH1929" i="2"/>
  <c r="BG1929" i="2"/>
  <c r="BF1929" i="2"/>
  <c r="T1929" i="2"/>
  <c r="R1929" i="2"/>
  <c r="P1929" i="2"/>
  <c r="BI1925" i="2"/>
  <c r="BH1925" i="2"/>
  <c r="BG1925" i="2"/>
  <c r="BF1925" i="2"/>
  <c r="T1925" i="2"/>
  <c r="R1925" i="2"/>
  <c r="P1925" i="2"/>
  <c r="BI1922" i="2"/>
  <c r="BH1922" i="2"/>
  <c r="BG1922" i="2"/>
  <c r="BF1922" i="2"/>
  <c r="T1922" i="2"/>
  <c r="R1922" i="2"/>
  <c r="P1922" i="2"/>
  <c r="BI1920" i="2"/>
  <c r="BH1920" i="2"/>
  <c r="BG1920" i="2"/>
  <c r="BF1920" i="2"/>
  <c r="T1920" i="2"/>
  <c r="R1920" i="2"/>
  <c r="P1920" i="2"/>
  <c r="BI1914" i="2"/>
  <c r="BH1914" i="2"/>
  <c r="BG1914" i="2"/>
  <c r="BF1914" i="2"/>
  <c r="T1914" i="2"/>
  <c r="R1914" i="2"/>
  <c r="P1914" i="2"/>
  <c r="BI1911" i="2"/>
  <c r="BH1911" i="2"/>
  <c r="BG1911" i="2"/>
  <c r="BF1911" i="2"/>
  <c r="T1911" i="2"/>
  <c r="R1911" i="2"/>
  <c r="P1911" i="2"/>
  <c r="BI1906" i="2"/>
  <c r="BH1906" i="2"/>
  <c r="BG1906" i="2"/>
  <c r="BF1906" i="2"/>
  <c r="T1906" i="2"/>
  <c r="R1906" i="2"/>
  <c r="P1906" i="2"/>
  <c r="BI1899" i="2"/>
  <c r="BH1899" i="2"/>
  <c r="BG1899" i="2"/>
  <c r="BF1899" i="2"/>
  <c r="T1899" i="2"/>
  <c r="R1899" i="2"/>
  <c r="P1899" i="2"/>
  <c r="BI1897" i="2"/>
  <c r="BH1897" i="2"/>
  <c r="BG1897" i="2"/>
  <c r="BF1897" i="2"/>
  <c r="T1897" i="2"/>
  <c r="R1897" i="2"/>
  <c r="P1897" i="2"/>
  <c r="BI1891" i="2"/>
  <c r="BH1891" i="2"/>
  <c r="BG1891" i="2"/>
  <c r="BF1891" i="2"/>
  <c r="T1891" i="2"/>
  <c r="R1891" i="2"/>
  <c r="P1891" i="2"/>
  <c r="BI1889" i="2"/>
  <c r="BH1889" i="2"/>
  <c r="BG1889" i="2"/>
  <c r="BF1889" i="2"/>
  <c r="T1889" i="2"/>
  <c r="R1889" i="2"/>
  <c r="P1889" i="2"/>
  <c r="BI1887" i="2"/>
  <c r="BH1887" i="2"/>
  <c r="BG1887" i="2"/>
  <c r="BF1887" i="2"/>
  <c r="T1887" i="2"/>
  <c r="R1887" i="2"/>
  <c r="P1887" i="2"/>
  <c r="BI1884" i="2"/>
  <c r="BH1884" i="2"/>
  <c r="BG1884" i="2"/>
  <c r="BF1884" i="2"/>
  <c r="T1884" i="2"/>
  <c r="R1884" i="2"/>
  <c r="P1884" i="2"/>
  <c r="BI1881" i="2"/>
  <c r="BH1881" i="2"/>
  <c r="BG1881" i="2"/>
  <c r="BF1881" i="2"/>
  <c r="T1881" i="2"/>
  <c r="R1881" i="2"/>
  <c r="P1881" i="2"/>
  <c r="BI1879" i="2"/>
  <c r="BH1879" i="2"/>
  <c r="BG1879" i="2"/>
  <c r="BF1879" i="2"/>
  <c r="T1879" i="2"/>
  <c r="R1879" i="2"/>
  <c r="P1879" i="2"/>
  <c r="BI1876" i="2"/>
  <c r="BH1876" i="2"/>
  <c r="BG1876" i="2"/>
  <c r="BF1876" i="2"/>
  <c r="T1876" i="2"/>
  <c r="R1876" i="2"/>
  <c r="P1876" i="2"/>
  <c r="BI1873" i="2"/>
  <c r="BH1873" i="2"/>
  <c r="BG1873" i="2"/>
  <c r="BF1873" i="2"/>
  <c r="T1873" i="2"/>
  <c r="R1873" i="2"/>
  <c r="P1873" i="2"/>
  <c r="BI1870" i="2"/>
  <c r="BH1870" i="2"/>
  <c r="BG1870" i="2"/>
  <c r="BF1870" i="2"/>
  <c r="T1870" i="2"/>
  <c r="R1870" i="2"/>
  <c r="P1870" i="2"/>
  <c r="BI1868" i="2"/>
  <c r="BH1868" i="2"/>
  <c r="BG1868" i="2"/>
  <c r="BF1868" i="2"/>
  <c r="T1868" i="2"/>
  <c r="R1868" i="2"/>
  <c r="P1868" i="2"/>
  <c r="BI1866" i="2"/>
  <c r="BH1866" i="2"/>
  <c r="BG1866" i="2"/>
  <c r="BF1866" i="2"/>
  <c r="T1866" i="2"/>
  <c r="R1866" i="2"/>
  <c r="P1866" i="2"/>
  <c r="BI1864" i="2"/>
  <c r="BH1864" i="2"/>
  <c r="BG1864" i="2"/>
  <c r="BF1864" i="2"/>
  <c r="T1864" i="2"/>
  <c r="R1864" i="2"/>
  <c r="P1864" i="2"/>
  <c r="BI1861" i="2"/>
  <c r="BH1861" i="2"/>
  <c r="BG1861" i="2"/>
  <c r="BF1861" i="2"/>
  <c r="T1861" i="2"/>
  <c r="R1861" i="2"/>
  <c r="P1861" i="2"/>
  <c r="BI1858" i="2"/>
  <c r="BH1858" i="2"/>
  <c r="BG1858" i="2"/>
  <c r="BF1858" i="2"/>
  <c r="T1858" i="2"/>
  <c r="R1858" i="2"/>
  <c r="P1858" i="2"/>
  <c r="BI1856" i="2"/>
  <c r="BH1856" i="2"/>
  <c r="BG1856" i="2"/>
  <c r="BF1856" i="2"/>
  <c r="T1856" i="2"/>
  <c r="R1856" i="2"/>
  <c r="P1856" i="2"/>
  <c r="BI1855" i="2"/>
  <c r="BH1855" i="2"/>
  <c r="BG1855" i="2"/>
  <c r="BF1855" i="2"/>
  <c r="T1855" i="2"/>
  <c r="R1855" i="2"/>
  <c r="P1855" i="2"/>
  <c r="BI1851" i="2"/>
  <c r="BH1851" i="2"/>
  <c r="BG1851" i="2"/>
  <c r="BF1851" i="2"/>
  <c r="T1851" i="2"/>
  <c r="R1851" i="2"/>
  <c r="P1851" i="2"/>
  <c r="BI1848" i="2"/>
  <c r="BH1848" i="2"/>
  <c r="BG1848" i="2"/>
  <c r="BF1848" i="2"/>
  <c r="T1848" i="2"/>
  <c r="R1848" i="2"/>
  <c r="P1848" i="2"/>
  <c r="BI1843" i="2"/>
  <c r="BH1843" i="2"/>
  <c r="BG1843" i="2"/>
  <c r="BF1843" i="2"/>
  <c r="T1843" i="2"/>
  <c r="R1843" i="2"/>
  <c r="P1843" i="2"/>
  <c r="BI1840" i="2"/>
  <c r="BH1840" i="2"/>
  <c r="BG1840" i="2"/>
  <c r="BF1840" i="2"/>
  <c r="T1840" i="2"/>
  <c r="R1840" i="2"/>
  <c r="P1840" i="2"/>
  <c r="BI1838" i="2"/>
  <c r="BH1838" i="2"/>
  <c r="BG1838" i="2"/>
  <c r="BF1838" i="2"/>
  <c r="T1838" i="2"/>
  <c r="R1838" i="2"/>
  <c r="P1838" i="2"/>
  <c r="BI1835" i="2"/>
  <c r="BH1835" i="2"/>
  <c r="BG1835" i="2"/>
  <c r="BF1835" i="2"/>
  <c r="T1835" i="2"/>
  <c r="R1835" i="2"/>
  <c r="P1835" i="2"/>
  <c r="BI1831" i="2"/>
  <c r="BH1831" i="2"/>
  <c r="BG1831" i="2"/>
  <c r="BF1831" i="2"/>
  <c r="T1831" i="2"/>
  <c r="R1831" i="2"/>
  <c r="P1831" i="2"/>
  <c r="BI1828" i="2"/>
  <c r="BH1828" i="2"/>
  <c r="BG1828" i="2"/>
  <c r="BF1828" i="2"/>
  <c r="T1828" i="2"/>
  <c r="R1828" i="2"/>
  <c r="P1828" i="2"/>
  <c r="BI1825" i="2"/>
  <c r="BH1825" i="2"/>
  <c r="BG1825" i="2"/>
  <c r="BF1825" i="2"/>
  <c r="T1825" i="2"/>
  <c r="R1825" i="2"/>
  <c r="P1825" i="2"/>
  <c r="BI1818" i="2"/>
  <c r="BH1818" i="2"/>
  <c r="BG1818" i="2"/>
  <c r="BF1818" i="2"/>
  <c r="T1818" i="2"/>
  <c r="R1818" i="2"/>
  <c r="P1818" i="2"/>
  <c r="BI1815" i="2"/>
  <c r="BH1815" i="2"/>
  <c r="BG1815" i="2"/>
  <c r="BF1815" i="2"/>
  <c r="T1815" i="2"/>
  <c r="R1815" i="2"/>
  <c r="P1815" i="2"/>
  <c r="BI1794" i="2"/>
  <c r="BH1794" i="2"/>
  <c r="BG1794" i="2"/>
  <c r="BF1794" i="2"/>
  <c r="T1794" i="2"/>
  <c r="R1794" i="2"/>
  <c r="P1794" i="2"/>
  <c r="BI1791" i="2"/>
  <c r="BH1791" i="2"/>
  <c r="BG1791" i="2"/>
  <c r="BF1791" i="2"/>
  <c r="T1791" i="2"/>
  <c r="R1791" i="2"/>
  <c r="P1791" i="2"/>
  <c r="BI1789" i="2"/>
  <c r="BH1789" i="2"/>
  <c r="BG1789" i="2"/>
  <c r="BF1789" i="2"/>
  <c r="T1789" i="2"/>
  <c r="R1789" i="2"/>
  <c r="P1789" i="2"/>
  <c r="BI1787" i="2"/>
  <c r="BH1787" i="2"/>
  <c r="BG1787" i="2"/>
  <c r="BF1787" i="2"/>
  <c r="T1787" i="2"/>
  <c r="R1787" i="2"/>
  <c r="P1787" i="2"/>
  <c r="BI1785" i="2"/>
  <c r="BH1785" i="2"/>
  <c r="BG1785" i="2"/>
  <c r="BF1785" i="2"/>
  <c r="T1785" i="2"/>
  <c r="R1785" i="2"/>
  <c r="P1785" i="2"/>
  <c r="BI1783" i="2"/>
  <c r="BH1783" i="2"/>
  <c r="BG1783" i="2"/>
  <c r="BF1783" i="2"/>
  <c r="T1783" i="2"/>
  <c r="R1783" i="2"/>
  <c r="P1783" i="2"/>
  <c r="BI1769" i="2"/>
  <c r="BH1769" i="2"/>
  <c r="BG1769" i="2"/>
  <c r="BF1769" i="2"/>
  <c r="T1769" i="2"/>
  <c r="R1769" i="2"/>
  <c r="P1769" i="2"/>
  <c r="BI1767" i="2"/>
  <c r="BH1767" i="2"/>
  <c r="BG1767" i="2"/>
  <c r="BF1767" i="2"/>
  <c r="T1767" i="2"/>
  <c r="R1767" i="2"/>
  <c r="P1767" i="2"/>
  <c r="BI1761" i="2"/>
  <c r="BH1761" i="2"/>
  <c r="BG1761" i="2"/>
  <c r="BF1761" i="2"/>
  <c r="T1761" i="2"/>
  <c r="R1761" i="2"/>
  <c r="P1761" i="2"/>
  <c r="BI1759" i="2"/>
  <c r="BH1759" i="2"/>
  <c r="BG1759" i="2"/>
  <c r="BF1759" i="2"/>
  <c r="T1759" i="2"/>
  <c r="R1759" i="2"/>
  <c r="P1759" i="2"/>
  <c r="BI1757" i="2"/>
  <c r="BH1757" i="2"/>
  <c r="BG1757" i="2"/>
  <c r="BF1757" i="2"/>
  <c r="T1757" i="2"/>
  <c r="R1757" i="2"/>
  <c r="P1757" i="2"/>
  <c r="BI1755" i="2"/>
  <c r="BH1755" i="2"/>
  <c r="BG1755" i="2"/>
  <c r="BF1755" i="2"/>
  <c r="T1755" i="2"/>
  <c r="R1755" i="2"/>
  <c r="P1755" i="2"/>
  <c r="BI1749" i="2"/>
  <c r="BH1749" i="2"/>
  <c r="BG1749" i="2"/>
  <c r="BF1749" i="2"/>
  <c r="T1749" i="2"/>
  <c r="R1749" i="2"/>
  <c r="P1749" i="2"/>
  <c r="BI1742" i="2"/>
  <c r="BH1742" i="2"/>
  <c r="BG1742" i="2"/>
  <c r="BF1742" i="2"/>
  <c r="T1742" i="2"/>
  <c r="R1742" i="2"/>
  <c r="P1742" i="2"/>
  <c r="BI1740" i="2"/>
  <c r="BH1740" i="2"/>
  <c r="BG1740" i="2"/>
  <c r="BF1740" i="2"/>
  <c r="T1740" i="2"/>
  <c r="R1740" i="2"/>
  <c r="P1740" i="2"/>
  <c r="BI1738" i="2"/>
  <c r="BH1738" i="2"/>
  <c r="BG1738" i="2"/>
  <c r="BF1738" i="2"/>
  <c r="T1738" i="2"/>
  <c r="R1738" i="2"/>
  <c r="P1738" i="2"/>
  <c r="BI1736" i="2"/>
  <c r="BH1736" i="2"/>
  <c r="BG1736" i="2"/>
  <c r="BF1736" i="2"/>
  <c r="T1736" i="2"/>
  <c r="R1736" i="2"/>
  <c r="P1736" i="2"/>
  <c r="BI1734" i="2"/>
  <c r="BH1734" i="2"/>
  <c r="BG1734" i="2"/>
  <c r="BF1734" i="2"/>
  <c r="T1734" i="2"/>
  <c r="R1734" i="2"/>
  <c r="P1734" i="2"/>
  <c r="BI1732" i="2"/>
  <c r="BH1732" i="2"/>
  <c r="BG1732" i="2"/>
  <c r="BF1732" i="2"/>
  <c r="T1732" i="2"/>
  <c r="R1732" i="2"/>
  <c r="P1732" i="2"/>
  <c r="BI1730" i="2"/>
  <c r="BH1730" i="2"/>
  <c r="BG1730" i="2"/>
  <c r="BF1730" i="2"/>
  <c r="T1730" i="2"/>
  <c r="R1730" i="2"/>
  <c r="P1730" i="2"/>
  <c r="BI1725" i="2"/>
  <c r="BH1725" i="2"/>
  <c r="BG1725" i="2"/>
  <c r="BF1725" i="2"/>
  <c r="T1725" i="2"/>
  <c r="R1725" i="2"/>
  <c r="P1725" i="2"/>
  <c r="BI1720" i="2"/>
  <c r="BH1720" i="2"/>
  <c r="BG1720" i="2"/>
  <c r="BF1720" i="2"/>
  <c r="T1720" i="2"/>
  <c r="R1720" i="2"/>
  <c r="P1720" i="2"/>
  <c r="BI1719" i="2"/>
  <c r="BH1719" i="2"/>
  <c r="BG1719" i="2"/>
  <c r="BF1719" i="2"/>
  <c r="T1719" i="2"/>
  <c r="R1719" i="2"/>
  <c r="P1719" i="2"/>
  <c r="BI1713" i="2"/>
  <c r="BH1713" i="2"/>
  <c r="BG1713" i="2"/>
  <c r="BF1713" i="2"/>
  <c r="T1713" i="2"/>
  <c r="R1713" i="2"/>
  <c r="P1713" i="2"/>
  <c r="BI1710" i="2"/>
  <c r="BH1710" i="2"/>
  <c r="BG1710" i="2"/>
  <c r="BF1710" i="2"/>
  <c r="T1710" i="2"/>
  <c r="R1710" i="2"/>
  <c r="P1710" i="2"/>
  <c r="BI1707" i="2"/>
  <c r="BH1707" i="2"/>
  <c r="BG1707" i="2"/>
  <c r="BF1707" i="2"/>
  <c r="T1707" i="2"/>
  <c r="R1707" i="2"/>
  <c r="P1707" i="2"/>
  <c r="BI1705" i="2"/>
  <c r="BH1705" i="2"/>
  <c r="BG1705" i="2"/>
  <c r="BF1705" i="2"/>
  <c r="T1705" i="2"/>
  <c r="R1705" i="2"/>
  <c r="P1705" i="2"/>
  <c r="BI1699" i="2"/>
  <c r="BH1699" i="2"/>
  <c r="BG1699" i="2"/>
  <c r="BF1699" i="2"/>
  <c r="T1699" i="2"/>
  <c r="R1699" i="2"/>
  <c r="P1699" i="2"/>
  <c r="BI1697" i="2"/>
  <c r="BH1697" i="2"/>
  <c r="BG1697" i="2"/>
  <c r="BF1697" i="2"/>
  <c r="T1697" i="2"/>
  <c r="R1697" i="2"/>
  <c r="P1697" i="2"/>
  <c r="BI1693" i="2"/>
  <c r="BH1693" i="2"/>
  <c r="BG1693" i="2"/>
  <c r="BF1693" i="2"/>
  <c r="T1693" i="2"/>
  <c r="R1693" i="2"/>
  <c r="P1693" i="2"/>
  <c r="BI1691" i="2"/>
  <c r="BH1691" i="2"/>
  <c r="BG1691" i="2"/>
  <c r="BF1691" i="2"/>
  <c r="T1691" i="2"/>
  <c r="R1691" i="2"/>
  <c r="P1691" i="2"/>
  <c r="BI1686" i="2"/>
  <c r="BH1686" i="2"/>
  <c r="BG1686" i="2"/>
  <c r="BF1686" i="2"/>
  <c r="T1686" i="2"/>
  <c r="R1686" i="2"/>
  <c r="P1686" i="2"/>
  <c r="BI1685" i="2"/>
  <c r="BH1685" i="2"/>
  <c r="BG1685" i="2"/>
  <c r="BF1685" i="2"/>
  <c r="T1685" i="2"/>
  <c r="R1685" i="2"/>
  <c r="P1685" i="2"/>
  <c r="BI1680" i="2"/>
  <c r="BH1680" i="2"/>
  <c r="BG1680" i="2"/>
  <c r="BF1680" i="2"/>
  <c r="T1680" i="2"/>
  <c r="R1680" i="2"/>
  <c r="P1680" i="2"/>
  <c r="BI1675" i="2"/>
  <c r="BH1675" i="2"/>
  <c r="BG1675" i="2"/>
  <c r="BF1675" i="2"/>
  <c r="T1675" i="2"/>
  <c r="R1675" i="2"/>
  <c r="P1675" i="2"/>
  <c r="BI1674" i="2"/>
  <c r="BH1674" i="2"/>
  <c r="BG1674" i="2"/>
  <c r="BF1674" i="2"/>
  <c r="T1674" i="2"/>
  <c r="R1674" i="2"/>
  <c r="P1674" i="2"/>
  <c r="BI1669" i="2"/>
  <c r="BH1669" i="2"/>
  <c r="BG1669" i="2"/>
  <c r="BF1669" i="2"/>
  <c r="T1669" i="2"/>
  <c r="R1669" i="2"/>
  <c r="P1669" i="2"/>
  <c r="BI1668" i="2"/>
  <c r="BH1668" i="2"/>
  <c r="BG1668" i="2"/>
  <c r="BF1668" i="2"/>
  <c r="T1668" i="2"/>
  <c r="R1668" i="2"/>
  <c r="P1668" i="2"/>
  <c r="BI1665" i="2"/>
  <c r="BH1665" i="2"/>
  <c r="BG1665" i="2"/>
  <c r="BF1665" i="2"/>
  <c r="T1665" i="2"/>
  <c r="R1665" i="2"/>
  <c r="P1665" i="2"/>
  <c r="BI1662" i="2"/>
  <c r="BH1662" i="2"/>
  <c r="BG1662" i="2"/>
  <c r="BF1662" i="2"/>
  <c r="T1662" i="2"/>
  <c r="R1662" i="2"/>
  <c r="P1662" i="2"/>
  <c r="BI1660" i="2"/>
  <c r="BH1660" i="2"/>
  <c r="BG1660" i="2"/>
  <c r="BF1660" i="2"/>
  <c r="T1660" i="2"/>
  <c r="R1660" i="2"/>
  <c r="P1660" i="2"/>
  <c r="BI1657" i="2"/>
  <c r="BH1657" i="2"/>
  <c r="BG1657" i="2"/>
  <c r="BF1657" i="2"/>
  <c r="T1657" i="2"/>
  <c r="R1657" i="2"/>
  <c r="P1657" i="2"/>
  <c r="BI1655" i="2"/>
  <c r="BH1655" i="2"/>
  <c r="BG1655" i="2"/>
  <c r="BF1655" i="2"/>
  <c r="T1655" i="2"/>
  <c r="R1655" i="2"/>
  <c r="P1655" i="2"/>
  <c r="BI1652" i="2"/>
  <c r="BH1652" i="2"/>
  <c r="BG1652" i="2"/>
  <c r="BF1652" i="2"/>
  <c r="T1652" i="2"/>
  <c r="R1652" i="2"/>
  <c r="P1652" i="2"/>
  <c r="BI1651" i="2"/>
  <c r="BH1651" i="2"/>
  <c r="BG1651" i="2"/>
  <c r="BF1651" i="2"/>
  <c r="T1651" i="2"/>
  <c r="R1651" i="2"/>
  <c r="P1651" i="2"/>
  <c r="BI1649" i="2"/>
  <c r="BH1649" i="2"/>
  <c r="BG1649" i="2"/>
  <c r="BF1649" i="2"/>
  <c r="T1649" i="2"/>
  <c r="R1649" i="2"/>
  <c r="P1649" i="2"/>
  <c r="BI1644" i="2"/>
  <c r="BH1644" i="2"/>
  <c r="BG1644" i="2"/>
  <c r="BF1644" i="2"/>
  <c r="T1644" i="2"/>
  <c r="R1644" i="2"/>
  <c r="P1644" i="2"/>
  <c r="BI1643" i="2"/>
  <c r="BH1643" i="2"/>
  <c r="BG1643" i="2"/>
  <c r="BF1643" i="2"/>
  <c r="T1643" i="2"/>
  <c r="R1643" i="2"/>
  <c r="P1643" i="2"/>
  <c r="BI1639" i="2"/>
  <c r="BH1639" i="2"/>
  <c r="BG1639" i="2"/>
  <c r="BF1639" i="2"/>
  <c r="T1639" i="2"/>
  <c r="R1639" i="2"/>
  <c r="P1639" i="2"/>
  <c r="BI1638" i="2"/>
  <c r="BH1638" i="2"/>
  <c r="BG1638" i="2"/>
  <c r="BF1638" i="2"/>
  <c r="T1638" i="2"/>
  <c r="R1638" i="2"/>
  <c r="P1638" i="2"/>
  <c r="BI1636" i="2"/>
  <c r="BH1636" i="2"/>
  <c r="BG1636" i="2"/>
  <c r="BF1636" i="2"/>
  <c r="T1636" i="2"/>
  <c r="R1636" i="2"/>
  <c r="P1636" i="2"/>
  <c r="BI1635" i="2"/>
  <c r="BH1635" i="2"/>
  <c r="BG1635" i="2"/>
  <c r="BF1635" i="2"/>
  <c r="T1635" i="2"/>
  <c r="R1635" i="2"/>
  <c r="P1635" i="2"/>
  <c r="BI1634" i="2"/>
  <c r="BH1634" i="2"/>
  <c r="BG1634" i="2"/>
  <c r="BF1634" i="2"/>
  <c r="T1634" i="2"/>
  <c r="R1634" i="2"/>
  <c r="P1634" i="2"/>
  <c r="BI1633" i="2"/>
  <c r="BH1633" i="2"/>
  <c r="BG1633" i="2"/>
  <c r="BF1633" i="2"/>
  <c r="T1633" i="2"/>
  <c r="R1633" i="2"/>
  <c r="P1633" i="2"/>
  <c r="BI1632" i="2"/>
  <c r="BH1632" i="2"/>
  <c r="BG1632" i="2"/>
  <c r="BF1632" i="2"/>
  <c r="T1632" i="2"/>
  <c r="R1632" i="2"/>
  <c r="P1632" i="2"/>
  <c r="BI1631" i="2"/>
  <c r="BH1631" i="2"/>
  <c r="BG1631" i="2"/>
  <c r="BF1631" i="2"/>
  <c r="T1631" i="2"/>
  <c r="R1631" i="2"/>
  <c r="P1631" i="2"/>
  <c r="BI1628" i="2"/>
  <c r="BH1628" i="2"/>
  <c r="BG1628" i="2"/>
  <c r="BF1628" i="2"/>
  <c r="T1628" i="2"/>
  <c r="R1628" i="2"/>
  <c r="P1628" i="2"/>
  <c r="BI1626" i="2"/>
  <c r="BH1626" i="2"/>
  <c r="BG1626" i="2"/>
  <c r="BF1626" i="2"/>
  <c r="T1626" i="2"/>
  <c r="R1626" i="2"/>
  <c r="P1626" i="2"/>
  <c r="BI1625" i="2"/>
  <c r="BH1625" i="2"/>
  <c r="BG1625" i="2"/>
  <c r="BF1625" i="2"/>
  <c r="T1625" i="2"/>
  <c r="R1625" i="2"/>
  <c r="P1625" i="2"/>
  <c r="BI1624" i="2"/>
  <c r="BH1624" i="2"/>
  <c r="BG1624" i="2"/>
  <c r="BF1624" i="2"/>
  <c r="T1624" i="2"/>
  <c r="R1624" i="2"/>
  <c r="P1624" i="2"/>
  <c r="BI1622" i="2"/>
  <c r="BH1622" i="2"/>
  <c r="BG1622" i="2"/>
  <c r="BF1622" i="2"/>
  <c r="T1622" i="2"/>
  <c r="R1622" i="2"/>
  <c r="P1622" i="2"/>
  <c r="BI1621" i="2"/>
  <c r="BH1621" i="2"/>
  <c r="BG1621" i="2"/>
  <c r="BF1621" i="2"/>
  <c r="T1621" i="2"/>
  <c r="R1621" i="2"/>
  <c r="P1621" i="2"/>
  <c r="BI1619" i="2"/>
  <c r="BH1619" i="2"/>
  <c r="BG1619" i="2"/>
  <c r="BF1619" i="2"/>
  <c r="T1619" i="2"/>
  <c r="R1619" i="2"/>
  <c r="P1619" i="2"/>
  <c r="BI1618" i="2"/>
  <c r="BH1618" i="2"/>
  <c r="BG1618" i="2"/>
  <c r="BF1618" i="2"/>
  <c r="T1618" i="2"/>
  <c r="R1618" i="2"/>
  <c r="P1618" i="2"/>
  <c r="BI1615" i="2"/>
  <c r="BH1615" i="2"/>
  <c r="BG1615" i="2"/>
  <c r="BF1615" i="2"/>
  <c r="T1615" i="2"/>
  <c r="R1615" i="2"/>
  <c r="P1615" i="2"/>
  <c r="BI1614" i="2"/>
  <c r="BH1614" i="2"/>
  <c r="BG1614" i="2"/>
  <c r="BF1614" i="2"/>
  <c r="T1614" i="2"/>
  <c r="R1614" i="2"/>
  <c r="P1614" i="2"/>
  <c r="BI1612" i="2"/>
  <c r="BH1612" i="2"/>
  <c r="BG1612" i="2"/>
  <c r="BF1612" i="2"/>
  <c r="T1612" i="2"/>
  <c r="R1612" i="2"/>
  <c r="P1612" i="2"/>
  <c r="BI1611" i="2"/>
  <c r="BH1611" i="2"/>
  <c r="BG1611" i="2"/>
  <c r="BF1611" i="2"/>
  <c r="T1611" i="2"/>
  <c r="R1611" i="2"/>
  <c r="P1611" i="2"/>
  <c r="BI1610" i="2"/>
  <c r="BH1610" i="2"/>
  <c r="BG1610" i="2"/>
  <c r="BF1610" i="2"/>
  <c r="T1610" i="2"/>
  <c r="R1610" i="2"/>
  <c r="P1610" i="2"/>
  <c r="BI1608" i="2"/>
  <c r="BH1608" i="2"/>
  <c r="BG1608" i="2"/>
  <c r="BF1608" i="2"/>
  <c r="T1608" i="2"/>
  <c r="R1608" i="2"/>
  <c r="P1608" i="2"/>
  <c r="BI1607" i="2"/>
  <c r="BH1607" i="2"/>
  <c r="BG1607" i="2"/>
  <c r="BF1607" i="2"/>
  <c r="T1607" i="2"/>
  <c r="R1607" i="2"/>
  <c r="P1607" i="2"/>
  <c r="BI1605" i="2"/>
  <c r="BH1605" i="2"/>
  <c r="BG1605" i="2"/>
  <c r="BF1605" i="2"/>
  <c r="T1605" i="2"/>
  <c r="R1605" i="2"/>
  <c r="P1605" i="2"/>
  <c r="BI1603" i="2"/>
  <c r="BH1603" i="2"/>
  <c r="BG1603" i="2"/>
  <c r="BF1603" i="2"/>
  <c r="T1603" i="2"/>
  <c r="R1603" i="2"/>
  <c r="P1603" i="2"/>
  <c r="BI1600" i="2"/>
  <c r="BH1600" i="2"/>
  <c r="BG1600" i="2"/>
  <c r="BF1600" i="2"/>
  <c r="T1600" i="2"/>
  <c r="R1600" i="2"/>
  <c r="P1600" i="2"/>
  <c r="BI1599" i="2"/>
  <c r="BH1599" i="2"/>
  <c r="BG1599" i="2"/>
  <c r="BF1599" i="2"/>
  <c r="T1599" i="2"/>
  <c r="R1599" i="2"/>
  <c r="P1599" i="2"/>
  <c r="BI1597" i="2"/>
  <c r="BH1597" i="2"/>
  <c r="BG1597" i="2"/>
  <c r="BF1597" i="2"/>
  <c r="T1597" i="2"/>
  <c r="R1597" i="2"/>
  <c r="P1597" i="2"/>
  <c r="BI1596" i="2"/>
  <c r="BH1596" i="2"/>
  <c r="BG1596" i="2"/>
  <c r="BF1596" i="2"/>
  <c r="T1596" i="2"/>
  <c r="R1596" i="2"/>
  <c r="P1596" i="2"/>
  <c r="BI1592" i="2"/>
  <c r="BH1592" i="2"/>
  <c r="BG1592" i="2"/>
  <c r="BF1592" i="2"/>
  <c r="T1592" i="2"/>
  <c r="R1592" i="2"/>
  <c r="P1592" i="2"/>
  <c r="BI1591" i="2"/>
  <c r="BH1591" i="2"/>
  <c r="BG1591" i="2"/>
  <c r="BF1591" i="2"/>
  <c r="T1591" i="2"/>
  <c r="R1591" i="2"/>
  <c r="P1591" i="2"/>
  <c r="BI1588" i="2"/>
  <c r="BH1588" i="2"/>
  <c r="BG1588" i="2"/>
  <c r="BF1588" i="2"/>
  <c r="T1588" i="2"/>
  <c r="R1588" i="2"/>
  <c r="P1588" i="2"/>
  <c r="BI1582" i="2"/>
  <c r="BH1582" i="2"/>
  <c r="BG1582" i="2"/>
  <c r="BF1582" i="2"/>
  <c r="T1582" i="2"/>
  <c r="R1582" i="2"/>
  <c r="P1582" i="2"/>
  <c r="BI1580" i="2"/>
  <c r="BH1580" i="2"/>
  <c r="BG1580" i="2"/>
  <c r="BF1580" i="2"/>
  <c r="T1580" i="2"/>
  <c r="R1580" i="2"/>
  <c r="P1580" i="2"/>
  <c r="BI1574" i="2"/>
  <c r="BH1574" i="2"/>
  <c r="BG1574" i="2"/>
  <c r="BF1574" i="2"/>
  <c r="T1574" i="2"/>
  <c r="R1574" i="2"/>
  <c r="P1574" i="2"/>
  <c r="BI1572" i="2"/>
  <c r="BH1572" i="2"/>
  <c r="BG1572" i="2"/>
  <c r="BF1572" i="2"/>
  <c r="T1572" i="2"/>
  <c r="R1572" i="2"/>
  <c r="P1572" i="2"/>
  <c r="BI1570" i="2"/>
  <c r="BH1570" i="2"/>
  <c r="BG1570" i="2"/>
  <c r="BF1570" i="2"/>
  <c r="T1570" i="2"/>
  <c r="R1570" i="2"/>
  <c r="P1570" i="2"/>
  <c r="BI1568" i="2"/>
  <c r="BH1568" i="2"/>
  <c r="BG1568" i="2"/>
  <c r="BF1568" i="2"/>
  <c r="T1568" i="2"/>
  <c r="R1568" i="2"/>
  <c r="P1568" i="2"/>
  <c r="BI1567" i="2"/>
  <c r="BH1567" i="2"/>
  <c r="BG1567" i="2"/>
  <c r="BF1567" i="2"/>
  <c r="T1567" i="2"/>
  <c r="R1567" i="2"/>
  <c r="P1567" i="2"/>
  <c r="BI1564" i="2"/>
  <c r="BH1564" i="2"/>
  <c r="BG1564" i="2"/>
  <c r="BF1564" i="2"/>
  <c r="T1564" i="2"/>
  <c r="R1564" i="2"/>
  <c r="P1564" i="2"/>
  <c r="BI1563" i="2"/>
  <c r="BH1563" i="2"/>
  <c r="BG1563" i="2"/>
  <c r="BF1563" i="2"/>
  <c r="T1563" i="2"/>
  <c r="R1563" i="2"/>
  <c r="P1563" i="2"/>
  <c r="BI1560" i="2"/>
  <c r="BH1560" i="2"/>
  <c r="BG1560" i="2"/>
  <c r="BF1560" i="2"/>
  <c r="T1560" i="2"/>
  <c r="R1560" i="2"/>
  <c r="P1560" i="2"/>
  <c r="BI1559" i="2"/>
  <c r="BH1559" i="2"/>
  <c r="BG1559" i="2"/>
  <c r="BF1559" i="2"/>
  <c r="T1559" i="2"/>
  <c r="R1559" i="2"/>
  <c r="P1559" i="2"/>
  <c r="BI1555" i="2"/>
  <c r="BH1555" i="2"/>
  <c r="BG1555" i="2"/>
  <c r="BF1555" i="2"/>
  <c r="T1555" i="2"/>
  <c r="R1555" i="2"/>
  <c r="P1555" i="2"/>
  <c r="BI1552" i="2"/>
  <c r="BH1552" i="2"/>
  <c r="BG1552" i="2"/>
  <c r="BF1552" i="2"/>
  <c r="T1552" i="2"/>
  <c r="R1552" i="2"/>
  <c r="P1552" i="2"/>
  <c r="BI1550" i="2"/>
  <c r="BH1550" i="2"/>
  <c r="BG1550" i="2"/>
  <c r="BF1550" i="2"/>
  <c r="T1550" i="2"/>
  <c r="R1550" i="2"/>
  <c r="P1550" i="2"/>
  <c r="BI1547" i="2"/>
  <c r="BH1547" i="2"/>
  <c r="BG1547" i="2"/>
  <c r="BF1547" i="2"/>
  <c r="T1547" i="2"/>
  <c r="R1547" i="2"/>
  <c r="P1547" i="2"/>
  <c r="BI1542" i="2"/>
  <c r="BH1542" i="2"/>
  <c r="BG1542" i="2"/>
  <c r="BF1542" i="2"/>
  <c r="T1542" i="2"/>
  <c r="R1542" i="2"/>
  <c r="P1542" i="2"/>
  <c r="BI1536" i="2"/>
  <c r="BH1536" i="2"/>
  <c r="BG1536" i="2"/>
  <c r="BF1536" i="2"/>
  <c r="T1536" i="2"/>
  <c r="R1536" i="2"/>
  <c r="P1536" i="2"/>
  <c r="BI1533" i="2"/>
  <c r="BH1533" i="2"/>
  <c r="BG1533" i="2"/>
  <c r="BF1533" i="2"/>
  <c r="T1533" i="2"/>
  <c r="R1533" i="2"/>
  <c r="P1533" i="2"/>
  <c r="BI1530" i="2"/>
  <c r="BH1530" i="2"/>
  <c r="BG1530" i="2"/>
  <c r="BF1530" i="2"/>
  <c r="T1530" i="2"/>
  <c r="R1530" i="2"/>
  <c r="P1530" i="2"/>
  <c r="BI1526" i="2"/>
  <c r="BH1526" i="2"/>
  <c r="BG1526" i="2"/>
  <c r="BF1526" i="2"/>
  <c r="T1526" i="2"/>
  <c r="R1526" i="2"/>
  <c r="P1526" i="2"/>
  <c r="BI1523" i="2"/>
  <c r="BH1523" i="2"/>
  <c r="BG1523" i="2"/>
  <c r="BF1523" i="2"/>
  <c r="T1523" i="2"/>
  <c r="R1523" i="2"/>
  <c r="P1523" i="2"/>
  <c r="BI1520" i="2"/>
  <c r="BH1520" i="2"/>
  <c r="BG1520" i="2"/>
  <c r="BF1520" i="2"/>
  <c r="T1520" i="2"/>
  <c r="R1520" i="2"/>
  <c r="P1520" i="2"/>
  <c r="BI1516" i="2"/>
  <c r="BH1516" i="2"/>
  <c r="BG1516" i="2"/>
  <c r="BF1516" i="2"/>
  <c r="T1516" i="2"/>
  <c r="R1516" i="2"/>
  <c r="P1516" i="2"/>
  <c r="BI1514" i="2"/>
  <c r="BH1514" i="2"/>
  <c r="BG1514" i="2"/>
  <c r="BF1514" i="2"/>
  <c r="T1514" i="2"/>
  <c r="R1514" i="2"/>
  <c r="P1514" i="2"/>
  <c r="BI1511" i="2"/>
  <c r="BH1511" i="2"/>
  <c r="BG1511" i="2"/>
  <c r="BF1511" i="2"/>
  <c r="T1511" i="2"/>
  <c r="R1511" i="2"/>
  <c r="P1511" i="2"/>
  <c r="BI1508" i="2"/>
  <c r="BH1508" i="2"/>
  <c r="BG1508" i="2"/>
  <c r="BF1508" i="2"/>
  <c r="T1508" i="2"/>
  <c r="R1508" i="2"/>
  <c r="P1508" i="2"/>
  <c r="BI1501" i="2"/>
  <c r="BH1501" i="2"/>
  <c r="BG1501" i="2"/>
  <c r="BF1501" i="2"/>
  <c r="T1501" i="2"/>
  <c r="R1501" i="2"/>
  <c r="P1501" i="2"/>
  <c r="BI1497" i="2"/>
  <c r="BH1497" i="2"/>
  <c r="BG1497" i="2"/>
  <c r="BF1497" i="2"/>
  <c r="T1497" i="2"/>
  <c r="R1497" i="2"/>
  <c r="P1497" i="2"/>
  <c r="BI1495" i="2"/>
  <c r="BH1495" i="2"/>
  <c r="BG1495" i="2"/>
  <c r="BF1495" i="2"/>
  <c r="T1495" i="2"/>
  <c r="R1495" i="2"/>
  <c r="P1495" i="2"/>
  <c r="BI1492" i="2"/>
  <c r="BH1492" i="2"/>
  <c r="BG1492" i="2"/>
  <c r="BF1492" i="2"/>
  <c r="T1492" i="2"/>
  <c r="R1492" i="2"/>
  <c r="P1492" i="2"/>
  <c r="BI1488" i="2"/>
  <c r="BH1488" i="2"/>
  <c r="BG1488" i="2"/>
  <c r="BF1488" i="2"/>
  <c r="T1488" i="2"/>
  <c r="R1488" i="2"/>
  <c r="P1488" i="2"/>
  <c r="BI1485" i="2"/>
  <c r="BH1485" i="2"/>
  <c r="BG1485" i="2"/>
  <c r="BF1485" i="2"/>
  <c r="T1485" i="2"/>
  <c r="R1485" i="2"/>
  <c r="P1485" i="2"/>
  <c r="BI1482" i="2"/>
  <c r="BH1482" i="2"/>
  <c r="BG1482" i="2"/>
  <c r="BF1482" i="2"/>
  <c r="T1482" i="2"/>
  <c r="R1482" i="2"/>
  <c r="P1482" i="2"/>
  <c r="BI1478" i="2"/>
  <c r="BH1478" i="2"/>
  <c r="BG1478" i="2"/>
  <c r="BF1478" i="2"/>
  <c r="T1478" i="2"/>
  <c r="R1478" i="2"/>
  <c r="P1478" i="2"/>
  <c r="BI1475" i="2"/>
  <c r="BH1475" i="2"/>
  <c r="BG1475" i="2"/>
  <c r="BF1475" i="2"/>
  <c r="T1475" i="2"/>
  <c r="R1475" i="2"/>
  <c r="P1475" i="2"/>
  <c r="BI1472" i="2"/>
  <c r="BH1472" i="2"/>
  <c r="BG1472" i="2"/>
  <c r="BF1472" i="2"/>
  <c r="T1472" i="2"/>
  <c r="R1472" i="2"/>
  <c r="P1472" i="2"/>
  <c r="BI1469" i="2"/>
  <c r="BH1469" i="2"/>
  <c r="BG1469" i="2"/>
  <c r="BF1469" i="2"/>
  <c r="T1469" i="2"/>
  <c r="R1469" i="2"/>
  <c r="P1469" i="2"/>
  <c r="BI1467" i="2"/>
  <c r="BH1467" i="2"/>
  <c r="BG1467" i="2"/>
  <c r="BF1467" i="2"/>
  <c r="T1467" i="2"/>
  <c r="R1467" i="2"/>
  <c r="P1467" i="2"/>
  <c r="BI1464" i="2"/>
  <c r="BH1464" i="2"/>
  <c r="BG1464" i="2"/>
  <c r="BF1464" i="2"/>
  <c r="T1464" i="2"/>
  <c r="R1464" i="2"/>
  <c r="P1464" i="2"/>
  <c r="BI1462" i="2"/>
  <c r="BH1462" i="2"/>
  <c r="BG1462" i="2"/>
  <c r="BF1462" i="2"/>
  <c r="T1462" i="2"/>
  <c r="R1462" i="2"/>
  <c r="P1462" i="2"/>
  <c r="BI1458" i="2"/>
  <c r="BH1458" i="2"/>
  <c r="BG1458" i="2"/>
  <c r="BF1458" i="2"/>
  <c r="T1458" i="2"/>
  <c r="R1458" i="2"/>
  <c r="P1458" i="2"/>
  <c r="BI1455" i="2"/>
  <c r="BH1455" i="2"/>
  <c r="BG1455" i="2"/>
  <c r="BF1455" i="2"/>
  <c r="T1455" i="2"/>
  <c r="R1455" i="2"/>
  <c r="P1455" i="2"/>
  <c r="BI1452" i="2"/>
  <c r="BH1452" i="2"/>
  <c r="BG1452" i="2"/>
  <c r="BF1452" i="2"/>
  <c r="T1452" i="2"/>
  <c r="R1452" i="2"/>
  <c r="P1452" i="2"/>
  <c r="BI1449" i="2"/>
  <c r="BH1449" i="2"/>
  <c r="BG1449" i="2"/>
  <c r="BF1449" i="2"/>
  <c r="T1449" i="2"/>
  <c r="R1449" i="2"/>
  <c r="P1449" i="2"/>
  <c r="BI1442" i="2"/>
  <c r="BH1442" i="2"/>
  <c r="BG1442" i="2"/>
  <c r="BF1442" i="2"/>
  <c r="T1442" i="2"/>
  <c r="R1442" i="2"/>
  <c r="P1442" i="2"/>
  <c r="BI1439" i="2"/>
  <c r="BH1439" i="2"/>
  <c r="BG1439" i="2"/>
  <c r="BF1439" i="2"/>
  <c r="T1439" i="2"/>
  <c r="R1439" i="2"/>
  <c r="P1439" i="2"/>
  <c r="BI1437" i="2"/>
  <c r="BH1437" i="2"/>
  <c r="BG1437" i="2"/>
  <c r="BF1437" i="2"/>
  <c r="T1437" i="2"/>
  <c r="R1437" i="2"/>
  <c r="P1437" i="2"/>
  <c r="BI1432" i="2"/>
  <c r="BH1432" i="2"/>
  <c r="BG1432" i="2"/>
  <c r="BF1432" i="2"/>
  <c r="T1432" i="2"/>
  <c r="R1432" i="2"/>
  <c r="P1432" i="2"/>
  <c r="BI1429" i="2"/>
  <c r="BH1429" i="2"/>
  <c r="BG1429" i="2"/>
  <c r="BF1429" i="2"/>
  <c r="T1429" i="2"/>
  <c r="R1429" i="2"/>
  <c r="P1429" i="2"/>
  <c r="BI1425" i="2"/>
  <c r="BH1425" i="2"/>
  <c r="BG1425" i="2"/>
  <c r="BF1425" i="2"/>
  <c r="T1425" i="2"/>
  <c r="R1425" i="2"/>
  <c r="P1425" i="2"/>
  <c r="BI1422" i="2"/>
  <c r="BH1422" i="2"/>
  <c r="BG1422" i="2"/>
  <c r="BF1422" i="2"/>
  <c r="T1422" i="2"/>
  <c r="R1422" i="2"/>
  <c r="P1422" i="2"/>
  <c r="BI1417" i="2"/>
  <c r="BH1417" i="2"/>
  <c r="BG1417" i="2"/>
  <c r="BF1417" i="2"/>
  <c r="T1417" i="2"/>
  <c r="R1417" i="2"/>
  <c r="P1417" i="2"/>
  <c r="BI1414" i="2"/>
  <c r="BH1414" i="2"/>
  <c r="BG1414" i="2"/>
  <c r="BF1414" i="2"/>
  <c r="T1414" i="2"/>
  <c r="R1414" i="2"/>
  <c r="P1414" i="2"/>
  <c r="BI1412" i="2"/>
  <c r="BH1412" i="2"/>
  <c r="BG1412" i="2"/>
  <c r="BF1412" i="2"/>
  <c r="T1412" i="2"/>
  <c r="R1412" i="2"/>
  <c r="P1412" i="2"/>
  <c r="BI1410" i="2"/>
  <c r="BH1410" i="2"/>
  <c r="BG1410" i="2"/>
  <c r="BF1410" i="2"/>
  <c r="T1410" i="2"/>
  <c r="R1410" i="2"/>
  <c r="P1410" i="2"/>
  <c r="BI1405" i="2"/>
  <c r="BH1405" i="2"/>
  <c r="BG1405" i="2"/>
  <c r="BF1405" i="2"/>
  <c r="T1405" i="2"/>
  <c r="R1405" i="2"/>
  <c r="P1405" i="2"/>
  <c r="BI1401" i="2"/>
  <c r="BH1401" i="2"/>
  <c r="BG1401" i="2"/>
  <c r="BF1401" i="2"/>
  <c r="T1401" i="2"/>
  <c r="R1401" i="2"/>
  <c r="P1401" i="2"/>
  <c r="BI1397" i="2"/>
  <c r="BH1397" i="2"/>
  <c r="BG1397" i="2"/>
  <c r="BF1397" i="2"/>
  <c r="T1397" i="2"/>
  <c r="R1397" i="2"/>
  <c r="P1397" i="2"/>
  <c r="BI1394" i="2"/>
  <c r="BH1394" i="2"/>
  <c r="BG1394" i="2"/>
  <c r="BF1394" i="2"/>
  <c r="T1394" i="2"/>
  <c r="R1394" i="2"/>
  <c r="P1394" i="2"/>
  <c r="BI1390" i="2"/>
  <c r="BH1390" i="2"/>
  <c r="BG1390" i="2"/>
  <c r="BF1390" i="2"/>
  <c r="T1390" i="2"/>
  <c r="R1390" i="2"/>
  <c r="P1390" i="2"/>
  <c r="BI1387" i="2"/>
  <c r="BH1387" i="2"/>
  <c r="BG1387" i="2"/>
  <c r="BF1387" i="2"/>
  <c r="T1387" i="2"/>
  <c r="R1387" i="2"/>
  <c r="P1387" i="2"/>
  <c r="BI1383" i="2"/>
  <c r="BH1383" i="2"/>
  <c r="BG1383" i="2"/>
  <c r="BF1383" i="2"/>
  <c r="T1383" i="2"/>
  <c r="R1383" i="2"/>
  <c r="P1383" i="2"/>
  <c r="BI1378" i="2"/>
  <c r="BH1378" i="2"/>
  <c r="BG1378" i="2"/>
  <c r="BF1378" i="2"/>
  <c r="T1378" i="2"/>
  <c r="R1378" i="2"/>
  <c r="P1378" i="2"/>
  <c r="BI1375" i="2"/>
  <c r="BH1375" i="2"/>
  <c r="BG1375" i="2"/>
  <c r="BF1375" i="2"/>
  <c r="T1375" i="2"/>
  <c r="R1375" i="2"/>
  <c r="P1375" i="2"/>
  <c r="BI1369" i="2"/>
  <c r="BH1369" i="2"/>
  <c r="BG1369" i="2"/>
  <c r="BF1369" i="2"/>
  <c r="T1369" i="2"/>
  <c r="R1369" i="2"/>
  <c r="P1369" i="2"/>
  <c r="BI1367" i="2"/>
  <c r="BH1367" i="2"/>
  <c r="BG1367" i="2"/>
  <c r="BF1367" i="2"/>
  <c r="T1367" i="2"/>
  <c r="R1367" i="2"/>
  <c r="P1367" i="2"/>
  <c r="BI1364" i="2"/>
  <c r="BH1364" i="2"/>
  <c r="BG1364" i="2"/>
  <c r="BF1364" i="2"/>
  <c r="T1364" i="2"/>
  <c r="R1364" i="2"/>
  <c r="P1364" i="2"/>
  <c r="BI1362" i="2"/>
  <c r="BH1362" i="2"/>
  <c r="BG1362" i="2"/>
  <c r="BF1362" i="2"/>
  <c r="T1362" i="2"/>
  <c r="R1362" i="2"/>
  <c r="P1362" i="2"/>
  <c r="BI1358" i="2"/>
  <c r="BH1358" i="2"/>
  <c r="BG1358" i="2"/>
  <c r="BF1358" i="2"/>
  <c r="T1358" i="2"/>
  <c r="R1358" i="2"/>
  <c r="P1358" i="2"/>
  <c r="BI1355" i="2"/>
  <c r="BH1355" i="2"/>
  <c r="BG1355" i="2"/>
  <c r="BF1355" i="2"/>
  <c r="T1355" i="2"/>
  <c r="R1355" i="2"/>
  <c r="P1355" i="2"/>
  <c r="BI1353" i="2"/>
  <c r="BH1353" i="2"/>
  <c r="BG1353" i="2"/>
  <c r="BF1353" i="2"/>
  <c r="T1353" i="2"/>
  <c r="R1353" i="2"/>
  <c r="P1353" i="2"/>
  <c r="BI1350" i="2"/>
  <c r="BH1350" i="2"/>
  <c r="BG1350" i="2"/>
  <c r="BF1350" i="2"/>
  <c r="T1350" i="2"/>
  <c r="R1350" i="2"/>
  <c r="P1350" i="2"/>
  <c r="BI1347" i="2"/>
  <c r="BH1347" i="2"/>
  <c r="BG1347" i="2"/>
  <c r="BF1347" i="2"/>
  <c r="T1347" i="2"/>
  <c r="R1347" i="2"/>
  <c r="P1347" i="2"/>
  <c r="BI1341" i="2"/>
  <c r="BH1341" i="2"/>
  <c r="BG1341" i="2"/>
  <c r="BF1341" i="2"/>
  <c r="T1341" i="2"/>
  <c r="R1341" i="2"/>
  <c r="P1341" i="2"/>
  <c r="BI1335" i="2"/>
  <c r="BH1335" i="2"/>
  <c r="BG1335" i="2"/>
  <c r="BF1335" i="2"/>
  <c r="T1335" i="2"/>
  <c r="R1335" i="2"/>
  <c r="P1335" i="2"/>
  <c r="BI1332" i="2"/>
  <c r="BH1332" i="2"/>
  <c r="BG1332" i="2"/>
  <c r="BF1332" i="2"/>
  <c r="T1332" i="2"/>
  <c r="R1332" i="2"/>
  <c r="P1332" i="2"/>
  <c r="BI1330" i="2"/>
  <c r="BH1330" i="2"/>
  <c r="BG1330" i="2"/>
  <c r="BF1330" i="2"/>
  <c r="T1330" i="2"/>
  <c r="R1330" i="2"/>
  <c r="P1330" i="2"/>
  <c r="BI1328" i="2"/>
  <c r="BH1328" i="2"/>
  <c r="BG1328" i="2"/>
  <c r="BF1328" i="2"/>
  <c r="T1328" i="2"/>
  <c r="R1328" i="2"/>
  <c r="P1328" i="2"/>
  <c r="BI1326" i="2"/>
  <c r="BH1326" i="2"/>
  <c r="BG1326" i="2"/>
  <c r="BF1326" i="2"/>
  <c r="T1326" i="2"/>
  <c r="R1326" i="2"/>
  <c r="P1326" i="2"/>
  <c r="BI1321" i="2"/>
  <c r="BH1321" i="2"/>
  <c r="BG1321" i="2"/>
  <c r="BF1321" i="2"/>
  <c r="T1321" i="2"/>
  <c r="R1321" i="2"/>
  <c r="P1321" i="2"/>
  <c r="BI1318" i="2"/>
  <c r="BH1318" i="2"/>
  <c r="BG1318" i="2"/>
  <c r="BF1318" i="2"/>
  <c r="T1318" i="2"/>
  <c r="R1318" i="2"/>
  <c r="P1318" i="2"/>
  <c r="BI1315" i="2"/>
  <c r="BH1315" i="2"/>
  <c r="BG1315" i="2"/>
  <c r="BF1315" i="2"/>
  <c r="T1315" i="2"/>
  <c r="R1315" i="2"/>
  <c r="P1315" i="2"/>
  <c r="BI1312" i="2"/>
  <c r="BH1312" i="2"/>
  <c r="BG1312" i="2"/>
  <c r="BF1312" i="2"/>
  <c r="T1312" i="2"/>
  <c r="R1312" i="2"/>
  <c r="P1312" i="2"/>
  <c r="BI1308" i="2"/>
  <c r="BH1308" i="2"/>
  <c r="BG1308" i="2"/>
  <c r="BF1308" i="2"/>
  <c r="T1308" i="2"/>
  <c r="R1308" i="2"/>
  <c r="P1308" i="2"/>
  <c r="BI1302" i="2"/>
  <c r="BH1302" i="2"/>
  <c r="BG1302" i="2"/>
  <c r="BF1302" i="2"/>
  <c r="T1302" i="2"/>
  <c r="R1302" i="2"/>
  <c r="P1302" i="2"/>
  <c r="BI1297" i="2"/>
  <c r="BH1297" i="2"/>
  <c r="BG1297" i="2"/>
  <c r="BF1297" i="2"/>
  <c r="T1297" i="2"/>
  <c r="R1297" i="2"/>
  <c r="P1297" i="2"/>
  <c r="BI1292" i="2"/>
  <c r="BH1292" i="2"/>
  <c r="BG1292" i="2"/>
  <c r="BF1292" i="2"/>
  <c r="T1292" i="2"/>
  <c r="R1292" i="2"/>
  <c r="P1292" i="2"/>
  <c r="BI1285" i="2"/>
  <c r="BH1285" i="2"/>
  <c r="BG1285" i="2"/>
  <c r="BF1285" i="2"/>
  <c r="T1285" i="2"/>
  <c r="R1285" i="2"/>
  <c r="P1285" i="2"/>
  <c r="BI1283" i="2"/>
  <c r="BH1283" i="2"/>
  <c r="BG1283" i="2"/>
  <c r="BF1283" i="2"/>
  <c r="T1283" i="2"/>
  <c r="R1283" i="2"/>
  <c r="P1283" i="2"/>
  <c r="BI1280" i="2"/>
  <c r="BH1280" i="2"/>
  <c r="BG1280" i="2"/>
  <c r="BF1280" i="2"/>
  <c r="T1280" i="2"/>
  <c r="R1280" i="2"/>
  <c r="P1280" i="2"/>
  <c r="BI1276" i="2"/>
  <c r="BH1276" i="2"/>
  <c r="BG1276" i="2"/>
  <c r="BF1276" i="2"/>
  <c r="T1276" i="2"/>
  <c r="R1276" i="2"/>
  <c r="P1276" i="2"/>
  <c r="BI1268" i="2"/>
  <c r="BH1268" i="2"/>
  <c r="BG1268" i="2"/>
  <c r="BF1268" i="2"/>
  <c r="T1268" i="2"/>
  <c r="R1268" i="2"/>
  <c r="P1268" i="2"/>
  <c r="BI1260" i="2"/>
  <c r="BH1260" i="2"/>
  <c r="BG1260" i="2"/>
  <c r="BF1260" i="2"/>
  <c r="T1260" i="2"/>
  <c r="R1260" i="2"/>
  <c r="P1260" i="2"/>
  <c r="BI1258" i="2"/>
  <c r="BH1258" i="2"/>
  <c r="BG1258" i="2"/>
  <c r="BF1258" i="2"/>
  <c r="T1258" i="2"/>
  <c r="R1258" i="2"/>
  <c r="P1258" i="2"/>
  <c r="BI1253" i="2"/>
  <c r="BH1253" i="2"/>
  <c r="BG1253" i="2"/>
  <c r="BF1253" i="2"/>
  <c r="T1253" i="2"/>
  <c r="R1253" i="2"/>
  <c r="P1253" i="2"/>
  <c r="BI1244" i="2"/>
  <c r="BH1244" i="2"/>
  <c r="BG1244" i="2"/>
  <c r="BF1244" i="2"/>
  <c r="T1244" i="2"/>
  <c r="R1244" i="2"/>
  <c r="P1244" i="2"/>
  <c r="BI1233" i="2"/>
  <c r="BH1233" i="2"/>
  <c r="BG1233" i="2"/>
  <c r="BF1233" i="2"/>
  <c r="T1233" i="2"/>
  <c r="R1233" i="2"/>
  <c r="P1233" i="2"/>
  <c r="BI1231" i="2"/>
  <c r="BH1231" i="2"/>
  <c r="BG1231" i="2"/>
  <c r="BF1231" i="2"/>
  <c r="T1231" i="2"/>
  <c r="R1231" i="2"/>
  <c r="P1231" i="2"/>
  <c r="BI1228" i="2"/>
  <c r="BH1228" i="2"/>
  <c r="BG1228" i="2"/>
  <c r="BF1228" i="2"/>
  <c r="T1228" i="2"/>
  <c r="R1228" i="2"/>
  <c r="P1228" i="2"/>
  <c r="BI1226" i="2"/>
  <c r="BH1226" i="2"/>
  <c r="BG1226" i="2"/>
  <c r="BF1226" i="2"/>
  <c r="T1226" i="2"/>
  <c r="R1226" i="2"/>
  <c r="P1226" i="2"/>
  <c r="BI1222" i="2"/>
  <c r="BH1222" i="2"/>
  <c r="BG1222" i="2"/>
  <c r="BF1222" i="2"/>
  <c r="T1222" i="2"/>
  <c r="R1222" i="2"/>
  <c r="P1222" i="2"/>
  <c r="BI1219" i="2"/>
  <c r="BH1219" i="2"/>
  <c r="BG1219" i="2"/>
  <c r="BF1219" i="2"/>
  <c r="T1219" i="2"/>
  <c r="R1219" i="2"/>
  <c r="P1219" i="2"/>
  <c r="BI1217" i="2"/>
  <c r="BH1217" i="2"/>
  <c r="BG1217" i="2"/>
  <c r="BF1217" i="2"/>
  <c r="T1217" i="2"/>
  <c r="R1217" i="2"/>
  <c r="P1217" i="2"/>
  <c r="BI1213" i="2"/>
  <c r="BH1213" i="2"/>
  <c r="BG1213" i="2"/>
  <c r="BF1213" i="2"/>
  <c r="T1213" i="2"/>
  <c r="R1213" i="2"/>
  <c r="P1213" i="2"/>
  <c r="BI1208" i="2"/>
  <c r="BH1208" i="2"/>
  <c r="BG1208" i="2"/>
  <c r="BF1208" i="2"/>
  <c r="T1208" i="2"/>
  <c r="R1208" i="2"/>
  <c r="P1208" i="2"/>
  <c r="BI1207" i="2"/>
  <c r="BH1207" i="2"/>
  <c r="BG1207" i="2"/>
  <c r="BF1207" i="2"/>
  <c r="T1207" i="2"/>
  <c r="R1207" i="2"/>
  <c r="P1207" i="2"/>
  <c r="BI1205" i="2"/>
  <c r="BH1205" i="2"/>
  <c r="BG1205" i="2"/>
  <c r="BF1205" i="2"/>
  <c r="T1205" i="2"/>
  <c r="R1205" i="2"/>
  <c r="P1205" i="2"/>
  <c r="BI1203" i="2"/>
  <c r="BH1203" i="2"/>
  <c r="BG1203" i="2"/>
  <c r="BF1203" i="2"/>
  <c r="T1203" i="2"/>
  <c r="R1203" i="2"/>
  <c r="P1203" i="2"/>
  <c r="BI1198" i="2"/>
  <c r="BH1198" i="2"/>
  <c r="BG1198" i="2"/>
  <c r="BF1198" i="2"/>
  <c r="T1198" i="2"/>
  <c r="R1198" i="2"/>
  <c r="P1198" i="2"/>
  <c r="BI1195" i="2"/>
  <c r="BH1195" i="2"/>
  <c r="BG1195" i="2"/>
  <c r="BF1195" i="2"/>
  <c r="T1195" i="2"/>
  <c r="R1195" i="2"/>
  <c r="P1195" i="2"/>
  <c r="BI1191" i="2"/>
  <c r="BH1191" i="2"/>
  <c r="BG1191" i="2"/>
  <c r="BF1191" i="2"/>
  <c r="T1191" i="2"/>
  <c r="R1191" i="2"/>
  <c r="P1191" i="2"/>
  <c r="BI1189" i="2"/>
  <c r="BH1189" i="2"/>
  <c r="BG1189" i="2"/>
  <c r="BF1189" i="2"/>
  <c r="T1189" i="2"/>
  <c r="R1189" i="2"/>
  <c r="P1189" i="2"/>
  <c r="BI1186" i="2"/>
  <c r="BH1186" i="2"/>
  <c r="BG1186" i="2"/>
  <c r="BF1186" i="2"/>
  <c r="T1186" i="2"/>
  <c r="R1186" i="2"/>
  <c r="P1186" i="2"/>
  <c r="BI1183" i="2"/>
  <c r="BH1183" i="2"/>
  <c r="BG1183" i="2"/>
  <c r="BF1183" i="2"/>
  <c r="T1183" i="2"/>
  <c r="R1183" i="2"/>
  <c r="P1183" i="2"/>
  <c r="BI1180" i="2"/>
  <c r="BH1180" i="2"/>
  <c r="BG1180" i="2"/>
  <c r="BF1180" i="2"/>
  <c r="T1180" i="2"/>
  <c r="R1180" i="2"/>
  <c r="P1180" i="2"/>
  <c r="BI1177" i="2"/>
  <c r="BH1177" i="2"/>
  <c r="BG1177" i="2"/>
  <c r="BF1177" i="2"/>
  <c r="T1177" i="2"/>
  <c r="R1177" i="2"/>
  <c r="P1177" i="2"/>
  <c r="BI1173" i="2"/>
  <c r="BH1173" i="2"/>
  <c r="BG1173" i="2"/>
  <c r="BF1173" i="2"/>
  <c r="T1173" i="2"/>
  <c r="T1172" i="2" s="1"/>
  <c r="R1173" i="2"/>
  <c r="R1172" i="2" s="1"/>
  <c r="P1173" i="2"/>
  <c r="P1172" i="2" s="1"/>
  <c r="BI1169" i="2"/>
  <c r="BH1169" i="2"/>
  <c r="BG1169" i="2"/>
  <c r="BF1169" i="2"/>
  <c r="T1169" i="2"/>
  <c r="R1169" i="2"/>
  <c r="P1169" i="2"/>
  <c r="BI1166" i="2"/>
  <c r="BH1166" i="2"/>
  <c r="BG1166" i="2"/>
  <c r="BF1166" i="2"/>
  <c r="T1166" i="2"/>
  <c r="R1166" i="2"/>
  <c r="P1166" i="2"/>
  <c r="BI1163" i="2"/>
  <c r="BH1163" i="2"/>
  <c r="BG1163" i="2"/>
  <c r="BF1163" i="2"/>
  <c r="T1163" i="2"/>
  <c r="R1163" i="2"/>
  <c r="P1163" i="2"/>
  <c r="BI1159" i="2"/>
  <c r="BH1159" i="2"/>
  <c r="BG1159" i="2"/>
  <c r="BF1159" i="2"/>
  <c r="T1159" i="2"/>
  <c r="R1159" i="2"/>
  <c r="P1159" i="2"/>
  <c r="BI1156" i="2"/>
  <c r="BH1156" i="2"/>
  <c r="BG1156" i="2"/>
  <c r="BF1156" i="2"/>
  <c r="T1156" i="2"/>
  <c r="R1156" i="2"/>
  <c r="P1156" i="2"/>
  <c r="BI1153" i="2"/>
  <c r="BH1153" i="2"/>
  <c r="BG1153" i="2"/>
  <c r="BF1153" i="2"/>
  <c r="T1153" i="2"/>
  <c r="R1153" i="2"/>
  <c r="P1153" i="2"/>
  <c r="BI1150" i="2"/>
  <c r="BH1150" i="2"/>
  <c r="BG1150" i="2"/>
  <c r="BF1150" i="2"/>
  <c r="T1150" i="2"/>
  <c r="R1150" i="2"/>
  <c r="P1150" i="2"/>
  <c r="BI1145" i="2"/>
  <c r="BH1145" i="2"/>
  <c r="BG1145" i="2"/>
  <c r="BF1145" i="2"/>
  <c r="T1145" i="2"/>
  <c r="R1145" i="2"/>
  <c r="P1145" i="2"/>
  <c r="BI1141" i="2"/>
  <c r="BH1141" i="2"/>
  <c r="BG1141" i="2"/>
  <c r="BF1141" i="2"/>
  <c r="T1141" i="2"/>
  <c r="R1141" i="2"/>
  <c r="P1141" i="2"/>
  <c r="BI1133" i="2"/>
  <c r="BH1133" i="2"/>
  <c r="BG1133" i="2"/>
  <c r="BF1133" i="2"/>
  <c r="T1133" i="2"/>
  <c r="R1133" i="2"/>
  <c r="P1133" i="2"/>
  <c r="BI1131" i="2"/>
  <c r="BH1131" i="2"/>
  <c r="BG1131" i="2"/>
  <c r="BF1131" i="2"/>
  <c r="T1131" i="2"/>
  <c r="R1131" i="2"/>
  <c r="P1131" i="2"/>
  <c r="BI1130" i="2"/>
  <c r="BH1130" i="2"/>
  <c r="BG1130" i="2"/>
  <c r="BF1130" i="2"/>
  <c r="T1130" i="2"/>
  <c r="R1130" i="2"/>
  <c r="P1130" i="2"/>
  <c r="BI1128" i="2"/>
  <c r="BH1128" i="2"/>
  <c r="BG1128" i="2"/>
  <c r="BF1128" i="2"/>
  <c r="T1128" i="2"/>
  <c r="R1128" i="2"/>
  <c r="P1128" i="2"/>
  <c r="BI1127" i="2"/>
  <c r="BH1127" i="2"/>
  <c r="BG1127" i="2"/>
  <c r="BF1127" i="2"/>
  <c r="T1127" i="2"/>
  <c r="R1127" i="2"/>
  <c r="P1127" i="2"/>
  <c r="BI1125" i="2"/>
  <c r="BH1125" i="2"/>
  <c r="BG1125" i="2"/>
  <c r="BF1125" i="2"/>
  <c r="T1125" i="2"/>
  <c r="R1125" i="2"/>
  <c r="P1125" i="2"/>
  <c r="BI1122" i="2"/>
  <c r="BH1122" i="2"/>
  <c r="BG1122" i="2"/>
  <c r="BF1122" i="2"/>
  <c r="T1122" i="2"/>
  <c r="R1122" i="2"/>
  <c r="P1122" i="2"/>
  <c r="BI1111" i="2"/>
  <c r="BH1111" i="2"/>
  <c r="BG1111" i="2"/>
  <c r="BF1111" i="2"/>
  <c r="T1111" i="2"/>
  <c r="R1111" i="2"/>
  <c r="P1111" i="2"/>
  <c r="BI1110" i="2"/>
  <c r="BH1110" i="2"/>
  <c r="BG1110" i="2"/>
  <c r="BF1110" i="2"/>
  <c r="T1110" i="2"/>
  <c r="R1110" i="2"/>
  <c r="P1110" i="2"/>
  <c r="BI1107" i="2"/>
  <c r="BH1107" i="2"/>
  <c r="BG1107" i="2"/>
  <c r="BF1107" i="2"/>
  <c r="T1107" i="2"/>
  <c r="R1107" i="2"/>
  <c r="P1107" i="2"/>
  <c r="BI1105" i="2"/>
  <c r="BH1105" i="2"/>
  <c r="BG1105" i="2"/>
  <c r="BF1105" i="2"/>
  <c r="T1105" i="2"/>
  <c r="R1105" i="2"/>
  <c r="P1105" i="2"/>
  <c r="BI1103" i="2"/>
  <c r="BH1103" i="2"/>
  <c r="BG1103" i="2"/>
  <c r="BF1103" i="2"/>
  <c r="T1103" i="2"/>
  <c r="R1103" i="2"/>
  <c r="P1103" i="2"/>
  <c r="BI1101" i="2"/>
  <c r="BH1101" i="2"/>
  <c r="BG1101" i="2"/>
  <c r="BF1101" i="2"/>
  <c r="T1101" i="2"/>
  <c r="R1101" i="2"/>
  <c r="P1101" i="2"/>
  <c r="BI1098" i="2"/>
  <c r="BH1098" i="2"/>
  <c r="BG1098" i="2"/>
  <c r="BF1098" i="2"/>
  <c r="T1098" i="2"/>
  <c r="R1098" i="2"/>
  <c r="P1098" i="2"/>
  <c r="BI1095" i="2"/>
  <c r="BH1095" i="2"/>
  <c r="BG1095" i="2"/>
  <c r="BF1095" i="2"/>
  <c r="T1095" i="2"/>
  <c r="R1095" i="2"/>
  <c r="P1095" i="2"/>
  <c r="BI1093" i="2"/>
  <c r="BH1093" i="2"/>
  <c r="BG1093" i="2"/>
  <c r="BF1093" i="2"/>
  <c r="T1093" i="2"/>
  <c r="R1093" i="2"/>
  <c r="P1093" i="2"/>
  <c r="BI1091" i="2"/>
  <c r="BH1091" i="2"/>
  <c r="BG1091" i="2"/>
  <c r="BF1091" i="2"/>
  <c r="T1091" i="2"/>
  <c r="R1091" i="2"/>
  <c r="P1091" i="2"/>
  <c r="BI1089" i="2"/>
  <c r="BH1089" i="2"/>
  <c r="BG1089" i="2"/>
  <c r="BF1089" i="2"/>
  <c r="T1089" i="2"/>
  <c r="R1089" i="2"/>
  <c r="P1089" i="2"/>
  <c r="BI1087" i="2"/>
  <c r="BH1087" i="2"/>
  <c r="BG1087" i="2"/>
  <c r="BF1087" i="2"/>
  <c r="T1087" i="2"/>
  <c r="R1087" i="2"/>
  <c r="P1087" i="2"/>
  <c r="BI1085" i="2"/>
  <c r="BH1085" i="2"/>
  <c r="BG1085" i="2"/>
  <c r="BF1085" i="2"/>
  <c r="T1085" i="2"/>
  <c r="R1085" i="2"/>
  <c r="P1085" i="2"/>
  <c r="BI1082" i="2"/>
  <c r="BH1082" i="2"/>
  <c r="BG1082" i="2"/>
  <c r="BF1082" i="2"/>
  <c r="T1082" i="2"/>
  <c r="R1082" i="2"/>
  <c r="P1082" i="2"/>
  <c r="BI1078" i="2"/>
  <c r="BH1078" i="2"/>
  <c r="BG1078" i="2"/>
  <c r="BF1078" i="2"/>
  <c r="T1078" i="2"/>
  <c r="R1078" i="2"/>
  <c r="P1078" i="2"/>
  <c r="BI1072" i="2"/>
  <c r="BH1072" i="2"/>
  <c r="BG1072" i="2"/>
  <c r="BF1072" i="2"/>
  <c r="T1072" i="2"/>
  <c r="R1072" i="2"/>
  <c r="P1072" i="2"/>
  <c r="BI1068" i="2"/>
  <c r="BH1068" i="2"/>
  <c r="BG1068" i="2"/>
  <c r="BF1068" i="2"/>
  <c r="T1068" i="2"/>
  <c r="R1068" i="2"/>
  <c r="P1068" i="2"/>
  <c r="BI1066" i="2"/>
  <c r="BH1066" i="2"/>
  <c r="BG1066" i="2"/>
  <c r="BF1066" i="2"/>
  <c r="T1066" i="2"/>
  <c r="R1066" i="2"/>
  <c r="P1066" i="2"/>
  <c r="BI1063" i="2"/>
  <c r="BH1063" i="2"/>
  <c r="BG1063" i="2"/>
  <c r="BF1063" i="2"/>
  <c r="T1063" i="2"/>
  <c r="R1063" i="2"/>
  <c r="P1063" i="2"/>
  <c r="BI1057" i="2"/>
  <c r="BH1057" i="2"/>
  <c r="BG1057" i="2"/>
  <c r="BF1057" i="2"/>
  <c r="T1057" i="2"/>
  <c r="R1057" i="2"/>
  <c r="P1057" i="2"/>
  <c r="BI1054" i="2"/>
  <c r="BH1054" i="2"/>
  <c r="BG1054" i="2"/>
  <c r="BF1054" i="2"/>
  <c r="T1054" i="2"/>
  <c r="R1054" i="2"/>
  <c r="P1054" i="2"/>
  <c r="BI1049" i="2"/>
  <c r="BH1049" i="2"/>
  <c r="BG1049" i="2"/>
  <c r="BF1049" i="2"/>
  <c r="T1049" i="2"/>
  <c r="R1049" i="2"/>
  <c r="P1049" i="2"/>
  <c r="BI1046" i="2"/>
  <c r="BH1046" i="2"/>
  <c r="BG1046" i="2"/>
  <c r="BF1046" i="2"/>
  <c r="T1046" i="2"/>
  <c r="R1046" i="2"/>
  <c r="P1046" i="2"/>
  <c r="BI1042" i="2"/>
  <c r="BH1042" i="2"/>
  <c r="BG1042" i="2"/>
  <c r="BF1042" i="2"/>
  <c r="T1042" i="2"/>
  <c r="R1042" i="2"/>
  <c r="P1042" i="2"/>
  <c r="BI1040" i="2"/>
  <c r="BH1040" i="2"/>
  <c r="BG1040" i="2"/>
  <c r="BF1040" i="2"/>
  <c r="T1040" i="2"/>
  <c r="R1040" i="2"/>
  <c r="P1040" i="2"/>
  <c r="BI1038" i="2"/>
  <c r="BH1038" i="2"/>
  <c r="BG1038" i="2"/>
  <c r="BF1038" i="2"/>
  <c r="T1038" i="2"/>
  <c r="R1038" i="2"/>
  <c r="P1038" i="2"/>
  <c r="BI1032" i="2"/>
  <c r="BH1032" i="2"/>
  <c r="BG1032" i="2"/>
  <c r="BF1032" i="2"/>
  <c r="T1032" i="2"/>
  <c r="R1032" i="2"/>
  <c r="P1032" i="2"/>
  <c r="BI1028" i="2"/>
  <c r="BH1028" i="2"/>
  <c r="BG1028" i="2"/>
  <c r="BF1028" i="2"/>
  <c r="T1028" i="2"/>
  <c r="R1028" i="2"/>
  <c r="P1028" i="2"/>
  <c r="BI1026" i="2"/>
  <c r="BH1026" i="2"/>
  <c r="BG1026" i="2"/>
  <c r="BF1026" i="2"/>
  <c r="T1026" i="2"/>
  <c r="R1026" i="2"/>
  <c r="P1026" i="2"/>
  <c r="BI1022" i="2"/>
  <c r="BH1022" i="2"/>
  <c r="BG1022" i="2"/>
  <c r="BF1022" i="2"/>
  <c r="T1022" i="2"/>
  <c r="R1022" i="2"/>
  <c r="P1022" i="2"/>
  <c r="BI1015" i="2"/>
  <c r="BH1015" i="2"/>
  <c r="BG1015" i="2"/>
  <c r="BF1015" i="2"/>
  <c r="T1015" i="2"/>
  <c r="R1015" i="2"/>
  <c r="P1015" i="2"/>
  <c r="BI1009" i="2"/>
  <c r="BH1009" i="2"/>
  <c r="BG1009" i="2"/>
  <c r="BF1009" i="2"/>
  <c r="T1009" i="2"/>
  <c r="R1009" i="2"/>
  <c r="P1009" i="2"/>
  <c r="BI1002" i="2"/>
  <c r="BH1002" i="2"/>
  <c r="BG1002" i="2"/>
  <c r="BF1002" i="2"/>
  <c r="T1002" i="2"/>
  <c r="R1002" i="2"/>
  <c r="P1002" i="2"/>
  <c r="BI999" i="2"/>
  <c r="BH999" i="2"/>
  <c r="BG999" i="2"/>
  <c r="BF999" i="2"/>
  <c r="T999" i="2"/>
  <c r="R999" i="2"/>
  <c r="P999" i="2"/>
  <c r="BI996" i="2"/>
  <c r="BH996" i="2"/>
  <c r="BG996" i="2"/>
  <c r="BF996" i="2"/>
  <c r="T996" i="2"/>
  <c r="R996" i="2"/>
  <c r="P996" i="2"/>
  <c r="BI994" i="2"/>
  <c r="BH994" i="2"/>
  <c r="BG994" i="2"/>
  <c r="BF994" i="2"/>
  <c r="T994" i="2"/>
  <c r="R994" i="2"/>
  <c r="P994" i="2"/>
  <c r="BI991" i="2"/>
  <c r="BH991" i="2"/>
  <c r="BG991" i="2"/>
  <c r="BF991" i="2"/>
  <c r="T991" i="2"/>
  <c r="R991" i="2"/>
  <c r="P991" i="2"/>
  <c r="BI985" i="2"/>
  <c r="BH985" i="2"/>
  <c r="BG985" i="2"/>
  <c r="BF985" i="2"/>
  <c r="T985" i="2"/>
  <c r="R985" i="2"/>
  <c r="P985" i="2"/>
  <c r="BI969" i="2"/>
  <c r="BH969" i="2"/>
  <c r="BG969" i="2"/>
  <c r="BF969" i="2"/>
  <c r="T969" i="2"/>
  <c r="R969" i="2"/>
  <c r="P969" i="2"/>
  <c r="BI967" i="2"/>
  <c r="BH967" i="2"/>
  <c r="BG967" i="2"/>
  <c r="BF967" i="2"/>
  <c r="T967" i="2"/>
  <c r="R967" i="2"/>
  <c r="P967" i="2"/>
  <c r="BI961" i="2"/>
  <c r="BH961" i="2"/>
  <c r="BG961" i="2"/>
  <c r="BF961" i="2"/>
  <c r="T961" i="2"/>
  <c r="R961" i="2"/>
  <c r="P961" i="2"/>
  <c r="BI958" i="2"/>
  <c r="BH958" i="2"/>
  <c r="BG958" i="2"/>
  <c r="BF958" i="2"/>
  <c r="T958" i="2"/>
  <c r="R958" i="2"/>
  <c r="P958" i="2"/>
  <c r="BI953" i="2"/>
  <c r="BH953" i="2"/>
  <c r="BG953" i="2"/>
  <c r="BF953" i="2"/>
  <c r="T953" i="2"/>
  <c r="R953" i="2"/>
  <c r="P953" i="2"/>
  <c r="BI951" i="2"/>
  <c r="BH951" i="2"/>
  <c r="BG951" i="2"/>
  <c r="BF951" i="2"/>
  <c r="T951" i="2"/>
  <c r="R951" i="2"/>
  <c r="P951" i="2"/>
  <c r="BI948" i="2"/>
  <c r="BH948" i="2"/>
  <c r="BG948" i="2"/>
  <c r="BF948" i="2"/>
  <c r="T948" i="2"/>
  <c r="R948" i="2"/>
  <c r="P948" i="2"/>
  <c r="BI944" i="2"/>
  <c r="BH944" i="2"/>
  <c r="BG944" i="2"/>
  <c r="BF944" i="2"/>
  <c r="T944" i="2"/>
  <c r="R944" i="2"/>
  <c r="P944" i="2"/>
  <c r="BI942" i="2"/>
  <c r="BH942" i="2"/>
  <c r="BG942" i="2"/>
  <c r="BF942" i="2"/>
  <c r="T942" i="2"/>
  <c r="R942" i="2"/>
  <c r="P942" i="2"/>
  <c r="BI936" i="2"/>
  <c r="BH936" i="2"/>
  <c r="BG936" i="2"/>
  <c r="BF936" i="2"/>
  <c r="T936" i="2"/>
  <c r="R936" i="2"/>
  <c r="P936" i="2"/>
  <c r="BI927" i="2"/>
  <c r="BH927" i="2"/>
  <c r="BG927" i="2"/>
  <c r="BF927" i="2"/>
  <c r="T927" i="2"/>
  <c r="R927" i="2"/>
  <c r="P927" i="2"/>
  <c r="BI926" i="2"/>
  <c r="BH926" i="2"/>
  <c r="BG926" i="2"/>
  <c r="BF926" i="2"/>
  <c r="T926" i="2"/>
  <c r="R926" i="2"/>
  <c r="P926" i="2"/>
  <c r="BI922" i="2"/>
  <c r="BH922" i="2"/>
  <c r="BG922" i="2"/>
  <c r="BF922" i="2"/>
  <c r="T922" i="2"/>
  <c r="R922" i="2"/>
  <c r="P922" i="2"/>
  <c r="BI919" i="2"/>
  <c r="BH919" i="2"/>
  <c r="BG919" i="2"/>
  <c r="BF919" i="2"/>
  <c r="T919" i="2"/>
  <c r="R919" i="2"/>
  <c r="P919" i="2"/>
  <c r="BI917" i="2"/>
  <c r="BH917" i="2"/>
  <c r="BG917" i="2"/>
  <c r="BF917" i="2"/>
  <c r="T917" i="2"/>
  <c r="R917" i="2"/>
  <c r="P917" i="2"/>
  <c r="BI914" i="2"/>
  <c r="BH914" i="2"/>
  <c r="BG914" i="2"/>
  <c r="BF914" i="2"/>
  <c r="T914" i="2"/>
  <c r="R914" i="2"/>
  <c r="P914" i="2"/>
  <c r="BI912" i="2"/>
  <c r="BH912" i="2"/>
  <c r="BG912" i="2"/>
  <c r="BF912" i="2"/>
  <c r="T912" i="2"/>
  <c r="R912" i="2"/>
  <c r="P912" i="2"/>
  <c r="BI909" i="2"/>
  <c r="BH909" i="2"/>
  <c r="BG909" i="2"/>
  <c r="BF909" i="2"/>
  <c r="T909" i="2"/>
  <c r="R909" i="2"/>
  <c r="P909" i="2"/>
  <c r="BI905" i="2"/>
  <c r="BH905" i="2"/>
  <c r="BG905" i="2"/>
  <c r="BF905" i="2"/>
  <c r="T905" i="2"/>
  <c r="R905" i="2"/>
  <c r="P905" i="2"/>
  <c r="BI900" i="2"/>
  <c r="BH900" i="2"/>
  <c r="BG900" i="2"/>
  <c r="BF900" i="2"/>
  <c r="T900" i="2"/>
  <c r="R900" i="2"/>
  <c r="P900" i="2"/>
  <c r="BI895" i="2"/>
  <c r="BH895" i="2"/>
  <c r="BG895" i="2"/>
  <c r="BF895" i="2"/>
  <c r="T895" i="2"/>
  <c r="R895" i="2"/>
  <c r="P895" i="2"/>
  <c r="BI893" i="2"/>
  <c r="BH893" i="2"/>
  <c r="BG893" i="2"/>
  <c r="BF893" i="2"/>
  <c r="T893" i="2"/>
  <c r="R893" i="2"/>
  <c r="P893" i="2"/>
  <c r="BI891" i="2"/>
  <c r="BH891" i="2"/>
  <c r="BG891" i="2"/>
  <c r="BF891" i="2"/>
  <c r="T891" i="2"/>
  <c r="R891" i="2"/>
  <c r="P891" i="2"/>
  <c r="BI886" i="2"/>
  <c r="BH886" i="2"/>
  <c r="BG886" i="2"/>
  <c r="BF886" i="2"/>
  <c r="T886" i="2"/>
  <c r="R886" i="2"/>
  <c r="P886" i="2"/>
  <c r="BI882" i="2"/>
  <c r="BH882" i="2"/>
  <c r="BG882" i="2"/>
  <c r="BF882" i="2"/>
  <c r="T882" i="2"/>
  <c r="R882" i="2"/>
  <c r="P882" i="2"/>
  <c r="BI877" i="2"/>
  <c r="BH877" i="2"/>
  <c r="BG877" i="2"/>
  <c r="BF877" i="2"/>
  <c r="T877" i="2"/>
  <c r="R877" i="2"/>
  <c r="P877" i="2"/>
  <c r="BI870" i="2"/>
  <c r="BH870" i="2"/>
  <c r="BG870" i="2"/>
  <c r="BF870" i="2"/>
  <c r="T870" i="2"/>
  <c r="R870" i="2"/>
  <c r="P870" i="2"/>
  <c r="BI867" i="2"/>
  <c r="BH867" i="2"/>
  <c r="BG867" i="2"/>
  <c r="BF867" i="2"/>
  <c r="T867" i="2"/>
  <c r="R867" i="2"/>
  <c r="P867" i="2"/>
  <c r="BI863" i="2"/>
  <c r="BH863" i="2"/>
  <c r="BG863" i="2"/>
  <c r="BF863" i="2"/>
  <c r="T863" i="2"/>
  <c r="T862" i="2" s="1"/>
  <c r="R863" i="2"/>
  <c r="R862" i="2" s="1"/>
  <c r="P863" i="2"/>
  <c r="P862" i="2" s="1"/>
  <c r="BI859" i="2"/>
  <c r="BH859" i="2"/>
  <c r="BG859" i="2"/>
  <c r="BF859" i="2"/>
  <c r="T859" i="2"/>
  <c r="R859" i="2"/>
  <c r="P859" i="2"/>
  <c r="BI853" i="2"/>
  <c r="BH853" i="2"/>
  <c r="BG853" i="2"/>
  <c r="BF853" i="2"/>
  <c r="T853" i="2"/>
  <c r="R853" i="2"/>
  <c r="P853" i="2"/>
  <c r="BI845" i="2"/>
  <c r="BH845" i="2"/>
  <c r="BG845" i="2"/>
  <c r="BF845" i="2"/>
  <c r="T845" i="2"/>
  <c r="R845" i="2"/>
  <c r="P845" i="2"/>
  <c r="BI842" i="2"/>
  <c r="BH842" i="2"/>
  <c r="BG842" i="2"/>
  <c r="BF842" i="2"/>
  <c r="T842" i="2"/>
  <c r="R842" i="2"/>
  <c r="P842" i="2"/>
  <c r="BI840" i="2"/>
  <c r="BH840" i="2"/>
  <c r="BG840" i="2"/>
  <c r="BF840" i="2"/>
  <c r="T840" i="2"/>
  <c r="R840" i="2"/>
  <c r="P840" i="2"/>
  <c r="BI838" i="2"/>
  <c r="BH838" i="2"/>
  <c r="BG838" i="2"/>
  <c r="BF838" i="2"/>
  <c r="T838" i="2"/>
  <c r="R838" i="2"/>
  <c r="P838" i="2"/>
  <c r="BI833" i="2"/>
  <c r="BH833" i="2"/>
  <c r="BG833" i="2"/>
  <c r="BF833" i="2"/>
  <c r="T833" i="2"/>
  <c r="R833" i="2"/>
  <c r="P833" i="2"/>
  <c r="BI828" i="2"/>
  <c r="BH828" i="2"/>
  <c r="BG828" i="2"/>
  <c r="BF828" i="2"/>
  <c r="T828" i="2"/>
  <c r="R828" i="2"/>
  <c r="P828" i="2"/>
  <c r="BI824" i="2"/>
  <c r="BH824" i="2"/>
  <c r="BG824" i="2"/>
  <c r="BF824" i="2"/>
  <c r="T824" i="2"/>
  <c r="R824" i="2"/>
  <c r="P824" i="2"/>
  <c r="BI821" i="2"/>
  <c r="BH821" i="2"/>
  <c r="BG821" i="2"/>
  <c r="BF821" i="2"/>
  <c r="T821" i="2"/>
  <c r="R821" i="2"/>
  <c r="P821" i="2"/>
  <c r="BI819" i="2"/>
  <c r="BH819" i="2"/>
  <c r="BG819" i="2"/>
  <c r="BF819" i="2"/>
  <c r="T819" i="2"/>
  <c r="R819" i="2"/>
  <c r="P819" i="2"/>
  <c r="BI814" i="2"/>
  <c r="BH814" i="2"/>
  <c r="BG814" i="2"/>
  <c r="BF814" i="2"/>
  <c r="T814" i="2"/>
  <c r="R814" i="2"/>
  <c r="P814" i="2"/>
  <c r="BI812" i="2"/>
  <c r="BH812" i="2"/>
  <c r="BG812" i="2"/>
  <c r="BF812" i="2"/>
  <c r="T812" i="2"/>
  <c r="R812" i="2"/>
  <c r="P812" i="2"/>
  <c r="BI810" i="2"/>
  <c r="BH810" i="2"/>
  <c r="BG810" i="2"/>
  <c r="BF810" i="2"/>
  <c r="T810" i="2"/>
  <c r="R810" i="2"/>
  <c r="P810" i="2"/>
  <c r="BI805" i="2"/>
  <c r="BH805" i="2"/>
  <c r="BG805" i="2"/>
  <c r="BF805" i="2"/>
  <c r="T805" i="2"/>
  <c r="R805" i="2"/>
  <c r="P805" i="2"/>
  <c r="BI796" i="2"/>
  <c r="BH796" i="2"/>
  <c r="BG796" i="2"/>
  <c r="BF796" i="2"/>
  <c r="T796" i="2"/>
  <c r="R796" i="2"/>
  <c r="P796" i="2"/>
  <c r="BI794" i="2"/>
  <c r="BH794" i="2"/>
  <c r="BG794" i="2"/>
  <c r="BF794" i="2"/>
  <c r="T794" i="2"/>
  <c r="R794" i="2"/>
  <c r="P794" i="2"/>
  <c r="BI784" i="2"/>
  <c r="BH784" i="2"/>
  <c r="BG784" i="2"/>
  <c r="BF784" i="2"/>
  <c r="T784" i="2"/>
  <c r="R784" i="2"/>
  <c r="P784" i="2"/>
  <c r="BI782" i="2"/>
  <c r="BH782" i="2"/>
  <c r="BG782" i="2"/>
  <c r="BF782" i="2"/>
  <c r="T782" i="2"/>
  <c r="R782" i="2"/>
  <c r="P782" i="2"/>
  <c r="BI772" i="2"/>
  <c r="BH772" i="2"/>
  <c r="BG772" i="2"/>
  <c r="BF772" i="2"/>
  <c r="T772" i="2"/>
  <c r="R772" i="2"/>
  <c r="P772" i="2"/>
  <c r="BI766" i="2"/>
  <c r="BH766" i="2"/>
  <c r="BG766" i="2"/>
  <c r="BF766" i="2"/>
  <c r="T766" i="2"/>
  <c r="R766" i="2"/>
  <c r="P766" i="2"/>
  <c r="BI765" i="2"/>
  <c r="BH765" i="2"/>
  <c r="BG765" i="2"/>
  <c r="BF765" i="2"/>
  <c r="T765" i="2"/>
  <c r="R765" i="2"/>
  <c r="P765" i="2"/>
  <c r="BI763" i="2"/>
  <c r="BH763" i="2"/>
  <c r="BG763" i="2"/>
  <c r="BF763" i="2"/>
  <c r="T763" i="2"/>
  <c r="R763" i="2"/>
  <c r="P763" i="2"/>
  <c r="BI753" i="2"/>
  <c r="BH753" i="2"/>
  <c r="BG753" i="2"/>
  <c r="BF753" i="2"/>
  <c r="T753" i="2"/>
  <c r="R753" i="2"/>
  <c r="P753" i="2"/>
  <c r="BI751" i="2"/>
  <c r="BH751" i="2"/>
  <c r="BG751" i="2"/>
  <c r="BF751" i="2"/>
  <c r="T751" i="2"/>
  <c r="R751" i="2"/>
  <c r="P751" i="2"/>
  <c r="BI737" i="2"/>
  <c r="BH737" i="2"/>
  <c r="BG737" i="2"/>
  <c r="BF737" i="2"/>
  <c r="T737" i="2"/>
  <c r="R737" i="2"/>
  <c r="P737" i="2"/>
  <c r="BI733" i="2"/>
  <c r="BH733" i="2"/>
  <c r="BG733" i="2"/>
  <c r="BF733" i="2"/>
  <c r="T733" i="2"/>
  <c r="R733" i="2"/>
  <c r="P733" i="2"/>
  <c r="BI723" i="2"/>
  <c r="BH723" i="2"/>
  <c r="BG723" i="2"/>
  <c r="BF723" i="2"/>
  <c r="T723" i="2"/>
  <c r="R723" i="2"/>
  <c r="P723" i="2"/>
  <c r="BI718" i="2"/>
  <c r="BH718" i="2"/>
  <c r="BG718" i="2"/>
  <c r="BF718" i="2"/>
  <c r="T718" i="2"/>
  <c r="R718" i="2"/>
  <c r="P718" i="2"/>
  <c r="BI713" i="2"/>
  <c r="BH713" i="2"/>
  <c r="BG713" i="2"/>
  <c r="BF713" i="2"/>
  <c r="T713" i="2"/>
  <c r="R713" i="2"/>
  <c r="P713" i="2"/>
  <c r="BI711" i="2"/>
  <c r="BH711" i="2"/>
  <c r="BG711" i="2"/>
  <c r="BF711" i="2"/>
  <c r="T711" i="2"/>
  <c r="R711" i="2"/>
  <c r="P711" i="2"/>
  <c r="BI704" i="2"/>
  <c r="BH704" i="2"/>
  <c r="BG704" i="2"/>
  <c r="BF704" i="2"/>
  <c r="T704" i="2"/>
  <c r="R704" i="2"/>
  <c r="P704" i="2"/>
  <c r="BI696" i="2"/>
  <c r="BH696" i="2"/>
  <c r="BG696" i="2"/>
  <c r="BF696" i="2"/>
  <c r="T696" i="2"/>
  <c r="R696" i="2"/>
  <c r="P696" i="2"/>
  <c r="BI692" i="2"/>
  <c r="BH692" i="2"/>
  <c r="BG692" i="2"/>
  <c r="BF692" i="2"/>
  <c r="T692" i="2"/>
  <c r="R692" i="2"/>
  <c r="P692" i="2"/>
  <c r="BI685" i="2"/>
  <c r="BH685" i="2"/>
  <c r="BG685" i="2"/>
  <c r="BF685" i="2"/>
  <c r="T685" i="2"/>
  <c r="R685" i="2"/>
  <c r="P685" i="2"/>
  <c r="BI679" i="2"/>
  <c r="BH679" i="2"/>
  <c r="BG679" i="2"/>
  <c r="BF679" i="2"/>
  <c r="T679" i="2"/>
  <c r="R679" i="2"/>
  <c r="P679" i="2"/>
  <c r="BI674" i="2"/>
  <c r="BH674" i="2"/>
  <c r="BG674" i="2"/>
  <c r="BF674" i="2"/>
  <c r="T674" i="2"/>
  <c r="R674" i="2"/>
  <c r="P674" i="2"/>
  <c r="BI672" i="2"/>
  <c r="BH672" i="2"/>
  <c r="BG672" i="2"/>
  <c r="BF672" i="2"/>
  <c r="T672" i="2"/>
  <c r="R672" i="2"/>
  <c r="P672" i="2"/>
  <c r="BI669" i="2"/>
  <c r="BH669" i="2"/>
  <c r="BG669" i="2"/>
  <c r="BF669" i="2"/>
  <c r="T669" i="2"/>
  <c r="R669" i="2"/>
  <c r="P669" i="2"/>
  <c r="BI666" i="2"/>
  <c r="BH666" i="2"/>
  <c r="BG666" i="2"/>
  <c r="BF666" i="2"/>
  <c r="T666" i="2"/>
  <c r="R666" i="2"/>
  <c r="P666" i="2"/>
  <c r="BI659" i="2"/>
  <c r="BH659" i="2"/>
  <c r="BG659" i="2"/>
  <c r="BF659" i="2"/>
  <c r="T659" i="2"/>
  <c r="R659" i="2"/>
  <c r="P659" i="2"/>
  <c r="BI654" i="2"/>
  <c r="BH654" i="2"/>
  <c r="BG654" i="2"/>
  <c r="BF654" i="2"/>
  <c r="T654" i="2"/>
  <c r="R654" i="2"/>
  <c r="P654" i="2"/>
  <c r="BI652" i="2"/>
  <c r="BH652" i="2"/>
  <c r="BG652" i="2"/>
  <c r="BF652" i="2"/>
  <c r="T652" i="2"/>
  <c r="R652" i="2"/>
  <c r="P652" i="2"/>
  <c r="BI642" i="2"/>
  <c r="BH642" i="2"/>
  <c r="BG642" i="2"/>
  <c r="BF642" i="2"/>
  <c r="T642" i="2"/>
  <c r="R642" i="2"/>
  <c r="P642" i="2"/>
  <c r="BI633" i="2"/>
  <c r="BH633" i="2"/>
  <c r="BG633" i="2"/>
  <c r="BF633" i="2"/>
  <c r="T633" i="2"/>
  <c r="R633" i="2"/>
  <c r="P633" i="2"/>
  <c r="BI631" i="2"/>
  <c r="BH631" i="2"/>
  <c r="BG631" i="2"/>
  <c r="BF631" i="2"/>
  <c r="T631" i="2"/>
  <c r="R631" i="2"/>
  <c r="P631" i="2"/>
  <c r="BI625" i="2"/>
  <c r="BH625" i="2"/>
  <c r="BG625" i="2"/>
  <c r="BF625" i="2"/>
  <c r="T625" i="2"/>
  <c r="R625" i="2"/>
  <c r="P625" i="2"/>
  <c r="BI624" i="2"/>
  <c r="BH624" i="2"/>
  <c r="BG624" i="2"/>
  <c r="BF624" i="2"/>
  <c r="T624" i="2"/>
  <c r="R624" i="2"/>
  <c r="P624" i="2"/>
  <c r="BI621" i="2"/>
  <c r="BH621" i="2"/>
  <c r="BG621" i="2"/>
  <c r="BF621" i="2"/>
  <c r="T621" i="2"/>
  <c r="R621" i="2"/>
  <c r="P621" i="2"/>
  <c r="BI610" i="2"/>
  <c r="BH610" i="2"/>
  <c r="BG610" i="2"/>
  <c r="BF610" i="2"/>
  <c r="T610" i="2"/>
  <c r="R610" i="2"/>
  <c r="P610" i="2"/>
  <c r="BI600" i="2"/>
  <c r="BH600" i="2"/>
  <c r="BG600" i="2"/>
  <c r="BF600" i="2"/>
  <c r="T600" i="2"/>
  <c r="R600" i="2"/>
  <c r="P600" i="2"/>
  <c r="BI588" i="2"/>
  <c r="BH588" i="2"/>
  <c r="BG588" i="2"/>
  <c r="BF588" i="2"/>
  <c r="T588" i="2"/>
  <c r="R588" i="2"/>
  <c r="P588" i="2"/>
  <c r="BI557" i="2"/>
  <c r="BH557" i="2"/>
  <c r="BG557" i="2"/>
  <c r="BF557" i="2"/>
  <c r="T557" i="2"/>
  <c r="R557" i="2"/>
  <c r="P557" i="2"/>
  <c r="BI542" i="2"/>
  <c r="BH542" i="2"/>
  <c r="BG542" i="2"/>
  <c r="BF542" i="2"/>
  <c r="T542" i="2"/>
  <c r="R542" i="2"/>
  <c r="P542" i="2"/>
  <c r="BI539" i="2"/>
  <c r="BH539" i="2"/>
  <c r="BG539" i="2"/>
  <c r="BF539" i="2"/>
  <c r="T539" i="2"/>
  <c r="R539" i="2"/>
  <c r="P539" i="2"/>
  <c r="BI522" i="2"/>
  <c r="BH522" i="2"/>
  <c r="BG522" i="2"/>
  <c r="BF522" i="2"/>
  <c r="T522" i="2"/>
  <c r="R522" i="2"/>
  <c r="P522" i="2"/>
  <c r="BI504" i="2"/>
  <c r="BH504" i="2"/>
  <c r="BG504" i="2"/>
  <c r="BF504" i="2"/>
  <c r="T504" i="2"/>
  <c r="R504" i="2"/>
  <c r="P504" i="2"/>
  <c r="BI501" i="2"/>
  <c r="BH501" i="2"/>
  <c r="BG501" i="2"/>
  <c r="BF501" i="2"/>
  <c r="T501" i="2"/>
  <c r="R501" i="2"/>
  <c r="P501" i="2"/>
  <c r="BI498" i="2"/>
  <c r="BH498" i="2"/>
  <c r="BG498" i="2"/>
  <c r="BF498" i="2"/>
  <c r="T498" i="2"/>
  <c r="R498" i="2"/>
  <c r="P498" i="2"/>
  <c r="BI494" i="2"/>
  <c r="BH494" i="2"/>
  <c r="BG494" i="2"/>
  <c r="BF494" i="2"/>
  <c r="T494" i="2"/>
  <c r="R494" i="2"/>
  <c r="P494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3" i="2"/>
  <c r="BH483" i="2"/>
  <c r="BG483" i="2"/>
  <c r="BF483" i="2"/>
  <c r="T483" i="2"/>
  <c r="R483" i="2"/>
  <c r="P483" i="2"/>
  <c r="BI478" i="2"/>
  <c r="BH478" i="2"/>
  <c r="BG478" i="2"/>
  <c r="BF478" i="2"/>
  <c r="T478" i="2"/>
  <c r="R478" i="2"/>
  <c r="P478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58" i="2"/>
  <c r="BH458" i="2"/>
  <c r="BG458" i="2"/>
  <c r="BF458" i="2"/>
  <c r="T458" i="2"/>
  <c r="R458" i="2"/>
  <c r="P458" i="2"/>
  <c r="BI454" i="2"/>
  <c r="BH454" i="2"/>
  <c r="BG454" i="2"/>
  <c r="BF454" i="2"/>
  <c r="T454" i="2"/>
  <c r="R454" i="2"/>
  <c r="P454" i="2"/>
  <c r="BI449" i="2"/>
  <c r="BH449" i="2"/>
  <c r="BG449" i="2"/>
  <c r="BF449" i="2"/>
  <c r="T449" i="2"/>
  <c r="R449" i="2"/>
  <c r="P449" i="2"/>
  <c r="BI443" i="2"/>
  <c r="BH443" i="2"/>
  <c r="BG443" i="2"/>
  <c r="BF443" i="2"/>
  <c r="T443" i="2"/>
  <c r="R443" i="2"/>
  <c r="P443" i="2"/>
  <c r="BI418" i="2"/>
  <c r="BH418" i="2"/>
  <c r="BG418" i="2"/>
  <c r="BF418" i="2"/>
  <c r="T418" i="2"/>
  <c r="R418" i="2"/>
  <c r="P418" i="2"/>
  <c r="BI400" i="2"/>
  <c r="BH400" i="2"/>
  <c r="BG400" i="2"/>
  <c r="BF400" i="2"/>
  <c r="T400" i="2"/>
  <c r="R400" i="2"/>
  <c r="P400" i="2"/>
  <c r="BI387" i="2"/>
  <c r="BH387" i="2"/>
  <c r="BG387" i="2"/>
  <c r="BF387" i="2"/>
  <c r="T387" i="2"/>
  <c r="R387" i="2"/>
  <c r="P387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2" i="2"/>
  <c r="BH332" i="2"/>
  <c r="BG332" i="2"/>
  <c r="BF332" i="2"/>
  <c r="T332" i="2"/>
  <c r="R332" i="2"/>
  <c r="P332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2" i="2"/>
  <c r="BH282" i="2"/>
  <c r="BG282" i="2"/>
  <c r="BF282" i="2"/>
  <c r="T282" i="2"/>
  <c r="R282" i="2"/>
  <c r="P282" i="2"/>
  <c r="BI277" i="2"/>
  <c r="BH277" i="2"/>
  <c r="BG277" i="2"/>
  <c r="BF277" i="2"/>
  <c r="T277" i="2"/>
  <c r="R277" i="2"/>
  <c r="P277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62" i="2"/>
  <c r="BH262" i="2"/>
  <c r="BG262" i="2"/>
  <c r="BF262" i="2"/>
  <c r="T262" i="2"/>
  <c r="R262" i="2"/>
  <c r="P26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F154" i="2"/>
  <c r="E152" i="2"/>
  <c r="F52" i="2"/>
  <c r="E50" i="2"/>
  <c r="J24" i="2"/>
  <c r="E24" i="2"/>
  <c r="J157" i="2" s="1"/>
  <c r="J23" i="2"/>
  <c r="J21" i="2"/>
  <c r="E21" i="2"/>
  <c r="J156" i="2" s="1"/>
  <c r="J20" i="2"/>
  <c r="J18" i="2"/>
  <c r="E18" i="2"/>
  <c r="F55" i="2" s="1"/>
  <c r="J17" i="2"/>
  <c r="J15" i="2"/>
  <c r="E15" i="2"/>
  <c r="F54" i="2" s="1"/>
  <c r="J14" i="2"/>
  <c r="J12" i="2"/>
  <c r="J154" i="2"/>
  <c r="E7" i="2"/>
  <c r="E48" i="2"/>
  <c r="L50" i="1"/>
  <c r="AM50" i="1"/>
  <c r="AM49" i="1"/>
  <c r="L49" i="1"/>
  <c r="AM47" i="1"/>
  <c r="L47" i="1"/>
  <c r="L45" i="1"/>
  <c r="L44" i="1"/>
  <c r="BK458" i="2"/>
  <c r="BK1705" i="2"/>
  <c r="BK1547" i="2"/>
  <c r="J1258" i="2"/>
  <c r="J828" i="2"/>
  <c r="BK473" i="2"/>
  <c r="J2047" i="2"/>
  <c r="J2001" i="2"/>
  <c r="BK1955" i="2"/>
  <c r="BK1920" i="2"/>
  <c r="BK1572" i="2"/>
  <c r="BK1439" i="2"/>
  <c r="J1166" i="2"/>
  <c r="BK842" i="2"/>
  <c r="BK493" i="2"/>
  <c r="BK139" i="3"/>
  <c r="J91" i="3"/>
  <c r="J121" i="4"/>
  <c r="J190" i="4"/>
  <c r="BK153" i="4"/>
  <c r="J173" i="4"/>
  <c r="J147" i="4"/>
  <c r="BK128" i="4"/>
  <c r="BK170" i="5"/>
  <c r="BK149" i="5"/>
  <c r="J136" i="5"/>
  <c r="BK95" i="5"/>
  <c r="J474" i="6"/>
  <c r="BK146" i="6"/>
  <c r="J441" i="6"/>
  <c r="BK447" i="6"/>
  <c r="J114" i="6"/>
  <c r="BK210" i="6"/>
  <c r="J360" i="6"/>
  <c r="J258" i="6"/>
  <c r="J346" i="7"/>
  <c r="BK286" i="7"/>
  <c r="J185" i="7"/>
  <c r="J318" i="7"/>
  <c r="BK189" i="7"/>
  <c r="BK349" i="7"/>
  <c r="BK263" i="7"/>
  <c r="J145" i="7"/>
  <c r="J304" i="7"/>
  <c r="BK245" i="7"/>
  <c r="J159" i="7"/>
  <c r="J248" i="7"/>
  <c r="J150" i="7"/>
  <c r="J256" i="7"/>
  <c r="BK1038" i="2"/>
  <c r="J380" i="2"/>
  <c r="J1884" i="2"/>
  <c r="J1574" i="2"/>
  <c r="J1432" i="2"/>
  <c r="BK1145" i="2"/>
  <c r="BK991" i="2"/>
  <c r="BK666" i="2"/>
  <c r="BK346" i="2"/>
  <c r="J1547" i="2"/>
  <c r="BK1414" i="2"/>
  <c r="BK1207" i="2"/>
  <c r="BK1082" i="2"/>
  <c r="BK891" i="2"/>
  <c r="J713" i="2"/>
  <c r="BK373" i="2"/>
  <c r="J227" i="2"/>
  <c r="J1719" i="2"/>
  <c r="BK1633" i="2"/>
  <c r="BK1383" i="2"/>
  <c r="BK1087" i="2"/>
  <c r="BK290" i="2"/>
  <c r="J1769" i="2"/>
  <c r="BK1618" i="2"/>
  <c r="BK1495" i="2"/>
  <c r="BK1258" i="2"/>
  <c r="J991" i="2"/>
  <c r="J498" i="2"/>
  <c r="BK365" i="2"/>
  <c r="J1789" i="2"/>
  <c r="BK1564" i="2"/>
  <c r="J1369" i="2"/>
  <c r="BK1173" i="2"/>
  <c r="BK1042" i="2"/>
  <c r="BK711" i="2"/>
  <c r="J363" i="2"/>
  <c r="J1749" i="2"/>
  <c r="J1492" i="2"/>
  <c r="BK1378" i="2"/>
  <c r="J996" i="2"/>
  <c r="BK467" i="2"/>
  <c r="BK2033" i="2"/>
  <c r="BK1964" i="2"/>
  <c r="BK1940" i="2"/>
  <c r="BK1899" i="2"/>
  <c r="BK1783" i="2"/>
  <c r="BK1611" i="2"/>
  <c r="J1390" i="2"/>
  <c r="J1101" i="2"/>
  <c r="BK765" i="2"/>
  <c r="BK133" i="3"/>
  <c r="J120" i="3"/>
  <c r="BK101" i="4"/>
  <c r="BK220" i="4"/>
  <c r="J145" i="4"/>
  <c r="BK149" i="4"/>
  <c r="J215" i="4"/>
  <c r="BK115" i="4"/>
  <c r="J157" i="4"/>
  <c r="J119" i="4"/>
  <c r="J109" i="5"/>
  <c r="BK125" i="5"/>
  <c r="J131" i="5"/>
  <c r="J144" i="5"/>
  <c r="BK395" i="6"/>
  <c r="J234" i="6"/>
  <c r="J105" i="6"/>
  <c r="BK298" i="6"/>
  <c r="BK430" i="6"/>
  <c r="BK178" i="6"/>
  <c r="BK408" i="6"/>
  <c r="J223" i="6"/>
  <c r="BK239" i="6"/>
  <c r="J368" i="6"/>
  <c r="BK368" i="6"/>
  <c r="BK298" i="7"/>
  <c r="J197" i="7"/>
  <c r="J164" i="7"/>
  <c r="BK305" i="7"/>
  <c r="BK246" i="7"/>
  <c r="BK198" i="7"/>
  <c r="BK150" i="7"/>
  <c r="J119" i="8"/>
  <c r="J113" i="8"/>
  <c r="J100" i="8"/>
  <c r="J132" i="9"/>
  <c r="BK119" i="9"/>
  <c r="BK129" i="9"/>
  <c r="BK122" i="9"/>
  <c r="BK86" i="10"/>
  <c r="BK108" i="10"/>
  <c r="J111" i="10"/>
  <c r="J108" i="10"/>
  <c r="J112" i="11"/>
  <c r="BK96" i="11"/>
  <c r="J1838" i="2"/>
  <c r="BK1567" i="2"/>
  <c r="J1297" i="2"/>
  <c r="J1068" i="2"/>
  <c r="BK895" i="2"/>
  <c r="BK356" i="2"/>
  <c r="BK1897" i="2"/>
  <c r="BK1713" i="2"/>
  <c r="J1600" i="2"/>
  <c r="J1213" i="2"/>
  <c r="BK1015" i="2"/>
  <c r="J674" i="2"/>
  <c r="J1825" i="2"/>
  <c r="BK1485" i="2"/>
  <c r="J1253" i="2"/>
  <c r="J1015" i="2"/>
  <c r="BK733" i="2"/>
  <c r="BK202" i="2"/>
  <c r="BK1668" i="2"/>
  <c r="BK1437" i="2"/>
  <c r="BK1054" i="2"/>
  <c r="BK772" i="2"/>
  <c r="BK192" i="2"/>
  <c r="BK2024" i="2"/>
  <c r="BK1925" i="2"/>
  <c r="J1675" i="2"/>
  <c r="BK1560" i="2"/>
  <c r="BK1127" i="2"/>
  <c r="BK863" i="2"/>
  <c r="J361" i="2"/>
  <c r="J106" i="3"/>
  <c r="J108" i="3"/>
  <c r="J195" i="4"/>
  <c r="BK100" i="4"/>
  <c r="BK145" i="4"/>
  <c r="BK160" i="4"/>
  <c r="J99" i="5"/>
  <c r="J123" i="5"/>
  <c r="J117" i="6"/>
  <c r="BK252" i="7"/>
  <c r="J147" i="7"/>
  <c r="BK248" i="7"/>
  <c r="J125" i="7"/>
  <c r="J222" i="7"/>
  <c r="J138" i="7"/>
  <c r="BK240" i="7"/>
  <c r="J126" i="7"/>
  <c r="BK226" i="7"/>
  <c r="J344" i="7"/>
  <c r="BK227" i="7"/>
  <c r="J117" i="7"/>
  <c r="J1665" i="2"/>
  <c r="J348" i="7"/>
  <c r="J250" i="7"/>
  <c r="J291" i="7"/>
  <c r="BK139" i="7"/>
  <c r="J325" i="7"/>
  <c r="BK218" i="7"/>
  <c r="J118" i="7"/>
  <c r="J221" i="7"/>
  <c r="J127" i="7"/>
  <c r="J208" i="7"/>
  <c r="BK294" i="7"/>
  <c r="BK175" i="7"/>
  <c r="BK334" i="7"/>
  <c r="BK257" i="7"/>
  <c r="BK181" i="7"/>
  <c r="BK302" i="7"/>
  <c r="J235" i="7"/>
  <c r="J170" i="7"/>
  <c r="BK92" i="8"/>
  <c r="BK113" i="8"/>
  <c r="J111" i="9"/>
  <c r="J131" i="9"/>
  <c r="BK89" i="10"/>
  <c r="J114" i="10"/>
  <c r="BK119" i="10"/>
  <c r="BK102" i="11"/>
  <c r="BK92" i="11"/>
  <c r="BK1285" i="2"/>
  <c r="BK859" i="2"/>
  <c r="J370" i="2"/>
  <c r="BK297" i="2"/>
  <c r="J1742" i="2"/>
  <c r="J1542" i="2"/>
  <c r="J1207" i="2"/>
  <c r="BK994" i="2"/>
  <c r="J483" i="2"/>
  <c r="BK1838" i="2"/>
  <c r="BK1628" i="2"/>
  <c r="BK1449" i="2"/>
  <c r="J1244" i="2"/>
  <c r="J1125" i="2"/>
  <c r="BK936" i="2"/>
  <c r="BK753" i="2"/>
  <c r="BK449" i="2"/>
  <c r="BK1884" i="2"/>
  <c r="J1662" i="2"/>
  <c r="BK1550" i="2"/>
  <c r="J1260" i="2"/>
  <c r="BK961" i="2"/>
  <c r="J557" i="2"/>
  <c r="J202" i="2"/>
  <c r="BK1675" i="2"/>
  <c r="J1485" i="2"/>
  <c r="BK1141" i="2"/>
  <c r="BK967" i="2"/>
  <c r="BK454" i="2"/>
  <c r="BK1787" i="2"/>
  <c r="BK1497" i="2"/>
  <c r="J1387" i="2"/>
  <c r="BK1063" i="2"/>
  <c r="BK794" i="2"/>
  <c r="J337" i="2"/>
  <c r="J1835" i="2"/>
  <c r="J1626" i="2"/>
  <c r="BK1341" i="2"/>
  <c r="J1057" i="2"/>
  <c r="BK819" i="2"/>
  <c r="J239" i="2"/>
  <c r="J2032" i="2"/>
  <c r="J1971" i="2"/>
  <c r="BK1929" i="2"/>
  <c r="J1697" i="2"/>
  <c r="J1563" i="2"/>
  <c r="J1110" i="2"/>
  <c r="BK542" i="2"/>
  <c r="J117" i="3"/>
  <c r="J128" i="3"/>
  <c r="J149" i="4"/>
  <c r="J115" i="4"/>
  <c r="J151" i="4"/>
  <c r="J124" i="4"/>
  <c r="J1652" i="2"/>
  <c r="J1183" i="2"/>
  <c r="BK1969" i="2"/>
  <c r="J1920" i="2"/>
  <c r="BK1680" i="2"/>
  <c r="BK1514" i="2"/>
  <c r="J672" i="2"/>
  <c r="J133" i="3"/>
  <c r="BK91" i="3"/>
  <c r="BK195" i="4"/>
  <c r="J137" i="4"/>
  <c r="J207" i="4"/>
  <c r="BK180" i="4"/>
  <c r="BK93" i="5"/>
  <c r="J114" i="5"/>
  <c r="J469" i="6"/>
  <c r="BK455" i="6"/>
  <c r="J494" i="6"/>
  <c r="J310" i="6"/>
  <c r="BK184" i="6"/>
  <c r="BK174" i="6"/>
  <c r="J184" i="6"/>
  <c r="J310" i="7"/>
  <c r="J166" i="7"/>
  <c r="BK351" i="7"/>
  <c r="J198" i="7"/>
  <c r="BK341" i="7"/>
  <c r="J227" i="7"/>
  <c r="BK112" i="7"/>
  <c r="J133" i="7"/>
  <c r="J266" i="7"/>
  <c r="BK269" i="7"/>
  <c r="BK108" i="8"/>
  <c r="BK133" i="9"/>
  <c r="BK101" i="9"/>
  <c r="BK131" i="10"/>
  <c r="BK114" i="10"/>
  <c r="BK1651" i="2"/>
  <c r="BK1475" i="2"/>
  <c r="BK1125" i="2"/>
  <c r="BK696" i="2"/>
  <c r="BK305" i="2"/>
  <c r="J1710" i="2"/>
  <c r="J1133" i="2"/>
  <c r="J625" i="2"/>
  <c r="BK215" i="2"/>
  <c r="BK1596" i="2"/>
  <c r="J408" i="6"/>
  <c r="BK293" i="6"/>
  <c r="J196" i="6"/>
  <c r="J281" i="6"/>
  <c r="J357" i="6"/>
  <c r="BK467" i="6"/>
  <c r="BK114" i="6"/>
  <c r="BK353" i="7"/>
  <c r="BK319" i="7"/>
  <c r="BK179" i="7"/>
  <c r="J336" i="7"/>
  <c r="J293" i="7"/>
  <c r="J171" i="7"/>
  <c r="J308" i="7"/>
  <c r="J245" i="7"/>
  <c r="BK329" i="7"/>
  <c r="J229" i="7"/>
  <c r="BK1891" i="2"/>
  <c r="J1713" i="2"/>
  <c r="J1580" i="2"/>
  <c r="BK922" i="2"/>
  <c r="BK353" i="2"/>
  <c r="J1851" i="2"/>
  <c r="J1560" i="2"/>
  <c r="J1353" i="2"/>
  <c r="BK1002" i="2"/>
  <c r="J753" i="2"/>
  <c r="BK1707" i="2"/>
  <c r="J1375" i="2"/>
  <c r="BK1130" i="2"/>
  <c r="J922" i="2"/>
  <c r="BK659" i="2"/>
  <c r="J192" i="2"/>
  <c r="BK1390" i="2"/>
  <c r="J1009" i="2"/>
  <c r="J303" i="2"/>
  <c r="J1759" i="2"/>
  <c r="J1497" i="2"/>
  <c r="BK1078" i="2"/>
  <c r="BK443" i="2"/>
  <c r="BK1639" i="2"/>
  <c r="J1315" i="2"/>
  <c r="BK942" i="2"/>
  <c r="BK470" i="2"/>
  <c r="J1858" i="2"/>
  <c r="BK1582" i="2"/>
  <c r="J1203" i="2"/>
  <c r="J961" i="2"/>
  <c r="J621" i="2"/>
  <c r="J2045" i="2"/>
  <c r="J2014" i="2"/>
  <c r="J1953" i="2"/>
  <c r="BK1870" i="2"/>
  <c r="J1605" i="2"/>
  <c r="BK1180" i="2"/>
  <c r="BK909" i="2"/>
  <c r="BK400" i="2"/>
  <c r="J104" i="3"/>
  <c r="BK128" i="3"/>
  <c r="J220" i="4"/>
  <c r="J112" i="4"/>
  <c r="J183" i="4"/>
  <c r="BK113" i="4"/>
  <c r="J156" i="4"/>
  <c r="BK96" i="5"/>
  <c r="J180" i="5"/>
  <c r="J102" i="5"/>
  <c r="BK300" i="7"/>
  <c r="BK113" i="7"/>
  <c r="J214" i="7"/>
  <c r="J316" i="7"/>
  <c r="J154" i="7"/>
  <c r="J280" i="7"/>
  <c r="BK182" i="7"/>
  <c r="J263" i="7"/>
  <c r="BK120" i="7"/>
  <c r="BK268" i="7"/>
  <c r="BK166" i="7"/>
  <c r="BK1851" i="2"/>
  <c r="J1615" i="2"/>
  <c r="J302" i="7"/>
  <c r="J188" i="7"/>
  <c r="J335" i="7"/>
  <c r="J207" i="7"/>
  <c r="BK348" i="7"/>
  <c r="BK270" i="7"/>
  <c r="BK152" i="7"/>
  <c r="BK279" i="7"/>
  <c r="J196" i="7"/>
  <c r="J274" i="7"/>
  <c r="J163" i="7"/>
  <c r="J323" i="7"/>
  <c r="J249" i="7"/>
  <c r="J140" i="7"/>
  <c r="BK324" i="7"/>
  <c r="J215" i="7"/>
  <c r="BK170" i="7"/>
  <c r="J1526" i="2"/>
  <c r="J782" i="2"/>
  <c r="J1966" i="2"/>
  <c r="J1897" i="2"/>
  <c r="BK1533" i="2"/>
  <c r="BK1186" i="2"/>
  <c r="BK838" i="2"/>
  <c r="BK351" i="2"/>
  <c r="BK117" i="3"/>
  <c r="J188" i="4"/>
  <c r="J179" i="4"/>
  <c r="BK171" i="4"/>
  <c r="BK141" i="4"/>
  <c r="BK185" i="4"/>
  <c r="BK121" i="4"/>
  <c r="BK136" i="5"/>
  <c r="BK127" i="5"/>
  <c r="J449" i="6"/>
  <c r="J433" i="6"/>
  <c r="BK337" i="6"/>
  <c r="BK308" i="7"/>
  <c r="BK194" i="7"/>
  <c r="BK289" i="7"/>
  <c r="BK200" i="7"/>
  <c r="BK143" i="7"/>
  <c r="J127" i="8"/>
  <c r="J115" i="8"/>
  <c r="J95" i="9"/>
  <c r="J127" i="9"/>
  <c r="BK92" i="9"/>
  <c r="J917" i="2"/>
  <c r="J119" i="5"/>
  <c r="BK461" i="6"/>
  <c r="BK350" i="6"/>
  <c r="BK436" i="6"/>
  <c r="BK433" i="6"/>
  <c r="BK124" i="6"/>
  <c r="BK121" i="6"/>
  <c r="J366" i="6"/>
  <c r="BK108" i="6"/>
  <c r="BK229" i="7"/>
  <c r="BK316" i="7"/>
  <c r="BK244" i="7"/>
  <c r="J173" i="7"/>
  <c r="BK274" i="7"/>
  <c r="BK185" i="7"/>
  <c r="J210" i="7"/>
  <c r="BK304" i="7"/>
  <c r="BK129" i="7"/>
  <c r="BK104" i="8"/>
  <c r="BK126" i="9"/>
  <c r="J118" i="10"/>
  <c r="J127" i="10"/>
  <c r="J94" i="11"/>
  <c r="J119" i="11"/>
  <c r="BK1570" i="2"/>
  <c r="J1328" i="2"/>
  <c r="J624" i="2"/>
  <c r="J1855" i="2"/>
  <c r="J1550" i="2"/>
  <c r="BK1312" i="2"/>
  <c r="BK1873" i="2"/>
  <c r="BK1691" i="2"/>
  <c r="BK480" i="6"/>
  <c r="BK354" i="6"/>
  <c r="J445" i="6"/>
  <c r="J402" i="6"/>
  <c r="J459" i="6"/>
  <c r="J108" i="6"/>
  <c r="J275" i="6"/>
  <c r="J343" i="6"/>
  <c r="J338" i="7"/>
  <c r="J260" i="7"/>
  <c r="J119" i="7"/>
  <c r="BK110" i="7"/>
  <c r="BK253" i="7"/>
  <c r="J162" i="7"/>
  <c r="J288" i="7"/>
  <c r="J121" i="7"/>
  <c r="BK212" i="7"/>
  <c r="BK196" i="7"/>
  <c r="BK1866" i="2"/>
  <c r="J1685" i="2"/>
  <c r="J1567" i="2"/>
  <c r="BK1321" i="2"/>
  <c r="J967" i="2"/>
  <c r="J1868" i="2"/>
  <c r="BK1511" i="2"/>
  <c r="BK1191" i="2"/>
  <c r="BK833" i="2"/>
  <c r="J449" i="2"/>
  <c r="BK1767" i="2"/>
  <c r="BK1228" i="2"/>
  <c r="J999" i="2"/>
  <c r="J794" i="2"/>
  <c r="J297" i="2"/>
  <c r="J1740" i="2"/>
  <c r="BK1644" i="2"/>
  <c r="J1283" i="2"/>
  <c r="J443" i="2"/>
  <c r="BK1835" i="2"/>
  <c r="BK1315" i="2"/>
  <c r="J1103" i="2"/>
  <c r="J467" i="2"/>
  <c r="J1864" i="2"/>
  <c r="J1559" i="2"/>
  <c r="J1191" i="2"/>
  <c r="J679" i="2"/>
  <c r="J292" i="2"/>
  <c r="BK1632" i="2"/>
  <c r="BK1520" i="2"/>
  <c r="BK1326" i="2"/>
  <c r="BK1156" i="2"/>
  <c r="J895" i="2"/>
  <c r="BK1769" i="2"/>
  <c r="J1628" i="2"/>
  <c r="BK1462" i="2"/>
  <c r="J1153" i="2"/>
  <c r="J900" i="2"/>
  <c r="J588" i="2"/>
  <c r="BK176" i="2"/>
  <c r="BK2020" i="2"/>
  <c r="J1964" i="2"/>
  <c r="J1929" i="2"/>
  <c r="J1828" i="2"/>
  <c r="BK1610" i="2"/>
  <c r="BK1347" i="2"/>
  <c r="BK1122" i="2"/>
  <c r="BK893" i="2"/>
  <c r="J600" i="2"/>
  <c r="J97" i="3"/>
  <c r="J114" i="4"/>
  <c r="J213" i="4"/>
  <c r="J153" i="4"/>
  <c r="BK110" i="4"/>
  <c r="BK102" i="4"/>
  <c r="J100" i="5"/>
  <c r="J93" i="5"/>
  <c r="J145" i="5"/>
  <c r="BK424" i="6"/>
  <c r="J447" i="6"/>
  <c r="BK136" i="6"/>
  <c r="BK246" i="6"/>
  <c r="J138" i="6"/>
  <c r="J239" i="6"/>
  <c r="J340" i="6"/>
  <c r="J453" i="6"/>
  <c r="BK150" i="6"/>
  <c r="J178" i="6"/>
  <c r="J326" i="7"/>
  <c r="J206" i="7"/>
  <c r="J149" i="7"/>
  <c r="BK251" i="7"/>
  <c r="J134" i="7"/>
  <c r="BK314" i="7"/>
  <c r="BK178" i="7"/>
  <c r="BK126" i="7"/>
  <c r="J276" i="7"/>
  <c r="BK171" i="7"/>
  <c r="J116" i="7"/>
  <c r="BK202" i="7"/>
  <c r="BK326" i="7"/>
  <c r="BK209" i="7"/>
  <c r="J139" i="7"/>
  <c r="BK1369" i="2"/>
  <c r="BK953" i="2"/>
  <c r="BK340" i="2"/>
  <c r="BK1815" i="2"/>
  <c r="J1495" i="2"/>
  <c r="BK1208" i="2"/>
  <c r="BK914" i="2"/>
  <c r="BK557" i="2"/>
  <c r="BK248" i="2"/>
  <c r="J1631" i="2"/>
  <c r="J1462" i="2"/>
  <c r="BK1362" i="2"/>
  <c r="BK1169" i="2"/>
  <c r="BK1009" i="2"/>
  <c r="J942" i="2"/>
  <c r="J838" i="2"/>
  <c r="J642" i="2"/>
  <c r="BK267" i="2"/>
  <c r="J1755" i="2"/>
  <c r="J1564" i="2"/>
  <c r="BK1244" i="2"/>
  <c r="BK999" i="2"/>
  <c r="BK494" i="2"/>
  <c r="J1879" i="2"/>
  <c r="BK1685" i="2"/>
  <c r="BK1375" i="2"/>
  <c r="BK1205" i="2"/>
  <c r="J870" i="2"/>
  <c r="BK206" i="2"/>
  <c r="BK1619" i="2"/>
  <c r="J1530" i="2"/>
  <c r="BK1332" i="2"/>
  <c r="J1145" i="2"/>
  <c r="J859" i="2"/>
  <c r="J654" i="2"/>
  <c r="BK1843" i="2"/>
  <c r="BK1649" i="2"/>
  <c r="BK1469" i="2"/>
  <c r="J1292" i="2"/>
  <c r="J853" i="2"/>
  <c r="BK301" i="2"/>
  <c r="J2020" i="2"/>
  <c r="J1707" i="2"/>
  <c r="J1072" i="2"/>
  <c r="J504" i="2"/>
  <c r="J2033" i="2"/>
  <c r="BK1978" i="2"/>
  <c r="J1925" i="2"/>
  <c r="BK1283" i="2"/>
  <c r="J936" i="2"/>
  <c r="J139" i="3"/>
  <c r="BK123" i="3"/>
  <c r="BK96" i="4"/>
  <c r="J198" i="4"/>
  <c r="J102" i="4"/>
  <c r="BK118" i="4"/>
  <c r="BK152" i="5"/>
  <c r="BK134" i="5"/>
  <c r="J483" i="6"/>
  <c r="BK405" i="6"/>
  <c r="BK343" i="6"/>
  <c r="J374" i="6"/>
  <c r="J146" i="6"/>
  <c r="BK443" i="6"/>
  <c r="J439" i="6"/>
  <c r="J351" i="7"/>
  <c r="J255" i="7"/>
  <c r="BK282" i="7"/>
  <c r="J240" i="7"/>
  <c r="BK131" i="7"/>
  <c r="BK296" i="7"/>
  <c r="BK238" i="7"/>
  <c r="BK328" i="7"/>
  <c r="BK259" i="7"/>
  <c r="J334" i="7"/>
  <c r="BK247" i="7"/>
  <c r="J285" i="7"/>
  <c r="J117" i="8"/>
  <c r="J122" i="9"/>
  <c r="BK124" i="10"/>
  <c r="BK92" i="10"/>
  <c r="J99" i="11"/>
  <c r="BK1914" i="2"/>
  <c r="BK1697" i="2"/>
  <c r="BK1563" i="2"/>
  <c r="J312" i="2"/>
  <c r="J1783" i="2"/>
  <c r="J1508" i="2"/>
  <c r="J1276" i="2"/>
  <c r="BK1022" i="2"/>
  <c r="J842" i="2"/>
  <c r="J1861" i="2"/>
  <c r="J1625" i="2"/>
  <c r="BK483" i="6"/>
  <c r="BK203" i="6"/>
  <c r="BK275" i="6"/>
  <c r="BK117" i="6"/>
  <c r="BK459" i="6"/>
  <c r="J174" i="6"/>
  <c r="J298" i="7"/>
  <c r="BK243" i="7"/>
  <c r="J353" i="7"/>
  <c r="BK204" i="7"/>
  <c r="J143" i="7"/>
  <c r="BK260" i="7"/>
  <c r="J155" i="7"/>
  <c r="J158" i="7"/>
  <c r="J286" i="7"/>
  <c r="J124" i="7"/>
  <c r="BK1536" i="2"/>
  <c r="BK1195" i="2"/>
  <c r="BK522" i="2"/>
  <c r="J167" i="2"/>
  <c r="J1674" i="2"/>
  <c r="BK1482" i="2"/>
  <c r="BK1049" i="2"/>
  <c r="BK1906" i="2"/>
  <c r="BK1614" i="2"/>
  <c r="BK1353" i="2"/>
  <c r="BK1110" i="2"/>
  <c r="J905" i="2"/>
  <c r="J346" i="2"/>
  <c r="J1326" i="2"/>
  <c r="BK814" i="2"/>
  <c r="BK220" i="2"/>
  <c r="BK1710" i="2"/>
  <c r="J1367" i="2"/>
  <c r="J1180" i="2"/>
  <c r="J763" i="2"/>
  <c r="BK239" i="2"/>
  <c r="BK1625" i="2"/>
  <c r="J1350" i="2"/>
  <c r="J953" i="2"/>
  <c r="BK337" i="2"/>
  <c r="BK1725" i="2"/>
  <c r="J1478" i="2"/>
  <c r="J1186" i="2"/>
  <c r="BK1133" i="2"/>
  <c r="BK944" i="2"/>
  <c r="J351" i="2"/>
  <c r="BK1605" i="2"/>
  <c r="J1355" i="2"/>
  <c r="J958" i="2"/>
  <c r="J652" i="2"/>
  <c r="J235" i="2"/>
  <c r="BK2007" i="2"/>
  <c r="BK1943" i="2"/>
  <c r="J1856" i="2"/>
  <c r="J1634" i="2"/>
  <c r="J1552" i="2"/>
  <c r="J1095" i="2"/>
  <c r="J723" i="2"/>
  <c r="J131" i="3"/>
  <c r="BK130" i="3"/>
  <c r="BK126" i="3"/>
  <c r="J96" i="4"/>
  <c r="BK205" i="4"/>
  <c r="BK192" i="4"/>
  <c r="J139" i="4"/>
  <c r="J130" i="4"/>
  <c r="BK124" i="4"/>
  <c r="BK129" i="5"/>
  <c r="BK94" i="5"/>
  <c r="BK154" i="5"/>
  <c r="BK486" i="6"/>
  <c r="BK334" i="6"/>
  <c r="BK471" i="6"/>
  <c r="J170" i="6"/>
  <c r="J489" i="6"/>
  <c r="J331" i="6"/>
  <c r="BK402" i="6"/>
  <c r="BK357" i="6"/>
  <c r="J158" i="6"/>
  <c r="J314" i="7"/>
  <c r="J190" i="7"/>
  <c r="BK333" i="7"/>
  <c r="J242" i="7"/>
  <c r="BK115" i="7"/>
  <c r="J283" i="7"/>
  <c r="BK165" i="7"/>
  <c r="BK339" i="7"/>
  <c r="J251" i="7"/>
  <c r="J178" i="7"/>
  <c r="BK133" i="7"/>
  <c r="BK223" i="7"/>
  <c r="BK345" i="7"/>
  <c r="BK291" i="7"/>
  <c r="J151" i="7"/>
  <c r="BK1429" i="2"/>
  <c r="BK1177" i="2"/>
  <c r="BK621" i="2"/>
  <c r="BK227" i="2"/>
  <c r="BK1635" i="2"/>
  <c r="J1285" i="2"/>
  <c r="BK1040" i="2"/>
  <c r="J765" i="2"/>
  <c r="AS55" i="1"/>
  <c r="J454" i="2"/>
  <c r="BK188" i="2"/>
  <c r="BK1686" i="2"/>
  <c r="BK1603" i="2"/>
  <c r="BK1335" i="2"/>
  <c r="J912" i="2"/>
  <c r="BK332" i="2"/>
  <c r="BK173" i="2"/>
  <c r="J1643" i="2"/>
  <c r="J1449" i="2"/>
  <c r="BK1057" i="2"/>
  <c r="BK669" i="2"/>
  <c r="J1843" i="2"/>
  <c r="BK1516" i="2"/>
  <c r="J1302" i="2"/>
  <c r="J1085" i="2"/>
  <c r="J751" i="2"/>
  <c r="BK277" i="2"/>
  <c r="BK1699" i="2"/>
  <c r="J1442" i="2"/>
  <c r="J1042" i="2"/>
  <c r="BK610" i="2"/>
  <c r="BK2038" i="2"/>
  <c r="J1994" i="2"/>
  <c r="J1961" i="2"/>
  <c r="J1933" i="2"/>
  <c r="J1691" i="2"/>
  <c r="J1501" i="2"/>
  <c r="J1195" i="2"/>
  <c r="BK1072" i="2"/>
  <c r="J882" i="2"/>
  <c r="J123" i="3"/>
  <c r="J114" i="3"/>
  <c r="BK182" i="4"/>
  <c r="J171" i="4"/>
  <c r="BK108" i="4"/>
  <c r="BK181" i="4"/>
  <c r="J143" i="4"/>
  <c r="BK183" i="4"/>
  <c r="J176" i="5"/>
  <c r="BK142" i="5"/>
  <c r="J129" i="5"/>
  <c r="BK138" i="5"/>
  <c r="BK363" i="6"/>
  <c r="BK196" i="6"/>
  <c r="BK381" i="6"/>
  <c r="J203" i="6"/>
  <c r="J378" i="6"/>
  <c r="BK99" i="6"/>
  <c r="BK360" i="6"/>
  <c r="BK378" i="6"/>
  <c r="BK441" i="6"/>
  <c r="BK414" i="6"/>
  <c r="J315" i="7"/>
  <c r="J213" i="7"/>
  <c r="J175" i="7"/>
  <c r="J324" i="7"/>
  <c r="J268" i="7"/>
  <c r="BK213" i="7"/>
  <c r="J172" i="7"/>
  <c r="J108" i="7"/>
  <c r="BK127" i="8"/>
  <c r="BK121" i="8"/>
  <c r="BK131" i="9"/>
  <c r="J805" i="2"/>
  <c r="BK1818" i="2"/>
  <c r="J1570" i="2"/>
  <c r="J1208" i="2"/>
  <c r="J814" i="2"/>
  <c r="J262" i="2"/>
  <c r="J2025" i="2"/>
  <c r="J1087" i="2"/>
  <c r="BK588" i="2"/>
  <c r="BK129" i="3"/>
  <c r="J185" i="4"/>
  <c r="J106" i="4"/>
  <c r="BK166" i="4"/>
  <c r="BK123" i="5"/>
  <c r="J112" i="5"/>
  <c r="J149" i="5"/>
  <c r="BK501" i="6"/>
  <c r="BK102" i="6"/>
  <c r="J166" i="6"/>
  <c r="J321" i="6"/>
  <c r="BK263" i="6"/>
  <c r="J255" i="6"/>
  <c r="J207" i="6"/>
  <c r="BK318" i="7"/>
  <c r="BK186" i="7"/>
  <c r="J160" i="7"/>
  <c r="BK265" i="7"/>
  <c r="BK137" i="7"/>
  <c r="BK309" i="7"/>
  <c r="J157" i="7"/>
  <c r="BK190" i="7"/>
  <c r="BK146" i="7"/>
  <c r="J189" i="7"/>
  <c r="BK126" i="8"/>
  <c r="J89" i="9"/>
  <c r="BK130" i="10"/>
  <c r="J119" i="10"/>
  <c r="BK116" i="11"/>
  <c r="BK1755" i="2"/>
  <c r="BK1599" i="2"/>
  <c r="BK1422" i="2"/>
  <c r="J1032" i="2"/>
  <c r="J478" i="2"/>
  <c r="BK1615" i="2"/>
  <c r="BK1198" i="2"/>
  <c r="BK951" i="2"/>
  <c r="J796" i="2"/>
  <c r="J418" i="2"/>
  <c r="J1757" i="2"/>
  <c r="J467" i="6"/>
  <c r="BK111" i="6"/>
  <c r="BK158" i="6"/>
  <c r="BK463" i="6"/>
  <c r="BK132" i="6"/>
  <c r="BK399" i="6"/>
  <c r="J331" i="7"/>
  <c r="J204" i="7"/>
  <c r="J309" i="7"/>
  <c r="BK163" i="7"/>
  <c r="J327" i="7"/>
  <c r="J186" i="7"/>
  <c r="BK177" i="7"/>
  <c r="BK267" i="7"/>
  <c r="BK215" i="7"/>
  <c r="J1610" i="2"/>
  <c r="J1405" i="2"/>
  <c r="J784" i="2"/>
  <c r="BK314" i="2"/>
  <c r="BK1607" i="2"/>
  <c r="J1219" i="2"/>
  <c r="J383" i="2"/>
  <c r="J1680" i="2"/>
  <c r="BK1432" i="2"/>
  <c r="BK1166" i="2"/>
  <c r="BK840" i="2"/>
  <c r="J473" i="2"/>
  <c r="BK1624" i="2"/>
  <c r="BK1542" i="2"/>
  <c r="BK919" i="2"/>
  <c r="J277" i="2"/>
  <c r="J1452" i="2"/>
  <c r="J1046" i="2"/>
  <c r="BK631" i="2"/>
  <c r="J1911" i="2"/>
  <c r="J1612" i="2"/>
  <c r="J1231" i="2"/>
  <c r="J1002" i="2"/>
  <c r="BK367" i="2"/>
  <c r="J2043" i="2"/>
  <c r="BK1966" i="2"/>
  <c r="BK679" i="2"/>
  <c r="BK103" i="3"/>
  <c r="BK102" i="3"/>
  <c r="J178" i="4"/>
  <c r="J158" i="4"/>
  <c r="BK126" i="4"/>
  <c r="BK99" i="4"/>
  <c r="BK168" i="4"/>
  <c r="BK156" i="5"/>
  <c r="J156" i="5"/>
  <c r="BK119" i="5"/>
  <c r="J152" i="5"/>
  <c r="BK374" i="6"/>
  <c r="BK258" i="6"/>
  <c r="J376" i="6"/>
  <c r="BK347" i="6"/>
  <c r="J421" i="6"/>
  <c r="BK281" i="6"/>
  <c r="BK138" i="6"/>
  <c r="J305" i="7"/>
  <c r="BK199" i="7"/>
  <c r="J343" i="7"/>
  <c r="BK277" i="7"/>
  <c r="J156" i="7"/>
  <c r="BK322" i="7"/>
  <c r="J202" i="7"/>
  <c r="J137" i="7"/>
  <c r="J241" i="7"/>
  <c r="J122" i="7"/>
  <c r="BK228" i="7"/>
  <c r="J174" i="7"/>
  <c r="BK1508" i="2"/>
  <c r="BK1213" i="2"/>
  <c r="J704" i="2"/>
  <c r="J305" i="2"/>
  <c r="J1668" i="2"/>
  <c r="J1312" i="2"/>
  <c r="J1150" i="2"/>
  <c r="J1536" i="2"/>
  <c r="BK796" i="2"/>
  <c r="BK718" i="2"/>
  <c r="J1899" i="2"/>
  <c r="J1866" i="2"/>
  <c r="BK1530" i="2"/>
  <c r="BK1101" i="2"/>
  <c r="BK704" i="2"/>
  <c r="J220" i="2"/>
  <c r="J2007" i="2"/>
  <c r="BK1951" i="2"/>
  <c r="BK106" i="3"/>
  <c r="BK94" i="3"/>
  <c r="J117" i="4"/>
  <c r="J108" i="4"/>
  <c r="BK139" i="4"/>
  <c r="J165" i="5"/>
  <c r="BK165" i="5"/>
  <c r="BK163" i="5"/>
  <c r="J471" i="6"/>
  <c r="J328" i="6"/>
  <c r="J457" i="6"/>
  <c r="J249" i="6"/>
  <c r="BK324" i="6"/>
  <c r="J455" i="6"/>
  <c r="J298" i="6"/>
  <c r="J334" i="6"/>
  <c r="J461" i="6"/>
  <c r="BK189" i="6"/>
  <c r="J231" i="6"/>
  <c r="BK276" i="7"/>
  <c r="BK193" i="7"/>
  <c r="J290" i="7"/>
  <c r="BK254" i="7"/>
  <c r="J209" i="7"/>
  <c r="BK127" i="7"/>
  <c r="BK100" i="8"/>
  <c r="J108" i="8"/>
  <c r="J119" i="9"/>
  <c r="BK118" i="9"/>
  <c r="J104" i="9"/>
  <c r="BK98" i="10"/>
  <c r="J129" i="10"/>
  <c r="J123" i="10"/>
  <c r="BK122" i="11"/>
  <c r="BK127" i="11"/>
  <c r="J106" i="11"/>
  <c r="J1794" i="2"/>
  <c r="BK1425" i="2"/>
  <c r="BK1253" i="2"/>
  <c r="J994" i="2"/>
  <c r="BK498" i="2"/>
  <c r="J188" i="2"/>
  <c r="BK1761" i="2"/>
  <c r="J1619" i="2"/>
  <c r="BK1397" i="2"/>
  <c r="BK1163" i="2"/>
  <c r="BK828" i="2"/>
  <c r="J176" i="2"/>
  <c r="J1608" i="2"/>
  <c r="J1394" i="2"/>
  <c r="J1205" i="2"/>
  <c r="J877" i="2"/>
  <c r="J353" i="2"/>
  <c r="J1840" i="2"/>
  <c r="J1464" i="2"/>
  <c r="BK1150" i="2"/>
  <c r="J845" i="2"/>
  <c r="J490" i="2"/>
  <c r="BK2032" i="2"/>
  <c r="J1969" i="2"/>
  <c r="J1922" i="2"/>
  <c r="J1633" i="2"/>
  <c r="BK1328" i="2"/>
  <c r="BK927" i="2"/>
  <c r="J610" i="2"/>
  <c r="BK250" i="2"/>
  <c r="J100" i="3"/>
  <c r="BK114" i="3"/>
  <c r="BK176" i="4"/>
  <c r="J113" i="4"/>
  <c r="BK201" i="4"/>
  <c r="J203" i="4"/>
  <c r="J138" i="5"/>
  <c r="J167" i="5"/>
  <c r="BK145" i="5"/>
  <c r="J154" i="5"/>
  <c r="BK285" i="7"/>
  <c r="BK164" i="7"/>
  <c r="J232" i="7"/>
  <c r="BK352" i="7"/>
  <c r="J200" i="7"/>
  <c r="J322" i="7"/>
  <c r="J216" i="7"/>
  <c r="J292" i="7"/>
  <c r="BK162" i="7"/>
  <c r="J236" i="7"/>
  <c r="J128" i="7"/>
  <c r="J1734" i="2"/>
  <c r="BK105" i="6"/>
  <c r="J265" i="7"/>
  <c r="BK117" i="7"/>
  <c r="J252" i="7"/>
  <c r="J187" i="7"/>
  <c r="BK340" i="7"/>
  <c r="BK256" i="7"/>
  <c r="J130" i="7"/>
  <c r="BK249" i="7"/>
  <c r="J294" i="7"/>
  <c r="BK188" i="7"/>
  <c r="BK116" i="7"/>
  <c r="J212" i="7"/>
  <c r="J337" i="7"/>
  <c r="BK264" i="7"/>
  <c r="J144" i="7"/>
  <c r="BK258" i="7"/>
  <c r="BK210" i="7"/>
  <c r="J109" i="7"/>
  <c r="J111" i="8"/>
  <c r="BK106" i="8"/>
  <c r="BK127" i="9"/>
  <c r="BK108" i="9"/>
  <c r="BK121" i="10"/>
  <c r="J120" i="10"/>
  <c r="BK101" i="10"/>
  <c r="J104" i="11"/>
  <c r="J92" i="11"/>
  <c r="J1222" i="2"/>
  <c r="BK812" i="2"/>
  <c r="J339" i="2"/>
  <c r="BK1856" i="2"/>
  <c r="J1632" i="2"/>
  <c r="J1330" i="2"/>
  <c r="BK1128" i="2"/>
  <c r="BK713" i="2"/>
  <c r="BK242" i="2"/>
  <c r="J1725" i="2"/>
  <c r="BK1608" i="2"/>
  <c r="BK1217" i="2"/>
  <c r="J1022" i="2"/>
  <c r="J886" i="2"/>
  <c r="BK674" i="2"/>
  <c r="J348" i="2"/>
  <c r="BK1828" i="2"/>
  <c r="BK1622" i="2"/>
  <c r="BK1358" i="2"/>
  <c r="BK1091" i="2"/>
  <c r="J766" i="2"/>
  <c r="BK370" i="2"/>
  <c r="BK1889" i="2"/>
  <c r="J1591" i="2"/>
  <c r="BK1318" i="2"/>
  <c r="J1082" i="2"/>
  <c r="BK692" i="2"/>
  <c r="J1906" i="2"/>
  <c r="BK1552" i="2"/>
  <c r="BK867" i="2"/>
  <c r="BK1738" i="2"/>
  <c r="J1488" i="2"/>
  <c r="BK1219" i="2"/>
  <c r="BK877" i="2"/>
  <c r="BK383" i="2"/>
  <c r="BK2037" i="2"/>
  <c r="BK1981" i="2"/>
  <c r="BK1938" i="2"/>
  <c r="BK1736" i="2"/>
  <c r="J1603" i="2"/>
  <c r="J1341" i="2"/>
  <c r="J1091" i="2"/>
  <c r="BK387" i="2"/>
  <c r="J136" i="3"/>
  <c r="J99" i="4"/>
  <c r="J166" i="4"/>
  <c r="J105" i="4"/>
  <c r="BK137" i="4"/>
  <c r="BK147" i="4"/>
  <c r="J161" i="5"/>
  <c r="J147" i="5"/>
  <c r="J158" i="5"/>
  <c r="J121" i="5"/>
  <c r="BK180" i="5"/>
  <c r="BK465" i="6"/>
  <c r="J386" i="6"/>
  <c r="J142" i="6"/>
  <c r="J390" i="6"/>
  <c r="J497" i="6"/>
  <c r="J286" i="6"/>
  <c r="BK366" i="6"/>
  <c r="J337" i="6"/>
  <c r="J465" i="6"/>
  <c r="BK207" i="6"/>
  <c r="BK343" i="7"/>
  <c r="J223" i="7"/>
  <c r="J136" i="7"/>
  <c r="J264" i="7"/>
  <c r="BK214" i="7"/>
  <c r="J152" i="7"/>
  <c r="J98" i="8"/>
  <c r="BK115" i="8"/>
  <c r="J92" i="8"/>
  <c r="J129" i="9"/>
  <c r="J118" i="9"/>
  <c r="J128" i="10"/>
  <c r="BK126" i="10"/>
  <c r="BK122" i="10"/>
  <c r="BK104" i="10"/>
  <c r="BK125" i="11"/>
  <c r="BK104" i="11"/>
  <c r="BK1789" i="2"/>
  <c r="J1644" i="2"/>
  <c r="BK1394" i="2"/>
  <c r="BK1028" i="2"/>
  <c r="BK882" i="2"/>
  <c r="J290" i="2"/>
  <c r="BK1674" i="2"/>
  <c r="J1414" i="2"/>
  <c r="J539" i="2"/>
  <c r="BK418" i="2"/>
  <c r="BK230" i="2"/>
  <c r="BK1759" i="2"/>
  <c r="J1621" i="2"/>
  <c r="J1308" i="2"/>
  <c r="BK217" i="2"/>
  <c r="BK2014" i="2"/>
  <c r="J1943" i="2"/>
  <c r="J1730" i="2"/>
  <c r="J1555" i="2"/>
  <c r="J1401" i="2"/>
  <c r="BK886" i="2"/>
  <c r="BK104" i="3"/>
  <c r="BK117" i="4"/>
  <c r="BK178" i="4"/>
  <c r="BK188" i="4"/>
  <c r="J118" i="4"/>
  <c r="BK105" i="4"/>
  <c r="J140" i="5"/>
  <c r="BK161" i="5"/>
  <c r="J480" i="6"/>
  <c r="J134" i="6"/>
  <c r="BK453" i="6"/>
  <c r="J154" i="6"/>
  <c r="J228" i="6"/>
  <c r="BK457" i="6"/>
  <c r="BK390" i="6"/>
  <c r="BK142" i="6"/>
  <c r="BK272" i="7"/>
  <c r="BK151" i="7"/>
  <c r="BK125" i="7"/>
  <c r="J244" i="7"/>
  <c r="BK136" i="7"/>
  <c r="BK160" i="7"/>
  <c r="BK288" i="7"/>
  <c r="J224" i="7"/>
  <c r="BK96" i="8"/>
  <c r="BK89" i="9"/>
  <c r="J98" i="9"/>
  <c r="J130" i="10"/>
  <c r="J126" i="10"/>
  <c r="J108" i="11"/>
  <c r="BK1631" i="2"/>
  <c r="J1533" i="2"/>
  <c r="J1173" i="2"/>
  <c r="BK810" i="2"/>
  <c r="J267" i="2"/>
  <c r="BK1757" i="2"/>
  <c r="J669" i="2"/>
  <c r="J1831" i="2"/>
  <c r="J151" i="5"/>
  <c r="BK489" i="6"/>
  <c r="BK449" i="6"/>
  <c r="BK154" i="6"/>
  <c r="J137" i="6"/>
  <c r="J136" i="6"/>
  <c r="BK154" i="7"/>
  <c r="BK216" i="7"/>
  <c r="BK346" i="7"/>
  <c r="BK320" i="7"/>
  <c r="BK222" i="7"/>
  <c r="J238" i="7"/>
  <c r="BK128" i="7"/>
  <c r="J258" i="7"/>
  <c r="J168" i="7"/>
  <c r="BK1831" i="2"/>
  <c r="BK1233" i="2"/>
  <c r="J840" i="2"/>
  <c r="BK303" i="2"/>
  <c r="BK1720" i="2"/>
  <c r="BK1308" i="2"/>
  <c r="J893" i="2"/>
  <c r="J1848" i="2"/>
  <c r="J1592" i="2"/>
  <c r="BK1276" i="2"/>
  <c r="J1063" i="2"/>
  <c r="BK723" i="2"/>
  <c r="J375" i="2"/>
  <c r="BK1858" i="2"/>
  <c r="BK1105" i="2"/>
  <c r="BK624" i="2"/>
  <c r="J169" i="2"/>
  <c r="J1358" i="2"/>
  <c r="BK926" i="2"/>
  <c r="J359" i="2"/>
  <c r="BK97" i="3"/>
  <c r="BK132" i="4"/>
  <c r="BK198" i="4"/>
  <c r="BK179" i="4"/>
  <c r="J211" i="4"/>
  <c r="BK151" i="4"/>
  <c r="BK190" i="4"/>
  <c r="BK213" i="4"/>
  <c r="BK157" i="4"/>
  <c r="BK140" i="5"/>
  <c r="J95" i="5"/>
  <c r="BK159" i="5"/>
  <c r="BK158" i="5"/>
  <c r="J414" i="6"/>
  <c r="BK392" i="6"/>
  <c r="J427" i="6"/>
  <c r="BK451" i="6"/>
  <c r="J263" i="6"/>
  <c r="J392" i="6"/>
  <c r="J424" i="6"/>
  <c r="J111" i="6"/>
  <c r="J347" i="6"/>
  <c r="BK328" i="6"/>
  <c r="J340" i="7"/>
  <c r="BK236" i="7"/>
  <c r="J129" i="7"/>
  <c r="BK284" i="7"/>
  <c r="BK221" i="7"/>
  <c r="BK183" i="7"/>
  <c r="BK134" i="7"/>
  <c r="J96" i="8"/>
  <c r="BK94" i="8"/>
  <c r="BK111" i="9"/>
  <c r="J86" i="9"/>
  <c r="BK95" i="9"/>
  <c r="BK98" i="9"/>
  <c r="BK111" i="10"/>
  <c r="BK125" i="10"/>
  <c r="BK123" i="10"/>
  <c r="J114" i="11"/>
  <c r="BK112" i="11"/>
  <c r="BK94" i="11"/>
  <c r="BK1879" i="2"/>
  <c r="BK1730" i="2"/>
  <c r="BK1367" i="2"/>
  <c r="BK1153" i="2"/>
  <c r="J772" i="2"/>
  <c r="J666" i="2"/>
  <c r="BK262" i="2"/>
  <c r="BK1855" i="2"/>
  <c r="J1669" i="2"/>
  <c r="J1469" i="2"/>
  <c r="J1321" i="2"/>
  <c r="BK969" i="2"/>
  <c r="BK501" i="2"/>
  <c r="BK1887" i="2"/>
  <c r="BK1580" i="2"/>
  <c r="BK1350" i="2"/>
  <c r="J1078" i="2"/>
  <c r="J812" i="2"/>
  <c r="J1914" i="2"/>
  <c r="BK1634" i="2"/>
  <c r="J1268" i="2"/>
  <c r="J1028" i="2"/>
  <c r="J332" i="2"/>
  <c r="J2038" i="2"/>
  <c r="J1978" i="2"/>
  <c r="J1940" i="2"/>
  <c r="BK1740" i="2"/>
  <c r="J1520" i="2"/>
  <c r="BK1085" i="2"/>
  <c r="J733" i="2"/>
  <c r="J301" i="2"/>
  <c r="J126" i="3"/>
  <c r="J94" i="3"/>
  <c r="BK119" i="4"/>
  <c r="BK203" i="4"/>
  <c r="J126" i="4"/>
  <c r="J110" i="4"/>
  <c r="BK114" i="5"/>
  <c r="J116" i="5"/>
  <c r="J349" i="7"/>
  <c r="J270" i="7"/>
  <c r="J179" i="7"/>
  <c r="BK325" i="7"/>
  <c r="J194" i="7"/>
  <c r="BK344" i="7"/>
  <c r="BK350" i="7"/>
  <c r="J271" i="7"/>
  <c r="BK173" i="7"/>
  <c r="BK275" i="7"/>
  <c r="BK156" i="7"/>
  <c r="J296" i="7"/>
  <c r="BK206" i="7"/>
  <c r="J1873" i="2"/>
  <c r="J1639" i="2"/>
  <c r="J320" i="7"/>
  <c r="J217" i="7"/>
  <c r="BK266" i="7"/>
  <c r="BK130" i="7"/>
  <c r="BK335" i="7"/>
  <c r="J184" i="7"/>
  <c r="BK124" i="7"/>
  <c r="J275" i="7"/>
  <c r="BK138" i="7"/>
  <c r="J261" i="7"/>
  <c r="BK337" i="7"/>
  <c r="BK195" i="7"/>
  <c r="J341" i="7"/>
  <c r="BK292" i="7"/>
  <c r="J183" i="7"/>
  <c r="BK315" i="7"/>
  <c r="J247" i="7"/>
  <c r="BK197" i="7"/>
  <c r="J146" i="7"/>
  <c r="BK111" i="8"/>
  <c r="J126" i="8"/>
  <c r="J126" i="9"/>
  <c r="BK132" i="9"/>
  <c r="J108" i="9"/>
  <c r="BK118" i="10"/>
  <c r="J124" i="10"/>
  <c r="J102" i="11"/>
  <c r="J110" i="11"/>
  <c r="J1383" i="2"/>
  <c r="J969" i="2"/>
  <c r="BK672" i="2"/>
  <c r="J310" i="2"/>
  <c r="J1785" i="2"/>
  <c r="J1597" i="2"/>
  <c r="BK1226" i="2"/>
  <c r="J867" i="2"/>
  <c r="J387" i="2"/>
  <c r="J1870" i="2"/>
  <c r="BK1662" i="2"/>
  <c r="BK1467" i="2"/>
  <c r="J1347" i="2"/>
  <c r="J1089" i="2"/>
  <c r="J985" i="2"/>
  <c r="BK821" i="2"/>
  <c r="J633" i="2"/>
  <c r="J206" i="2"/>
  <c r="BK1693" i="2"/>
  <c r="BK1523" i="2"/>
  <c r="BK1292" i="2"/>
  <c r="J1054" i="2"/>
  <c r="J685" i="2"/>
  <c r="BK292" i="2"/>
  <c r="J1767" i="2"/>
  <c r="BK1655" i="2"/>
  <c r="BK1417" i="2"/>
  <c r="J1226" i="2"/>
  <c r="BK1026" i="2"/>
  <c r="BK539" i="2"/>
  <c r="J1624" i="2"/>
  <c r="J1437" i="2"/>
  <c r="BK1268" i="2"/>
  <c r="BK996" i="2"/>
  <c r="J522" i="2"/>
  <c r="BK167" i="2"/>
  <c r="J1636" i="2"/>
  <c r="J1177" i="2"/>
  <c r="J1038" i="2"/>
  <c r="J542" i="2"/>
  <c r="BK2045" i="2"/>
  <c r="BK1994" i="2"/>
  <c r="BK1922" i="2"/>
  <c r="BK1621" i="2"/>
  <c r="BK1478" i="2"/>
  <c r="J1131" i="2"/>
  <c r="BK282" i="2"/>
  <c r="BK130" i="4"/>
  <c r="BK215" i="4"/>
  <c r="J218" i="4"/>
  <c r="J163" i="4"/>
  <c r="J100" i="4"/>
  <c r="BK173" i="4"/>
  <c r="BK107" i="4"/>
  <c r="J163" i="5"/>
  <c r="BK99" i="5"/>
  <c r="BK167" i="5"/>
  <c r="BK100" i="5"/>
  <c r="J142" i="5"/>
  <c r="J477" i="6"/>
  <c r="J451" i="6"/>
  <c r="BK249" i="6"/>
  <c r="J463" i="6"/>
  <c r="BK270" i="6"/>
  <c r="BK445" i="6"/>
  <c r="J225" i="6"/>
  <c r="J399" i="6"/>
  <c r="J102" i="6"/>
  <c r="BK286" i="6"/>
  <c r="J363" i="6"/>
  <c r="J436" i="6"/>
  <c r="J199" i="7"/>
  <c r="J161" i="7"/>
  <c r="BK280" i="7"/>
  <c r="BK225" i="7"/>
  <c r="BK180" i="7"/>
  <c r="BK123" i="8"/>
  <c r="BK102" i="8"/>
  <c r="J125" i="8"/>
  <c r="BK114" i="9"/>
  <c r="J101" i="9"/>
  <c r="BK127" i="10"/>
  <c r="J92" i="10"/>
  <c r="BK129" i="10"/>
  <c r="J95" i="10"/>
  <c r="BK108" i="11"/>
  <c r="BK106" i="11"/>
  <c r="BK1864" i="2"/>
  <c r="BK1669" i="2"/>
  <c r="BK1592" i="2"/>
  <c r="J1335" i="2"/>
  <c r="BK1098" i="2"/>
  <c r="BK782" i="2"/>
  <c r="J356" i="2"/>
  <c r="J1889" i="2"/>
  <c r="BK1559" i="2"/>
  <c r="J863" i="2"/>
  <c r="J494" i="2"/>
  <c r="BK1472" i="2"/>
  <c r="J1026" i="2"/>
  <c r="BK359" i="2"/>
  <c r="BK2001" i="2"/>
  <c r="J1951" i="2"/>
  <c r="BK1791" i="2"/>
  <c r="J1130" i="2"/>
  <c r="J819" i="2"/>
  <c r="J373" i="2"/>
  <c r="BK100" i="3"/>
  <c r="J135" i="4"/>
  <c r="J160" i="4"/>
  <c r="BK147" i="5"/>
  <c r="BK116" i="5"/>
  <c r="J501" i="6"/>
  <c r="J1280" i="2"/>
  <c r="J914" i="2"/>
  <c r="J321" i="2"/>
  <c r="BK1749" i="2"/>
  <c r="J1475" i="2"/>
  <c r="J1111" i="2"/>
  <c r="BK504" i="2"/>
  <c r="J164" i="2"/>
  <c r="BK1600" i="2"/>
  <c r="BK1405" i="2"/>
  <c r="BK1032" i="2"/>
  <c r="J659" i="2"/>
  <c r="BK235" i="2"/>
  <c r="BK109" i="5"/>
  <c r="BK494" i="6"/>
  <c r="J486" i="6"/>
  <c r="BK137" i="6"/>
  <c r="BK166" i="6"/>
  <c r="BK234" i="6"/>
  <c r="J200" i="6"/>
  <c r="BK262" i="7"/>
  <c r="J182" i="7"/>
  <c r="BK119" i="8"/>
  <c r="J125" i="10"/>
  <c r="J86" i="10"/>
  <c r="BK737" i="2"/>
  <c r="J1736" i="2"/>
  <c r="BK1501" i="2"/>
  <c r="J810" i="2"/>
  <c r="BK380" i="2"/>
  <c r="J1988" i="2"/>
  <c r="J1946" i="2"/>
  <c r="BK1719" i="2"/>
  <c r="J1362" i="2"/>
  <c r="BK1103" i="2"/>
  <c r="J696" i="2"/>
  <c r="J180" i="4"/>
  <c r="BK143" i="4"/>
  <c r="J168" i="4"/>
  <c r="BK177" i="4"/>
  <c r="BK151" i="5"/>
  <c r="BK102" i="5"/>
  <c r="J125" i="5"/>
  <c r="J312" i="7"/>
  <c r="J205" i="7"/>
  <c r="BK342" i="7"/>
  <c r="J177" i="7"/>
  <c r="J262" i="7"/>
  <c r="BK167" i="7"/>
  <c r="J289" i="7"/>
  <c r="BK109" i="7"/>
  <c r="J180" i="7"/>
  <c r="BK168" i="7"/>
  <c r="BK323" i="7"/>
  <c r="BK161" i="7"/>
  <c r="BK232" i="7"/>
  <c r="BK149" i="7"/>
  <c r="J273" i="7"/>
  <c r="BK122" i="7"/>
  <c r="BK312" i="7"/>
  <c r="BK205" i="7"/>
  <c r="BK287" i="7"/>
  <c r="J218" i="7"/>
  <c r="J181" i="7"/>
  <c r="J121" i="8"/>
  <c r="J94" i="8"/>
  <c r="J133" i="9"/>
  <c r="BK104" i="9"/>
  <c r="J131" i="10"/>
  <c r="J121" i="10"/>
  <c r="J127" i="11"/>
  <c r="J122" i="11"/>
  <c r="J1514" i="2"/>
  <c r="BK1183" i="2"/>
  <c r="BK600" i="2"/>
  <c r="J217" i="2"/>
  <c r="BK1660" i="2"/>
  <c r="BK1412" i="2"/>
  <c r="J1066" i="2"/>
  <c r="BK805" i="2"/>
  <c r="J342" i="2"/>
  <c r="J1791" i="2"/>
  <c r="BK321" i="2"/>
  <c r="BK1636" i="2"/>
  <c r="BK1848" i="2"/>
  <c r="J1655" i="2"/>
  <c r="BK1961" i="2"/>
  <c r="BK108" i="3"/>
  <c r="BK116" i="4"/>
  <c r="J107" i="4"/>
  <c r="BK144" i="5"/>
  <c r="J96" i="5"/>
  <c r="J370" i="6"/>
  <c r="BK200" i="6"/>
  <c r="J430" i="6"/>
  <c r="BK243" i="6"/>
  <c r="J354" i="6"/>
  <c r="BK477" i="6"/>
  <c r="J381" i="6"/>
  <c r="J411" i="6"/>
  <c r="J162" i="6"/>
  <c r="BK252" i="6"/>
  <c r="J382" i="6"/>
  <c r="BK327" i="7"/>
  <c r="BK250" i="7"/>
  <c r="BK174" i="7"/>
  <c r="BK310" i="7"/>
  <c r="BK241" i="7"/>
  <c r="J116" i="11"/>
  <c r="BK114" i="11"/>
  <c r="J1511" i="2"/>
  <c r="J1169" i="2"/>
  <c r="BK483" i="2"/>
  <c r="J323" i="2"/>
  <c r="BK1794" i="2"/>
  <c r="BK1591" i="2"/>
  <c r="J1318" i="2"/>
  <c r="J1228" i="2"/>
  <c r="J1098" i="2"/>
  <c r="BK164" i="2"/>
  <c r="BK1387" i="2"/>
  <c r="BK870" i="2"/>
  <c r="J367" i="2"/>
  <c r="BK2043" i="2"/>
  <c r="BK1988" i="2"/>
  <c r="BK1933" i="2"/>
  <c r="J1105" i="2"/>
  <c r="J718" i="2"/>
  <c r="BK136" i="3"/>
  <c r="J102" i="3"/>
  <c r="J116" i="4"/>
  <c r="BK158" i="4"/>
  <c r="J101" i="4"/>
  <c r="BK131" i="5"/>
  <c r="J170" i="5"/>
  <c r="BK382" i="6"/>
  <c r="BK228" i="6"/>
  <c r="BK255" i="6"/>
  <c r="J124" i="6"/>
  <c r="J132" i="6"/>
  <c r="BK162" i="6"/>
  <c r="BK290" i="7"/>
  <c r="J114" i="7"/>
  <c r="BK145" i="7"/>
  <c r="BK338" i="7"/>
  <c r="J259" i="7"/>
  <c r="BK123" i="7"/>
  <c r="J246" i="7"/>
  <c r="J287" i="7"/>
  <c r="BK172" i="7"/>
  <c r="J167" i="7"/>
  <c r="J148" i="7"/>
  <c r="J123" i="8"/>
  <c r="BK98" i="8"/>
  <c r="J130" i="9"/>
  <c r="J98" i="10"/>
  <c r="BK89" i="11"/>
  <c r="BK1861" i="2"/>
  <c r="BK1612" i="2"/>
  <c r="BK1302" i="2"/>
  <c r="J944" i="2"/>
  <c r="BK361" i="2"/>
  <c r="J1582" i="2"/>
  <c r="J1397" i="2"/>
  <c r="BK1095" i="2"/>
  <c r="BK905" i="2"/>
  <c r="BK478" i="2"/>
  <c r="BK348" i="2"/>
  <c r="BK1526" i="2"/>
  <c r="BK439" i="6"/>
  <c r="BK370" i="6"/>
  <c r="J127" i="6"/>
  <c r="BK134" i="6"/>
  <c r="BK321" i="6"/>
  <c r="J405" i="6"/>
  <c r="J150" i="6"/>
  <c r="BK176" i="7"/>
  <c r="J243" i="7"/>
  <c r="BK148" i="7"/>
  <c r="BK332" i="7"/>
  <c r="J332" i="7"/>
  <c r="BK187" i="7"/>
  <c r="J277" i="7"/>
  <c r="BK147" i="7"/>
  <c r="J300" i="7"/>
  <c r="BK191" i="7"/>
  <c r="BK1643" i="2"/>
  <c r="BK1492" i="2"/>
  <c r="J1128" i="2"/>
  <c r="J692" i="2"/>
  <c r="BK310" i="2"/>
  <c r="J1657" i="2"/>
  <c r="J927" i="2"/>
  <c r="BK652" i="2"/>
  <c r="BK271" i="2"/>
  <c r="BK1652" i="2"/>
  <c r="BK1458" i="2"/>
  <c r="J1189" i="2"/>
  <c r="J230" i="2"/>
  <c r="J1699" i="2"/>
  <c r="J1588" i="2"/>
  <c r="J1482" i="2"/>
  <c r="BK1066" i="2"/>
  <c r="J737" i="2"/>
  <c r="J1611" i="2"/>
  <c r="J833" i="2"/>
  <c r="J271" i="2"/>
  <c r="J1693" i="2"/>
  <c r="BK1401" i="2"/>
  <c r="BK1046" i="2"/>
  <c r="J470" i="2"/>
  <c r="J1815" i="2"/>
  <c r="BK1555" i="2"/>
  <c r="BK1355" i="2"/>
  <c r="BK1068" i="2"/>
  <c r="J501" i="2"/>
  <c r="J1887" i="2"/>
  <c r="BK1638" i="2"/>
  <c r="J1417" i="2"/>
  <c r="BK1093" i="2"/>
  <c r="BK784" i="2"/>
  <c r="BK339" i="2"/>
  <c r="J2037" i="2"/>
  <c r="BK1971" i="2"/>
  <c r="J1938" i="2"/>
  <c r="J1738" i="2"/>
  <c r="J1516" i="2"/>
  <c r="BK1222" i="2"/>
  <c r="J1049" i="2"/>
  <c r="BK286" i="2"/>
  <c r="J111" i="3"/>
  <c r="BK111" i="3"/>
  <c r="BK156" i="4"/>
  <c r="BK106" i="4"/>
  <c r="BK218" i="4"/>
  <c r="J201" i="4"/>
  <c r="J141" i="4"/>
  <c r="BK97" i="5"/>
  <c r="BK121" i="5"/>
  <c r="J94" i="5"/>
  <c r="BK106" i="5"/>
  <c r="BK492" i="6"/>
  <c r="J99" i="6"/>
  <c r="BK219" i="6"/>
  <c r="J270" i="6"/>
  <c r="J293" i="6"/>
  <c r="BK127" i="6"/>
  <c r="BK225" i="6"/>
  <c r="J219" i="6"/>
  <c r="J333" i="7"/>
  <c r="BK271" i="7"/>
  <c r="J165" i="7"/>
  <c r="BK293" i="7"/>
  <c r="BK169" i="7"/>
  <c r="J328" i="7"/>
  <c r="J257" i="7"/>
  <c r="J120" i="7"/>
  <c r="J282" i="7"/>
  <c r="BK201" i="7"/>
  <c r="BK273" i="7"/>
  <c r="BK184" i="7"/>
  <c r="J319" i="7"/>
  <c r="J193" i="7"/>
  <c r="J342" i="7"/>
  <c r="BK1280" i="2"/>
  <c r="J824" i="2"/>
  <c r="J314" i="2"/>
  <c r="J1732" i="2"/>
  <c r="J1523" i="2"/>
  <c r="J1378" i="2"/>
  <c r="J1107" i="2"/>
  <c r="BK845" i="2"/>
  <c r="J458" i="2"/>
  <c r="J1607" i="2"/>
  <c r="J1439" i="2"/>
  <c r="J1233" i="2"/>
  <c r="BK1111" i="2"/>
  <c r="BK917" i="2"/>
  <c r="BK763" i="2"/>
  <c r="BK342" i="2"/>
  <c r="J1876" i="2"/>
  <c r="J1649" i="2"/>
  <c r="J1122" i="2"/>
  <c r="BK654" i="2"/>
  <c r="J242" i="2"/>
  <c r="BK1742" i="2"/>
  <c r="J1599" i="2"/>
  <c r="J1332" i="2"/>
  <c r="J1127" i="2"/>
  <c r="J821" i="2"/>
  <c r="J400" i="2"/>
  <c r="J1660" i="2"/>
  <c r="BK1464" i="2"/>
  <c r="J1217" i="2"/>
  <c r="BK958" i="2"/>
  <c r="BK490" i="2"/>
  <c r="J1787" i="2"/>
  <c r="BK1597" i="2"/>
  <c r="J1163" i="2"/>
  <c r="J909" i="2"/>
  <c r="BK363" i="2"/>
  <c r="BK2025" i="2"/>
  <c r="J1981" i="2"/>
  <c r="BK1946" i="2"/>
  <c r="BK1840" i="2"/>
  <c r="J1638" i="2"/>
  <c r="BK1455" i="2"/>
  <c r="J1159" i="2"/>
  <c r="BK948" i="2"/>
  <c r="BK642" i="2"/>
  <c r="BK120" i="3"/>
  <c r="J209" i="4"/>
  <c r="J182" i="4"/>
  <c r="J129" i="3"/>
  <c r="J176" i="4"/>
  <c r="BK112" i="4"/>
  <c r="BK209" i="4"/>
  <c r="BK114" i="4"/>
  <c r="J134" i="5"/>
  <c r="BK112" i="5"/>
  <c r="BK336" i="7"/>
  <c r="J225" i="7"/>
  <c r="J267" i="7"/>
  <c r="BK157" i="7"/>
  <c r="J254" i="7"/>
  <c r="J115" i="7"/>
  <c r="J226" i="7"/>
  <c r="BK158" i="7"/>
  <c r="BK242" i="7"/>
  <c r="BK140" i="7"/>
  <c r="J279" i="7"/>
  <c r="BK144" i="7"/>
  <c r="J1818" i="2"/>
  <c r="BK1588" i="2"/>
  <c r="J281" i="7"/>
  <c r="J153" i="7"/>
  <c r="J352" i="7"/>
  <c r="BK224" i="7"/>
  <c r="J111" i="7"/>
  <c r="BK261" i="7"/>
  <c r="BK111" i="7"/>
  <c r="BK235" i="7"/>
  <c r="J110" i="7"/>
  <c r="BK159" i="7"/>
  <c r="J284" i="7"/>
  <c r="BK153" i="7"/>
  <c r="BK331" i="7"/>
  <c r="J228" i="7"/>
  <c r="BK121" i="7"/>
  <c r="J272" i="7"/>
  <c r="BK207" i="7"/>
  <c r="J131" i="7"/>
  <c r="J106" i="8"/>
  <c r="J104" i="8"/>
  <c r="BK86" i="9"/>
  <c r="J114" i="9"/>
  <c r="J104" i="10"/>
  <c r="J89" i="10"/>
  <c r="BK110" i="11"/>
  <c r="J125" i="11"/>
  <c r="BK1442" i="2"/>
  <c r="J1093" i="2"/>
  <c r="BK751" i="2"/>
  <c r="BK312" i="2"/>
  <c r="J1705" i="2"/>
  <c r="J1472" i="2"/>
  <c r="BK1189" i="2"/>
  <c r="J926" i="2"/>
  <c r="BK633" i="2"/>
  <c r="BK1911" i="2"/>
  <c r="J1686" i="2"/>
  <c r="BK1574" i="2"/>
  <c r="J1412" i="2"/>
  <c r="BK1159" i="2"/>
  <c r="BK912" i="2"/>
  <c r="J711" i="2"/>
  <c r="J250" i="2"/>
  <c r="BK1734" i="2"/>
  <c r="J1572" i="2"/>
  <c r="J1422" i="2"/>
  <c r="J1156" i="2"/>
  <c r="J891" i="2"/>
  <c r="J248" i="2"/>
  <c r="BK1732" i="2"/>
  <c r="J1614" i="2"/>
  <c r="BK1364" i="2"/>
  <c r="BK824" i="2"/>
  <c r="J215" i="2"/>
  <c r="J1596" i="2"/>
  <c r="BK1330" i="2"/>
  <c r="BK1107" i="2"/>
  <c r="BK900" i="2"/>
  <c r="BK487" i="2"/>
  <c r="BK1876" i="2"/>
  <c r="J1410" i="2"/>
  <c r="J1141" i="2"/>
  <c r="J631" i="2"/>
  <c r="J173" i="2"/>
  <c r="J2024" i="2"/>
  <c r="BK1953" i="2"/>
  <c r="BK1825" i="2"/>
  <c r="J1425" i="2"/>
  <c r="BK625" i="2"/>
  <c r="BK131" i="3"/>
  <c r="J103" i="3"/>
  <c r="J177" i="4"/>
  <c r="BK207" i="4"/>
  <c r="J192" i="4"/>
  <c r="J181" i="4"/>
  <c r="J132" i="4"/>
  <c r="J106" i="5"/>
  <c r="J97" i="5"/>
  <c r="J127" i="5"/>
  <c r="J159" i="5"/>
  <c r="J492" i="6"/>
  <c r="BK411" i="6"/>
  <c r="BK331" i="6"/>
  <c r="BK497" i="6"/>
  <c r="J350" i="6"/>
  <c r="J395" i="6"/>
  <c r="J121" i="6"/>
  <c r="J246" i="6"/>
  <c r="BK231" i="6"/>
  <c r="BK310" i="6"/>
  <c r="J243" i="6"/>
  <c r="BK281" i="7"/>
  <c r="J176" i="7"/>
  <c r="J112" i="7"/>
  <c r="J253" i="7"/>
  <c r="J191" i="7"/>
  <c r="J123" i="7"/>
  <c r="BK117" i="8"/>
  <c r="J102" i="8"/>
  <c r="BK130" i="9"/>
  <c r="J92" i="9"/>
  <c r="J101" i="10"/>
  <c r="BK128" i="10"/>
  <c r="BK95" i="10"/>
  <c r="BK120" i="10"/>
  <c r="J96" i="11"/>
  <c r="BK99" i="11"/>
  <c r="BK1868" i="2"/>
  <c r="J1720" i="2"/>
  <c r="BK1626" i="2"/>
  <c r="J1429" i="2"/>
  <c r="BK1260" i="2"/>
  <c r="BK985" i="2"/>
  <c r="BK375" i="2"/>
  <c r="J282" i="2"/>
  <c r="J1618" i="2"/>
  <c r="J1364" i="2"/>
  <c r="BK1297" i="2"/>
  <c r="J1198" i="2"/>
  <c r="J1040" i="2"/>
  <c r="J340" i="2"/>
  <c r="J1635" i="2"/>
  <c r="J1455" i="2"/>
  <c r="J919" i="2"/>
  <c r="BK766" i="2"/>
  <c r="BK2047" i="2"/>
  <c r="J1955" i="2"/>
  <c r="J1458" i="2"/>
  <c r="J951" i="2"/>
  <c r="J487" i="2"/>
  <c r="J130" i="3"/>
  <c r="BK211" i="4"/>
  <c r="BK163" i="4"/>
  <c r="J205" i="4"/>
  <c r="J128" i="4"/>
  <c r="BK135" i="4"/>
  <c r="J98" i="5"/>
  <c r="BK176" i="5"/>
  <c r="BK98" i="5"/>
  <c r="BK170" i="6"/>
  <c r="J189" i="6"/>
  <c r="J210" i="6"/>
  <c r="BK474" i="6"/>
  <c r="J443" i="6"/>
  <c r="BK386" i="6"/>
  <c r="J324" i="6"/>
  <c r="J329" i="7"/>
  <c r="J195" i="7"/>
  <c r="J350" i="7"/>
  <c r="BK255" i="7"/>
  <c r="BK208" i="7"/>
  <c r="BK118" i="7"/>
  <c r="BK114" i="7"/>
  <c r="J219" i="7"/>
  <c r="J269" i="7"/>
  <c r="BK155" i="7"/>
  <c r="J278" i="7"/>
  <c r="BK119" i="7"/>
  <c r="BK125" i="8"/>
  <c r="J124" i="9"/>
  <c r="BK124" i="9"/>
  <c r="J122" i="10"/>
  <c r="BK119" i="11"/>
  <c r="J89" i="11"/>
  <c r="J1568" i="2"/>
  <c r="BK1231" i="2"/>
  <c r="BK853" i="2"/>
  <c r="BK323" i="2"/>
  <c r="J1891" i="2"/>
  <c r="J1651" i="2"/>
  <c r="J1467" i="2"/>
  <c r="J286" i="2"/>
  <c r="BK1657" i="2"/>
  <c r="BK427" i="6"/>
  <c r="BK340" i="6"/>
  <c r="BK421" i="6"/>
  <c r="BK376" i="6"/>
  <c r="BK469" i="6"/>
  <c r="BK223" i="6"/>
  <c r="J252" i="6"/>
  <c r="BK283" i="7"/>
  <c r="BK219" i="7"/>
  <c r="J339" i="7"/>
  <c r="BK217" i="7"/>
  <c r="J113" i="7"/>
  <c r="BK278" i="7"/>
  <c r="J169" i="7"/>
  <c r="J201" i="7"/>
  <c r="BK108" i="7"/>
  <c r="J345" i="7"/>
  <c r="BK1785" i="2"/>
  <c r="J1622" i="2"/>
  <c r="BK1452" i="2"/>
  <c r="BK1089" i="2"/>
  <c r="J365" i="2"/>
  <c r="J1761" i="2"/>
  <c r="BK1410" i="2"/>
  <c r="BK1131" i="2"/>
  <c r="J493" i="2"/>
  <c r="BK169" i="2"/>
  <c r="BK1488" i="2"/>
  <c r="J948" i="2"/>
  <c r="BK685" i="2"/>
  <c r="BK1881" i="2"/>
  <c r="BK1665" i="2"/>
  <c r="BK1568" i="2"/>
  <c r="BK1203" i="2"/>
  <c r="J1881" i="2"/>
  <c r="P118" i="5" l="1"/>
  <c r="BK219" i="2"/>
  <c r="J219" i="2"/>
  <c r="J65" i="2" s="1"/>
  <c r="BK234" i="2"/>
  <c r="J234" i="2" s="1"/>
  <c r="J67" i="2" s="1"/>
  <c r="T234" i="2"/>
  <c r="BK296" i="2"/>
  <c r="J296" i="2" s="1"/>
  <c r="J70" i="2" s="1"/>
  <c r="BK331" i="2"/>
  <c r="J331" i="2"/>
  <c r="J71" i="2"/>
  <c r="T341" i="2"/>
  <c r="T442" i="2"/>
  <c r="BK453" i="2"/>
  <c r="J453" i="2" s="1"/>
  <c r="J77" i="2" s="1"/>
  <c r="T453" i="2"/>
  <c r="T452" i="2" s="1"/>
  <c r="T386" i="2" s="1"/>
  <c r="BK632" i="2"/>
  <c r="BK609" i="2" s="1"/>
  <c r="J609" i="2" s="1"/>
  <c r="J79" i="2" s="1"/>
  <c r="R665" i="2"/>
  <c r="BK722" i="2"/>
  <c r="J722" i="2"/>
  <c r="J84" i="2"/>
  <c r="T771" i="2"/>
  <c r="BK866" i="2"/>
  <c r="J866" i="2"/>
  <c r="J90" i="2" s="1"/>
  <c r="BK876" i="2"/>
  <c r="J876" i="2" s="1"/>
  <c r="J92" i="2" s="1"/>
  <c r="R885" i="2"/>
  <c r="BK935" i="2"/>
  <c r="J935" i="2" s="1"/>
  <c r="J95" i="2" s="1"/>
  <c r="T957" i="2"/>
  <c r="BK1031" i="2"/>
  <c r="BK1001" i="2" s="1"/>
  <c r="J1001" i="2" s="1"/>
  <c r="J98" i="2" s="1"/>
  <c r="J1031" i="2"/>
  <c r="J99" i="2" s="1"/>
  <c r="T1045" i="2"/>
  <c r="P1065" i="2"/>
  <c r="BK1140" i="2"/>
  <c r="J1140" i="2"/>
  <c r="J104" i="2" s="1"/>
  <c r="T1182" i="2"/>
  <c r="T1176" i="2"/>
  <c r="R1230" i="2"/>
  <c r="P1314" i="2"/>
  <c r="P1361" i="2"/>
  <c r="P1307" i="2" s="1"/>
  <c r="P1386" i="2"/>
  <c r="T1386" i="2"/>
  <c r="R1457" i="2"/>
  <c r="T1477" i="2"/>
  <c r="BK1510" i="2"/>
  <c r="J1510" i="2" s="1"/>
  <c r="J123" i="2" s="1"/>
  <c r="BK1554" i="2"/>
  <c r="BK1541" i="2" s="1"/>
  <c r="J1541" i="2" s="1"/>
  <c r="J126" i="2" s="1"/>
  <c r="P1664" i="2"/>
  <c r="P1637" i="2" s="1"/>
  <c r="T1729" i="2"/>
  <c r="P1827" i="2"/>
  <c r="P1748" i="2" s="1"/>
  <c r="T1860" i="2"/>
  <c r="P1932" i="2"/>
  <c r="T1932" i="2"/>
  <c r="T1945" i="2"/>
  <c r="R90" i="3"/>
  <c r="T135" i="3"/>
  <c r="P109" i="4"/>
  <c r="P94" i="4" s="1"/>
  <c r="P93" i="4" s="1"/>
  <c r="AU58" i="1" s="1"/>
  <c r="P134" i="4"/>
  <c r="T162" i="4"/>
  <c r="R187" i="4"/>
  <c r="T187" i="4"/>
  <c r="BK92" i="5"/>
  <c r="BK101" i="5"/>
  <c r="J101" i="5"/>
  <c r="J66" i="5"/>
  <c r="R101" i="5"/>
  <c r="BK113" i="5"/>
  <c r="J113" i="5" s="1"/>
  <c r="J67" i="5" s="1"/>
  <c r="T113" i="5"/>
  <c r="P98" i="6"/>
  <c r="P97" i="6" s="1"/>
  <c r="T227" i="6"/>
  <c r="P473" i="6"/>
  <c r="BK163" i="2"/>
  <c r="J163" i="2" s="1"/>
  <c r="J62" i="2" s="1"/>
  <c r="T163" i="2"/>
  <c r="P205" i="2"/>
  <c r="T219" i="2"/>
  <c r="R241" i="2"/>
  <c r="R296" i="2"/>
  <c r="R341" i="2"/>
  <c r="BK442" i="2"/>
  <c r="J442" i="2"/>
  <c r="J75" i="2" s="1"/>
  <c r="T497" i="2"/>
  <c r="P632" i="2"/>
  <c r="T665" i="2"/>
  <c r="P722" i="2"/>
  <c r="R771" i="2"/>
  <c r="BK885" i="2"/>
  <c r="J885" i="2"/>
  <c r="J93" i="2" s="1"/>
  <c r="BK908" i="2"/>
  <c r="J908" i="2"/>
  <c r="J94" i="2" s="1"/>
  <c r="R935" i="2"/>
  <c r="P990" i="2"/>
  <c r="BK1056" i="2"/>
  <c r="J1056" i="2"/>
  <c r="J101" i="2" s="1"/>
  <c r="R1065" i="2"/>
  <c r="P1140" i="2"/>
  <c r="P1182" i="2"/>
  <c r="P1176" i="2"/>
  <c r="P1212" i="2"/>
  <c r="R1212" i="2"/>
  <c r="T1212" i="2"/>
  <c r="BK1282" i="2"/>
  <c r="BK1221" i="2" s="1"/>
  <c r="J1221" i="2" s="1"/>
  <c r="J110" i="2" s="1"/>
  <c r="T1314" i="2"/>
  <c r="BK1386" i="2"/>
  <c r="J1386" i="2"/>
  <c r="J116" i="2" s="1"/>
  <c r="T1416" i="2"/>
  <c r="T1457" i="2"/>
  <c r="T1400" i="2" s="1"/>
  <c r="BK1500" i="2"/>
  <c r="J1500" i="2"/>
  <c r="J122" i="2" s="1"/>
  <c r="BK1980" i="2"/>
  <c r="J1980" i="2"/>
  <c r="J140" i="2" s="1"/>
  <c r="BK135" i="3"/>
  <c r="J135" i="3" s="1"/>
  <c r="J66" i="3" s="1"/>
  <c r="BK95" i="4"/>
  <c r="BK94" i="4" s="1"/>
  <c r="BK93" i="4" s="1"/>
  <c r="J93" i="4" s="1"/>
  <c r="J63" i="4" s="1"/>
  <c r="BK109" i="4"/>
  <c r="J109" i="4"/>
  <c r="J66" i="4"/>
  <c r="P123" i="4"/>
  <c r="T123" i="4"/>
  <c r="BK162" i="4"/>
  <c r="J162" i="4"/>
  <c r="J69" i="4" s="1"/>
  <c r="P187" i="4"/>
  <c r="R194" i="4"/>
  <c r="P101" i="5"/>
  <c r="T101" i="5"/>
  <c r="P113" i="5"/>
  <c r="R113" i="5"/>
  <c r="BK98" i="6"/>
  <c r="T98" i="6"/>
  <c r="T97" i="6"/>
  <c r="R131" i="6"/>
  <c r="T131" i="6"/>
  <c r="BK398" i="6"/>
  <c r="J398" i="6"/>
  <c r="J71" i="6" s="1"/>
  <c r="BK473" i="6"/>
  <c r="J473" i="6" s="1"/>
  <c r="J72" i="6" s="1"/>
  <c r="R1510" i="2"/>
  <c r="P1554" i="2"/>
  <c r="R1664" i="2"/>
  <c r="R1637" i="2"/>
  <c r="R1793" i="2"/>
  <c r="P1860" i="2"/>
  <c r="R1924" i="2"/>
  <c r="R1883" i="2" s="1"/>
  <c r="R1980" i="2"/>
  <c r="T90" i="3"/>
  <c r="T89" i="3" s="1"/>
  <c r="T88" i="3" s="1"/>
  <c r="R95" i="4"/>
  <c r="T109" i="4"/>
  <c r="BK134" i="4"/>
  <c r="J134" i="4" s="1"/>
  <c r="J68" i="4" s="1"/>
  <c r="P162" i="4"/>
  <c r="T194" i="4"/>
  <c r="T118" i="5"/>
  <c r="P142" i="7"/>
  <c r="R192" i="7"/>
  <c r="BK211" i="7"/>
  <c r="J211" i="7"/>
  <c r="J72" i="7" s="1"/>
  <c r="R234" i="7"/>
  <c r="BK307" i="7"/>
  <c r="J307" i="7" s="1"/>
  <c r="J79" i="7" s="1"/>
  <c r="R313" i="7"/>
  <c r="BK321" i="7"/>
  <c r="J321" i="7" s="1"/>
  <c r="J82" i="7" s="1"/>
  <c r="R321" i="7"/>
  <c r="BK91" i="8"/>
  <c r="J91" i="8" s="1"/>
  <c r="J65" i="8" s="1"/>
  <c r="R110" i="8"/>
  <c r="P117" i="10"/>
  <c r="T175" i="2"/>
  <c r="P219" i="2"/>
  <c r="P241" i="2"/>
  <c r="P296" i="2"/>
  <c r="P341" i="2"/>
  <c r="R369" i="2"/>
  <c r="R497" i="2"/>
  <c r="P623" i="2"/>
  <c r="T623" i="2"/>
  <c r="P665" i="2"/>
  <c r="T684" i="2"/>
  <c r="P771" i="2"/>
  <c r="T809" i="2"/>
  <c r="T866" i="2"/>
  <c r="T827" i="2"/>
  <c r="R876" i="2"/>
  <c r="T908" i="2"/>
  <c r="P957" i="2"/>
  <c r="R990" i="2"/>
  <c r="T1031" i="2"/>
  <c r="P1056" i="2"/>
  <c r="R1124" i="2"/>
  <c r="P1282" i="2"/>
  <c r="R1386" i="2"/>
  <c r="BK1457" i="2"/>
  <c r="BK1400" i="2" s="1"/>
  <c r="J1400" i="2" s="1"/>
  <c r="J117" i="2" s="1"/>
  <c r="J1457" i="2"/>
  <c r="J119" i="2" s="1"/>
  <c r="P1477" i="2"/>
  <c r="R1500" i="2"/>
  <c r="T1510" i="2"/>
  <c r="R1554" i="2"/>
  <c r="R1541" i="2" s="1"/>
  <c r="BK1627" i="2"/>
  <c r="J1627" i="2"/>
  <c r="J128" i="2" s="1"/>
  <c r="R1627" i="2"/>
  <c r="BK1729" i="2"/>
  <c r="J1729" i="2"/>
  <c r="J131" i="2"/>
  <c r="P1793" i="2"/>
  <c r="R1827" i="2"/>
  <c r="BK1924" i="2"/>
  <c r="J1924" i="2" s="1"/>
  <c r="J137" i="2" s="1"/>
  <c r="T1924" i="2"/>
  <c r="T1883" i="2" s="1"/>
  <c r="P1980" i="2"/>
  <c r="T92" i="5"/>
  <c r="T91" i="5" s="1"/>
  <c r="T90" i="5" s="1"/>
  <c r="P107" i="7"/>
  <c r="R142" i="7"/>
  <c r="BK203" i="7"/>
  <c r="J203" i="7" s="1"/>
  <c r="J71" i="7" s="1"/>
  <c r="P211" i="7"/>
  <c r="BK220" i="7"/>
  <c r="J220" i="7"/>
  <c r="J73" i="7" s="1"/>
  <c r="R220" i="7"/>
  <c r="P295" i="7"/>
  <c r="R307" i="7"/>
  <c r="T317" i="7"/>
  <c r="P330" i="7"/>
  <c r="R91" i="8"/>
  <c r="P124" i="8"/>
  <c r="R117" i="9"/>
  <c r="R163" i="2"/>
  <c r="R1522" i="2"/>
  <c r="R1519" i="2"/>
  <c r="T1664" i="2"/>
  <c r="T1637" i="2"/>
  <c r="BK1793" i="2"/>
  <c r="J1793" i="2" s="1"/>
  <c r="J133" i="2" s="1"/>
  <c r="T1827" i="2"/>
  <c r="T1748" i="2" s="1"/>
  <c r="R1932" i="2"/>
  <c r="T1980" i="2"/>
  <c r="BK90" i="3"/>
  <c r="J90" i="3" s="1"/>
  <c r="J65" i="3" s="1"/>
  <c r="R135" i="3"/>
  <c r="T95" i="4"/>
  <c r="BK123" i="4"/>
  <c r="J123" i="4"/>
  <c r="J67" i="4" s="1"/>
  <c r="R123" i="4"/>
  <c r="T134" i="4"/>
  <c r="BK187" i="4"/>
  <c r="J187" i="4" s="1"/>
  <c r="J70" i="4" s="1"/>
  <c r="P194" i="4"/>
  <c r="R92" i="5"/>
  <c r="R118" i="5"/>
  <c r="BK131" i="6"/>
  <c r="P227" i="6"/>
  <c r="T398" i="6"/>
  <c r="R107" i="7"/>
  <c r="T142" i="7"/>
  <c r="P203" i="7"/>
  <c r="R211" i="7"/>
  <c r="T234" i="7"/>
  <c r="P313" i="7"/>
  <c r="T313" i="7"/>
  <c r="BK330" i="7"/>
  <c r="J330" i="7"/>
  <c r="J83" i="7"/>
  <c r="BK110" i="8"/>
  <c r="J110" i="8" s="1"/>
  <c r="J66" i="8" s="1"/>
  <c r="BK124" i="8"/>
  <c r="J124" i="8" s="1"/>
  <c r="J67" i="8" s="1"/>
  <c r="R85" i="9"/>
  <c r="R84" i="9" s="1"/>
  <c r="R83" i="9" s="1"/>
  <c r="BK117" i="9"/>
  <c r="J117" i="9" s="1"/>
  <c r="J63" i="9" s="1"/>
  <c r="T85" i="10"/>
  <c r="T84" i="10"/>
  <c r="BK175" i="2"/>
  <c r="J175" i="2" s="1"/>
  <c r="J63" i="2" s="1"/>
  <c r="BK205" i="2"/>
  <c r="J205" i="2"/>
  <c r="J64" i="2"/>
  <c r="R219" i="2"/>
  <c r="T241" i="2"/>
  <c r="T296" i="2"/>
  <c r="R331" i="2"/>
  <c r="BK369" i="2"/>
  <c r="J369" i="2" s="1"/>
  <c r="J73" i="2" s="1"/>
  <c r="P442" i="2"/>
  <c r="BK497" i="2"/>
  <c r="J497" i="2" s="1"/>
  <c r="J78" i="2" s="1"/>
  <c r="R632" i="2"/>
  <c r="BK684" i="2"/>
  <c r="J684" i="2"/>
  <c r="J83" i="2" s="1"/>
  <c r="T722" i="2"/>
  <c r="R809" i="2"/>
  <c r="R866" i="2"/>
  <c r="R827" i="2" s="1"/>
  <c r="T876" i="2"/>
  <c r="P908" i="2"/>
  <c r="T935" i="2"/>
  <c r="BK990" i="2"/>
  <c r="J990" i="2" s="1"/>
  <c r="J97" i="2" s="1"/>
  <c r="R1031" i="2"/>
  <c r="P1045" i="2"/>
  <c r="R1056" i="2"/>
  <c r="T1056" i="2"/>
  <c r="BK1124" i="2"/>
  <c r="J1124" i="2"/>
  <c r="J103" i="2" s="1"/>
  <c r="T1140" i="2"/>
  <c r="BK1182" i="2"/>
  <c r="J1182" i="2"/>
  <c r="J108" i="2"/>
  <c r="BK1230" i="2"/>
  <c r="J1230" i="2" s="1"/>
  <c r="J111" i="2" s="1"/>
  <c r="R1282" i="2"/>
  <c r="T1282" i="2"/>
  <c r="BK1361" i="2"/>
  <c r="BK1307" i="2" s="1"/>
  <c r="J1307" i="2" s="1"/>
  <c r="J113" i="2" s="1"/>
  <c r="BK1416" i="2"/>
  <c r="J1416" i="2" s="1"/>
  <c r="J118" i="2" s="1"/>
  <c r="P1457" i="2"/>
  <c r="P1400" i="2" s="1"/>
  <c r="R1477" i="2"/>
  <c r="R1474" i="2"/>
  <c r="T1500" i="2"/>
  <c r="BK1522" i="2"/>
  <c r="BK1519" i="2"/>
  <c r="J1519" i="2"/>
  <c r="J124" i="2"/>
  <c r="P1522" i="2"/>
  <c r="P1519" i="2" s="1"/>
  <c r="T1522" i="2"/>
  <c r="T1519" i="2" s="1"/>
  <c r="BK1664" i="2"/>
  <c r="BK1637" i="2" s="1"/>
  <c r="J1637" i="2" s="1"/>
  <c r="J129" i="2" s="1"/>
  <c r="R1729" i="2"/>
  <c r="BK1827" i="2"/>
  <c r="BK1748" i="2" s="1"/>
  <c r="J1748" i="2" s="1"/>
  <c r="J132" i="2" s="1"/>
  <c r="BK1860" i="2"/>
  <c r="J1860" i="2"/>
  <c r="J135" i="2" s="1"/>
  <c r="P1924" i="2"/>
  <c r="P1883" i="2"/>
  <c r="BK1945" i="2"/>
  <c r="J1945" i="2" s="1"/>
  <c r="J139" i="2" s="1"/>
  <c r="R1945" i="2"/>
  <c r="P90" i="3"/>
  <c r="P89" i="3"/>
  <c r="P88" i="3" s="1"/>
  <c r="AU57" i="1" s="1"/>
  <c r="P135" i="3"/>
  <c r="T107" i="7"/>
  <c r="P132" i="7"/>
  <c r="T132" i="7"/>
  <c r="P135" i="7"/>
  <c r="R135" i="7"/>
  <c r="BK192" i="7"/>
  <c r="J192" i="7" s="1"/>
  <c r="J70" i="7" s="1"/>
  <c r="T203" i="7"/>
  <c r="P234" i="7"/>
  <c r="R295" i="7"/>
  <c r="T307" i="7"/>
  <c r="R317" i="7"/>
  <c r="P321" i="7"/>
  <c r="T321" i="7"/>
  <c r="T91" i="8"/>
  <c r="R124" i="8"/>
  <c r="BK85" i="9"/>
  <c r="P117" i="9"/>
  <c r="P85" i="10"/>
  <c r="P84" i="10" s="1"/>
  <c r="P83" i="10" s="1"/>
  <c r="AU64" i="1" s="1"/>
  <c r="R117" i="10"/>
  <c r="R83" i="10" s="1"/>
  <c r="P88" i="11"/>
  <c r="P87" i="11" s="1"/>
  <c r="P163" i="2"/>
  <c r="P175" i="2"/>
  <c r="R205" i="2"/>
  <c r="BK241" i="2"/>
  <c r="J241" i="2" s="1"/>
  <c r="J68" i="2" s="1"/>
  <c r="P281" i="2"/>
  <c r="T281" i="2"/>
  <c r="BK341" i="2"/>
  <c r="J341" i="2" s="1"/>
  <c r="J72" i="2" s="1"/>
  <c r="T369" i="2"/>
  <c r="P497" i="2"/>
  <c r="T632" i="2"/>
  <c r="P684" i="2"/>
  <c r="R722" i="2"/>
  <c r="BK809" i="2"/>
  <c r="J809" i="2"/>
  <c r="J86" i="2" s="1"/>
  <c r="P866" i="2"/>
  <c r="P827" i="2"/>
  <c r="P876" i="2"/>
  <c r="T885" i="2"/>
  <c r="P935" i="2"/>
  <c r="R957" i="2"/>
  <c r="P1031" i="2"/>
  <c r="P1001" i="2"/>
  <c r="R1045" i="2"/>
  <c r="T1065" i="2"/>
  <c r="R1140" i="2"/>
  <c r="BK1212" i="2"/>
  <c r="J1212" i="2"/>
  <c r="J109" i="2" s="1"/>
  <c r="T1230" i="2"/>
  <c r="T1221" i="2"/>
  <c r="R1314" i="2"/>
  <c r="T1361" i="2"/>
  <c r="R1416" i="2"/>
  <c r="R1400" i="2"/>
  <c r="BK1477" i="2"/>
  <c r="BK1474" i="2" s="1"/>
  <c r="J1474" i="2" s="1"/>
  <c r="J120" i="2" s="1"/>
  <c r="J1477" i="2"/>
  <c r="J121" i="2" s="1"/>
  <c r="P1500" i="2"/>
  <c r="P1510" i="2"/>
  <c r="T1554" i="2"/>
  <c r="T1541" i="2"/>
  <c r="P1627" i="2"/>
  <c r="T1627" i="2"/>
  <c r="P1729" i="2"/>
  <c r="T1793" i="2"/>
  <c r="R1860" i="2"/>
  <c r="BK1932" i="2"/>
  <c r="J1932" i="2"/>
  <c r="J138" i="2"/>
  <c r="P1945" i="2"/>
  <c r="P95" i="4"/>
  <c r="R109" i="4"/>
  <c r="R134" i="4"/>
  <c r="R162" i="4"/>
  <c r="BK194" i="4"/>
  <c r="J194" i="4" s="1"/>
  <c r="J71" i="4" s="1"/>
  <c r="P92" i="5"/>
  <c r="P91" i="5"/>
  <c r="P90" i="5"/>
  <c r="AU59" i="1" s="1"/>
  <c r="BK118" i="5"/>
  <c r="J118" i="5"/>
  <c r="J68" i="5" s="1"/>
  <c r="P131" i="6"/>
  <c r="R227" i="6"/>
  <c r="R398" i="6"/>
  <c r="T473" i="6"/>
  <c r="BK142" i="7"/>
  <c r="BK141" i="7" s="1"/>
  <c r="J141" i="7" s="1"/>
  <c r="J68" i="7" s="1"/>
  <c r="P192" i="7"/>
  <c r="R203" i="7"/>
  <c r="T211" i="7"/>
  <c r="P220" i="7"/>
  <c r="T220" i="7"/>
  <c r="BK295" i="7"/>
  <c r="J295" i="7"/>
  <c r="J78" i="7" s="1"/>
  <c r="P307" i="7"/>
  <c r="P317" i="7"/>
  <c r="T330" i="7"/>
  <c r="P110" i="8"/>
  <c r="T124" i="8"/>
  <c r="P85" i="9"/>
  <c r="P84" i="9"/>
  <c r="P83" i="9"/>
  <c r="AU63" i="1" s="1"/>
  <c r="T117" i="9"/>
  <c r="BK85" i="10"/>
  <c r="J85" i="10" s="1"/>
  <c r="J61" i="10" s="1"/>
  <c r="T117" i="10"/>
  <c r="T88" i="11"/>
  <c r="T87" i="11"/>
  <c r="P111" i="11"/>
  <c r="R175" i="2"/>
  <c r="T205" i="2"/>
  <c r="P234" i="2"/>
  <c r="R234" i="2"/>
  <c r="R233" i="2"/>
  <c r="BK281" i="2"/>
  <c r="J281" i="2" s="1"/>
  <c r="J69" i="2" s="1"/>
  <c r="R281" i="2"/>
  <c r="P331" i="2"/>
  <c r="T331" i="2"/>
  <c r="P369" i="2"/>
  <c r="R442" i="2"/>
  <c r="P453" i="2"/>
  <c r="P452" i="2" s="1"/>
  <c r="R453" i="2"/>
  <c r="R452" i="2"/>
  <c r="BK623" i="2"/>
  <c r="J623" i="2"/>
  <c r="J80" i="2" s="1"/>
  <c r="R623" i="2"/>
  <c r="BK665" i="2"/>
  <c r="J665" i="2"/>
  <c r="J82" i="2"/>
  <c r="R684" i="2"/>
  <c r="BK771" i="2"/>
  <c r="J771" i="2"/>
  <c r="J85" i="2" s="1"/>
  <c r="P809" i="2"/>
  <c r="P885" i="2"/>
  <c r="R908" i="2"/>
  <c r="BK957" i="2"/>
  <c r="J957" i="2"/>
  <c r="J96" i="2" s="1"/>
  <c r="T990" i="2"/>
  <c r="BK1045" i="2"/>
  <c r="J1045" i="2"/>
  <c r="J100" i="2"/>
  <c r="BK1065" i="2"/>
  <c r="J1065" i="2" s="1"/>
  <c r="J102" i="2" s="1"/>
  <c r="P1124" i="2"/>
  <c r="T1124" i="2"/>
  <c r="R1182" i="2"/>
  <c r="R1176" i="2"/>
  <c r="P1230" i="2"/>
  <c r="P1221" i="2"/>
  <c r="BK1314" i="2"/>
  <c r="J1314" i="2" s="1"/>
  <c r="J114" i="2" s="1"/>
  <c r="R1361" i="2"/>
  <c r="P1416" i="2"/>
  <c r="R98" i="6"/>
  <c r="R97" i="6" s="1"/>
  <c r="BK227" i="6"/>
  <c r="J227" i="6" s="1"/>
  <c r="J69" i="6" s="1"/>
  <c r="P398" i="6"/>
  <c r="R473" i="6"/>
  <c r="BK107" i="7"/>
  <c r="BK106" i="7" s="1"/>
  <c r="J106" i="7" s="1"/>
  <c r="J64" i="7" s="1"/>
  <c r="J107" i="7"/>
  <c r="J65" i="7" s="1"/>
  <c r="BK132" i="7"/>
  <c r="J132" i="7"/>
  <c r="J66" i="7"/>
  <c r="R132" i="7"/>
  <c r="BK135" i="7"/>
  <c r="J135" i="7" s="1"/>
  <c r="J67" i="7" s="1"/>
  <c r="T135" i="7"/>
  <c r="T192" i="7"/>
  <c r="BK234" i="7"/>
  <c r="J234" i="7"/>
  <c r="J77" i="7"/>
  <c r="T295" i="7"/>
  <c r="BK313" i="7"/>
  <c r="J313" i="7" s="1"/>
  <c r="J80" i="7" s="1"/>
  <c r="BK317" i="7"/>
  <c r="J317" i="7"/>
  <c r="J81" i="7" s="1"/>
  <c r="R330" i="7"/>
  <c r="P91" i="8"/>
  <c r="P90" i="8" s="1"/>
  <c r="P89" i="8" s="1"/>
  <c r="AU62" i="1" s="1"/>
  <c r="T110" i="8"/>
  <c r="T85" i="9"/>
  <c r="T84" i="9"/>
  <c r="T83" i="9" s="1"/>
  <c r="R85" i="10"/>
  <c r="R84" i="10"/>
  <c r="BK117" i="10"/>
  <c r="J117" i="10" s="1"/>
  <c r="J63" i="10" s="1"/>
  <c r="BK88" i="11"/>
  <c r="J88" i="11" s="1"/>
  <c r="J61" i="11" s="1"/>
  <c r="R88" i="11"/>
  <c r="R87" i="11"/>
  <c r="BK111" i="11"/>
  <c r="J111" i="11"/>
  <c r="J64" i="11" s="1"/>
  <c r="R111" i="11"/>
  <c r="T111" i="11"/>
  <c r="T101" i="11"/>
  <c r="BK121" i="11"/>
  <c r="J121" i="11" s="1"/>
  <c r="J66" i="11" s="1"/>
  <c r="P121" i="11"/>
  <c r="R121" i="11"/>
  <c r="R101" i="11" s="1"/>
  <c r="T121" i="11"/>
  <c r="BK126" i="6"/>
  <c r="J126" i="6"/>
  <c r="J66" i="6" s="1"/>
  <c r="BK394" i="6"/>
  <c r="J394" i="6"/>
  <c r="J70" i="6"/>
  <c r="BK496" i="6"/>
  <c r="J496" i="6" s="1"/>
  <c r="J73" i="6" s="1"/>
  <c r="BK113" i="9"/>
  <c r="J113" i="9"/>
  <c r="J62" i="9"/>
  <c r="BK862" i="2"/>
  <c r="J862" i="2" s="1"/>
  <c r="J89" i="2" s="1"/>
  <c r="BK231" i="7"/>
  <c r="J231" i="7" s="1"/>
  <c r="J75" i="7" s="1"/>
  <c r="BK113" i="10"/>
  <c r="BK84" i="10" s="1"/>
  <c r="J84" i="10" s="1"/>
  <c r="J60" i="10" s="1"/>
  <c r="BK1883" i="2"/>
  <c r="J1883" i="2"/>
  <c r="J136" i="2"/>
  <c r="BK98" i="11"/>
  <c r="J98" i="11" s="1"/>
  <c r="J62" i="11" s="1"/>
  <c r="BK1176" i="2"/>
  <c r="BK500" i="6"/>
  <c r="J500" i="6" s="1"/>
  <c r="J74" i="6" s="1"/>
  <c r="BK118" i="11"/>
  <c r="J118" i="11"/>
  <c r="J65" i="11"/>
  <c r="BK1172" i="2"/>
  <c r="J1172" i="2" s="1"/>
  <c r="J105" i="2" s="1"/>
  <c r="F54" i="11"/>
  <c r="J82" i="11"/>
  <c r="BE102" i="11"/>
  <c r="BE110" i="11"/>
  <c r="F55" i="11"/>
  <c r="J52" i="11"/>
  <c r="BE106" i="11"/>
  <c r="BE116" i="11"/>
  <c r="BE119" i="11"/>
  <c r="E48" i="11"/>
  <c r="J83" i="11"/>
  <c r="BE122" i="11"/>
  <c r="BE127" i="11"/>
  <c r="BE99" i="11"/>
  <c r="BE108" i="11"/>
  <c r="BE114" i="11"/>
  <c r="BE94" i="11"/>
  <c r="BE96" i="11"/>
  <c r="BE112" i="11"/>
  <c r="BE89" i="11"/>
  <c r="BE92" i="11"/>
  <c r="BE104" i="11"/>
  <c r="BE125" i="11"/>
  <c r="J77" i="10"/>
  <c r="BE114" i="10"/>
  <c r="BE120" i="10"/>
  <c r="BE126" i="10"/>
  <c r="BE122" i="10"/>
  <c r="BE127" i="10"/>
  <c r="J85" i="9"/>
  <c r="J61" i="9"/>
  <c r="F54" i="10"/>
  <c r="BE125" i="10"/>
  <c r="BE128" i="10"/>
  <c r="BE130" i="10"/>
  <c r="BE108" i="10"/>
  <c r="BE119" i="10"/>
  <c r="BE124" i="10"/>
  <c r="F80" i="10"/>
  <c r="BE104" i="10"/>
  <c r="BE118" i="10"/>
  <c r="BE121" i="10"/>
  <c r="BE123" i="10"/>
  <c r="E48" i="10"/>
  <c r="BE86" i="10"/>
  <c r="BE89" i="10"/>
  <c r="BE92" i="10"/>
  <c r="BE95" i="10"/>
  <c r="BE98" i="10"/>
  <c r="BE111" i="10"/>
  <c r="BE129" i="10"/>
  <c r="BE101" i="10"/>
  <c r="BE131" i="10"/>
  <c r="F79" i="9"/>
  <c r="BE89" i="9"/>
  <c r="BE95" i="9"/>
  <c r="J77" i="9"/>
  <c r="BE119" i="9"/>
  <c r="F80" i="9"/>
  <c r="BE98" i="9"/>
  <c r="BE111" i="9"/>
  <c r="BE104" i="9"/>
  <c r="BE108" i="9"/>
  <c r="BE114" i="9"/>
  <c r="BE122" i="9"/>
  <c r="BE124" i="9"/>
  <c r="BE126" i="9"/>
  <c r="BE127" i="9"/>
  <c r="BE131" i="9"/>
  <c r="E48" i="9"/>
  <c r="BE92" i="9"/>
  <c r="BE118" i="9"/>
  <c r="BE129" i="9"/>
  <c r="BE133" i="9"/>
  <c r="BE86" i="9"/>
  <c r="BE101" i="9"/>
  <c r="BE130" i="9"/>
  <c r="BE132" i="9"/>
  <c r="E77" i="8"/>
  <c r="F86" i="8"/>
  <c r="BE94" i="8"/>
  <c r="BE108" i="8"/>
  <c r="BE119" i="8"/>
  <c r="BE123" i="8"/>
  <c r="BE125" i="8"/>
  <c r="BE127" i="8"/>
  <c r="J56" i="8"/>
  <c r="BE92" i="8"/>
  <c r="BE111" i="8"/>
  <c r="BE117" i="8"/>
  <c r="BK233" i="7"/>
  <c r="J233" i="7" s="1"/>
  <c r="J76" i="7" s="1"/>
  <c r="F58" i="8"/>
  <c r="BE100" i="8"/>
  <c r="BE104" i="8"/>
  <c r="BE106" i="8"/>
  <c r="BE113" i="8"/>
  <c r="BE121" i="8"/>
  <c r="BE126" i="8"/>
  <c r="BE96" i="8"/>
  <c r="BE98" i="8"/>
  <c r="BE102" i="8"/>
  <c r="BE115" i="8"/>
  <c r="BE114" i="7"/>
  <c r="BE115" i="7"/>
  <c r="BE137" i="7"/>
  <c r="BE139" i="7"/>
  <c r="BE149" i="7"/>
  <c r="BE155" i="7"/>
  <c r="BE156" i="7"/>
  <c r="BE161" i="7"/>
  <c r="BE175" i="7"/>
  <c r="BE176" i="7"/>
  <c r="BE179" i="7"/>
  <c r="BE186" i="7"/>
  <c r="BE196" i="7"/>
  <c r="BE202" i="7"/>
  <c r="BE205" i="7"/>
  <c r="BE206" i="7"/>
  <c r="BE215" i="7"/>
  <c r="BE216" i="7"/>
  <c r="BE227" i="7"/>
  <c r="BE242" i="7"/>
  <c r="BE243" i="7"/>
  <c r="BE266" i="7"/>
  <c r="BE267" i="7"/>
  <c r="BE273" i="7"/>
  <c r="BE274" i="7"/>
  <c r="BE275" i="7"/>
  <c r="BE276" i="7"/>
  <c r="BE277" i="7"/>
  <c r="BE281" i="7"/>
  <c r="BE285" i="7"/>
  <c r="BE291" i="7"/>
  <c r="BE294" i="7"/>
  <c r="E50" i="7"/>
  <c r="BE126" i="7"/>
  <c r="BE133" i="7"/>
  <c r="BE138" i="7"/>
  <c r="BE189" i="7"/>
  <c r="BE209" i="7"/>
  <c r="BE218" i="7"/>
  <c r="BE221" i="7"/>
  <c r="BE224" i="7"/>
  <c r="BE226" i="7"/>
  <c r="BE240" i="7"/>
  <c r="BE246" i="7"/>
  <c r="BE256" i="7"/>
  <c r="BE261" i="7"/>
  <c r="BE265" i="7"/>
  <c r="BE268" i="7"/>
  <c r="BE271" i="7"/>
  <c r="BE272" i="7"/>
  <c r="BE283" i="7"/>
  <c r="BE288" i="7"/>
  <c r="BE296" i="7"/>
  <c r="BE320" i="7"/>
  <c r="BE322" i="7"/>
  <c r="BE325" i="7"/>
  <c r="BE326" i="7"/>
  <c r="BE329" i="7"/>
  <c r="BE112" i="7"/>
  <c r="BE127" i="7"/>
  <c r="BE131" i="7"/>
  <c r="BE147" i="7"/>
  <c r="BE148" i="7"/>
  <c r="BE159" i="7"/>
  <c r="BE165" i="7"/>
  <c r="BE172" i="7"/>
  <c r="BE180" i="7"/>
  <c r="BE184" i="7"/>
  <c r="BE198" i="7"/>
  <c r="BE199" i="7"/>
  <c r="BE213" i="7"/>
  <c r="BE217" i="7"/>
  <c r="BE232" i="7"/>
  <c r="BE244" i="7"/>
  <c r="BE248" i="7"/>
  <c r="BE251" i="7"/>
  <c r="BE252" i="7"/>
  <c r="BE253" i="7"/>
  <c r="BE262" i="7"/>
  <c r="BE263" i="7"/>
  <c r="BE264" i="7"/>
  <c r="BE269" i="7"/>
  <c r="BE298" i="7"/>
  <c r="BE333" i="7"/>
  <c r="BE336" i="7"/>
  <c r="BE340" i="7"/>
  <c r="BE342" i="7"/>
  <c r="BE343" i="7"/>
  <c r="J131" i="6"/>
  <c r="J68" i="6" s="1"/>
  <c r="J56" i="7"/>
  <c r="F101" i="7"/>
  <c r="BE118" i="7"/>
  <c r="BE123" i="7"/>
  <c r="BE145" i="7"/>
  <c r="BE146" i="7"/>
  <c r="BE152" i="7"/>
  <c r="BE153" i="7"/>
  <c r="BE177" i="7"/>
  <c r="BE178" i="7"/>
  <c r="BE187" i="7"/>
  <c r="BE194" i="7"/>
  <c r="BE222" i="7"/>
  <c r="BE228" i="7"/>
  <c r="BE235" i="7"/>
  <c r="BE250" i="7"/>
  <c r="BE254" i="7"/>
  <c r="BE257" i="7"/>
  <c r="BE258" i="7"/>
  <c r="BE270" i="7"/>
  <c r="BE282" i="7"/>
  <c r="BE284" i="7"/>
  <c r="BE290" i="7"/>
  <c r="BE111" i="7"/>
  <c r="BE124" i="7"/>
  <c r="BE128" i="7"/>
  <c r="BE140" i="7"/>
  <c r="BE164" i="7"/>
  <c r="BE188" i="7"/>
  <c r="BE200" i="7"/>
  <c r="BE204" i="7"/>
  <c r="BE208" i="7"/>
  <c r="BE212" i="7"/>
  <c r="BE223" i="7"/>
  <c r="BE225" i="7"/>
  <c r="BE259" i="7"/>
  <c r="BE324" i="7"/>
  <c r="BE331" i="7"/>
  <c r="BE338" i="7"/>
  <c r="BE108" i="7"/>
  <c r="BE122" i="7"/>
  <c r="BE166" i="7"/>
  <c r="BE190" i="7"/>
  <c r="BE214" i="7"/>
  <c r="BE245" i="7"/>
  <c r="BE255" i="7"/>
  <c r="BE260" i="7"/>
  <c r="BE278" i="7"/>
  <c r="BE279" i="7"/>
  <c r="BE287" i="7"/>
  <c r="BE289" i="7"/>
  <c r="BE318" i="7"/>
  <c r="BE319" i="7"/>
  <c r="BE334" i="7"/>
  <c r="BE339" i="7"/>
  <c r="BE345" i="7"/>
  <c r="BE350" i="7"/>
  <c r="J98" i="6"/>
  <c r="J65" i="6"/>
  <c r="F59" i="7"/>
  <c r="BE113" i="7"/>
  <c r="BE116" i="7"/>
  <c r="BE117" i="7"/>
  <c r="BE119" i="7"/>
  <c r="BE120" i="7"/>
  <c r="BE121" i="7"/>
  <c r="BE151" i="7"/>
  <c r="BE154" i="7"/>
  <c r="BE162" i="7"/>
  <c r="BE168" i="7"/>
  <c r="BE170" i="7"/>
  <c r="BE173" i="7"/>
  <c r="BE182" i="7"/>
  <c r="BE183" i="7"/>
  <c r="BE185" i="7"/>
  <c r="BE191" i="7"/>
  <c r="BE195" i="7"/>
  <c r="BE210" i="7"/>
  <c r="BE219" i="7"/>
  <c r="BE229" i="7"/>
  <c r="BE249" i="7"/>
  <c r="BE280" i="7"/>
  <c r="BE286" i="7"/>
  <c r="BE292" i="7"/>
  <c r="BE300" i="7"/>
  <c r="BE302" i="7"/>
  <c r="BE304" i="7"/>
  <c r="BE305" i="7"/>
  <c r="BE310" i="7"/>
  <c r="BE312" i="7"/>
  <c r="BE314" i="7"/>
  <c r="BE315" i="7"/>
  <c r="BE332" i="7"/>
  <c r="BE341" i="7"/>
  <c r="BE109" i="7"/>
  <c r="BE110" i="7"/>
  <c r="BE125" i="7"/>
  <c r="BE129" i="7"/>
  <c r="BE130" i="7"/>
  <c r="BE134" i="7"/>
  <c r="BE136" i="7"/>
  <c r="BE143" i="7"/>
  <c r="BE144" i="7"/>
  <c r="BE150" i="7"/>
  <c r="BE157" i="7"/>
  <c r="BE158" i="7"/>
  <c r="BE160" i="7"/>
  <c r="BE163" i="7"/>
  <c r="BE167" i="7"/>
  <c r="BE169" i="7"/>
  <c r="BE171" i="7"/>
  <c r="BE174" i="7"/>
  <c r="BE181" i="7"/>
  <c r="BE193" i="7"/>
  <c r="BE197" i="7"/>
  <c r="BE201" i="7"/>
  <c r="BE207" i="7"/>
  <c r="BE236" i="7"/>
  <c r="BE238" i="7"/>
  <c r="BE241" i="7"/>
  <c r="BE247" i="7"/>
  <c r="BE293" i="7"/>
  <c r="BE308" i="7"/>
  <c r="BE309" i="7"/>
  <c r="BE316" i="7"/>
  <c r="BE323" i="7"/>
  <c r="BE327" i="7"/>
  <c r="BE328" i="7"/>
  <c r="BE335" i="7"/>
  <c r="BE337" i="7"/>
  <c r="BE344" i="7"/>
  <c r="BE346" i="7"/>
  <c r="BE348" i="7"/>
  <c r="BE349" i="7"/>
  <c r="BE351" i="7"/>
  <c r="BE352" i="7"/>
  <c r="BE353" i="7"/>
  <c r="BE124" i="6"/>
  <c r="BE132" i="6"/>
  <c r="BE134" i="6"/>
  <c r="BE321" i="6"/>
  <c r="BE324" i="6"/>
  <c r="BE370" i="6"/>
  <c r="BE430" i="6"/>
  <c r="BE443" i="6"/>
  <c r="F58" i="6"/>
  <c r="E84" i="6"/>
  <c r="BE99" i="6"/>
  <c r="BE102" i="6"/>
  <c r="BE105" i="6"/>
  <c r="BE142" i="6"/>
  <c r="BE162" i="6"/>
  <c r="BE170" i="6"/>
  <c r="BE200" i="6"/>
  <c r="BE203" i="6"/>
  <c r="BE228" i="6"/>
  <c r="BE231" i="6"/>
  <c r="BE243" i="6"/>
  <c r="BE246" i="6"/>
  <c r="BE249" i="6"/>
  <c r="BE263" i="6"/>
  <c r="BE293" i="6"/>
  <c r="BE350" i="6"/>
  <c r="BE378" i="6"/>
  <c r="BE392" i="6"/>
  <c r="BE395" i="6"/>
  <c r="BE405" i="6"/>
  <c r="BE421" i="6"/>
  <c r="BE424" i="6"/>
  <c r="BE447" i="6"/>
  <c r="BE449" i="6"/>
  <c r="BE474" i="6"/>
  <c r="J90" i="6"/>
  <c r="BE146" i="6"/>
  <c r="BE150" i="6"/>
  <c r="BE255" i="6"/>
  <c r="BE258" i="6"/>
  <c r="BE275" i="6"/>
  <c r="BE328" i="6"/>
  <c r="BE354" i="6"/>
  <c r="BE382" i="6"/>
  <c r="BE427" i="6"/>
  <c r="BE445" i="6"/>
  <c r="BE451" i="6"/>
  <c r="BE453" i="6"/>
  <c r="BE455" i="6"/>
  <c r="BE463" i="6"/>
  <c r="BE465" i="6"/>
  <c r="J92" i="5"/>
  <c r="J65" i="5" s="1"/>
  <c r="BE137" i="6"/>
  <c r="BE178" i="6"/>
  <c r="BE196" i="6"/>
  <c r="BE219" i="6"/>
  <c r="BE252" i="6"/>
  <c r="BE270" i="6"/>
  <c r="BE331" i="6"/>
  <c r="BE376" i="6"/>
  <c r="BE386" i="6"/>
  <c r="BE433" i="6"/>
  <c r="BE439" i="6"/>
  <c r="BE457" i="6"/>
  <c r="BE459" i="6"/>
  <c r="BE461" i="6"/>
  <c r="BE467" i="6"/>
  <c r="BE469" i="6"/>
  <c r="BE471" i="6"/>
  <c r="BE483" i="6"/>
  <c r="BE494" i="6"/>
  <c r="BE138" i="6"/>
  <c r="BE174" i="6"/>
  <c r="BE334" i="6"/>
  <c r="BE343" i="6"/>
  <c r="BE408" i="6"/>
  <c r="BE414" i="6"/>
  <c r="BE436" i="6"/>
  <c r="BE480" i="6"/>
  <c r="BE486" i="6"/>
  <c r="F93" i="6"/>
  <c r="BE111" i="6"/>
  <c r="BE114" i="6"/>
  <c r="BE117" i="6"/>
  <c r="BE121" i="6"/>
  <c r="BE136" i="6"/>
  <c r="BE207" i="6"/>
  <c r="BE210" i="6"/>
  <c r="BE223" i="6"/>
  <c r="BE225" i="6"/>
  <c r="BE234" i="6"/>
  <c r="BE239" i="6"/>
  <c r="BE281" i="6"/>
  <c r="BE340" i="6"/>
  <c r="BE399" i="6"/>
  <c r="BE411" i="6"/>
  <c r="BE492" i="6"/>
  <c r="BE501" i="6"/>
  <c r="BE108" i="6"/>
  <c r="BE127" i="6"/>
  <c r="BE154" i="6"/>
  <c r="BE158" i="6"/>
  <c r="BE166" i="6"/>
  <c r="BE184" i="6"/>
  <c r="BE189" i="6"/>
  <c r="BE286" i="6"/>
  <c r="BE298" i="6"/>
  <c r="BE310" i="6"/>
  <c r="BE337" i="6"/>
  <c r="BE347" i="6"/>
  <c r="BE357" i="6"/>
  <c r="BE360" i="6"/>
  <c r="BE363" i="6"/>
  <c r="BE368" i="6"/>
  <c r="BE374" i="6"/>
  <c r="BE381" i="6"/>
  <c r="BE477" i="6"/>
  <c r="BE366" i="6"/>
  <c r="BE390" i="6"/>
  <c r="BE402" i="6"/>
  <c r="BE441" i="6"/>
  <c r="BE489" i="6"/>
  <c r="BE497" i="6"/>
  <c r="F58" i="5"/>
  <c r="F87" i="5"/>
  <c r="BE93" i="5"/>
  <c r="BE94" i="5"/>
  <c r="BE140" i="5"/>
  <c r="BE159" i="5"/>
  <c r="BE163" i="5"/>
  <c r="BE165" i="5"/>
  <c r="BE167" i="5"/>
  <c r="BE95" i="5"/>
  <c r="BE99" i="5"/>
  <c r="BE161" i="5"/>
  <c r="E50" i="5"/>
  <c r="J84" i="5"/>
  <c r="BE106" i="5"/>
  <c r="BE121" i="5"/>
  <c r="BE123" i="5"/>
  <c r="BE127" i="5"/>
  <c r="BE142" i="5"/>
  <c r="BE147" i="5"/>
  <c r="BE149" i="5"/>
  <c r="BE152" i="5"/>
  <c r="BE156" i="5"/>
  <c r="BE158" i="5"/>
  <c r="BE109" i="5"/>
  <c r="BE114" i="5"/>
  <c r="BE125" i="5"/>
  <c r="BE129" i="5"/>
  <c r="BE176" i="5"/>
  <c r="BE96" i="5"/>
  <c r="BE97" i="5"/>
  <c r="BE98" i="5"/>
  <c r="BE100" i="5"/>
  <c r="BE116" i="5"/>
  <c r="BE131" i="5"/>
  <c r="BE136" i="5"/>
  <c r="BE138" i="5"/>
  <c r="BE151" i="5"/>
  <c r="BE102" i="5"/>
  <c r="BE112" i="5"/>
  <c r="BE119" i="5"/>
  <c r="BE134" i="5"/>
  <c r="BE144" i="5"/>
  <c r="BE145" i="5"/>
  <c r="BE154" i="5"/>
  <c r="BE170" i="5"/>
  <c r="BE180" i="5"/>
  <c r="J56" i="4"/>
  <c r="BE106" i="4"/>
  <c r="BE117" i="4"/>
  <c r="BE124" i="4"/>
  <c r="BE130" i="4"/>
  <c r="BE151" i="4"/>
  <c r="BE158" i="4"/>
  <c r="E50" i="4"/>
  <c r="F89" i="4"/>
  <c r="BE100" i="4"/>
  <c r="BE107" i="4"/>
  <c r="BE118" i="4"/>
  <c r="BE139" i="4"/>
  <c r="BE143" i="4"/>
  <c r="BE176" i="4"/>
  <c r="BE179" i="4"/>
  <c r="BE182" i="4"/>
  <c r="BE201" i="4"/>
  <c r="BE96" i="4"/>
  <c r="BE112" i="4"/>
  <c r="BE126" i="4"/>
  <c r="BE145" i="4"/>
  <c r="BE149" i="4"/>
  <c r="BE156" i="4"/>
  <c r="BE171" i="4"/>
  <c r="BE188" i="4"/>
  <c r="BE192" i="4"/>
  <c r="BE195" i="4"/>
  <c r="BE198" i="4"/>
  <c r="F90" i="4"/>
  <c r="BE105" i="4"/>
  <c r="BE180" i="4"/>
  <c r="BE185" i="4"/>
  <c r="BE190" i="4"/>
  <c r="BE99" i="4"/>
  <c r="BE116" i="4"/>
  <c r="BE119" i="4"/>
  <c r="BE141" i="4"/>
  <c r="BE168" i="4"/>
  <c r="BE177" i="4"/>
  <c r="BE178" i="4"/>
  <c r="BE209" i="4"/>
  <c r="BE211" i="4"/>
  <c r="BE215" i="4"/>
  <c r="BE220" i="4"/>
  <c r="BE121" i="4"/>
  <c r="BE132" i="4"/>
  <c r="BE218" i="4"/>
  <c r="BE101" i="4"/>
  <c r="BE102" i="4"/>
  <c r="BE110" i="4"/>
  <c r="BE128" i="4"/>
  <c r="BE157" i="4"/>
  <c r="BE163" i="4"/>
  <c r="BE173" i="4"/>
  <c r="BE181" i="4"/>
  <c r="BE183" i="4"/>
  <c r="BE203" i="4"/>
  <c r="BE205" i="4"/>
  <c r="BE207" i="4"/>
  <c r="BE213" i="4"/>
  <c r="BE108" i="4"/>
  <c r="BE113" i="4"/>
  <c r="BE114" i="4"/>
  <c r="BE115" i="4"/>
  <c r="BE135" i="4"/>
  <c r="BE137" i="4"/>
  <c r="BE147" i="4"/>
  <c r="BE153" i="4"/>
  <c r="BE160" i="4"/>
  <c r="BE166" i="4"/>
  <c r="F58" i="3"/>
  <c r="BE91" i="3"/>
  <c r="BE103" i="3"/>
  <c r="J1176" i="2"/>
  <c r="J107" i="2"/>
  <c r="J1522" i="2"/>
  <c r="J125" i="2"/>
  <c r="F59" i="3"/>
  <c r="BE97" i="3"/>
  <c r="BE106" i="3"/>
  <c r="BE126" i="3"/>
  <c r="BE129" i="3"/>
  <c r="BE131" i="3"/>
  <c r="BK452" i="2"/>
  <c r="J56" i="3"/>
  <c r="BE117" i="3"/>
  <c r="BE123" i="3"/>
  <c r="E50" i="3"/>
  <c r="BE102" i="3"/>
  <c r="BE104" i="3"/>
  <c r="BE111" i="3"/>
  <c r="BE120" i="3"/>
  <c r="BE128" i="3"/>
  <c r="BE133" i="3"/>
  <c r="BE136" i="3"/>
  <c r="BE139" i="3"/>
  <c r="BE94" i="3"/>
  <c r="BE100" i="3"/>
  <c r="BE108" i="3"/>
  <c r="BE114" i="3"/>
  <c r="BE130" i="3"/>
  <c r="J54" i="2"/>
  <c r="BE188" i="2"/>
  <c r="BE192" i="2"/>
  <c r="BE202" i="2"/>
  <c r="BE227" i="2"/>
  <c r="BE303" i="2"/>
  <c r="BE337" i="2"/>
  <c r="BE346" i="2"/>
  <c r="BE522" i="2"/>
  <c r="BE539" i="2"/>
  <c r="BE631" i="2"/>
  <c r="BE711" i="2"/>
  <c r="BE737" i="2"/>
  <c r="BE772" i="2"/>
  <c r="BE782" i="2"/>
  <c r="BE794" i="2"/>
  <c r="BE805" i="2"/>
  <c r="BE845" i="2"/>
  <c r="BE853" i="2"/>
  <c r="BE895" i="2"/>
  <c r="BE958" i="2"/>
  <c r="BE961" i="2"/>
  <c r="BE994" i="2"/>
  <c r="BE996" i="2"/>
  <c r="BE1009" i="2"/>
  <c r="BE1068" i="2"/>
  <c r="BE1177" i="2"/>
  <c r="BE1226" i="2"/>
  <c r="BE1231" i="2"/>
  <c r="BE1233" i="2"/>
  <c r="BE1268" i="2"/>
  <c r="BE1276" i="2"/>
  <c r="BE1302" i="2"/>
  <c r="BE1308" i="2"/>
  <c r="BE1353" i="2"/>
  <c r="BE1394" i="2"/>
  <c r="BE1442" i="2"/>
  <c r="BE1452" i="2"/>
  <c r="BE1482" i="2"/>
  <c r="BE1547" i="2"/>
  <c r="BE1614" i="2"/>
  <c r="BE1622" i="2"/>
  <c r="BE1625" i="2"/>
  <c r="BE1628" i="2"/>
  <c r="BE1631" i="2"/>
  <c r="BE1651" i="2"/>
  <c r="BE1657" i="2"/>
  <c r="BE1669" i="2"/>
  <c r="BE1707" i="2"/>
  <c r="BE1734" i="2"/>
  <c r="BE1742" i="2"/>
  <c r="BE1759" i="2"/>
  <c r="BE1843" i="2"/>
  <c r="BE1848" i="2"/>
  <c r="BE1861" i="2"/>
  <c r="BE1864" i="2"/>
  <c r="BE1866" i="2"/>
  <c r="BE1879" i="2"/>
  <c r="BE1884" i="2"/>
  <c r="BE1887" i="2"/>
  <c r="BE1906" i="2"/>
  <c r="BE1911" i="2"/>
  <c r="BE1914" i="2"/>
  <c r="BE1920" i="2"/>
  <c r="BE1922" i="2"/>
  <c r="BE1925" i="2"/>
  <c r="BE1929" i="2"/>
  <c r="BE1933" i="2"/>
  <c r="BE1938" i="2"/>
  <c r="BE1940" i="2"/>
  <c r="BE1943" i="2"/>
  <c r="BE1946" i="2"/>
  <c r="BE1951" i="2"/>
  <c r="BE1953" i="2"/>
  <c r="BE1955" i="2"/>
  <c r="BE1961" i="2"/>
  <c r="BE1964" i="2"/>
  <c r="BE1966" i="2"/>
  <c r="BE1969" i="2"/>
  <c r="BE1971" i="2"/>
  <c r="BE1978" i="2"/>
  <c r="BE1981" i="2"/>
  <c r="BE1988" i="2"/>
  <c r="BE1994" i="2"/>
  <c r="BE2001" i="2"/>
  <c r="BE2007" i="2"/>
  <c r="BE2014" i="2"/>
  <c r="BE2020" i="2"/>
  <c r="BE2024" i="2"/>
  <c r="BE2025" i="2"/>
  <c r="BE2032" i="2"/>
  <c r="BE2033" i="2"/>
  <c r="BE2037" i="2"/>
  <c r="BE2038" i="2"/>
  <c r="BE2043" i="2"/>
  <c r="BE2045" i="2"/>
  <c r="BE2047" i="2"/>
  <c r="J52" i="2"/>
  <c r="BE164" i="2"/>
  <c r="BE271" i="2"/>
  <c r="BE323" i="2"/>
  <c r="BE342" i="2"/>
  <c r="BE365" i="2"/>
  <c r="BE454" i="2"/>
  <c r="BE478" i="2"/>
  <c r="BE501" i="2"/>
  <c r="BE557" i="2"/>
  <c r="BE600" i="2"/>
  <c r="BE624" i="2"/>
  <c r="BE672" i="2"/>
  <c r="BE674" i="2"/>
  <c r="BE685" i="2"/>
  <c r="BE692" i="2"/>
  <c r="BE733" i="2"/>
  <c r="BE763" i="2"/>
  <c r="BE796" i="2"/>
  <c r="BE912" i="2"/>
  <c r="BE926" i="2"/>
  <c r="BE969" i="2"/>
  <c r="BE999" i="2"/>
  <c r="BE1087" i="2"/>
  <c r="BE1095" i="2"/>
  <c r="BE1111" i="2"/>
  <c r="BE1125" i="2"/>
  <c r="BE1169" i="2"/>
  <c r="BE1186" i="2"/>
  <c r="BE1205" i="2"/>
  <c r="BE1213" i="2"/>
  <c r="BE1283" i="2"/>
  <c r="BE1297" i="2"/>
  <c r="BE1321" i="2"/>
  <c r="BE1358" i="2"/>
  <c r="BE1383" i="2"/>
  <c r="BE1397" i="2"/>
  <c r="BE1429" i="2"/>
  <c r="BE1458" i="2"/>
  <c r="BE1467" i="2"/>
  <c r="BE1478" i="2"/>
  <c r="BE1511" i="2"/>
  <c r="BE1514" i="2"/>
  <c r="BE1523" i="2"/>
  <c r="BE1611" i="2"/>
  <c r="BE1612" i="2"/>
  <c r="BE1618" i="2"/>
  <c r="BE1632" i="2"/>
  <c r="BE1644" i="2"/>
  <c r="BE1685" i="2"/>
  <c r="BE1720" i="2"/>
  <c r="BE1732" i="2"/>
  <c r="BE1791" i="2"/>
  <c r="BE1794" i="2"/>
  <c r="BE1851" i="2"/>
  <c r="BE1881" i="2"/>
  <c r="BE1889" i="2"/>
  <c r="J55" i="2"/>
  <c r="F157" i="2"/>
  <c r="BE169" i="2"/>
  <c r="BE250" i="2"/>
  <c r="BE286" i="2"/>
  <c r="BE380" i="2"/>
  <c r="BE449" i="2"/>
  <c r="BE542" i="2"/>
  <c r="BE669" i="2"/>
  <c r="BE696" i="2"/>
  <c r="BE753" i="2"/>
  <c r="BE765" i="2"/>
  <c r="BE891" i="2"/>
  <c r="BE936" i="2"/>
  <c r="BE991" i="2"/>
  <c r="BE1002" i="2"/>
  <c r="BE1046" i="2"/>
  <c r="BE1091" i="2"/>
  <c r="BE1101" i="2"/>
  <c r="BE1128" i="2"/>
  <c r="BE1191" i="2"/>
  <c r="BE1219" i="2"/>
  <c r="BE1285" i="2"/>
  <c r="BE1312" i="2"/>
  <c r="BE1378" i="2"/>
  <c r="BE1401" i="2"/>
  <c r="BE1410" i="2"/>
  <c r="BE1432" i="2"/>
  <c r="BE1508" i="2"/>
  <c r="BE1567" i="2"/>
  <c r="BE1605" i="2"/>
  <c r="BE1621" i="2"/>
  <c r="BE1633" i="2"/>
  <c r="BE1635" i="2"/>
  <c r="BE1643" i="2"/>
  <c r="BE1649" i="2"/>
  <c r="BE1665" i="2"/>
  <c r="BE1693" i="2"/>
  <c r="BE1699" i="2"/>
  <c r="BE1710" i="2"/>
  <c r="BE1719" i="2"/>
  <c r="BE1730" i="2"/>
  <c r="BE1740" i="2"/>
  <c r="BE1767" i="2"/>
  <c r="BE1868" i="2"/>
  <c r="BE173" i="2"/>
  <c r="BE230" i="2"/>
  <c r="BE242" i="2"/>
  <c r="BE267" i="2"/>
  <c r="BE277" i="2"/>
  <c r="BE321" i="2"/>
  <c r="BE339" i="2"/>
  <c r="BE348" i="2"/>
  <c r="BE373" i="2"/>
  <c r="BE387" i="2"/>
  <c r="BE418" i="2"/>
  <c r="BE458" i="2"/>
  <c r="BE490" i="2"/>
  <c r="BE625" i="2"/>
  <c r="BE642" i="2"/>
  <c r="BE751" i="2"/>
  <c r="BE812" i="2"/>
  <c r="BE859" i="2"/>
  <c r="BE893" i="2"/>
  <c r="BE900" i="2"/>
  <c r="BE917" i="2"/>
  <c r="BE922" i="2"/>
  <c r="BE944" i="2"/>
  <c r="BE951" i="2"/>
  <c r="BE1022" i="2"/>
  <c r="BE1054" i="2"/>
  <c r="BE1105" i="2"/>
  <c r="BE1145" i="2"/>
  <c r="BE1173" i="2"/>
  <c r="BE1195" i="2"/>
  <c r="BE1203" i="2"/>
  <c r="BE1217" i="2"/>
  <c r="BE1292" i="2"/>
  <c r="BE1355" i="2"/>
  <c r="BE1390" i="2"/>
  <c r="BE1414" i="2"/>
  <c r="BE1516" i="2"/>
  <c r="BE1564" i="2"/>
  <c r="BE1568" i="2"/>
  <c r="BE1574" i="2"/>
  <c r="BE1582" i="2"/>
  <c r="BE1607" i="2"/>
  <c r="BE1638" i="2"/>
  <c r="BE1705" i="2"/>
  <c r="BE1736" i="2"/>
  <c r="BE1755" i="2"/>
  <c r="BE1789" i="2"/>
  <c r="BE1815" i="2"/>
  <c r="BE1856" i="2"/>
  <c r="BE1870" i="2"/>
  <c r="E150" i="2"/>
  <c r="BE167" i="2"/>
  <c r="BE176" i="2"/>
  <c r="BE206" i="2"/>
  <c r="BE235" i="2"/>
  <c r="BE359" i="2"/>
  <c r="BE361" i="2"/>
  <c r="BE375" i="2"/>
  <c r="BE383" i="2"/>
  <c r="BE473" i="2"/>
  <c r="BE493" i="2"/>
  <c r="BE588" i="2"/>
  <c r="BE633" i="2"/>
  <c r="BE659" i="2"/>
  <c r="BE704" i="2"/>
  <c r="BE713" i="2"/>
  <c r="BE723" i="2"/>
  <c r="BE810" i="2"/>
  <c r="BE824" i="2"/>
  <c r="BE842" i="2"/>
  <c r="BE867" i="2"/>
  <c r="BE905" i="2"/>
  <c r="BE942" i="2"/>
  <c r="BE967" i="2"/>
  <c r="BE1057" i="2"/>
  <c r="BE1072" i="2"/>
  <c r="BE1078" i="2"/>
  <c r="BE1082" i="2"/>
  <c r="BE1085" i="2"/>
  <c r="BE1089" i="2"/>
  <c r="BE1127" i="2"/>
  <c r="BE1133" i="2"/>
  <c r="BE1150" i="2"/>
  <c r="BE1159" i="2"/>
  <c r="BE1163" i="2"/>
  <c r="BE1189" i="2"/>
  <c r="BE1208" i="2"/>
  <c r="BE1228" i="2"/>
  <c r="BE1318" i="2"/>
  <c r="BE1328" i="2"/>
  <c r="BE1362" i="2"/>
  <c r="BE1367" i="2"/>
  <c r="BE1375" i="2"/>
  <c r="BE1412" i="2"/>
  <c r="BE1437" i="2"/>
  <c r="BE1455" i="2"/>
  <c r="BE1464" i="2"/>
  <c r="BE1472" i="2"/>
  <c r="BE1492" i="2"/>
  <c r="BE1495" i="2"/>
  <c r="BE1501" i="2"/>
  <c r="BE1552" i="2"/>
  <c r="BE1559" i="2"/>
  <c r="BE1563" i="2"/>
  <c r="BE1591" i="2"/>
  <c r="BE1592" i="2"/>
  <c r="BE1597" i="2"/>
  <c r="BE1599" i="2"/>
  <c r="BE1608" i="2"/>
  <c r="BE1619" i="2"/>
  <c r="BE1626" i="2"/>
  <c r="BE1639" i="2"/>
  <c r="BE1652" i="2"/>
  <c r="BE1660" i="2"/>
  <c r="BE1674" i="2"/>
  <c r="BE1680" i="2"/>
  <c r="BE1785" i="2"/>
  <c r="BE1831" i="2"/>
  <c r="BE1838" i="2"/>
  <c r="BE1891" i="2"/>
  <c r="BE215" i="2"/>
  <c r="BE220" i="2"/>
  <c r="BE248" i="2"/>
  <c r="BE282" i="2"/>
  <c r="BE290" i="2"/>
  <c r="BE292" i="2"/>
  <c r="BE301" i="2"/>
  <c r="BE332" i="2"/>
  <c r="BE340" i="2"/>
  <c r="BE351" i="2"/>
  <c r="BE370" i="2"/>
  <c r="BE443" i="2"/>
  <c r="BE467" i="2"/>
  <c r="BE494" i="2"/>
  <c r="BE621" i="2"/>
  <c r="BE679" i="2"/>
  <c r="BE718" i="2"/>
  <c r="BE814" i="2"/>
  <c r="BE828" i="2"/>
  <c r="BE882" i="2"/>
  <c r="BE919" i="2"/>
  <c r="BE1028" i="2"/>
  <c r="BE1032" i="2"/>
  <c r="BE1038" i="2"/>
  <c r="BE1049" i="2"/>
  <c r="BE1093" i="2"/>
  <c r="BE1098" i="2"/>
  <c r="BE1107" i="2"/>
  <c r="BE1122" i="2"/>
  <c r="BE1131" i="2"/>
  <c r="BE1153" i="2"/>
  <c r="BE1183" i="2"/>
  <c r="BE1198" i="2"/>
  <c r="BE1222" i="2"/>
  <c r="BE1253" i="2"/>
  <c r="BE1280" i="2"/>
  <c r="BE1315" i="2"/>
  <c r="BE1326" i="2"/>
  <c r="BE1332" i="2"/>
  <c r="BE1341" i="2"/>
  <c r="BE1364" i="2"/>
  <c r="BE1417" i="2"/>
  <c r="BE1469" i="2"/>
  <c r="BE1485" i="2"/>
  <c r="BE1497" i="2"/>
  <c r="BE1520" i="2"/>
  <c r="BE1542" i="2"/>
  <c r="BE1572" i="2"/>
  <c r="BE1580" i="2"/>
  <c r="BE1588" i="2"/>
  <c r="BE1600" i="2"/>
  <c r="BE1603" i="2"/>
  <c r="BE1610" i="2"/>
  <c r="BE1615" i="2"/>
  <c r="BE1668" i="2"/>
  <c r="BE1738" i="2"/>
  <c r="BE1749" i="2"/>
  <c r="BE1783" i="2"/>
  <c r="BE1825" i="2"/>
  <c r="BE1855" i="2"/>
  <c r="BE1876" i="2"/>
  <c r="BE1897" i="2"/>
  <c r="F156" i="2"/>
  <c r="BE217" i="2"/>
  <c r="BE239" i="2"/>
  <c r="BE262" i="2"/>
  <c r="BE297" i="2"/>
  <c r="BE314" i="2"/>
  <c r="BE353" i="2"/>
  <c r="BE367" i="2"/>
  <c r="BE487" i="2"/>
  <c r="BE610" i="2"/>
  <c r="BE654" i="2"/>
  <c r="BE784" i="2"/>
  <c r="BE821" i="2"/>
  <c r="BE840" i="2"/>
  <c r="BE870" i="2"/>
  <c r="BE877" i="2"/>
  <c r="BE886" i="2"/>
  <c r="BE909" i="2"/>
  <c r="BE953" i="2"/>
  <c r="BE985" i="2"/>
  <c r="BE1110" i="2"/>
  <c r="BE1130" i="2"/>
  <c r="BE1141" i="2"/>
  <c r="BE1166" i="2"/>
  <c r="BE1260" i="2"/>
  <c r="BE1335" i="2"/>
  <c r="BE1369" i="2"/>
  <c r="BE1405" i="2"/>
  <c r="BE1422" i="2"/>
  <c r="BE1439" i="2"/>
  <c r="BE1449" i="2"/>
  <c r="BE1462" i="2"/>
  <c r="BE1475" i="2"/>
  <c r="BE1488" i="2"/>
  <c r="BE1533" i="2"/>
  <c r="BE1536" i="2"/>
  <c r="BE1570" i="2"/>
  <c r="BE1624" i="2"/>
  <c r="BE1675" i="2"/>
  <c r="BE1686" i="2"/>
  <c r="BE1697" i="2"/>
  <c r="BE1713" i="2"/>
  <c r="BE1725" i="2"/>
  <c r="BE1818" i="2"/>
  <c r="BE1828" i="2"/>
  <c r="BE1840" i="2"/>
  <c r="BE1873" i="2"/>
  <c r="BE305" i="2"/>
  <c r="BE310" i="2"/>
  <c r="BE312" i="2"/>
  <c r="BE356" i="2"/>
  <c r="BE363" i="2"/>
  <c r="BE400" i="2"/>
  <c r="BE470" i="2"/>
  <c r="BE483" i="2"/>
  <c r="BE498" i="2"/>
  <c r="BE504" i="2"/>
  <c r="BE652" i="2"/>
  <c r="BE666" i="2"/>
  <c r="BE766" i="2"/>
  <c r="BE819" i="2"/>
  <c r="BE833" i="2"/>
  <c r="BE838" i="2"/>
  <c r="BE863" i="2"/>
  <c r="BE914" i="2"/>
  <c r="BE927" i="2"/>
  <c r="BE948" i="2"/>
  <c r="BE1015" i="2"/>
  <c r="BE1026" i="2"/>
  <c r="BE1040" i="2"/>
  <c r="BE1042" i="2"/>
  <c r="BE1063" i="2"/>
  <c r="BE1066" i="2"/>
  <c r="BE1103" i="2"/>
  <c r="BE1156" i="2"/>
  <c r="BE1180" i="2"/>
  <c r="BE1207" i="2"/>
  <c r="BE1244" i="2"/>
  <c r="BE1258" i="2"/>
  <c r="BE1330" i="2"/>
  <c r="BE1347" i="2"/>
  <c r="BE1350" i="2"/>
  <c r="BE1387" i="2"/>
  <c r="BE1425" i="2"/>
  <c r="BE1526" i="2"/>
  <c r="BE1530" i="2"/>
  <c r="BE1550" i="2"/>
  <c r="BE1555" i="2"/>
  <c r="BE1560" i="2"/>
  <c r="BE1596" i="2"/>
  <c r="BE1634" i="2"/>
  <c r="BE1636" i="2"/>
  <c r="BE1655" i="2"/>
  <c r="BE1662" i="2"/>
  <c r="BE1691" i="2"/>
  <c r="BE1757" i="2"/>
  <c r="BE1761" i="2"/>
  <c r="BE1769" i="2"/>
  <c r="BE1787" i="2"/>
  <c r="BE1835" i="2"/>
  <c r="BE1858" i="2"/>
  <c r="BE1899" i="2"/>
  <c r="F36" i="6"/>
  <c r="BA60" i="1" s="1"/>
  <c r="F37" i="5"/>
  <c r="BB59" i="1"/>
  <c r="F36" i="3"/>
  <c r="BA57" i="1" s="1"/>
  <c r="F39" i="3"/>
  <c r="BD57" i="1" s="1"/>
  <c r="F39" i="4"/>
  <c r="BD58" i="1" s="1"/>
  <c r="F38" i="4"/>
  <c r="BC58" i="1"/>
  <c r="J36" i="8"/>
  <c r="AW62" i="1"/>
  <c r="J34" i="9"/>
  <c r="AW63" i="1" s="1"/>
  <c r="F37" i="9"/>
  <c r="BD63" i="1"/>
  <c r="F36" i="10"/>
  <c r="BC64" i="1" s="1"/>
  <c r="J34" i="2"/>
  <c r="AW56" i="1"/>
  <c r="F36" i="5"/>
  <c r="BA59" i="1" s="1"/>
  <c r="F37" i="10"/>
  <c r="BD64" i="1"/>
  <c r="F38" i="7"/>
  <c r="BC61" i="1"/>
  <c r="J36" i="3"/>
  <c r="AW57" i="1" s="1"/>
  <c r="F36" i="4"/>
  <c r="BA58" i="1"/>
  <c r="J36" i="5"/>
  <c r="AW59" i="1" s="1"/>
  <c r="J36" i="6"/>
  <c r="AW60" i="1"/>
  <c r="F37" i="7"/>
  <c r="BB61" i="1" s="1"/>
  <c r="F36" i="7"/>
  <c r="BA61" i="1"/>
  <c r="F39" i="7"/>
  <c r="BD61" i="1"/>
  <c r="F37" i="11"/>
  <c r="BD65" i="1" s="1"/>
  <c r="F37" i="2"/>
  <c r="BD56" i="1" s="1"/>
  <c r="F36" i="8"/>
  <c r="BA62" i="1" s="1"/>
  <c r="F34" i="9"/>
  <c r="BA63" i="1"/>
  <c r="F34" i="11"/>
  <c r="BA65" i="1" s="1"/>
  <c r="F35" i="9"/>
  <c r="BB63" i="1"/>
  <c r="F35" i="10"/>
  <c r="BB64" i="1"/>
  <c r="J34" i="11"/>
  <c r="AW65" i="1" s="1"/>
  <c r="F34" i="2"/>
  <c r="BA56" i="1" s="1"/>
  <c r="F35" i="2"/>
  <c r="BB56" i="1" s="1"/>
  <c r="F39" i="8"/>
  <c r="BD62" i="1"/>
  <c r="J34" i="10"/>
  <c r="AW64" i="1" s="1"/>
  <c r="F36" i="2"/>
  <c r="BC56" i="1"/>
  <c r="J36" i="7"/>
  <c r="AW61" i="1"/>
  <c r="F37" i="6"/>
  <c r="BB60" i="1" s="1"/>
  <c r="J36" i="4"/>
  <c r="AW58" i="1" s="1"/>
  <c r="F38" i="5"/>
  <c r="BC59" i="1" s="1"/>
  <c r="F37" i="8"/>
  <c r="BB62" i="1"/>
  <c r="F34" i="10"/>
  <c r="BA64" i="1" s="1"/>
  <c r="F35" i="11"/>
  <c r="BB65" i="1"/>
  <c r="F39" i="5"/>
  <c r="BD59" i="1"/>
  <c r="F38" i="6"/>
  <c r="BC60" i="1" s="1"/>
  <c r="F36" i="11"/>
  <c r="BC65" i="1" s="1"/>
  <c r="F38" i="8"/>
  <c r="BC62" i="1" s="1"/>
  <c r="F36" i="9"/>
  <c r="BC63" i="1"/>
  <c r="F39" i="6"/>
  <c r="BD60" i="1" s="1"/>
  <c r="AS54" i="1"/>
  <c r="F37" i="3"/>
  <c r="BB57" i="1" s="1"/>
  <c r="F38" i="3"/>
  <c r="BC57" i="1" s="1"/>
  <c r="F37" i="4"/>
  <c r="BB58" i="1"/>
  <c r="BK89" i="3" l="1"/>
  <c r="J1664" i="2"/>
  <c r="J130" i="2" s="1"/>
  <c r="BK162" i="2"/>
  <c r="BK233" i="2"/>
  <c r="J233" i="2" s="1"/>
  <c r="J66" i="2" s="1"/>
  <c r="J142" i="7"/>
  <c r="J69" i="7" s="1"/>
  <c r="J113" i="10"/>
  <c r="J62" i="10" s="1"/>
  <c r="J95" i="4"/>
  <c r="J65" i="4" s="1"/>
  <c r="J632" i="2"/>
  <c r="J81" i="2" s="1"/>
  <c r="BK875" i="2"/>
  <c r="J875" i="2" s="1"/>
  <c r="J91" i="2" s="1"/>
  <c r="J1361" i="2"/>
  <c r="J115" i="2" s="1"/>
  <c r="J1554" i="2"/>
  <c r="J127" i="2" s="1"/>
  <c r="J1827" i="2"/>
  <c r="J134" i="2" s="1"/>
  <c r="J1282" i="2"/>
  <c r="J112" i="2" s="1"/>
  <c r="BK386" i="2"/>
  <c r="J386" i="2" s="1"/>
  <c r="J74" i="2" s="1"/>
  <c r="R609" i="2"/>
  <c r="P101" i="11"/>
  <c r="R1001" i="2"/>
  <c r="T1001" i="2"/>
  <c r="T609" i="2"/>
  <c r="P609" i="2"/>
  <c r="P1541" i="2"/>
  <c r="R1748" i="2"/>
  <c r="P130" i="6"/>
  <c r="P96" i="6"/>
  <c r="AU60" i="1"/>
  <c r="R1307" i="2"/>
  <c r="P875" i="2"/>
  <c r="P826" i="2"/>
  <c r="BK84" i="9"/>
  <c r="J84" i="9" s="1"/>
  <c r="J60" i="9" s="1"/>
  <c r="T83" i="10"/>
  <c r="R386" i="2"/>
  <c r="R94" i="4"/>
  <c r="R93" i="4"/>
  <c r="BK97" i="6"/>
  <c r="J97" i="6"/>
  <c r="J64" i="6"/>
  <c r="BK91" i="5"/>
  <c r="J91" i="5" s="1"/>
  <c r="J64" i="5" s="1"/>
  <c r="T86" i="11"/>
  <c r="R141" i="7"/>
  <c r="P1474" i="2"/>
  <c r="P141" i="7"/>
  <c r="P162" i="2"/>
  <c r="T106" i="7"/>
  <c r="T233" i="7"/>
  <c r="R106" i="7"/>
  <c r="R162" i="2"/>
  <c r="R875" i="2"/>
  <c r="R826" i="2"/>
  <c r="R89" i="3"/>
  <c r="R88" i="3" s="1"/>
  <c r="T1474" i="2"/>
  <c r="P1175" i="2"/>
  <c r="R86" i="11"/>
  <c r="P233" i="2"/>
  <c r="P86" i="11"/>
  <c r="AU65" i="1"/>
  <c r="T90" i="8"/>
  <c r="T89" i="8"/>
  <c r="T875" i="2"/>
  <c r="T826" i="2" s="1"/>
  <c r="BK90" i="8"/>
  <c r="BK89" i="8"/>
  <c r="J89" i="8"/>
  <c r="J32" i="8" s="1"/>
  <c r="AG62" i="1" s="1"/>
  <c r="AN62" i="1" s="1"/>
  <c r="R1221" i="2"/>
  <c r="R1175" i="2" s="1"/>
  <c r="P386" i="2"/>
  <c r="P161" i="2"/>
  <c r="P233" i="7"/>
  <c r="T141" i="7"/>
  <c r="R91" i="5"/>
  <c r="R90" i="5"/>
  <c r="T94" i="4"/>
  <c r="T93" i="4"/>
  <c r="P106" i="7"/>
  <c r="P105" i="7"/>
  <c r="AU61" i="1"/>
  <c r="R233" i="7"/>
  <c r="R130" i="6"/>
  <c r="R96" i="6" s="1"/>
  <c r="T233" i="2"/>
  <c r="BK130" i="6"/>
  <c r="J130" i="6" s="1"/>
  <c r="J67" i="6" s="1"/>
  <c r="R90" i="8"/>
  <c r="R89" i="8"/>
  <c r="T130" i="6"/>
  <c r="T96" i="6"/>
  <c r="T1307" i="2"/>
  <c r="T1175" i="2"/>
  <c r="T162" i="2"/>
  <c r="BK827" i="2"/>
  <c r="J827" i="2" s="1"/>
  <c r="J88" i="2" s="1"/>
  <c r="BK101" i="11"/>
  <c r="J101" i="11"/>
  <c r="J63" i="11" s="1"/>
  <c r="BK230" i="7"/>
  <c r="J230" i="7"/>
  <c r="J74" i="7"/>
  <c r="BK87" i="11"/>
  <c r="J87" i="11"/>
  <c r="J60" i="11" s="1"/>
  <c r="BK83" i="10"/>
  <c r="J83" i="10"/>
  <c r="J30" i="10" s="1"/>
  <c r="AG64" i="1" s="1"/>
  <c r="BK105" i="7"/>
  <c r="J105" i="7" s="1"/>
  <c r="J32" i="7" s="1"/>
  <c r="AG61" i="1" s="1"/>
  <c r="J94" i="4"/>
  <c r="J64" i="4"/>
  <c r="BK1175" i="2"/>
  <c r="J1175" i="2" s="1"/>
  <c r="J106" i="2" s="1"/>
  <c r="J452" i="2"/>
  <c r="J76" i="2"/>
  <c r="J162" i="2"/>
  <c r="J61" i="2"/>
  <c r="F35" i="7"/>
  <c r="AZ61" i="1"/>
  <c r="BB55" i="1"/>
  <c r="AX55" i="1"/>
  <c r="J33" i="11"/>
  <c r="AV65" i="1"/>
  <c r="AT65" i="1" s="1"/>
  <c r="BD55" i="1"/>
  <c r="J35" i="7"/>
  <c r="AV61" i="1"/>
  <c r="AT61" i="1"/>
  <c r="J33" i="9"/>
  <c r="AV63" i="1" s="1"/>
  <c r="AT63" i="1" s="1"/>
  <c r="J35" i="4"/>
  <c r="AV58" i="1"/>
  <c r="AT58" i="1" s="1"/>
  <c r="BA55" i="1"/>
  <c r="AW55" i="1"/>
  <c r="F33" i="2"/>
  <c r="AZ56" i="1" s="1"/>
  <c r="J32" i="4"/>
  <c r="AG58" i="1"/>
  <c r="J35" i="5"/>
  <c r="AV59" i="1" s="1"/>
  <c r="AT59" i="1" s="1"/>
  <c r="F35" i="3"/>
  <c r="AZ57" i="1"/>
  <c r="F35" i="4"/>
  <c r="AZ58" i="1" s="1"/>
  <c r="BC55" i="1"/>
  <c r="AY55" i="1"/>
  <c r="J35" i="8"/>
  <c r="AV62" i="1"/>
  <c r="AT62" i="1"/>
  <c r="F33" i="10"/>
  <c r="AZ64" i="1"/>
  <c r="F35" i="8"/>
  <c r="AZ62" i="1"/>
  <c r="J33" i="10"/>
  <c r="AV64" i="1" s="1"/>
  <c r="AT64" i="1" s="1"/>
  <c r="F35" i="5"/>
  <c r="AZ59" i="1" s="1"/>
  <c r="J35" i="6"/>
  <c r="AV60" i="1"/>
  <c r="AT60" i="1"/>
  <c r="F33" i="11"/>
  <c r="AZ65" i="1"/>
  <c r="J35" i="3"/>
  <c r="AV57" i="1" s="1"/>
  <c r="AT57" i="1" s="1"/>
  <c r="F35" i="6"/>
  <c r="AZ60" i="1" s="1"/>
  <c r="F33" i="9"/>
  <c r="AZ63" i="1"/>
  <c r="J33" i="2"/>
  <c r="AV56" i="1"/>
  <c r="AT56" i="1"/>
  <c r="BK88" i="3" l="1"/>
  <c r="J88" i="3" s="1"/>
  <c r="J89" i="3"/>
  <c r="J64" i="3" s="1"/>
  <c r="R161" i="2"/>
  <c r="R160" i="2"/>
  <c r="P160" i="2"/>
  <c r="AU56" i="1"/>
  <c r="R105" i="7"/>
  <c r="T105" i="7"/>
  <c r="T161" i="2"/>
  <c r="T160" i="2"/>
  <c r="BK826" i="2"/>
  <c r="J826" i="2"/>
  <c r="J87" i="2"/>
  <c r="J90" i="8"/>
  <c r="J64" i="8"/>
  <c r="BK83" i="9"/>
  <c r="J83" i="9" s="1"/>
  <c r="J59" i="9" s="1"/>
  <c r="BK96" i="6"/>
  <c r="J96" i="6"/>
  <c r="J63" i="6"/>
  <c r="BK90" i="5"/>
  <c r="J90" i="5"/>
  <c r="J63" i="8"/>
  <c r="BK86" i="11"/>
  <c r="J86" i="11"/>
  <c r="J30" i="11" s="1"/>
  <c r="AG65" i="1" s="1"/>
  <c r="AN64" i="1"/>
  <c r="J59" i="10"/>
  <c r="J39" i="10"/>
  <c r="AN61" i="1"/>
  <c r="J63" i="7"/>
  <c r="J41" i="8"/>
  <c r="J41" i="7"/>
  <c r="AN58" i="1"/>
  <c r="J41" i="4"/>
  <c r="BK161" i="2"/>
  <c r="J161" i="2" s="1"/>
  <c r="J60" i="2" s="1"/>
  <c r="AU55" i="1"/>
  <c r="AU54" i="1"/>
  <c r="J32" i="5"/>
  <c r="AG59" i="1"/>
  <c r="BB54" i="1"/>
  <c r="W31" i="1" s="1"/>
  <c r="BA54" i="1"/>
  <c r="W30" i="1" s="1"/>
  <c r="BD54" i="1"/>
  <c r="W33" i="1" s="1"/>
  <c r="AZ55" i="1"/>
  <c r="AV55" i="1" s="1"/>
  <c r="AT55" i="1" s="1"/>
  <c r="BC54" i="1"/>
  <c r="W32" i="1" s="1"/>
  <c r="J63" i="3" l="1"/>
  <c r="J32" i="3"/>
  <c r="J39" i="11"/>
  <c r="J41" i="5"/>
  <c r="J63" i="5"/>
  <c r="J59" i="11"/>
  <c r="BK160" i="2"/>
  <c r="J160" i="2"/>
  <c r="J59" i="2"/>
  <c r="AN59" i="1"/>
  <c r="AN65" i="1"/>
  <c r="AY54" i="1"/>
  <c r="J30" i="9"/>
  <c r="AG63" i="1"/>
  <c r="AN63" i="1"/>
  <c r="AW54" i="1"/>
  <c r="AK30" i="1" s="1"/>
  <c r="AX54" i="1"/>
  <c r="J32" i="6"/>
  <c r="AG60" i="1"/>
  <c r="AN60" i="1"/>
  <c r="AZ54" i="1"/>
  <c r="W29" i="1" s="1"/>
  <c r="AG57" i="1" l="1"/>
  <c r="AN57" i="1" s="1"/>
  <c r="J41" i="3"/>
  <c r="J39" i="9"/>
  <c r="J41" i="6"/>
  <c r="J30" i="2"/>
  <c r="AG56" i="1"/>
  <c r="AG55" i="1"/>
  <c r="AN55" i="1"/>
  <c r="AV54" i="1"/>
  <c r="AK29" i="1"/>
  <c r="J39" i="2" l="1"/>
  <c r="AN56" i="1"/>
  <c r="AT54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<sst xmlns="http://schemas.openxmlformats.org/spreadsheetml/2006/main" count="34768" uniqueCount="5845">
  <si>
    <t>Export Komplet</t>
  </si>
  <si>
    <t>VZ</t>
  </si>
  <si>
    <t>2.0</t>
  </si>
  <si>
    <t/>
  </si>
  <si>
    <t>False</t>
  </si>
  <si>
    <t>{31c061a5-a981-4046-b0c4-01cf59ff6aec}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</si>
  <si>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</si>
  <si>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</si>
  <si>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</si>
  <si>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</si>
  <si>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</si>
  <si>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</si>
  <si>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</si>
  <si>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</si>
  <si>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</si>
  <si>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R001-xx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</si>
  <si>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</si>
  <si>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</si>
  <si>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Obecní dům Rudíkov - smlouva č. 1 - SO01, 10, 12</t>
  </si>
  <si>
    <t>KSO:</t>
  </si>
  <si>
    <t>CC-CZ:</t>
  </si>
  <si>
    <t>Místo:</t>
  </si>
  <si>
    <t>p.č. 2250/4, 2221, ST.2208/9 k.ú. Rudíkov</t>
  </si>
  <si>
    <t>Datum:</t>
  </si>
  <si>
    <t>10. 1. 2024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</si>
  <si>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</si>
  <si>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</si>
  <si>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</si>
  <si>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</si>
  <si>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</si>
  <si>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</si>
  <si>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</si>
  <si>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 xml:space="preserve">BS projekt s.r.o. </t>
  </si>
  <si>
    <t>True</t>
  </si>
  <si>
    <t>Zpracovatel:</t>
  </si>
  <si>
    <t>Ing. Tomáš Hrdlička, Jan Hajný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</si>
  <si>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</si>
  <si>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</si>
  <si>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</si>
  <si>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</si>
  <si>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</si>
  <si>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</si>
  <si>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</si>
  <si>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</si>
  <si>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</si>
  <si>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</si>
  <si>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</si>
  <si>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</si>
  <si>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</si>
  <si>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</si>
  <si>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</si>
  <si>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</si>
  <si>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</si>
  <si>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</si>
  <si>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</si>
  <si>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</si>
  <si>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</si>
  <si>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</si>
  <si>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</si>
  <si>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</si>
  <si>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</si>
  <si>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</si>
  <si>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</si>
  <si>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</si>
  <si>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</si>
  <si>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</si>
  <si>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</si>
  <si>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</si>
  <si>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</si>
  <si>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</si>
  <si>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</si>
  <si>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</si>
  <si>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</si>
  <si>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</si>
  <si>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</si>
  <si>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</si>
  <si>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</si>
  <si>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SO01</t>
  </si>
  <si>
    <t>STA</t>
  </si>
  <si>
    <t>{86daf9f2-3e22-467b-8420-259e47022dcd}</t>
  </si>
  <si>
    <t>2</t>
  </si>
  <si>
    <t>/</t>
  </si>
  <si>
    <t>Soupis</t>
  </si>
  <si>
    <t>###NOINSERT###</t>
  </si>
  <si>
    <t>11</t>
  </si>
  <si>
    <t>PLYNOVÁ ZAŘÍZENÍ</t>
  </si>
  <si>
    <t>{0d88663d-c230-4590-bd4b-ee8083fe089d}</t>
  </si>
  <si>
    <t>VYTÁPĚNÍ</t>
  </si>
  <si>
    <t>{f2b2e889-9a4e-43ab-bdbd-2db0ba0efc9c}</t>
  </si>
  <si>
    <t>13</t>
  </si>
  <si>
    <t>VZDUCHOTECHNIKA</t>
  </si>
  <si>
    <t>{95cd0eb5-15d1-4a04-9ad0-cbbf39114928}</t>
  </si>
  <si>
    <t>14</t>
  </si>
  <si>
    <t>ZDRAVOTNĚ TECHNICKÉ INSTALACE</t>
  </si>
  <si>
    <t>{86e904f7-e814-472c-b8d9-ba3e18cc2189}</t>
  </si>
  <si>
    <t>15</t>
  </si>
  <si>
    <t>Elektro</t>
  </si>
  <si>
    <t>{f98dd1c0-4434-4492-b9db-e960870dd5e1}</t>
  </si>
  <si>
    <t>16</t>
  </si>
  <si>
    <t>Vybavení dle návrhu interieru, pevně spojené se stavbou</t>
  </si>
  <si>
    <t>{08a6f69d-7724-4d00-a5aa-911a3f8e1777}</t>
  </si>
  <si>
    <t>55</t>
  </si>
  <si>
    <t>SO10</t>
  </si>
  <si>
    <t>{2ef5240e-cac4-46f4-b200-466c8552c790}</t>
  </si>
  <si>
    <t>57</t>
  </si>
  <si>
    <t>SO12</t>
  </si>
  <si>
    <t>{3b625afa-88c7-4303-bd65-84dbdbba4c79}</t>
  </si>
  <si>
    <t>9</t>
  </si>
  <si>
    <t>VRN</t>
  </si>
  <si>
    <t>{fe724c63-3895-465a-9cb5-469e2602b08e}</t>
  </si>
  <si>
    <t>drenáž</t>
  </si>
  <si>
    <t>Délka drenáže vč. náběhů u zlomů vedení</t>
  </si>
  <si>
    <t>bm</t>
  </si>
  <si>
    <t>35</t>
  </si>
  <si>
    <t>3</t>
  </si>
  <si>
    <t>DVEŘE0</t>
  </si>
  <si>
    <t>SOUČTOVÁ dveře ve vnitřních stěnách 1 PP</t>
  </si>
  <si>
    <t>m2</t>
  </si>
  <si>
    <t>26,97</t>
  </si>
  <si>
    <t>KRYCÍ LIST SOUPISU PRACÍ</t>
  </si>
  <si>
    <t>dveře01</t>
  </si>
  <si>
    <t>Otvory ve vnitřních nosných stěnách 1 PP</t>
  </si>
  <si>
    <t>3,84</t>
  </si>
  <si>
    <t>dveře02</t>
  </si>
  <si>
    <t xml:space="preserve">Otvory v příčkách 140 mm 1 PP </t>
  </si>
  <si>
    <t>19,48</t>
  </si>
  <si>
    <t>dveře03</t>
  </si>
  <si>
    <t xml:space="preserve">Otvory v příčkách 115 mm 1 PP </t>
  </si>
  <si>
    <t>4,8</t>
  </si>
  <si>
    <t>DVEŘE1</t>
  </si>
  <si>
    <t>SOUČTOVÁ dveře ve vnitřních stěnách 1 NP</t>
  </si>
  <si>
    <t>19,58</t>
  </si>
  <si>
    <t>Objekt:</t>
  </si>
  <si>
    <t>dveře11</t>
  </si>
  <si>
    <t>Otvory ve vnitřních nosných stěnách 1 NP</t>
  </si>
  <si>
    <t>8,41</t>
  </si>
  <si>
    <t>1 - SO01</t>
  </si>
  <si>
    <t>dveře12</t>
  </si>
  <si>
    <t xml:space="preserve">Otvory v příčkách 140 mm 1 NP </t>
  </si>
  <si>
    <t>11,17</t>
  </si>
  <si>
    <t>dveře2</t>
  </si>
  <si>
    <t>SOUČTOVÁ dveře ve vnitřních stěnach 2 NP</t>
  </si>
  <si>
    <t>8,28</t>
  </si>
  <si>
    <t>dveře21</t>
  </si>
  <si>
    <t>Otvory ve vnitřních nosných stěnách 2 NP</t>
  </si>
  <si>
    <t>2,3</t>
  </si>
  <si>
    <t>dveře22</t>
  </si>
  <si>
    <t xml:space="preserve">Otvory ve vnitřních příčkách 115 mm 2 NP </t>
  </si>
  <si>
    <t>5,98</t>
  </si>
  <si>
    <t>F00</t>
  </si>
  <si>
    <t>Plochy místností 1 PP</t>
  </si>
  <si>
    <t>121,12</t>
  </si>
  <si>
    <t>F00_1</t>
  </si>
  <si>
    <t>SOUČTOVÁ Plocha podlah 1 PP vč. plochy mezi dveřmi a u fr. oken</t>
  </si>
  <si>
    <t>124,391</t>
  </si>
  <si>
    <t>F001</t>
  </si>
  <si>
    <t>Plochy místností 1 PP - dlažba, vč. prostoru mezi dveřmi</t>
  </si>
  <si>
    <t>63,871</t>
  </si>
  <si>
    <t>F002</t>
  </si>
  <si>
    <t>Plochy místností 1 PP - vinyl, vč. prostoru mezi dveřmi</t>
  </si>
  <si>
    <t>60,52</t>
  </si>
  <si>
    <t>F01</t>
  </si>
  <si>
    <t>Plochy místností 1 NP</t>
  </si>
  <si>
    <t>170,55</t>
  </si>
  <si>
    <t>F01_1</t>
  </si>
  <si>
    <t>SOUČTOVÁ Plocha podlah 1 NP vč. plochy mezi dveřmi a u fr. oken</t>
  </si>
  <si>
    <t>176,04</t>
  </si>
  <si>
    <t>F011</t>
  </si>
  <si>
    <t>Plochy místností 1 NP - dlažba, vč. prostoru mezi dveřmi</t>
  </si>
  <si>
    <t>61,354</t>
  </si>
  <si>
    <t>F012</t>
  </si>
  <si>
    <t>Plochy místností 1 NP - vinyl, vč. prostoru mezi dveřmi</t>
  </si>
  <si>
    <t>114,686</t>
  </si>
  <si>
    <t>F02</t>
  </si>
  <si>
    <t>Plochy místností 2 NP</t>
  </si>
  <si>
    <t>105,01</t>
  </si>
  <si>
    <t>F02_1</t>
  </si>
  <si>
    <t>SOUČTOVÁ  Plocha podlah 2 NP vč. plochy mezi dveřmi a u fr. oken</t>
  </si>
  <si>
    <t>105,609</t>
  </si>
  <si>
    <t>F021</t>
  </si>
  <si>
    <t>Plochy místností 2 NP - dlažba, vč. prostoru mezi dveřmi</t>
  </si>
  <si>
    <t>61,599</t>
  </si>
  <si>
    <t>F022</t>
  </si>
  <si>
    <t>Plochy místností 2 NP - vinyl, vč. prostoru mezi dveřmi</t>
  </si>
  <si>
    <t>44,01</t>
  </si>
  <si>
    <t>fasáda</t>
  </si>
  <si>
    <t>Plocha fasády bez oken a soklu</t>
  </si>
  <si>
    <t>297,316</t>
  </si>
  <si>
    <t>fasáda11</t>
  </si>
  <si>
    <t>Podhled v rámci ETICS</t>
  </si>
  <si>
    <t>13,453</t>
  </si>
  <si>
    <t>fasáda2</t>
  </si>
  <si>
    <t>Plocha fasády u vstupu - omítka</t>
  </si>
  <si>
    <t>17,083</t>
  </si>
  <si>
    <t>hrana</t>
  </si>
  <si>
    <t>Schodištová hrana - délka</t>
  </si>
  <si>
    <t>40</t>
  </si>
  <si>
    <t>hřeben</t>
  </si>
  <si>
    <t>Délka hřebene</t>
  </si>
  <si>
    <t>24,35</t>
  </si>
  <si>
    <t>hydro1</t>
  </si>
  <si>
    <t>Vodorovná hydroizolace (plocha podklaního betonu)</t>
  </si>
  <si>
    <t>205,97</t>
  </si>
  <si>
    <t>hydro2</t>
  </si>
  <si>
    <t>Obvod hydroizolace (alt. podkladního betonu)</t>
  </si>
  <si>
    <t>65,1</t>
  </si>
  <si>
    <t>hydro3</t>
  </si>
  <si>
    <t>PLOCHA svislé hydroizolace</t>
  </si>
  <si>
    <t>134,467</t>
  </si>
  <si>
    <t>lešení</t>
  </si>
  <si>
    <t>Plocha lešení</t>
  </si>
  <si>
    <t>486,196</t>
  </si>
  <si>
    <t>nadpraží0</t>
  </si>
  <si>
    <t>Nadpraží otvorů 1 PP</t>
  </si>
  <si>
    <t>7,43</t>
  </si>
  <si>
    <t>nadpraží1</t>
  </si>
  <si>
    <t xml:space="preserve">Nadpraží otvorů 1 NP </t>
  </si>
  <si>
    <t>16,234</t>
  </si>
  <si>
    <t>obklad</t>
  </si>
  <si>
    <t>Plocha ker. obkladu 1 PP+1+2 NP</t>
  </si>
  <si>
    <t>185,707</t>
  </si>
  <si>
    <t>Obklad00</t>
  </si>
  <si>
    <t>Keramický obklad 1 PP, obvod</t>
  </si>
  <si>
    <t>20,17</t>
  </si>
  <si>
    <t>Obklad01</t>
  </si>
  <si>
    <t>Keramický obklad 1 NP, obvod</t>
  </si>
  <si>
    <t>47,96</t>
  </si>
  <si>
    <t>Obklad02</t>
  </si>
  <si>
    <t>Keramický obklad 2 NP, obvod</t>
  </si>
  <si>
    <t>12,17</t>
  </si>
  <si>
    <t>Obvod00</t>
  </si>
  <si>
    <t>SOUČTOVÁ Obvody místností 1 PP</t>
  </si>
  <si>
    <t>128,96</t>
  </si>
  <si>
    <t>Obvod001</t>
  </si>
  <si>
    <t>Obvod místností 1 PP - soklík dlažby</t>
  </si>
  <si>
    <t>72,39</t>
  </si>
  <si>
    <t>Obvod01</t>
  </si>
  <si>
    <t xml:space="preserve">SOUČTOVÁ Obvody místností 1 NP </t>
  </si>
  <si>
    <t>144,378</t>
  </si>
  <si>
    <t>Obvod011</t>
  </si>
  <si>
    <t>Obvod místností 1 NP - soklík dlažby</t>
  </si>
  <si>
    <t>22,898</t>
  </si>
  <si>
    <t>Obvod02</t>
  </si>
  <si>
    <t>SOUČTOVÁ Obvody místností 2 NP</t>
  </si>
  <si>
    <t>75,26</t>
  </si>
  <si>
    <t>REKAPITULACE ČLENĚNÍ SOUPISU PRACÍ</t>
  </si>
  <si>
    <t>Obvod021</t>
  </si>
  <si>
    <t>Obvod místností 2 NP - soklík dlažby</t>
  </si>
  <si>
    <t>36,61</t>
  </si>
  <si>
    <t>okapový</t>
  </si>
  <si>
    <t>Plocha okapového chodníku</t>
  </si>
  <si>
    <t>9,25</t>
  </si>
  <si>
    <t>okno0</t>
  </si>
  <si>
    <t>Otvory v obvodové stěně 1 PP</t>
  </si>
  <si>
    <t>18,325</t>
  </si>
  <si>
    <t>okno1</t>
  </si>
  <si>
    <t xml:space="preserve">Otvory v obvodové stěně 1 NP </t>
  </si>
  <si>
    <t>39,742</t>
  </si>
  <si>
    <t>okno2</t>
  </si>
  <si>
    <t>Otvory v obvodové stěně 2 NP</t>
  </si>
  <si>
    <t>omítka</t>
  </si>
  <si>
    <t>Plocha omítky</t>
  </si>
  <si>
    <t>940,901</t>
  </si>
  <si>
    <t>ornice</t>
  </si>
  <si>
    <t>Plocha ornice</t>
  </si>
  <si>
    <t>289,85</t>
  </si>
  <si>
    <t>ostění0</t>
  </si>
  <si>
    <t>Ostění otvorů 1 PP</t>
  </si>
  <si>
    <t>14,5</t>
  </si>
  <si>
    <t>ostění1</t>
  </si>
  <si>
    <t xml:space="preserve">Ostění otvorů 1 NP </t>
  </si>
  <si>
    <t>31,8</t>
  </si>
  <si>
    <t>ostění2</t>
  </si>
  <si>
    <t>Ostění otvorů 2 NP</t>
  </si>
  <si>
    <t>parapet0</t>
  </si>
  <si>
    <t>Délka parapetu 1 PP</t>
  </si>
  <si>
    <t>5,5</t>
  </si>
  <si>
    <t>parapet1</t>
  </si>
  <si>
    <t>Délka parapetu 1 NP</t>
  </si>
  <si>
    <t>12,5</t>
  </si>
  <si>
    <t>Kód dílu - Popis</t>
  </si>
  <si>
    <t>Cena celkem [CZK]</t>
  </si>
  <si>
    <t>podhled1</t>
  </si>
  <si>
    <t>Plocha podhledu nad vstupem - dutina</t>
  </si>
  <si>
    <t>radon</t>
  </si>
  <si>
    <t>Délka radonového potrubí</t>
  </si>
  <si>
    <t>75,9</t>
  </si>
  <si>
    <t>-1</t>
  </si>
  <si>
    <t>SDK</t>
  </si>
  <si>
    <t>Plocha podhledu ze sádrokartonu, vč. navazujících vrstev</t>
  </si>
  <si>
    <t>215,55</t>
  </si>
  <si>
    <t>HSV - Práce a dodávky HSV</t>
  </si>
  <si>
    <t>SDK2</t>
  </si>
  <si>
    <t>Plocha SDK podhledu např. impregnované desky, vč. navazujících vrstev</t>
  </si>
  <si>
    <t>5,863</t>
  </si>
  <si>
    <t xml:space="preserve">    1 - Zemní práce</t>
  </si>
  <si>
    <t>SDK3</t>
  </si>
  <si>
    <t>Plocha SDK podhledu, bez zateplení</t>
  </si>
  <si>
    <t>181,825</t>
  </si>
  <si>
    <t xml:space="preserve">      11 - Zemní práce - přípravné a přidružené práce</t>
  </si>
  <si>
    <t>SDK4</t>
  </si>
  <si>
    <t>Plocha SDK podhledu, např. impregnované bez zateplení</t>
  </si>
  <si>
    <t>29,64</t>
  </si>
  <si>
    <t xml:space="preserve">      12 - Zemní práce - odkopávky a prokopávky</t>
  </si>
  <si>
    <t>sokl</t>
  </si>
  <si>
    <t xml:space="preserve">Plocha soklu </t>
  </si>
  <si>
    <t>40,02</t>
  </si>
  <si>
    <t xml:space="preserve">      13 - Zemní práce -zásypy</t>
  </si>
  <si>
    <t>šikmá1</t>
  </si>
  <si>
    <t>Plocha šikmé střechy</t>
  </si>
  <si>
    <t>278,105</t>
  </si>
  <si>
    <t xml:space="preserve">      15 - Zemní práce - odvoz zeminy</t>
  </si>
  <si>
    <t>šikmá11</t>
  </si>
  <si>
    <t>Okapová hrana šikmé střechy</t>
  </si>
  <si>
    <t>48,7</t>
  </si>
  <si>
    <t xml:space="preserve">    2 - Zakládání</t>
  </si>
  <si>
    <t>štítová</t>
  </si>
  <si>
    <t>Délka štítové hrany</t>
  </si>
  <si>
    <t>22,842</t>
  </si>
  <si>
    <t xml:space="preserve">      21.1 - Podkladní vrstvy</t>
  </si>
  <si>
    <t xml:space="preserve">      22 - Základové pasy</t>
  </si>
  <si>
    <t xml:space="preserve">      23 - Zakládové desky</t>
  </si>
  <si>
    <t xml:space="preserve">      24 - Podkladní beton</t>
  </si>
  <si>
    <t xml:space="preserve">      25 - Zakládání - ostatní</t>
  </si>
  <si>
    <t xml:space="preserve">      26 - Zakládání - drenáže</t>
  </si>
  <si>
    <t xml:space="preserve">      27 - Zakládání - radon</t>
  </si>
  <si>
    <t xml:space="preserve">    3 - Svislé a kompletní konstrukce</t>
  </si>
  <si>
    <t xml:space="preserve">      311 - ŽB stěny</t>
  </si>
  <si>
    <t xml:space="preserve">      32 - Překlady</t>
  </si>
  <si>
    <t xml:space="preserve">        32-1 - Překlady systémové</t>
  </si>
  <si>
    <t xml:space="preserve">      33 - Příčky</t>
  </si>
  <si>
    <t xml:space="preserve">    4 - Vodorovné konstrukce</t>
  </si>
  <si>
    <t xml:space="preserve">      40-0 - Ocelové nosníky</t>
  </si>
  <si>
    <t xml:space="preserve">      40-1 - Věnce pod panel</t>
  </si>
  <si>
    <t xml:space="preserve">      40-11 - Věnce 2 NP</t>
  </si>
  <si>
    <t xml:space="preserve">      41-1 - Prefa stropy</t>
  </si>
  <si>
    <t xml:space="preserve">      41-2 - Monolitické stropy</t>
  </si>
  <si>
    <t xml:space="preserve">      42 - Nosníky</t>
  </si>
  <si>
    <t xml:space="preserve">      43-3 - Prefa schodiště</t>
  </si>
  <si>
    <t xml:space="preserve">    6 - Úpravy povrchů, podlahy a osazování výplní</t>
  </si>
  <si>
    <t xml:space="preserve">      61 - Úprava povrchů vnitřních</t>
  </si>
  <si>
    <t xml:space="preserve">        61-1 - Jádrová omítka</t>
  </si>
  <si>
    <t xml:space="preserve">        61-2 - Sádrová omítka</t>
  </si>
  <si>
    <t xml:space="preserve">      62 - Úprava povrchů vnějších</t>
  </si>
  <si>
    <t xml:space="preserve">        621 - Příprava podkladů</t>
  </si>
  <si>
    <t xml:space="preserve">        622 - Lištový systém</t>
  </si>
  <si>
    <t xml:space="preserve">        62-1 - ETICS - eps</t>
  </si>
  <si>
    <t xml:space="preserve">        6222 - Ostění, nadpraží  a parapety</t>
  </si>
  <si>
    <t xml:space="preserve">        62-3 - Sokl a nadstřešní část, markýza</t>
  </si>
  <si>
    <t xml:space="preserve">        62-4 - Finální omítka</t>
  </si>
  <si>
    <t xml:space="preserve">      63 - Podlahy a podlahové konstrukce</t>
  </si>
  <si>
    <t xml:space="preserve">        63-1 - Betonové podlahy</t>
  </si>
  <si>
    <t xml:space="preserve">        63-5 - Okapový chodník</t>
  </si>
  <si>
    <t xml:space="preserve">        63-4 - Samonivelační stěrka</t>
  </si>
  <si>
    <t xml:space="preserve">      64 - Osazování výplní otvorů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</si>
  <si>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</si>
  <si>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</si>
  <si>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</si>
  <si>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</si>
  <si>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711 - Izolace proti vodě, vlhkosti a plynům</t>
  </si>
  <si>
    <t xml:space="preserve">      711-1 - Asfaltový pas</t>
  </si>
  <si>
    <t xml:space="preserve">    712 - Povlakové krytiny</t>
  </si>
  <si>
    <t xml:space="preserve">    713 - Izolace tepelné</t>
  </si>
  <si>
    <t xml:space="preserve">      713-1 - Podlahy</t>
  </si>
  <si>
    <t xml:space="preserve">      713-3 - Podhled/strop </t>
  </si>
  <si>
    <t xml:space="preserve">    762 - Konstrukce tesařské</t>
  </si>
  <si>
    <t xml:space="preserve">      762-1 - Krov</t>
  </si>
  <si>
    <t xml:space="preserve">      762-2 - Latě a bednění</t>
  </si>
  <si>
    <t xml:space="preserve">      762-7 - Podhledy - mimo střešních</t>
  </si>
  <si>
    <t xml:space="preserve">    763 - Konstrukce suché výstavby</t>
  </si>
  <si>
    <t xml:space="preserve">      763-1 - Podhledy</t>
  </si>
  <si>
    <t xml:space="preserve">      763-4 - Parozábrana</t>
  </si>
  <si>
    <t xml:space="preserve">    764 - Konstrukce klempířské</t>
  </si>
  <si>
    <t xml:space="preserve">      764-1 - Krytina</t>
  </si>
  <si>
    <t xml:space="preserve">      764-2 - Ostatní klemp. prvky</t>
  </si>
  <si>
    <t xml:space="preserve">      764-3 - Okap</t>
  </si>
  <si>
    <t xml:space="preserve">    765 - Krytina skládaná</t>
  </si>
  <si>
    <t xml:space="preserve">      765-1 - DHV</t>
  </si>
  <si>
    <t xml:space="preserve">    766 - Konstrukce truhlářské</t>
  </si>
  <si>
    <t xml:space="preserve">      766-1 - Výplně otvorů vnitřních</t>
  </si>
  <si>
    <t xml:space="preserve">      766-4 - Střešní okna</t>
  </si>
  <si>
    <t xml:space="preserve">    767 - Konstrukce zámečnické</t>
  </si>
  <si>
    <t xml:space="preserve">      767-0 - dřevo-hliníkové otvorové výplně</t>
  </si>
  <si>
    <t xml:space="preserve">    767-1 - Atypické konstrukce</t>
  </si>
  <si>
    <t xml:space="preserve">    771 - Podlahy z dlaždic</t>
  </si>
  <si>
    <t xml:space="preserve">      771-1 - Hydroizolace pod dlažbu</t>
  </si>
  <si>
    <t xml:space="preserve">      771-2 - Obklad schodiště</t>
  </si>
  <si>
    <t xml:space="preserve">    776 - Podlahy povlakové</t>
  </si>
  <si>
    <t xml:space="preserve">    781 - Dokončovací práce - obklady</t>
  </si>
  <si>
    <t xml:space="preserve">      781-1 - Hydroizolace pod obklad</t>
  </si>
  <si>
    <t xml:space="preserve">    782 - Dokončovací práce - obklady z kamene nebo cihl. pásků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</si>
  <si>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</si>
  <si>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</si>
  <si>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</si>
  <si>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</si>
  <si>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</si>
  <si>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</si>
  <si>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</si>
  <si>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</si>
  <si>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</si>
  <si>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</si>
  <si>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</si>
  <si>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</si>
  <si>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</si>
  <si>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</si>
  <si>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</si>
  <si>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</si>
  <si>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</si>
  <si>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</si>
  <si>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</si>
  <si>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Zemní práce - přípravné a přidružené práce</t>
  </si>
  <si>
    <t>K</t>
  </si>
  <si>
    <t>121151103</t>
  </si>
  <si>
    <t>Sejmutí ornice strojně při souvislé ploše do 100 m2, tl. vrstvy do 200 mm</t>
  </si>
  <si>
    <t>CS ÚRS 2024 02</t>
  </si>
  <si>
    <t>4</t>
  </si>
  <si>
    <t>953261673</t>
  </si>
  <si>
    <t>Online PSC</t>
  </si>
  <si>
    <t>https://podminky.urs.cz/item/CS_URS_2024_02/121151103</t>
  </si>
  <si>
    <t>VV</t>
  </si>
  <si>
    <t>181351003</t>
  </si>
  <si>
    <t>Rozprostření a urovnání ornice v rovině nebo ve svahu sklonu do 1:5 strojně při souvislé ploše do 100 m2, tl. vrstvy do 200 mm</t>
  </si>
  <si>
    <t>1659572517</t>
  </si>
  <si>
    <t>https://podminky.urs.cz/item/CS_URS_2024_02/181351003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</si>
  <si>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</si>
  <si>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</si>
  <si>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m3</t>
  </si>
  <si>
    <t>1785216727</t>
  </si>
  <si>
    <t>https://podminky.urs.cz/item/CS_URS_2024_02/162251102</t>
  </si>
  <si>
    <t>P</t>
  </si>
  <si>
    <t>Poznámka k položce:_x000D_
dovoz ornice k použití</t>
  </si>
  <si>
    <t>ornice*0,2</t>
  </si>
  <si>
    <t>167151111</t>
  </si>
  <si>
    <t>Nakládání, skládání a překládání neulehlého výkopku nebo sypaniny strojně nakládání, množství přes 100 m3, z hornin třídy těžitelnosti I, skupiny 1 až 3</t>
  </si>
  <si>
    <t>-396182258</t>
  </si>
  <si>
    <t>https://podminky.urs.cz/item/CS_URS_2024_02/167151111</t>
  </si>
  <si>
    <t>Zemní práce - odkopávky a prokopávky</t>
  </si>
  <si>
    <t>5</t>
  </si>
  <si>
    <t>131251105</t>
  </si>
  <si>
    <t>Hloubení nezapažených jam a zářezů strojně s urovnáním dna do předepsaného profilu a spádu v hornině třídy těžitelnosti I skupiny 3 přes 500 do 1 000 m3</t>
  </si>
  <si>
    <t>1735316292</t>
  </si>
  <si>
    <t>https://podminky.urs.cz/item/CS_URS_2024_02/131251105</t>
  </si>
  <si>
    <t xml:space="preserve">"nepodsklepená část </t>
  </si>
  <si>
    <t>0,5*((9+0,5*2)*(7,2+0,5))</t>
  </si>
  <si>
    <t xml:space="preserve">"podsklepená část </t>
  </si>
  <si>
    <t>(0,5+17,5+0,5)*(0,5+9+0,5)*(4,078-((0,378+3,29)/2))</t>
  </si>
  <si>
    <t>"svahování</t>
  </si>
  <si>
    <t>(3,978-0,9)*7,2*9*0,5</t>
  </si>
  <si>
    <t>3,5*17,5*2*0,5</t>
  </si>
  <si>
    <t>1,8*17,5*1,5*0,5</t>
  </si>
  <si>
    <t>0,5*0,6*9*0,5</t>
  </si>
  <si>
    <t>Součet</t>
  </si>
  <si>
    <t>6</t>
  </si>
  <si>
    <t>132212131</t>
  </si>
  <si>
    <t>Hloubení nezapažených rýh šířky do 800 mm ručně s urovnáním dna do předepsaného profilu a spádu v hornině třídy těžitelnosti I skupiny 3 soudržných</t>
  </si>
  <si>
    <t>-1846974474</t>
  </si>
  <si>
    <t>https://podminky.urs.cz/item/CS_URS_2024_02/132212131</t>
  </si>
  <si>
    <t>"dočištění a drobné odkopávky" 2</t>
  </si>
  <si>
    <t>7</t>
  </si>
  <si>
    <t>132251101</t>
  </si>
  <si>
    <t>Hloubení nezapažených rýh šířky do 800 mm strojně s urovnáním dna do předepsaného profilu a spádu v hornině třídy těžitelnosti I skupiny 3 do 20 m3</t>
  </si>
  <si>
    <t>1815817629</t>
  </si>
  <si>
    <t>https://podminky.urs.cz/item/CS_URS_2024_02/132251101</t>
  </si>
  <si>
    <t>"úroveň 1 PP</t>
  </si>
  <si>
    <t>0,7*0,2*(11,7+0,2)</t>
  </si>
  <si>
    <t>0,7*(4,778-4,078)*(3+8,5+9,5+5,2+0,)</t>
  </si>
  <si>
    <t xml:space="preserve">"úroveň 1 NP" </t>
  </si>
  <si>
    <t>0,8*0,6*(6,26*2+7,4+0,2*2)</t>
  </si>
  <si>
    <t>"výškové skoky"</t>
  </si>
  <si>
    <t>1*0,5*0,6*4</t>
  </si>
  <si>
    <t>8</t>
  </si>
  <si>
    <t>132251251</t>
  </si>
  <si>
    <t>Hloubení nezapažených rýh šířky přes 800 do 2 000 mm strojně s urovnáním dna do předepsaného profilu a spádu v hornině třídy těžitelnosti I skupiny 3 do 20 m3</t>
  </si>
  <si>
    <t>-628927713</t>
  </si>
  <si>
    <t>https://podminky.urs.cz/item/CS_URS_2024_02/132251251</t>
  </si>
  <si>
    <t>2,5*(4,278-4,078)*(9)</t>
  </si>
  <si>
    <t>Zemní práce -zásypy</t>
  </si>
  <si>
    <t>174111101</t>
  </si>
  <si>
    <t>Zásyp sypaninou z jakékoliv horniny ručně s uložením výkopku ve vrstvách se zhutněním jam, šachet, rýh nebo kolem objektů v těchto vykopávkách</t>
  </si>
  <si>
    <t>-1571492645</t>
  </si>
  <si>
    <t>https://podminky.urs.cz/item/CS_URS_2024_02/174111101</t>
  </si>
  <si>
    <t>"dorovnání kolem objektu"15</t>
  </si>
  <si>
    <t>10</t>
  </si>
  <si>
    <t>-1106677424</t>
  </si>
  <si>
    <t>-1345080622</t>
  </si>
  <si>
    <t>Zemní práce - odvoz zeminy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</si>
  <si>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</si>
  <si>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</si>
  <si>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1244670538</t>
  </si>
  <si>
    <t>https://podminky.urs.cz/item/CS_URS_2024_02/162751117</t>
  </si>
  <si>
    <t>"nakypření se neuvažuje</t>
  </si>
  <si>
    <t xml:space="preserve">"bilance výkopových prací </t>
  </si>
  <si>
    <t>"výkop"+(639,592+2+25,458+4,5)</t>
  </si>
  <si>
    <t>"zásyp"-200,952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</si>
  <si>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</si>
  <si>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</si>
  <si>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761211874</t>
  </si>
  <si>
    <t>https://podminky.urs.cz/item/CS_URS_2024_02/162751119</t>
  </si>
  <si>
    <t>470,598*5 'Přepočtené koeficientem množství</t>
  </si>
  <si>
    <t>997013873</t>
  </si>
  <si>
    <t>Poplatek za uložení stavebního odpadu na recyklační skládce (skládkovné) zeminy a kamení zatříděného do Katalogu odpadů pod kódem 17 05 04</t>
  </si>
  <si>
    <t>t</t>
  </si>
  <si>
    <t>317623593</t>
  </si>
  <si>
    <t>https://podminky.urs.cz/item/CS_URS_2024_02/997013873</t>
  </si>
  <si>
    <t>470,598*1,8 'Přepočtené koeficientem množství</t>
  </si>
  <si>
    <t>Zakládání</t>
  </si>
  <si>
    <t>21.1</t>
  </si>
  <si>
    <t>Podkladní vrstvy</t>
  </si>
  <si>
    <t>213141111</t>
  </si>
  <si>
    <t>Zřízení vrstvy z geotextilie filtrační, separační, odvodňovací, ochranné, výztužné nebo protierozní v rovině nebo ve sklonu do 1:5, šířky do 3 m</t>
  </si>
  <si>
    <t>-995133098</t>
  </si>
  <si>
    <t>https://podminky.urs.cz/item/CS_URS_2024_02/213141111</t>
  </si>
  <si>
    <t>Poznámka k položce:_x000D_
slouží jako separační vrstva štěrkového lože</t>
  </si>
  <si>
    <t>M</t>
  </si>
  <si>
    <t>69311068</t>
  </si>
  <si>
    <t>geotextilie netkaná separační, ochranná, filtrační, drenážní PP 300g/m2</t>
  </si>
  <si>
    <t>-776174013</t>
  </si>
  <si>
    <t>205,97*1,1845 'Přepočtené koeficientem množství</t>
  </si>
  <si>
    <t>22</t>
  </si>
  <si>
    <t>Základové pasy</t>
  </si>
  <si>
    <t>17</t>
  </si>
  <si>
    <t>274351121</t>
  </si>
  <si>
    <t>Bednění základů pasů rovné zřízení</t>
  </si>
  <si>
    <t>-721416321</t>
  </si>
  <si>
    <t>https://podminky.urs.cz/item/CS_URS_2024_02/274351121</t>
  </si>
  <si>
    <t xml:space="preserve">"předpoklad do rýhy, u mělkých pasů lokálně pro dodržení tvaru </t>
  </si>
  <si>
    <t>20</t>
  </si>
  <si>
    <t>"výškové skoky"0,6*1*4</t>
  </si>
  <si>
    <t>18</t>
  </si>
  <si>
    <t>274351122</t>
  </si>
  <si>
    <t>Bednění základů pasů rovné odstranění</t>
  </si>
  <si>
    <t>-665923396</t>
  </si>
  <si>
    <t>https://podminky.urs.cz/item/CS_URS_2024_02/274351122</t>
  </si>
  <si>
    <t>19</t>
  </si>
  <si>
    <t>274313711</t>
  </si>
  <si>
    <t>Základy z betonu prostého pasy betonu kamenem neprokládaného tř. C 20/25</t>
  </si>
  <si>
    <t>497975696</t>
  </si>
  <si>
    <t>https://podminky.urs.cz/item/CS_URS_2024_02/274313711</t>
  </si>
  <si>
    <t>29,958*1,05 'Přepočtené koeficientem množství</t>
  </si>
  <si>
    <t>279113144</t>
  </si>
  <si>
    <t>Základové zdi z tvárnic ztraceného bednění včetně výplně z betonu bez zvláštních nároků na vliv prostředí třídy C 20/25, tloušťky zdiva přes 250 do 300 mm</t>
  </si>
  <si>
    <t>-218754770</t>
  </si>
  <si>
    <t>https://podminky.urs.cz/item/CS_URS_2024_02/279113144</t>
  </si>
  <si>
    <t>0,5*((6,25+0,15)*2+8,6)</t>
  </si>
  <si>
    <t>"výškové skoky"1*2,5*2+1*2*2</t>
  </si>
  <si>
    <t>279113145</t>
  </si>
  <si>
    <t>Základové zdi z tvárnic ztraceného bednění včetně výplně z betonu bez zvláštních nároků na vliv prostředí třídy C 20/25, tloušťky zdiva přes 300 do 400 mm</t>
  </si>
  <si>
    <t>-1476076189</t>
  </si>
  <si>
    <t>https://podminky.urs.cz/item/CS_URS_2024_02/279113145</t>
  </si>
  <si>
    <t>"stěna pro vynešení 1 NP"</t>
  </si>
  <si>
    <t>(3,97-0,4+0,1)*8,6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</si>
  <si>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</si>
  <si>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</si>
  <si>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346071180</t>
  </si>
  <si>
    <t>https://podminky.urs.cz/item/CS_URS_2024_02/279361821</t>
  </si>
  <si>
    <t>"rozpočtový předpoklad 80 kg/m3</t>
  </si>
  <si>
    <t>19,7*0,3*0,08</t>
  </si>
  <si>
    <t>31,532*0,4*0,08</t>
  </si>
  <si>
    <t>23</t>
  </si>
  <si>
    <t>953961113</t>
  </si>
  <si>
    <t>Kotva chemická s vyvrtáním otvoru do betonu, železobetonu nebo tvrdého kamene tmel, velikost M 12, hloubka 110 mm</t>
  </si>
  <si>
    <t>kus</t>
  </si>
  <si>
    <t>-54849906</t>
  </si>
  <si>
    <t>https://podminky.urs.cz/item/CS_URS_2024_02/953961113</t>
  </si>
  <si>
    <t>"svislá výztuž</t>
  </si>
  <si>
    <t>"upřesní se"500</t>
  </si>
  <si>
    <t>Zakládové desky</t>
  </si>
  <si>
    <t>24</t>
  </si>
  <si>
    <t>273321511</t>
  </si>
  <si>
    <t>Základy z betonu železového (bez výztuže) desky z betonu bez zvláštních nároků na prostředí tř. C 25/30</t>
  </si>
  <si>
    <t>-1831760092</t>
  </si>
  <si>
    <t>https://podminky.urs.cz/item/CS_URS_2024_02/273321511</t>
  </si>
  <si>
    <t xml:space="preserve">"úroveň 1 PP </t>
  </si>
  <si>
    <t>16,8*8,5*0,25</t>
  </si>
  <si>
    <t>25</t>
  </si>
  <si>
    <t>273351121</t>
  </si>
  <si>
    <t>Bednění základů desek zřízení</t>
  </si>
  <si>
    <t>-336287801</t>
  </si>
  <si>
    <t>https://podminky.urs.cz/item/CS_URS_2024_02/273351121</t>
  </si>
  <si>
    <t>(16,8+8,5)*0,3*2</t>
  </si>
  <si>
    <t>26</t>
  </si>
  <si>
    <t>273351122</t>
  </si>
  <si>
    <t>Bednění základů desek odstranění</t>
  </si>
  <si>
    <t>1233487833</t>
  </si>
  <si>
    <t>https://podminky.urs.cz/item/CS_URS_2024_02/273351122</t>
  </si>
  <si>
    <t>27</t>
  </si>
  <si>
    <t>273361821</t>
  </si>
  <si>
    <t>Výztuž základů desek z betonářské oceli 10 505 (R) nebo BSt 500</t>
  </si>
  <si>
    <t>-1498599703</t>
  </si>
  <si>
    <t>https://podminky.urs.cz/item/CS_URS_2024_02/273361821</t>
  </si>
  <si>
    <t>"rozpočtový předpoklad</t>
  </si>
  <si>
    <t>35,7*0,08</t>
  </si>
  <si>
    <t>Podkladní beton</t>
  </si>
  <si>
    <t>28</t>
  </si>
  <si>
    <t>631311126</t>
  </si>
  <si>
    <t>Mazanina z betonu prostého bez zvýšených nároků na prostředí tl. přes 80 do 120 mm tř. C 25/30</t>
  </si>
  <si>
    <t>-1243617788</t>
  </si>
  <si>
    <t>https://podminky.urs.cz/item/CS_URS_2024_02/631311126</t>
  </si>
  <si>
    <t>18,1*9*0,1</t>
  </si>
  <si>
    <t>29</t>
  </si>
  <si>
    <t>631319022</t>
  </si>
  <si>
    <t>Příplatek k cenám mazanin za úpravu povrchu mazaniny přehlazením s poprášením cementem pro konečnou úpravu, mazanina tl. přes 80 do 120 mm (20 kg/m3)</t>
  </si>
  <si>
    <t>-1206601430</t>
  </si>
  <si>
    <t>https://podminky.urs.cz/item/CS_URS_2024_02/631319022</t>
  </si>
  <si>
    <t>30</t>
  </si>
  <si>
    <t>631319173</t>
  </si>
  <si>
    <t>Příplatek k cenám mazanin za stržení povrchu spodní vrstvy mazaniny latí před vložením výztuže nebo pletiva pro tl. obou vrstev mazaniny přes 80 do 120 mm</t>
  </si>
  <si>
    <t>-216359987</t>
  </si>
  <si>
    <t>https://podminky.urs.cz/item/CS_URS_2024_02/631319173</t>
  </si>
  <si>
    <t>31</t>
  </si>
  <si>
    <t>631311135</t>
  </si>
  <si>
    <t>Mazanina z betonu prostého bez zvýšených nároků na prostředí tl. přes 120 do 240 mm tř. C 20/25</t>
  </si>
  <si>
    <t>-684775783</t>
  </si>
  <si>
    <t>https://podminky.urs.cz/item/CS_URS_2024_02/631311135</t>
  </si>
  <si>
    <t>((7,05+0,1)*(8,6))*0,15</t>
  </si>
  <si>
    <t>8,6*0,4*0,1</t>
  </si>
  <si>
    <t>32</t>
  </si>
  <si>
    <t>631319013</t>
  </si>
  <si>
    <t>Příplatek k cenám mazanin za úpravu povrchu mazaniny přehlazením, mazanina tl. přes 120 do 240 mm</t>
  </si>
  <si>
    <t>1695021845</t>
  </si>
  <si>
    <t>https://podminky.urs.cz/item/CS_URS_2024_02/631319013</t>
  </si>
  <si>
    <t>33</t>
  </si>
  <si>
    <t>631319175</t>
  </si>
  <si>
    <t>Příplatek k cenám mazanin za stržení povrchu spodní vrstvy mazaniny latí před vložením výztuže nebo pletiva pro tl. obou vrstev mazaniny přes 120 do 240 mm</t>
  </si>
  <si>
    <t>-38047861</t>
  </si>
  <si>
    <t>https://podminky.urs.cz/item/CS_URS_2024_02/631319175</t>
  </si>
  <si>
    <t>34</t>
  </si>
  <si>
    <t>631351101</t>
  </si>
  <si>
    <t>Bednění v podlahách rýh a hran zřízení</t>
  </si>
  <si>
    <t>-784597022</t>
  </si>
  <si>
    <t>https://podminky.urs.cz/item/CS_URS_2024_02/631351101</t>
  </si>
  <si>
    <t>(18,1+9)*2*0,5</t>
  </si>
  <si>
    <t>"úroveň 1 NP</t>
  </si>
  <si>
    <t>((7,05+0,1)*2+(8,6)*2)*0,5</t>
  </si>
  <si>
    <t>631351102</t>
  </si>
  <si>
    <t>Bednění v podlahách rýh a hran odstranění</t>
  </si>
  <si>
    <t>1413896243</t>
  </si>
  <si>
    <t>https://podminky.urs.cz/item/CS_URS_2024_02/631351102</t>
  </si>
  <si>
    <t>36</t>
  </si>
  <si>
    <t>631362021.2</t>
  </si>
  <si>
    <t>Výztuž mazanin ze svařovaných sítí z drátů typu KARI</t>
  </si>
  <si>
    <t>-614235255</t>
  </si>
  <si>
    <t>https://podminky.urs.cz/item/CS_URS_2024_02/631362021.2</t>
  </si>
  <si>
    <t xml:space="preserve">"15 % na přesahy </t>
  </si>
  <si>
    <t>((7,05+0,1)*(8,6))*(3,03/1000)*1,15*2</t>
  </si>
  <si>
    <t>18,1*9*(3,03/1000)*1,15*2</t>
  </si>
  <si>
    <t>Zakládání - ostatní</t>
  </si>
  <si>
    <t>37</t>
  </si>
  <si>
    <t>741410021</t>
  </si>
  <si>
    <t>Montáž uzemňovacího vedení s upevněním, propojením a připojením pomocí svorek v zemi s izolací spojů pásku průřezu do 120 mm2 v městské zástavbě</t>
  </si>
  <si>
    <t>m</t>
  </si>
  <si>
    <t>-547521876</t>
  </si>
  <si>
    <t>https://podminky.urs.cz/item/CS_URS_2024_02/741410021</t>
  </si>
  <si>
    <t>(24,4+9)*2</t>
  </si>
  <si>
    <t>6*2</t>
  </si>
  <si>
    <t>38</t>
  </si>
  <si>
    <t>35442062</t>
  </si>
  <si>
    <t>pás zemnící 30x4mm FeZn</t>
  </si>
  <si>
    <t>kg</t>
  </si>
  <si>
    <t>1642427690</t>
  </si>
  <si>
    <t>78,8*0,95 'Přepočtené koeficientem množství</t>
  </si>
  <si>
    <t>39</t>
  </si>
  <si>
    <t>prostup</t>
  </si>
  <si>
    <t>Provedení prostupu základovým pasasem/zdí do průřezu 0,04 m2</t>
  </si>
  <si>
    <t>ks</t>
  </si>
  <si>
    <t xml:space="preserve">vlastní </t>
  </si>
  <si>
    <t>-1076120236</t>
  </si>
  <si>
    <t>prostup1</t>
  </si>
  <si>
    <t>Provedení prostupu základovým pasasem/zdí do průřezu 0,09 m2</t>
  </si>
  <si>
    <t>-1211461894</t>
  </si>
  <si>
    <t>Zakládání - drenáže</t>
  </si>
  <si>
    <t>41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</si>
  <si>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</si>
  <si>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</si>
  <si>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-1863995718</t>
  </si>
  <si>
    <t>https://podminky.urs.cz/item/CS_URS_2024_02/175111101</t>
  </si>
  <si>
    <t>"obsyp trubky - vytvoření drenu cca 500*400</t>
  </si>
  <si>
    <t>drenáž*0,5*0,4</t>
  </si>
  <si>
    <t>42</t>
  </si>
  <si>
    <t>58343930</t>
  </si>
  <si>
    <t>kamenivo drcené hrubé frakce 16/32</t>
  </si>
  <si>
    <t>-910296524</t>
  </si>
  <si>
    <t>7*1,6 'Přepočtené koeficientem množství</t>
  </si>
  <si>
    <t>43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</si>
  <si>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</si>
  <si>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</si>
  <si>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-1594308034</t>
  </si>
  <si>
    <t>https://podminky.urs.cz/item/CS_URS_2024_02/211971121</t>
  </si>
  <si>
    <t>drenáž*2</t>
  </si>
  <si>
    <t>44</t>
  </si>
  <si>
    <t>1592563622</t>
  </si>
  <si>
    <t>70*1,1845 'Přepočtené koeficientem množství</t>
  </si>
  <si>
    <t>45</t>
  </si>
  <si>
    <t>212312111</t>
  </si>
  <si>
    <t>Lože pro trativody z betonu prostého</t>
  </si>
  <si>
    <t>-514261699</t>
  </si>
  <si>
    <t>https://podminky.urs.cz/item/CS_URS_2024_02/212312111</t>
  </si>
  <si>
    <t>drenáž*0,15*0,6</t>
  </si>
  <si>
    <t>46</t>
  </si>
  <si>
    <t>212755214</t>
  </si>
  <si>
    <t>Trativody bez lože z drenážních trubek plastových flexibilních D 100 mm</t>
  </si>
  <si>
    <t>323410847</t>
  </si>
  <si>
    <t>https://podminky.urs.cz/item/CS_URS_2024_02/212755214</t>
  </si>
  <si>
    <t>47</t>
  </si>
  <si>
    <t>894812155</t>
  </si>
  <si>
    <t>Revizní a čistící šachta z polypropylenu PP pro hladké trouby DN 315 poklop plastový pachotěsný s madlem</t>
  </si>
  <si>
    <t>-408824396</t>
  </si>
  <si>
    <t>https://podminky.urs.cz/item/CS_URS_2024_02/894812155</t>
  </si>
  <si>
    <t>48</t>
  </si>
  <si>
    <t>895270001</t>
  </si>
  <si>
    <t>Proplachovací a kontrolní šachta z PVC-U pro drenáže budov vnějšího průměru 315 mm pro napojení potrubí DN 200 s lapačem písku užitné výšky 350 mm</t>
  </si>
  <si>
    <t>1951930491</t>
  </si>
  <si>
    <t>https://podminky.urs.cz/item/CS_URS_2024_02/895270001</t>
  </si>
  <si>
    <t>49</t>
  </si>
  <si>
    <t>895270021</t>
  </si>
  <si>
    <t>Proplachovací a kontrolní šachta z PVC-U pro drenáže budov vnějšího průměru 315 mm šachtové prodloužení světlé hloubky 800 mm</t>
  </si>
  <si>
    <t>-189605283</t>
  </si>
  <si>
    <t>https://podminky.urs.cz/item/CS_URS_2024_02/895270021</t>
  </si>
  <si>
    <t>50</t>
  </si>
  <si>
    <t>895270031</t>
  </si>
  <si>
    <t>Proplachovací a kontrolní šachta z PVC-U pro drenáže budov vnějšího průměru 315 mm redukce DN 200/100-150</t>
  </si>
  <si>
    <t>-1731421828</t>
  </si>
  <si>
    <t>https://podminky.urs.cz/item/CS_URS_2024_02/895270031</t>
  </si>
  <si>
    <t>51</t>
  </si>
  <si>
    <t>895270067</t>
  </si>
  <si>
    <t>Proplachovací a kontrolní šachta z PVC-U pro drenáže budov vnějšího průměru 315 mm Příplatek k ceně -0021 za uříznutí šachtového prodloužení</t>
  </si>
  <si>
    <t>-1763164252</t>
  </si>
  <si>
    <t>https://podminky.urs.cz/item/CS_URS_2024_02/895270067</t>
  </si>
  <si>
    <t>Zakládání - radon</t>
  </si>
  <si>
    <t>52</t>
  </si>
  <si>
    <t>-2077493711</t>
  </si>
  <si>
    <t>radon*0,15*0,15</t>
  </si>
  <si>
    <t>53</t>
  </si>
  <si>
    <t>58343920</t>
  </si>
  <si>
    <t>kamenivo drcené hrubé frakce 16/22</t>
  </si>
  <si>
    <t>-767546426</t>
  </si>
  <si>
    <t>1,708*1,6 'Přepočtené koeficientem množství</t>
  </si>
  <si>
    <t>54</t>
  </si>
  <si>
    <t>218111112</t>
  </si>
  <si>
    <t>Odvětrání radonu vodorovné kladené do štěrkového podsypu drenážní z plastových perforovaných trubek, vnitřní průměr přes 60 do 80 mm</t>
  </si>
  <si>
    <t>1690659641</t>
  </si>
  <si>
    <t>https://podminky.urs.cz/item/CS_URS_2024_02/218111112</t>
  </si>
  <si>
    <t>6,7*3</t>
  </si>
  <si>
    <t>6,8*5</t>
  </si>
  <si>
    <t>218111121</t>
  </si>
  <si>
    <t>Odvětrání radonu vodorovné kladené do štěrkového podsypu sběrné z plastových trubek, vnitřní průměr přes 80 do 110 mm</t>
  </si>
  <si>
    <t>673067970</t>
  </si>
  <si>
    <t>https://podminky.urs.cz/item/CS_URS_2024_02/218111121</t>
  </si>
  <si>
    <t>radon-54,1</t>
  </si>
  <si>
    <t>56</t>
  </si>
  <si>
    <t>218121111</t>
  </si>
  <si>
    <t>Odvětrání radonu svislé z plastových trubek, vnitřní průměr přes 80 do 110 mm</t>
  </si>
  <si>
    <t>610232876</t>
  </si>
  <si>
    <t>https://podminky.urs.cz/item/CS_URS_2024_02/218121111</t>
  </si>
  <si>
    <t>Svislé a kompletní konstrukce</t>
  </si>
  <si>
    <t>311235151</t>
  </si>
  <si>
    <t>Zdivo jednovrstvé z cihel děrovaných broušených na celoplošnou tenkovrstvou maltu, pevnost cihel do P10, tl. zdiva 300 mm</t>
  </si>
  <si>
    <t>-472223362</t>
  </si>
  <si>
    <t>https://podminky.urs.cz/item/CS_URS_2024_02/311235151</t>
  </si>
  <si>
    <t>"1 NP</t>
  </si>
  <si>
    <t>(0,25+2,83)*(8,6+6,85*2)+(0,15+2,83)*(0,3+2,1+0,3+6,3+0,3+7,2+0,3+8+7,8+3+0,723+3,734+0,261+1,4+7,493-0,3)</t>
  </si>
  <si>
    <t>-okno1</t>
  </si>
  <si>
    <t>"odpočet prostoru v podlaze vnější otvorů"-0,25*(2)-0,15*(4,5+2+3,734)</t>
  </si>
  <si>
    <t>"odpočet překladů"-0,25*(0,25+2+0,25+0,25+2+0,25+0,25+1+0,25+0,25+1+0,25+0,25+4,5+0,25+0,25+2+0,25)</t>
  </si>
  <si>
    <t>Mezisoučet</t>
  </si>
  <si>
    <t>"2 NP</t>
  </si>
  <si>
    <t>(0,5)*(23,95*2+8*2)</t>
  </si>
  <si>
    <t>"štíty"(7,835-0,25-3,35-0,5-0,25)*(8)/2*2</t>
  </si>
  <si>
    <t>58</t>
  </si>
  <si>
    <t>311236141</t>
  </si>
  <si>
    <t>Zdivo jednovrstvé zvukově izolační z cihel děrovaných spojených na pero a drážku na maltu cementovou M10, pevnost cihel do P15, tl. zdiva 300 mm</t>
  </si>
  <si>
    <t>1017378771</t>
  </si>
  <si>
    <t>https://podminky.urs.cz/item/CS_URS_2024_02/311236141</t>
  </si>
  <si>
    <t>"1 PP"</t>
  </si>
  <si>
    <t>(3,72-0,4-0,3)*(0,14+4,36+0,4+0,14+3,41)</t>
  </si>
  <si>
    <t>-dveře01</t>
  </si>
  <si>
    <t>"odpočet překladů"-0,238*(0,125+0,9+0,125+0,125+0,7+0,125)</t>
  </si>
  <si>
    <t>(0,15+2,83)*(8+2,25+1+0,14+0,8+8)</t>
  </si>
  <si>
    <t>-dveře11</t>
  </si>
  <si>
    <t>"odpočet překladů"-0,238*(0,125+0,9+0,125+0,125+0,7+0,125+0,125+1,9+0,125)</t>
  </si>
  <si>
    <t>(0,5)*(8*2)</t>
  </si>
  <si>
    <t>"šikmé"(7,835-0,25-3,35-0,5)*(8)/2*2</t>
  </si>
  <si>
    <t>-dveře21</t>
  </si>
  <si>
    <t>"odpočet překladů"-0,238*(0,125+1+0,125)</t>
  </si>
  <si>
    <t>59</t>
  </si>
  <si>
    <t>311238937</t>
  </si>
  <si>
    <t>Založení zdiva z broušených cihel na zakládací maltu, tlouštky zdiva přes 250 do 300 mm</t>
  </si>
  <si>
    <t>-1632940227</t>
  </si>
  <si>
    <t>https://podminky.urs.cz/item/CS_URS_2024_02/311238937</t>
  </si>
  <si>
    <t>"300 mm vnější"</t>
  </si>
  <si>
    <t>(8,6+6,85*2)+(0,3+2,1+0,3+6,3+0,3+7,2+0,3+8+7,8+3+0,723+3,734+0,261+1,4+7,493-0,3)</t>
  </si>
  <si>
    <t>"odpočet otvorů"-(3,734+2+4,5+2)</t>
  </si>
  <si>
    <t>(23,95*2+8*2)</t>
  </si>
  <si>
    <t>"na štítech"(8)*2</t>
  </si>
  <si>
    <t>"300 mm vnitřní aku"</t>
  </si>
  <si>
    <t>(0,14+4,36+0,4+0,14+3,41)</t>
  </si>
  <si>
    <t>"odpočet otvorů"-(0,9+0,7)</t>
  </si>
  <si>
    <t>(8+2,25+1+0,14+0,8+8)</t>
  </si>
  <si>
    <t>"odpočet otvorů"-(0,9+0,7+1,9)</t>
  </si>
  <si>
    <t>(8*2)</t>
  </si>
  <si>
    <t>"odpočet otvorů"-(1)</t>
  </si>
  <si>
    <t>311</t>
  </si>
  <si>
    <t>ŽB stěny</t>
  </si>
  <si>
    <t>60</t>
  </si>
  <si>
    <t>311113144</t>
  </si>
  <si>
    <t>Nadzákladové zdi z betonových tvárnic ztraceného bednění hladkých, včetně výplně z betonu třídy C 20/25, tloušťky zdiva přes 250 do 300 mm</t>
  </si>
  <si>
    <t>1892715039</t>
  </si>
  <si>
    <t>https://podminky.urs.cz/item/CS_URS_2024_02/311113144</t>
  </si>
  <si>
    <t>"1PP"</t>
  </si>
  <si>
    <t>"vnější zeď"(0,25+2,75)*(16,8*2+8*2)</t>
  </si>
  <si>
    <t>"odpočet otvorů"-okno0</t>
  </si>
  <si>
    <t>61</t>
  </si>
  <si>
    <t>311361821</t>
  </si>
  <si>
    <t>Výztuž nadzákladových zdí nosných svislých nebo odkloněných od svislice, rovných nebo oblých z betonářské oceli 10 505 (R) nebo BSt 500</t>
  </si>
  <si>
    <t>1676152708</t>
  </si>
  <si>
    <t>https://podminky.urs.cz/item/CS_URS_2024_02/311361821</t>
  </si>
  <si>
    <t>"odhad 120 kg/m3"130,4*0,3*0,07</t>
  </si>
  <si>
    <t>Překlady</t>
  </si>
  <si>
    <t>32-1</t>
  </si>
  <si>
    <t>Překlady systémové</t>
  </si>
  <si>
    <t>62</t>
  </si>
  <si>
    <t>317168051</t>
  </si>
  <si>
    <t>Překlady keramické vysoké osazené do maltového lože, šířky překladu 70 mm výšky 238 mm, délky 1000 mm</t>
  </si>
  <si>
    <t>1699311949</t>
  </si>
  <si>
    <t>https://podminky.urs.cz/item/CS_URS_2024_02/317168051</t>
  </si>
  <si>
    <t>"06</t>
  </si>
  <si>
    <t>4+4</t>
  </si>
  <si>
    <t>63</t>
  </si>
  <si>
    <t>317168052</t>
  </si>
  <si>
    <t>Překlady keramické vysoké osazené do maltového lože, šířky překladu 70 mm výšky 238 mm, délky 1250 mm</t>
  </si>
  <si>
    <t>-271378536</t>
  </si>
  <si>
    <t>https://podminky.urs.cz/item/CS_URS_2024_02/317168052</t>
  </si>
  <si>
    <t>"01</t>
  </si>
  <si>
    <t>2*2+2*6</t>
  </si>
  <si>
    <t>"03</t>
  </si>
  <si>
    <t>4+4+4</t>
  </si>
  <si>
    <t>"013</t>
  </si>
  <si>
    <t>3*2</t>
  </si>
  <si>
    <t>64</t>
  </si>
  <si>
    <t>317168053</t>
  </si>
  <si>
    <t>Překlady keramické vysoké osazené do maltového lože, šířky překladu 70 mm výšky 238 mm, délky 1500 mm</t>
  </si>
  <si>
    <t>-1609639196</t>
  </si>
  <si>
    <t>https://podminky.urs.cz/item/CS_URS_2024_02/317168053</t>
  </si>
  <si>
    <t>"07"2</t>
  </si>
  <si>
    <t>65</t>
  </si>
  <si>
    <t>317168054</t>
  </si>
  <si>
    <t>Překlady keramické vysoké osazené do maltového lože, šířky překladu 70 mm výšky 238 mm, délky 1750 mm</t>
  </si>
  <si>
    <t>-1071658943</t>
  </si>
  <si>
    <t>https://podminky.urs.cz/item/CS_URS_2024_02/317168054</t>
  </si>
  <si>
    <t>"08"2</t>
  </si>
  <si>
    <t>66</t>
  </si>
  <si>
    <t>317168057</t>
  </si>
  <si>
    <t>Překlady keramické vysoké osazené do maltového lože, šířky překladu 70 mm výšky 238 mm, délky 2500 mm</t>
  </si>
  <si>
    <t>1003468641</t>
  </si>
  <si>
    <t>https://podminky.urs.cz/item/CS_URS_2024_02/317168057</t>
  </si>
  <si>
    <t>"10"4*2</t>
  </si>
  <si>
    <t>"12"3*3</t>
  </si>
  <si>
    <t>67</t>
  </si>
  <si>
    <t>317168055</t>
  </si>
  <si>
    <t>Překlady keramické vysoké osazené do maltového lože, šířky překladu 70 mm výšky 238 mm, délky 2000 mm</t>
  </si>
  <si>
    <t>1000478802</t>
  </si>
  <si>
    <t>https://podminky.urs.cz/item/CS_URS_2024_02/317168055</t>
  </si>
  <si>
    <t>"04</t>
  </si>
  <si>
    <t>68</t>
  </si>
  <si>
    <t>317168056</t>
  </si>
  <si>
    <t>Překlady keramické vysoké osazené do maltového lože, šířky překladu 70 mm výšky 238 mm, délky 2250 mm</t>
  </si>
  <si>
    <t>1339181216</t>
  </si>
  <si>
    <t>https://podminky.urs.cz/item/CS_URS_2024_02/317168056</t>
  </si>
  <si>
    <t>"02</t>
  </si>
  <si>
    <t>69</t>
  </si>
  <si>
    <t>317998132</t>
  </si>
  <si>
    <t>Izolace tepelná mezi překlady z extrudovaného polystyrenu výšky 24 cm, tloušťky přes 50 do 70 mm</t>
  </si>
  <si>
    <t>-1792446922</t>
  </si>
  <si>
    <t>https://podminky.urs.cz/item/CS_URS_2024_02/317998132</t>
  </si>
  <si>
    <t>2,3*3+1,3*2</t>
  </si>
  <si>
    <t>70</t>
  </si>
  <si>
    <t>317941121</t>
  </si>
  <si>
    <t>Osazování ocelových válcovaných nosníků na zdivu I nebo IE nebo U nebo UE nebo L do č. 12 nebo výšky do 120 mm</t>
  </si>
  <si>
    <t>899449849</t>
  </si>
  <si>
    <t>https://podminky.urs.cz/item/CS_URS_2024_02/317941121</t>
  </si>
  <si>
    <t>"05"(14,4/1000)*3,115</t>
  </si>
  <si>
    <t>71</t>
  </si>
  <si>
    <t>13010716</t>
  </si>
  <si>
    <t>ocel profilová jakost S235JR (11 375) průřez I (IPN) 140</t>
  </si>
  <si>
    <t>-1877305099</t>
  </si>
  <si>
    <t>72</t>
  </si>
  <si>
    <t>346244381</t>
  </si>
  <si>
    <t>Plentování ocelových válcovaných nosníků jednostranné cihlami na maltu, výška stojiny do 200 mm</t>
  </si>
  <si>
    <t>210802966</t>
  </si>
  <si>
    <t>https://podminky.urs.cz/item/CS_URS_2024_02/346244381</t>
  </si>
  <si>
    <t>3,15*0,14*2</t>
  </si>
  <si>
    <t>Příčky</t>
  </si>
  <si>
    <t>73</t>
  </si>
  <si>
    <t>317168012</t>
  </si>
  <si>
    <t>Překlady keramické ploché osazené do maltového lože, výšky překladu 71 mm šířky 115 mm, délky 1250 mm</t>
  </si>
  <si>
    <t>1457186340</t>
  </si>
  <si>
    <t>https://podminky.urs.cz/item/CS_URS_2024_02/317168012</t>
  </si>
  <si>
    <t>"11"3</t>
  </si>
  <si>
    <t>74</t>
  </si>
  <si>
    <t>317168028</t>
  </si>
  <si>
    <t>Překlady keramické ploché osazené do maltového lože, výšky překladu 71 mm šířky 145 mm, délky 2750 mm</t>
  </si>
  <si>
    <t>-1518028994</t>
  </si>
  <si>
    <t>https://podminky.urs.cz/item/CS_URS_2024_02/317168028</t>
  </si>
  <si>
    <t>"09"1</t>
  </si>
  <si>
    <t>75</t>
  </si>
  <si>
    <t>342244201</t>
  </si>
  <si>
    <t>Příčky jednoduché z cihel děrovaných broušených, na tenkovrstvou maltu, pevnost cihel do P15, tl. příčky 80 mm</t>
  </si>
  <si>
    <t>166561671</t>
  </si>
  <si>
    <t>https://podminky.urs.cz/item/CS_URS_2024_02/342244201</t>
  </si>
  <si>
    <t>"společné"</t>
  </si>
  <si>
    <t>"010"(0,25+2,8+0,27)*(0,8)</t>
  </si>
  <si>
    <t>"pošta"</t>
  </si>
  <si>
    <t>"003"(0,25+2,8+0,27)*(0,9)</t>
  </si>
  <si>
    <t>"knihovna"</t>
  </si>
  <si>
    <t>"007"(0,25+2,8+0,27)*(0,8+0,2)</t>
  </si>
  <si>
    <t>"1 NP"</t>
  </si>
  <si>
    <t>"101"(0,15+2,83+0,27)*(0,888)</t>
  </si>
  <si>
    <t>"106"(0,15+2,83+0,27)*(1,9)</t>
  </si>
  <si>
    <t>"108"(0,15+2,83+0,27)*(1,9)</t>
  </si>
  <si>
    <t>"109"(0,15+2,83+0,27)*(0,8)</t>
  </si>
  <si>
    <t>76</t>
  </si>
  <si>
    <t>342244211</t>
  </si>
  <si>
    <t>Příčky jednoduché z cihel děrovaných broušených, na tenkovrstvou maltu, pevnost cihel do P15, tl. příčky 115 mm</t>
  </si>
  <si>
    <t>-1324469514</t>
  </si>
  <si>
    <t>https://podminky.urs.cz/item/CS_URS_2024_02/342244211</t>
  </si>
  <si>
    <t>"006/007"(0,25+2,8+0,27)*(2,36+0,115+1,285+1,835)</t>
  </si>
  <si>
    <t>-dveře03</t>
  </si>
  <si>
    <t>"2 NP - výšky odměřeny"</t>
  </si>
  <si>
    <t>1,45*(5,435*2+0,115*2+1,485+0,115+2,1+6,3*2)+1,75*(1,485+0,115)</t>
  </si>
  <si>
    <t>"za 205 - plocha odměřena z řezu"4,3</t>
  </si>
  <si>
    <t>"203 - plocha odměřena z řezu"78</t>
  </si>
  <si>
    <t>"u schodiště s 204/205 - plocha odměřena z řezu"39,2</t>
  </si>
  <si>
    <t>"204/205 - výška odměřena"3,15*1,8</t>
  </si>
  <si>
    <t>"204/201"4*1,485</t>
  </si>
  <si>
    <t>-dveře22</t>
  </si>
  <si>
    <t>77</t>
  </si>
  <si>
    <t>342272225</t>
  </si>
  <si>
    <t>Příčky z pórobetonových tvárnic hladkých na tenké maltové lože objemová hmotnost do 500 kg/m3, tloušťka příčky 100 mm</t>
  </si>
  <si>
    <t>-959167191</t>
  </si>
  <si>
    <t>https://podminky.urs.cz/item/CS_URS_2024_02/342272225</t>
  </si>
  <si>
    <t>"pod schody"3+1,3*1</t>
  </si>
  <si>
    <t>78</t>
  </si>
  <si>
    <t>342244221</t>
  </si>
  <si>
    <t>Příčky jednoduché z cihel děrovaných broušených, na tenkovrstvou maltu, pevnost cihel do P15, tl. příčky 140 mm</t>
  </si>
  <si>
    <t>-2029307284</t>
  </si>
  <si>
    <t>https://podminky.urs.cz/item/CS_URS_2024_02/342244221</t>
  </si>
  <si>
    <t>(0,25+2,8+0,27)*(3,41+3,15+4,05+4,85+0,14+4,8+3,01+3,01+1+1,8+2,1+0,05+1,2+0,11)</t>
  </si>
  <si>
    <t>-dveře02-(1,585-0,7)*(0,25+2,21)</t>
  </si>
  <si>
    <t>"odpočet okýnka 002"-1*1,15</t>
  </si>
  <si>
    <t>"109"(0,15+2,83+0,27)*(6,85+8,7-2,1-0,3+8,7-2,1-0,3+2,01*2+1,9+2,1)</t>
  </si>
  <si>
    <t>-dveře12</t>
  </si>
  <si>
    <t>"2 NP"</t>
  </si>
  <si>
    <t>"za schodištěm"1,7*2,1</t>
  </si>
  <si>
    <t>79</t>
  </si>
  <si>
    <t>342291112</t>
  </si>
  <si>
    <t>Ukotvení příček polyuretanovou pěnou, tl. příčky přes 100 mm</t>
  </si>
  <si>
    <t>-22487043</t>
  </si>
  <si>
    <t>https://podminky.urs.cz/item/CS_URS_2024_02/342291112</t>
  </si>
  <si>
    <t>"80 mm"</t>
  </si>
  <si>
    <t>"010"(0,8)</t>
  </si>
  <si>
    <t>"003"(0,9)</t>
  </si>
  <si>
    <t>"007"(0,8+0,2)</t>
  </si>
  <si>
    <t>"101"(0,888)</t>
  </si>
  <si>
    <t>"106"(1,9)</t>
  </si>
  <si>
    <t>"108"(1,9)</t>
  </si>
  <si>
    <t>"109"(0,8)</t>
  </si>
  <si>
    <t>"115 mm"</t>
  </si>
  <si>
    <t>"006/007"(2,36+0,115+1,285+1,835)</t>
  </si>
  <si>
    <t>"140 mm"</t>
  </si>
  <si>
    <t>(3,41+3,15+4,05+4,85+0,14+4,8+3,01+3,01+1+1,8+2,1+0,05+1,2+0,11)</t>
  </si>
  <si>
    <t>(6,85+8,7-2,1-0,3+8,7-2,1-0,3+2,01*2+1,9+2,1)</t>
  </si>
  <si>
    <t>80</t>
  </si>
  <si>
    <t>342291121</t>
  </si>
  <si>
    <t>Ukotvení příček plochými kotvami, do konstrukce cihelné</t>
  </si>
  <si>
    <t>1081347731</t>
  </si>
  <si>
    <t>https://podminky.urs.cz/item/CS_URS_2024_02/342291121</t>
  </si>
  <si>
    <t>(0,25+2,8+0,27)*13</t>
  </si>
  <si>
    <t>(0,15+2,83+0,27)*11</t>
  </si>
  <si>
    <t>1,75*1+1,45*7</t>
  </si>
  <si>
    <t>81</t>
  </si>
  <si>
    <t>346272256</t>
  </si>
  <si>
    <t>Přizdívky z pórobetonových tvárnic objemová hmotnost do 500 kg/m3, na tenké maltové lože, tloušťka přizdívky 150 mm</t>
  </si>
  <si>
    <t>1113013308</t>
  </si>
  <si>
    <t>https://podminky.urs.cz/item/CS_URS_2024_02/346272256</t>
  </si>
  <si>
    <t>"101 trojúhelníková"3*0,5</t>
  </si>
  <si>
    <t>"003"0,9*1,3</t>
  </si>
  <si>
    <t>"007"1*1,25</t>
  </si>
  <si>
    <t>"106"0,98*1,3</t>
  </si>
  <si>
    <t>"108"(0,94*2)*1,3</t>
  </si>
  <si>
    <t>"205"1,485*1,3</t>
  </si>
  <si>
    <t>Vodorovné konstrukce</t>
  </si>
  <si>
    <t>82</t>
  </si>
  <si>
    <t>713131151</t>
  </si>
  <si>
    <t>Montáž tepelné izolace stěn rohožemi, pásy, deskami, dílci, bloky (izolační materiál ve specifikaci) vložením jednovrstvě</t>
  </si>
  <si>
    <t>-334316122</t>
  </si>
  <si>
    <t>https://podminky.urs.cz/item/CS_URS_2024_02/713131151</t>
  </si>
  <si>
    <t xml:space="preserve">"do bednění </t>
  </si>
  <si>
    <t>0,25*((24,35-0,2*2+8)*2+8*2)</t>
  </si>
  <si>
    <t>0,25*(8+0,3*2+6,85*2+0,3*2+2,1*2+6,3*2+0,3*2)</t>
  </si>
  <si>
    <t>"v místě sálu rozšíření"</t>
  </si>
  <si>
    <t>0,25*(7,2*2+8+0,3*2)</t>
  </si>
  <si>
    <t>"1 PP</t>
  </si>
  <si>
    <t>0,5*((0,3+2,1+0,3+6,3+0,3+7,2+0,3+8)*2+8)</t>
  </si>
  <si>
    <t>83</t>
  </si>
  <si>
    <t>28376417</t>
  </si>
  <si>
    <t>deska XPS hrana polodrážková a hladký povrch 300kPA λ=0,035 tl 50mm</t>
  </si>
  <si>
    <t>623893998</t>
  </si>
  <si>
    <t>64,6*1,05 'Přepočtené koeficientem množství</t>
  </si>
  <si>
    <t>40-0</t>
  </si>
  <si>
    <t>Ocelové nosníky</t>
  </si>
  <si>
    <t>84</t>
  </si>
  <si>
    <t>K009</t>
  </si>
  <si>
    <t>Lože z bet. mazaniny 300x300x60 pro usazení ocel. nosníku</t>
  </si>
  <si>
    <t>-1880679119</t>
  </si>
  <si>
    <t>85</t>
  </si>
  <si>
    <t>413941135</t>
  </si>
  <si>
    <t>Osazování ocelových válcovaných nosníků ve stropech HE-A nebo HE-B, výšky přes 220 mm</t>
  </si>
  <si>
    <t>913266869</t>
  </si>
  <si>
    <t>https://podminky.urs.cz/item/CS_URS_2024_02/413941135</t>
  </si>
  <si>
    <t>"ve stropě HEB 240</t>
  </si>
  <si>
    <t>(85/1000)*(8,3*2+3,7+0,3*2+4)</t>
  </si>
  <si>
    <t>(85/1000)*(0,3+3,5+0,3)</t>
  </si>
  <si>
    <t>86</t>
  </si>
  <si>
    <t>13010984</t>
  </si>
  <si>
    <t>ocel profilová jakost S235JR (11 375) průřez HEB 240</t>
  </si>
  <si>
    <t>-1578163158</t>
  </si>
  <si>
    <t>40-1</t>
  </si>
  <si>
    <t>Věnce pod panel</t>
  </si>
  <si>
    <t>87</t>
  </si>
  <si>
    <t>417321515</t>
  </si>
  <si>
    <t>Ztužující pásy a věnce z betonu železového (bez výztuže) tř. C 25/30</t>
  </si>
  <si>
    <t>-753091960</t>
  </si>
  <si>
    <t>https://podminky.urs.cz/item/CS_URS_2024_02/417321515</t>
  </si>
  <si>
    <t>0,25*0,25*((24,35-0,2*2+8)*2+8*2)</t>
  </si>
  <si>
    <t>0,25*0,25*(7,2*2+8+0,3*2-5)</t>
  </si>
  <si>
    <t>0,25*0,25*((0,3+2,1+0,3+6,3+0,3+7,2+0,3+8)*2+8-5)</t>
  </si>
  <si>
    <t>88</t>
  </si>
  <si>
    <t>417351115</t>
  </si>
  <si>
    <t>Bednění bočnic ztužujících pásů a věnců včetně vzpěr zřízení</t>
  </si>
  <si>
    <t>-1109509860</t>
  </si>
  <si>
    <t>https://podminky.urs.cz/item/CS_URS_2024_02/417351115</t>
  </si>
  <si>
    <t>0,5*2*((24,35-0,2*2+8)*2+8*2-5)</t>
  </si>
  <si>
    <t>0,5*2*(7,2*2+8+0,3*2-5)</t>
  </si>
  <si>
    <t>0,5*2*((0,3+2,1+0,3+6,3+0,3+7,2+0,3+8)*2+8-5)</t>
  </si>
  <si>
    <t>89</t>
  </si>
  <si>
    <t>417351116</t>
  </si>
  <si>
    <t>Bednění bočnic ztužujících pásů a věnců včetně vzpěr odstranění</t>
  </si>
  <si>
    <t>-151901066</t>
  </si>
  <si>
    <t>https://podminky.urs.cz/item/CS_URS_2024_02/417351116</t>
  </si>
  <si>
    <t>90</t>
  </si>
  <si>
    <t>417361821</t>
  </si>
  <si>
    <t>Výztuž ztužujících pásů a věnců z betonářské oceli 10 505 (R) nebo BSt 500</t>
  </si>
  <si>
    <t>606630094</t>
  </si>
  <si>
    <t>https://podminky.urs.cz/item/CS_URS_2024_02/417361821</t>
  </si>
  <si>
    <t>9,4*0,15</t>
  </si>
  <si>
    <t>1,41*1,1 'Přepočtené koeficientem množství</t>
  </si>
  <si>
    <t>91</t>
  </si>
  <si>
    <t>953331112</t>
  </si>
  <si>
    <t>Vložky svislé do dilatačních spár z lepenky kladené volně, včetně dodání a osazení, v jakémkoliv zdivu, pískované</t>
  </si>
  <si>
    <t>-1672153097</t>
  </si>
  <si>
    <t>https://podminky.urs.cz/item/CS_URS_2024_02/953331112</t>
  </si>
  <si>
    <t>Poznámka k položce:_x000D_
separace děrovaného zdiva</t>
  </si>
  <si>
    <t>0,3*((24,35-0,2*2+8)*2+8*2-5)</t>
  </si>
  <si>
    <t>40-11</t>
  </si>
  <si>
    <t>Věnce 2 NP</t>
  </si>
  <si>
    <t>92</t>
  </si>
  <si>
    <t>-713972814</t>
  </si>
  <si>
    <t>0,3*0,25*(24,35-0,2*2+8)*2</t>
  </si>
  <si>
    <t>93</t>
  </si>
  <si>
    <t>-1379098236</t>
  </si>
  <si>
    <t>0,5*2*(24,35-0,2*2+8)*2</t>
  </si>
  <si>
    <t>94</t>
  </si>
  <si>
    <t>1460997803</t>
  </si>
  <si>
    <t>95</t>
  </si>
  <si>
    <t>1633408113</t>
  </si>
  <si>
    <t>4,793*0,1</t>
  </si>
  <si>
    <t>0,479*1,1 'Přepočtené koeficientem množství</t>
  </si>
  <si>
    <t>96</t>
  </si>
  <si>
    <t>-1343286789</t>
  </si>
  <si>
    <t>"separace</t>
  </si>
  <si>
    <t>0,3*(24,35-0,2*2+8)*2</t>
  </si>
  <si>
    <t>41-1</t>
  </si>
  <si>
    <t>Prefa stropy</t>
  </si>
  <si>
    <t>97</t>
  </si>
  <si>
    <t>411133903</t>
  </si>
  <si>
    <t>Montáž stropních panelů z předpjatého betonu bez závěsných háků, v budovách výšky do 18 m, hmotnosti přes 3 do 5 t</t>
  </si>
  <si>
    <t>1031518197</t>
  </si>
  <si>
    <t>https://podminky.urs.cz/item/CS_URS_2024_02/411133903</t>
  </si>
  <si>
    <t>98</t>
  </si>
  <si>
    <t>59346862</t>
  </si>
  <si>
    <t>panel stropní předpjatý š 1190mm v 250mm, počet lan 8 + 2</t>
  </si>
  <si>
    <t>-706825911</t>
  </si>
  <si>
    <t>11*(8+0,25*2)</t>
  </si>
  <si>
    <t>12*(8+0,25*2)</t>
  </si>
  <si>
    <t>99</t>
  </si>
  <si>
    <t>389381001</t>
  </si>
  <si>
    <t>Dobetonování prefabrikovaných konstrukcí</t>
  </si>
  <si>
    <t>1148989737</t>
  </si>
  <si>
    <t>https://podminky.urs.cz/item/CS_URS_2024_02/389381001</t>
  </si>
  <si>
    <t>"po obvodu 1 PP</t>
  </si>
  <si>
    <t>0,25*0,25*(0,3+2,1+0,3+6,3+0,3+7,2+0,3+8)*2</t>
  </si>
  <si>
    <t>"po obvodu 1 NP</t>
  </si>
  <si>
    <t>0,25*0,25*(8+0,3+6,85+0,3+2,1+0,3+6,3+0,3)*2</t>
  </si>
  <si>
    <t>"lokálně" 0,5</t>
  </si>
  <si>
    <t>100</t>
  </si>
  <si>
    <t>411351011</t>
  </si>
  <si>
    <t>Bednění stropních konstrukcí - bez podpěrné konstrukce desek tloušťky stropní desky přes 5 do 25 cm zřízení</t>
  </si>
  <si>
    <t>-1157237913</t>
  </si>
  <si>
    <t>https://podminky.urs.cz/item/CS_URS_2024_02/411351011</t>
  </si>
  <si>
    <t xml:space="preserve">"1 PP dobednění </t>
  </si>
  <si>
    <t>0,5*(0,3+2,1+0,3+6,3+0,3+7,2+0,3+8)*2</t>
  </si>
  <si>
    <t xml:space="preserve">"1 NP dobednění </t>
  </si>
  <si>
    <t>0,5*(8+2*(0,3+6,85+0,3+8,7+0,3))</t>
  </si>
  <si>
    <t>101</t>
  </si>
  <si>
    <t>411351012</t>
  </si>
  <si>
    <t>Bednění stropních konstrukcí - bez podpěrné konstrukce desek tloušťky stropní desky přes 5 do 25 cm odstranění</t>
  </si>
  <si>
    <t>-1776097055</t>
  </si>
  <si>
    <t>https://podminky.urs.cz/item/CS_URS_2024_02/411351012</t>
  </si>
  <si>
    <t>102</t>
  </si>
  <si>
    <t>-1953633999</t>
  </si>
  <si>
    <t>6,6*0,08</t>
  </si>
  <si>
    <t>0,528*1,1 'Přepočtené koeficientem množství</t>
  </si>
  <si>
    <t>103</t>
  </si>
  <si>
    <t>953312112</t>
  </si>
  <si>
    <t>Vložky svislé do dilatačních spár z polystyrenových desek fasádních včetně dodání a osazení, v jakémkoliv zdivu přes 10 do 20 mm</t>
  </si>
  <si>
    <t>973890960</t>
  </si>
  <si>
    <t>https://podminky.urs.cz/item/CS_URS_2024_02/953312112</t>
  </si>
  <si>
    <t>"dilagtace panel vs. věnec</t>
  </si>
  <si>
    <t>8*2*2</t>
  </si>
  <si>
    <t>41-2</t>
  </si>
  <si>
    <t>Monolitické stropy</t>
  </si>
  <si>
    <t>104</t>
  </si>
  <si>
    <t>411321414</t>
  </si>
  <si>
    <t>Stropy z betonu železového (bez výztuže) stropů deskových, plochých střech, desek balkonových, desek hřibových stropů včetně hlavic hřibových sloupů tř. C 25/30</t>
  </si>
  <si>
    <t>-1511003291</t>
  </si>
  <si>
    <t>https://podminky.urs.cz/item/CS_URS_2024_02/411321414</t>
  </si>
  <si>
    <t>"přesah nad vchod 1 PP"0,53*2,4*0,16</t>
  </si>
  <si>
    <t>"přesah nad vchod 1 NP"</t>
  </si>
  <si>
    <t>0,53*(0,2+2,9+0,723+3,7+0,262+0,953)*0,16</t>
  </si>
  <si>
    <t>"1 PP u schodiště"</t>
  </si>
  <si>
    <t>0,25*((2,64+0,3)*(3,454+0,3*2)+(2,64+0,3*2)*0,95)</t>
  </si>
  <si>
    <t>" 1 NP u schodiště</t>
  </si>
  <si>
    <t>0,25*(((0,3+2,1+0,3)*(0,74+0,2+0,3+0,9+2,4)))</t>
  </si>
  <si>
    <t>105</t>
  </si>
  <si>
    <t>411361821.1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</si>
  <si>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</si>
  <si>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1877965056</t>
  </si>
  <si>
    <t>https://podminky.urs.cz/item/CS_URS_2024_02/411361821.1</t>
  </si>
  <si>
    <t>7,759*0,15</t>
  </si>
  <si>
    <t>106</t>
  </si>
  <si>
    <t>321877920</t>
  </si>
  <si>
    <t>"přesah nad vchod 1 PP"0,53*2,4</t>
  </si>
  <si>
    <t>"čelo"0,2*(2,4+0,53*2)</t>
  </si>
  <si>
    <t>0,53*(0,2+2,9+0,723+3,7+0,262+0,953)</t>
  </si>
  <si>
    <t>"čelo"(0,2+2,9+0,723+3,7+0,262+0,953+0,53*2)</t>
  </si>
  <si>
    <t>((2,64+0,3)*(3,454+0,3*2)+(2,64+0,3*2)*0,95)</t>
  </si>
  <si>
    <t>"čelo"0,5*(2,4+0,9+0,3+2,1*2)</t>
  </si>
  <si>
    <t>(((0,3+2,1+0,3)*(0,74+0,2+0,3+0,9+2,4)))</t>
  </si>
  <si>
    <t>"čelo"0,5*(3,54*2+2,1*2)</t>
  </si>
  <si>
    <t>107</t>
  </si>
  <si>
    <t>684757093</t>
  </si>
  <si>
    <t>108</t>
  </si>
  <si>
    <t>411354313</t>
  </si>
  <si>
    <t>Podpěrná konstrukce stropů - desek, kleneb a skořepin výška podepření do 4 m tloušťka stropu přes 15 do 25 cm zřízení</t>
  </si>
  <si>
    <t>1866638018</t>
  </si>
  <si>
    <t>https://podminky.urs.cz/item/CS_URS_2024_02/411354313</t>
  </si>
  <si>
    <t>((2,64)*(3,454)+(2,64)*0,95)</t>
  </si>
  <si>
    <t>(((2,1)*(0,74+0,2+0,3+0,9+2,4)))</t>
  </si>
  <si>
    <t>109</t>
  </si>
  <si>
    <t>411354314</t>
  </si>
  <si>
    <t>Podpěrná konstrukce stropů - desek, kleneb a skořepin výška podepření do 4 m tloušťka stropu přes 15 do 25 cm odstranění</t>
  </si>
  <si>
    <t>1146075922</t>
  </si>
  <si>
    <t>https://podminky.urs.cz/item/CS_URS_2024_02/411354314</t>
  </si>
  <si>
    <t>110</t>
  </si>
  <si>
    <t>prostup3</t>
  </si>
  <si>
    <t>Provedení prostupu stropní konstrukcí do průřezu 0,04 m2</t>
  </si>
  <si>
    <t>2118288770</t>
  </si>
  <si>
    <t>111</t>
  </si>
  <si>
    <t>953511111</t>
  </si>
  <si>
    <t>Nosný tepelně-izolační prvek pro přerušení tepelných mostů pro betonové balkónové desky tloušťky 160, 180 nebo 200 mm, délka 1 m volně vyložené, se smykovou výztuží D8, počet prutů 4 x D8</t>
  </si>
  <si>
    <t>877148284</t>
  </si>
  <si>
    <t>https://podminky.urs.cz/item/CS_URS_2024_02/953511111</t>
  </si>
  <si>
    <t>"1PP"3</t>
  </si>
  <si>
    <t>"1NP"9</t>
  </si>
  <si>
    <t>Nosníky</t>
  </si>
  <si>
    <t>112</t>
  </si>
  <si>
    <t>413351111</t>
  </si>
  <si>
    <t>Bednění nosníků a průvlaků - bez podpěrné konstrukce výška nosníku po spodní líc stropní desky do 100 cm zřízení</t>
  </si>
  <si>
    <t>264368982</t>
  </si>
  <si>
    <t>https://podminky.urs.cz/item/CS_URS_2024_02/413351111</t>
  </si>
  <si>
    <t>"průvlak P1"</t>
  </si>
  <si>
    <t>5*((0,72-0,4)*2+0,25)</t>
  </si>
  <si>
    <t>"průvlak P2"</t>
  </si>
  <si>
    <t>5*((3,35-2,6)*2+0,25)</t>
  </si>
  <si>
    <t>"nad vstup, obetonování HEB</t>
  </si>
  <si>
    <t>0,25*3*4,2</t>
  </si>
  <si>
    <t>" v místě vstupu"0,3*(4,5)</t>
  </si>
  <si>
    <t>113</t>
  </si>
  <si>
    <t>413351112</t>
  </si>
  <si>
    <t>Bednění nosníků a průvlaků - bez podpěrné konstrukce výška nosníku po spodní líc stropní desky do 100 cm odstranění</t>
  </si>
  <si>
    <t>-1278893734</t>
  </si>
  <si>
    <t>https://podminky.urs.cz/item/CS_URS_2024_02/413351112</t>
  </si>
  <si>
    <t>114</t>
  </si>
  <si>
    <t>413352111</t>
  </si>
  <si>
    <t>Podpěrná konstrukce nosníků a průvlaků výšky podepření do 4 m výšky nosníku (po spodní hranu stropní desky) do 100 cm zřízení</t>
  </si>
  <si>
    <t>-1080284969</t>
  </si>
  <si>
    <t>https://podminky.urs.cz/item/CS_URS_2024_02/413352111</t>
  </si>
  <si>
    <t>0,25*4,5</t>
  </si>
  <si>
    <t>0,25*3,7</t>
  </si>
  <si>
    <t>115</t>
  </si>
  <si>
    <t>413352112</t>
  </si>
  <si>
    <t>Podpěrná konstrukce nosníků a průvlaků výšky podepření do 4 m výšky nosníku (po spodní hranu stropní desky) do 100 cm odstranění</t>
  </si>
  <si>
    <t>-1633876942</t>
  </si>
  <si>
    <t>https://podminky.urs.cz/item/CS_URS_2024_02/413352112</t>
  </si>
  <si>
    <t>116</t>
  </si>
  <si>
    <t>413321414</t>
  </si>
  <si>
    <t>Nosníky z betonu železového (bez výztuže) včetně stěnových i jeřábových drah, volných trámů, průvlaků, rámových příčlí, ztužidel, konzol, vodorovných táhel apod., tyčových konstrukcí tř. C 25/30</t>
  </si>
  <si>
    <t>1906935937</t>
  </si>
  <si>
    <t>https://podminky.urs.cz/item/CS_URS_2024_02/413321414</t>
  </si>
  <si>
    <t>5*(0,97-0,4)*0,25</t>
  </si>
  <si>
    <t>5*(3,35-2,6)*0,25</t>
  </si>
  <si>
    <t>0,25*0,25*4,2</t>
  </si>
  <si>
    <t>117</t>
  </si>
  <si>
    <t>413361821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</si>
  <si>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</si>
  <si>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-796227869</t>
  </si>
  <si>
    <t>https://podminky.urs.cz/item/CS_URS_2024_02/413361821</t>
  </si>
  <si>
    <t>0,1*1,9</t>
  </si>
  <si>
    <t>43-3</t>
  </si>
  <si>
    <t>Prefa schodiště</t>
  </si>
  <si>
    <t>118</t>
  </si>
  <si>
    <t>431124111</t>
  </si>
  <si>
    <t>Montáž podestových panelů s nesvařovanými spoji, hmotnosti do 1,5 t, v budovách výšky do 12 m</t>
  </si>
  <si>
    <t>-273281597</t>
  </si>
  <si>
    <t>https://podminky.urs.cz/item/CS_URS_2024_02/431124111</t>
  </si>
  <si>
    <t>119</t>
  </si>
  <si>
    <t>435124311</t>
  </si>
  <si>
    <t>Montáž schodišťových konstrukcí ramen s podestou s nesvařovanými spoji, vcelku hmotnosti do 3,0 t, v budovách výšky do 12 m</t>
  </si>
  <si>
    <t>114677395</t>
  </si>
  <si>
    <t>https://podminky.urs.cz/item/CS_URS_2024_02/435124311</t>
  </si>
  <si>
    <t>120</t>
  </si>
  <si>
    <t>59372191</t>
  </si>
  <si>
    <t>schodiště ŽB včetně výztuže do 120kg/m3 objem prefabrikátu do 1m3</t>
  </si>
  <si>
    <t>-1439963015</t>
  </si>
  <si>
    <t>"rameno"</t>
  </si>
  <si>
    <t>(3,5*0,15*1+0,35*1*0,3+10*1*(0,175*0,25)*0,5)*4</t>
  </si>
  <si>
    <t>"podesta"2,35*1*0,15*2</t>
  </si>
  <si>
    <t>121</t>
  </si>
  <si>
    <t>953611141</t>
  </si>
  <si>
    <t>Schodišťový prvek pro útlum kročejového hluku nosný a zvukově izolační mezi prefabrikovaným ramenem a podestou délky 1,2 m</t>
  </si>
  <si>
    <t>1772788410</t>
  </si>
  <si>
    <t>https://podminky.urs.cz/item/CS_URS_2024_02/953611141</t>
  </si>
  <si>
    <t>122</t>
  </si>
  <si>
    <t>953611211</t>
  </si>
  <si>
    <t>Schodišťový prvek pro útlum kročejového hluku zvukově izolační mezi schody a stěnou - dilatační spárová deska, dl. 1 m</t>
  </si>
  <si>
    <t>-563505244</t>
  </si>
  <si>
    <t>https://podminky.urs.cz/item/CS_URS_2024_02/953611211</t>
  </si>
  <si>
    <t>3,2*4</t>
  </si>
  <si>
    <t>123</t>
  </si>
  <si>
    <t>953611151</t>
  </si>
  <si>
    <t>Schodišťový prvek pro útlum kročejového hluku nosný a zvukově izolační pro podepření ramene na základové desce délky 1,2 m</t>
  </si>
  <si>
    <t>1180776159</t>
  </si>
  <si>
    <t>https://podminky.urs.cz/item/CS_URS_2024_02/953611151</t>
  </si>
  <si>
    <t>Úpravy povrchů, podlahy a osazování výplní</t>
  </si>
  <si>
    <t>Úprava povrchů vnitřních</t>
  </si>
  <si>
    <t>124</t>
  </si>
  <si>
    <t>629991012</t>
  </si>
  <si>
    <t>Zakrytí vnějších ploch před znečištěním včetně pozdějšího odkrytí výplní otvorů a svislých ploch fólií přilepenou na začišťovací lištu</t>
  </si>
  <si>
    <t>2092051590</t>
  </si>
  <si>
    <t>https://podminky.urs.cz/item/CS_URS_2024_02/629991012</t>
  </si>
  <si>
    <t>125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</si>
  <si>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</si>
  <si>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</si>
  <si>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74967425</t>
  </si>
  <si>
    <t>https://podminky.urs.cz/item/CS_URS_2024_02/622143004</t>
  </si>
  <si>
    <t>ostění0+ostění1</t>
  </si>
  <si>
    <t>nadpraží0+nadpraží1</t>
  </si>
  <si>
    <t>126</t>
  </si>
  <si>
    <t>59051516</t>
  </si>
  <si>
    <t>profil začišťovací PVC pro ostění vnitřních omítek</t>
  </si>
  <si>
    <t>387835609</t>
  </si>
  <si>
    <t>69,964*1,1 'Přepočtené koeficientem množství</t>
  </si>
  <si>
    <t>127</t>
  </si>
  <si>
    <t>622143005</t>
  </si>
  <si>
    <t>Montáž omítkových profilů plastových, pozinkovaných nebo dřevěných upevněných vtlačením do podkladní vrstvy nebo přibitím omítníků</t>
  </si>
  <si>
    <t>1641171081</t>
  </si>
  <si>
    <t>https://podminky.urs.cz/item/CS_URS_2024_02/622143005</t>
  </si>
  <si>
    <t>128</t>
  </si>
  <si>
    <t>56284233</t>
  </si>
  <si>
    <t>omítník PVC pro omítky tl 10mm</t>
  </si>
  <si>
    <t>-1558243605</t>
  </si>
  <si>
    <t>"1,2 bm/m2 omtíky"omítka*1,2</t>
  </si>
  <si>
    <t>1129,081*1,1 'Přepočtené koeficientem množství</t>
  </si>
  <si>
    <t>129</t>
  </si>
  <si>
    <t>55343021</t>
  </si>
  <si>
    <t>profil rohový Pz s kulatou hlavou pro vnitřní omítky tl 12mm</t>
  </si>
  <si>
    <t>-1541157540</t>
  </si>
  <si>
    <t>ostění0+ostění1+ostění2</t>
  </si>
  <si>
    <t>nadpraží0+nadpraží1+0</t>
  </si>
  <si>
    <t>"1 PP"(0,25+2,8+0,27)*6</t>
  </si>
  <si>
    <t>"1 NP"(0,15+2,83+0,27)*2</t>
  </si>
  <si>
    <t>"2 NP - roh u schodiště"4,1</t>
  </si>
  <si>
    <t>100,484*1,1 'Přepočtené koeficientem množství</t>
  </si>
  <si>
    <t>130</t>
  </si>
  <si>
    <t>612142001</t>
  </si>
  <si>
    <t>Pletivo vnitřních ploch v ploše nebo pruzích, na plném podkladu sklovláknité vtlačené do tmelu včetně tmelu stěn</t>
  </si>
  <si>
    <t>-300132870</t>
  </si>
  <si>
    <t>https://podminky.urs.cz/item/CS_URS_2024_02/612142001</t>
  </si>
  <si>
    <t xml:space="preserve">"pro zvýšení vzduchotěsnosti" </t>
  </si>
  <si>
    <t xml:space="preserve">0,25*(ostění0+nadpraží0+ostění1+nadpraží1+ostění2+0) </t>
  </si>
  <si>
    <t>"detaily"15</t>
  </si>
  <si>
    <t>131</t>
  </si>
  <si>
    <t>632450121</t>
  </si>
  <si>
    <t>Potěr cementový vyrovnávací ze suchých směsí v pásu o průměrné (střední) tl. od 10 do 20 mm</t>
  </si>
  <si>
    <t>-102890923</t>
  </si>
  <si>
    <t>https://podminky.urs.cz/item/CS_URS_2024_02/632450121</t>
  </si>
  <si>
    <t>"vnitřní parapet"(parapet0+parapet1+0)*0,25</t>
  </si>
  <si>
    <t>61-1</t>
  </si>
  <si>
    <t>Jádrová omítka</t>
  </si>
  <si>
    <t>132</t>
  </si>
  <si>
    <t>612331321</t>
  </si>
  <si>
    <t>Omítka cementová vnitřních ploch nanášená strojně jednovrstvá, tloušťky do 10 mm hladká svislých konstrukcí stěn</t>
  </si>
  <si>
    <t>2146526753</t>
  </si>
  <si>
    <t>https://podminky.urs.cz/item/CS_URS_2024_02/612331321</t>
  </si>
  <si>
    <t>61-2</t>
  </si>
  <si>
    <t>Sádrová omítka</t>
  </si>
  <si>
    <t>133</t>
  </si>
  <si>
    <t>611341325</t>
  </si>
  <si>
    <t>Omítka sádrová nebo vápenosádrová vnitřních ploch nanášená strojně jednovrstvá, tloušťky do 10 mm hladká schodišťových konstrukcí stropů, stěn, ramen nebo nosníků</t>
  </si>
  <si>
    <t>1913293524</t>
  </si>
  <si>
    <t>https://podminky.urs.cz/item/CS_URS_2024_02/611341325</t>
  </si>
  <si>
    <t>"schodišťové desky"2,1*1*2+(2,25*1)/cos(35)*4</t>
  </si>
  <si>
    <t>134</t>
  </si>
  <si>
    <t>612341321</t>
  </si>
  <si>
    <t>Omítka sádrová nebo vápenosádrová vnitřních ploch nanášená strojně jednovrstvá, tloušťky do 10 mm hladká svislých konstrukcí stěn</t>
  </si>
  <si>
    <t>113429925</t>
  </si>
  <si>
    <t>https://podminky.urs.cz/item/CS_URS_2024_02/612341321</t>
  </si>
  <si>
    <t>-obklad</t>
  </si>
  <si>
    <t>Úprava povrchů vnějších</t>
  </si>
  <si>
    <t>621</t>
  </si>
  <si>
    <t>Příprava podkladů</t>
  </si>
  <si>
    <t>135</t>
  </si>
  <si>
    <t>-56340790</t>
  </si>
  <si>
    <t>136</t>
  </si>
  <si>
    <t>629991011</t>
  </si>
  <si>
    <t>Zakrytí vnějších ploch před znečištěním včetně pozdějšího odkrytí výplní otvorů a svislých ploch fólií přilepenou lepící páskou</t>
  </si>
  <si>
    <t>-1619643794</t>
  </si>
  <si>
    <t>https://podminky.urs.cz/item/CS_URS_2024_02/629991011</t>
  </si>
  <si>
    <t>"ochrana vestavěných částí stavby"fasáda*0,05</t>
  </si>
  <si>
    <t>622</t>
  </si>
  <si>
    <t>Lištový systém</t>
  </si>
  <si>
    <t>137</t>
  </si>
  <si>
    <t>115465453</t>
  </si>
  <si>
    <t>138</t>
  </si>
  <si>
    <t>28342205</t>
  </si>
  <si>
    <t>profil začišťovací PVC 6mm s výztužnou tkaninou pro ostění ETICS</t>
  </si>
  <si>
    <t>2082677040</t>
  </si>
  <si>
    <t>139</t>
  </si>
  <si>
    <t>622252002</t>
  </si>
  <si>
    <t>Montáž profilů kontaktního zateplení ostatních stěnových, dilatačních apod. lepených do tmelu</t>
  </si>
  <si>
    <t>864174761</t>
  </si>
  <si>
    <t>https://podminky.urs.cz/item/CS_URS_2024_02/622252002</t>
  </si>
  <si>
    <t>140</t>
  </si>
  <si>
    <t>63127464</t>
  </si>
  <si>
    <t>profil rohový Al 15x15mm s výztužnou tkaninou š 100mm pro ETICS</t>
  </si>
  <si>
    <t>-1655680438</t>
  </si>
  <si>
    <t>"nároží stavby"(4,319+3,873+4,319+2,97+4,319+0,9++4,319)</t>
  </si>
  <si>
    <t>71,319*1,1 'Přepočtené koeficientem množství</t>
  </si>
  <si>
    <t>141</t>
  </si>
  <si>
    <t>59051510</t>
  </si>
  <si>
    <t>profil začišťovací s okapnicí PVC s výztužnou tkaninou pro nadpraží ETICS</t>
  </si>
  <si>
    <t>-160124200</t>
  </si>
  <si>
    <t>"nad vchod"(0,3+0,953+2,85+2,986+0,5+0,3)</t>
  </si>
  <si>
    <t>31,553*1,1 'Přepočtené koeficientem množství</t>
  </si>
  <si>
    <t>142</t>
  </si>
  <si>
    <t>59051512</t>
  </si>
  <si>
    <t>profil začišťovací s okapnicí PVC s výztužnou tkaninou pro parapet ETICS</t>
  </si>
  <si>
    <t>950360850</t>
  </si>
  <si>
    <t>parapet0+parapet1+0</t>
  </si>
  <si>
    <t>18*1,1 'Přepočtené koeficientem množství</t>
  </si>
  <si>
    <t>62-1</t>
  </si>
  <si>
    <t>ETICS - eps</t>
  </si>
  <si>
    <t>143</t>
  </si>
  <si>
    <t>621211001</t>
  </si>
  <si>
    <t>Montáž kontaktního zateplení lepením a mechanickým kotvením z polystyrenových desek (dodávka ve specifikaci) na vnější podhledy, na podklad betonový nebo z lehčeného betonu, z tvárnic keramických nebo vápenopískových, tloušťky desek do 40 mm</t>
  </si>
  <si>
    <t>-1495775530</t>
  </si>
  <si>
    <t>https://podminky.urs.cz/item/CS_URS_2024_02/621211001</t>
  </si>
  <si>
    <t>144</t>
  </si>
  <si>
    <t>28375932</t>
  </si>
  <si>
    <t>deska EPS 70 fasádní λ=0,039 tl 40mm</t>
  </si>
  <si>
    <t>-2041266824</t>
  </si>
  <si>
    <t>13,453*1,05 'Přepočtené koeficientem množství</t>
  </si>
  <si>
    <t>145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</si>
  <si>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</si>
  <si>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</si>
  <si>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537932945</t>
  </si>
  <si>
    <t>https://podminky.urs.cz/item/CS_URS_2024_02/622211041</t>
  </si>
  <si>
    <t>146</t>
  </si>
  <si>
    <t>28375986</t>
  </si>
  <si>
    <t>deska EPS 100 fasádní λ=0,037 tl 180mm</t>
  </si>
  <si>
    <t>832357441</t>
  </si>
  <si>
    <t>297,316*1,05 'Přepočtené koeficientem množství</t>
  </si>
  <si>
    <t>147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</si>
  <si>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</si>
  <si>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</si>
  <si>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1098324150</t>
  </si>
  <si>
    <t>https://podminky.urs.cz/item/CS_URS_2024_02/622251101</t>
  </si>
  <si>
    <t>148</t>
  </si>
  <si>
    <t>622251221</t>
  </si>
  <si>
    <t>Montáž kontaktního zateplení lepením a mechanickým kotvením montáž každé další kotvy přes 8 ks/m2 vnějších stěn povrchové kotvení</t>
  </si>
  <si>
    <t>834455645</t>
  </si>
  <si>
    <t>https://podminky.urs.cz/item/CS_URS_2024_02/622251221</t>
  </si>
  <si>
    <t xml:space="preserve">"kotvení pro kamen. obklad" </t>
  </si>
  <si>
    <t>(fasáda-fasáda2+sokl)*4</t>
  </si>
  <si>
    <t>149</t>
  </si>
  <si>
    <t>59051216</t>
  </si>
  <si>
    <t>hmoždinka ETA univerzální šroubovací fasádní s kovovým trnem pro montáž TI 8x60x255mm</t>
  </si>
  <si>
    <t>-1800531864</t>
  </si>
  <si>
    <t>150</t>
  </si>
  <si>
    <t>622251209</t>
  </si>
  <si>
    <t>Montáž kontaktního zateplení lepením a mechanickým kotvením Příplatek k cenám za použití pancéřového sklovláknitého pletiva pro namáhané oblasti soklů, pod keramický obklad apod.</t>
  </si>
  <si>
    <t>-1869175949</t>
  </si>
  <si>
    <t>https://podminky.urs.cz/item/CS_URS_2024_02/622251209</t>
  </si>
  <si>
    <t>0,2*(ostění1+ostění2+ostění0+nadpraží0+nadpraží1)</t>
  </si>
  <si>
    <t>6222</t>
  </si>
  <si>
    <t>Ostění, nadpraží  a parapety</t>
  </si>
  <si>
    <t>151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</si>
  <si>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</si>
  <si>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</si>
  <si>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525151733</t>
  </si>
  <si>
    <t>https://podminky.urs.cz/item/CS_URS_2024_02/622212001</t>
  </si>
  <si>
    <t xml:space="preserve">"nad dveře + ostění </t>
  </si>
  <si>
    <t>1,93+2,5</t>
  </si>
  <si>
    <t>3,6+2,85*2</t>
  </si>
  <si>
    <t>152</t>
  </si>
  <si>
    <t>28376416</t>
  </si>
  <si>
    <t>deska XPS hrana polodrážková a hladký povrch 300kPA λ=0,035 tl 40mm</t>
  </si>
  <si>
    <t>-1659929795</t>
  </si>
  <si>
    <t>13,73*0,4 'Přepočtené koeficientem množství</t>
  </si>
  <si>
    <t>153</t>
  </si>
  <si>
    <t>382399772</t>
  </si>
  <si>
    <t>(ostění0+ostění1+nadpraží0+nadpraží1)</t>
  </si>
  <si>
    <t>154</t>
  </si>
  <si>
    <t>-1793988400</t>
  </si>
  <si>
    <t>155</t>
  </si>
  <si>
    <t>28376415</t>
  </si>
  <si>
    <t>deska XPS hrana polodrážková a hladký povrch 300kPA λ=0,035 tl 30mm</t>
  </si>
  <si>
    <t>-905023631</t>
  </si>
  <si>
    <t>18*0,2 'Přepočtené koeficientem množství</t>
  </si>
  <si>
    <t>156</t>
  </si>
  <si>
    <t>622251211</t>
  </si>
  <si>
    <t>Montáž kontaktního zateplení lepením a mechanickým kotvením Příplatek k cenám za zesílené vyztužení druhou vrstvou sklovláknitého pletiva vnějších stěn</t>
  </si>
  <si>
    <t>1797359689</t>
  </si>
  <si>
    <t>https://podminky.urs.cz/item/CS_URS_2024_02/622251211</t>
  </si>
  <si>
    <t>"řešení detailů v místě přechodů mateirálu, u kastlíků aj."</t>
  </si>
  <si>
    <t>fasáda*0,05</t>
  </si>
  <si>
    <t>62-3</t>
  </si>
  <si>
    <t>Sokl a nadstřešní část, markýza</t>
  </si>
  <si>
    <t>157</t>
  </si>
  <si>
    <t>621142001</t>
  </si>
  <si>
    <t>Pletivo vnějších ploch v ploše nebo pruzích, na plném podkladu sklovláknité vtlačené do tmelu podhledů</t>
  </si>
  <si>
    <t>-822110919</t>
  </si>
  <si>
    <t>https://podminky.urs.cz/item/CS_URS_2024_02/621142001</t>
  </si>
  <si>
    <t>158</t>
  </si>
  <si>
    <t>622142001</t>
  </si>
  <si>
    <t>Pletivo vnějších ploch v ploše nebo pruzích, na plném podkladu sklovláknité vtlačené do tmelu stěn</t>
  </si>
  <si>
    <t>352614165</t>
  </si>
  <si>
    <t>https://podminky.urs.cz/item/CS_URS_2024_02/622142001</t>
  </si>
  <si>
    <t xml:space="preserve">sokl </t>
  </si>
  <si>
    <t>"dvojitá vrstva perlinky</t>
  </si>
  <si>
    <t>fasáda-fasáda2</t>
  </si>
  <si>
    <t>159</t>
  </si>
  <si>
    <t>713131145</t>
  </si>
  <si>
    <t>Montáž tepelné izolace stěn rohožemi, pásy, deskami, dílci, bloky (izolační materiál ve specifikaci) lepením bodově bez mechanického kotvení</t>
  </si>
  <si>
    <t>-1242820399</t>
  </si>
  <si>
    <t>https://podminky.urs.cz/item/CS_URS_2024_02/713131145</t>
  </si>
  <si>
    <t>160</t>
  </si>
  <si>
    <t>28376450</t>
  </si>
  <si>
    <t>deska XPS hrana polodrážková a hladký povrch 300kPA λ=0,035 tl 180mm</t>
  </si>
  <si>
    <t>316045537</t>
  </si>
  <si>
    <t xml:space="preserve">"SZ pohled" </t>
  </si>
  <si>
    <t>(3,97+0,3-0,3)*(16,8)</t>
  </si>
  <si>
    <t>0,5*(24,35-0,2*2-16,8)</t>
  </si>
  <si>
    <t>-(7,8*2)*0,5</t>
  </si>
  <si>
    <t xml:space="preserve">"JV pohled </t>
  </si>
  <si>
    <t>((0,5+2)/2)*(16,8)</t>
  </si>
  <si>
    <t>-0,3*16,8</t>
  </si>
  <si>
    <t xml:space="preserve">"JZ pohled </t>
  </si>
  <si>
    <t>0,3*8,6</t>
  </si>
  <si>
    <t>"ZV pohled</t>
  </si>
  <si>
    <t>127,186*1,05 'Přepočtené koeficientem množství</t>
  </si>
  <si>
    <t>161</t>
  </si>
  <si>
    <t>28376423</t>
  </si>
  <si>
    <t>deska XPS hrana polodrážková a hladký povrch 300kPA λ=0,035 tl 120mm</t>
  </si>
  <si>
    <t>1255203348</t>
  </si>
  <si>
    <t>"výškový skok</t>
  </si>
  <si>
    <t>(3,978-0,25)*8,6</t>
  </si>
  <si>
    <t>32,061*1,05 'Přepočtené koeficientem množství</t>
  </si>
  <si>
    <t>62-4</t>
  </si>
  <si>
    <t>Finální omítka</t>
  </si>
  <si>
    <t>162</t>
  </si>
  <si>
    <t>621151001</t>
  </si>
  <si>
    <t>Penetrační nátěr vnějších pastovitých tenkovrstvých omítek akrylátový podhledů</t>
  </si>
  <si>
    <t>-1802326414</t>
  </si>
  <si>
    <t>https://podminky.urs.cz/item/CS_URS_2024_02/621151001</t>
  </si>
  <si>
    <t>163</t>
  </si>
  <si>
    <t>621531012</t>
  </si>
  <si>
    <t>Omítka tenkovrstvá silikonová vnějších ploch probarvená bez penetrace zatíraná (škrábaná), zrnitost 1,5 mm podhledů</t>
  </si>
  <si>
    <t>663188670</t>
  </si>
  <si>
    <t>https://podminky.urs.cz/item/CS_URS_2024_02/621531012</t>
  </si>
  <si>
    <t>164</t>
  </si>
  <si>
    <t>622151001</t>
  </si>
  <si>
    <t>Penetrační nátěr vnějších pastovitých tenkovrstvých omítek akrylátový stěn</t>
  </si>
  <si>
    <t>-2084511465</t>
  </si>
  <si>
    <t>https://podminky.urs.cz/item/CS_URS_2024_02/622151001</t>
  </si>
  <si>
    <t>165</t>
  </si>
  <si>
    <t>622531012</t>
  </si>
  <si>
    <t>Omítka tenkovrstvá silikonová vnějších ploch probarvená bez penetrace zatíraná (škrábaná), zrnitost 1,5 mm stěn</t>
  </si>
  <si>
    <t>-1194760633</t>
  </si>
  <si>
    <t>https://podminky.urs.cz/item/CS_URS_2024_02/622531012</t>
  </si>
  <si>
    <t>Podlahy a podlahové konstrukce</t>
  </si>
  <si>
    <t>166</t>
  </si>
  <si>
    <t>632481213</t>
  </si>
  <si>
    <t>Separační vrstva k oddělení podlahových vrstev z polyetylénové fólie</t>
  </si>
  <si>
    <t>-755578386</t>
  </si>
  <si>
    <t>https://podminky.urs.cz/item/CS_URS_2024_02/632481213</t>
  </si>
  <si>
    <t>"skladby P1/P2/P3</t>
  </si>
  <si>
    <t>167</t>
  </si>
  <si>
    <t>634112113</t>
  </si>
  <si>
    <t>Obvodová dilatace mezi stěnou a mazaninou nebo potěrem podlahovým páskem z pěnového PE tl. do 10 mm, výšky 80 mm</t>
  </si>
  <si>
    <t>-1782807810</t>
  </si>
  <si>
    <t>https://podminky.urs.cz/item/CS_URS_2024_02/634112113</t>
  </si>
  <si>
    <t>168</t>
  </si>
  <si>
    <t>634113113</t>
  </si>
  <si>
    <t>Výplň dilatačních spár mazanin plastovým profilem výšky 40 mm</t>
  </si>
  <si>
    <t>-1509856419</t>
  </si>
  <si>
    <t>https://podminky.urs.cz/item/CS_URS_2024_02/634113113</t>
  </si>
  <si>
    <t xml:space="preserve">"upřesní dodavatel podlah" </t>
  </si>
  <si>
    <t>"1 PP"2,76+4,55*2+3,01+1,55</t>
  </si>
  <si>
    <t>"1 NP"3,8+4,06+3,01*2</t>
  </si>
  <si>
    <t>"2 NP"3,925+3,28</t>
  </si>
  <si>
    <t>169</t>
  </si>
  <si>
    <t>631351111</t>
  </si>
  <si>
    <t>Bednění v podlahách otvorů a prostupů zřízení</t>
  </si>
  <si>
    <t>1855316694</t>
  </si>
  <si>
    <t>https://podminky.urs.cz/item/CS_URS_2024_02/631351111</t>
  </si>
  <si>
    <t>"u schodiště"(1+1)*0,5</t>
  </si>
  <si>
    <t>170</t>
  </si>
  <si>
    <t>631351112</t>
  </si>
  <si>
    <t>Bednění v podlahách otvorů a prostupů odstranění</t>
  </si>
  <si>
    <t>1071491649</t>
  </si>
  <si>
    <t>https://podminky.urs.cz/item/CS_URS_2024_02/631351112</t>
  </si>
  <si>
    <t>171</t>
  </si>
  <si>
    <t>635111311</t>
  </si>
  <si>
    <t>Násyp ze štěrkopísku, písku nebo kameniva pod podlahy pod plovoucí nebo tepelně izolační vrstvy podlah o tl. do 20 mm (lože) z písku prosátého</t>
  </si>
  <si>
    <t>-2033080402</t>
  </si>
  <si>
    <t>https://podminky.urs.cz/item/CS_URS_2024_02/635111311</t>
  </si>
  <si>
    <t>63-1</t>
  </si>
  <si>
    <t>Betonové podlahy</t>
  </si>
  <si>
    <t>172</t>
  </si>
  <si>
    <t>631311115</t>
  </si>
  <si>
    <t>Mazanina z betonu prostého bez zvýšených nároků na prostředí tl. přes 50 do 80 mm tř. C 20/25</t>
  </si>
  <si>
    <t>1976863375</t>
  </si>
  <si>
    <t>https://podminky.urs.cz/item/CS_URS_2024_02/631311115</t>
  </si>
  <si>
    <t>F00_1*(0,055+0,065)/2</t>
  </si>
  <si>
    <t>F01_1*(0,057+0,067)/2</t>
  </si>
  <si>
    <t>F02_1*(0,055+0,065)/2</t>
  </si>
  <si>
    <t>173</t>
  </si>
  <si>
    <t>631319011</t>
  </si>
  <si>
    <t>Příplatek k cenám mazanin za úpravu povrchu mazaniny přehlazením, mazanina tl. přes 50 do 80 mm</t>
  </si>
  <si>
    <t>356931583</t>
  </si>
  <si>
    <t>https://podminky.urs.cz/item/CS_URS_2024_02/631319011</t>
  </si>
  <si>
    <t>174</t>
  </si>
  <si>
    <t>631319171</t>
  </si>
  <si>
    <t>Příplatek k cenám mazanin za stržení povrchu spodní vrstvy mazaniny latí před vložením výztuže nebo pletiva pro tl. obou vrstev mazaniny přes 50 do 80 mm</t>
  </si>
  <si>
    <t>205115194</t>
  </si>
  <si>
    <t>https://podminky.urs.cz/item/CS_URS_2024_02/631319171</t>
  </si>
  <si>
    <t>175</t>
  </si>
  <si>
    <t>631319204</t>
  </si>
  <si>
    <t>Příplatek k cenám betonových mazanin za vyztužení ocelovými vlákny (drátkobeton) objemové vyztužení 30 kg/m3</t>
  </si>
  <si>
    <t>1792634172</t>
  </si>
  <si>
    <t>https://podminky.urs.cz/item/CS_URS_2024_02/631319204</t>
  </si>
  <si>
    <t>24,714</t>
  </si>
  <si>
    <t>63-5</t>
  </si>
  <si>
    <t>Okapový chodník</t>
  </si>
  <si>
    <t>176</t>
  </si>
  <si>
    <t>637121113</t>
  </si>
  <si>
    <t>Okapový chodník z kameniva s udusáním a urovnáním povrchu z kačírku tl. 200 mm</t>
  </si>
  <si>
    <t>782003464</t>
  </si>
  <si>
    <t>https://podminky.urs.cz/item/CS_URS_2024_02/637121113</t>
  </si>
  <si>
    <t>177</t>
  </si>
  <si>
    <t>637311131</t>
  </si>
  <si>
    <t>Okapový chodník z obrubníků betonových zahradních, se zalitím spár cementovou maltou do lože z betonu prostého</t>
  </si>
  <si>
    <t>560721027</t>
  </si>
  <si>
    <t>https://podminky.urs.cz/item/CS_URS_2024_02/637311131</t>
  </si>
  <si>
    <t>1,5+0,5*2</t>
  </si>
  <si>
    <t>17+0,5*2</t>
  </si>
  <si>
    <t>178</t>
  </si>
  <si>
    <t>632481215</t>
  </si>
  <si>
    <t>Separační vrstva k oddělení podlahových vrstev z geotextilie</t>
  </si>
  <si>
    <t>1688085863</t>
  </si>
  <si>
    <t>https://podminky.urs.cz/item/CS_URS_2024_02/632481215</t>
  </si>
  <si>
    <t>63-4</t>
  </si>
  <si>
    <t>Samonivelační stěrka</t>
  </si>
  <si>
    <t>179</t>
  </si>
  <si>
    <t>632451101</t>
  </si>
  <si>
    <t>Potěr cementový samonivelační ze suchých směsí tloušťky přes 2 do 5 mm</t>
  </si>
  <si>
    <t>80923253</t>
  </si>
  <si>
    <t>https://podminky.urs.cz/item/CS_URS_2024_02/632451101</t>
  </si>
  <si>
    <t>180</t>
  </si>
  <si>
    <t>771121011</t>
  </si>
  <si>
    <t>Příprava podkladu před provedením dlažby nátěr penetrační na podlahu</t>
  </si>
  <si>
    <t>-680814268</t>
  </si>
  <si>
    <t>https://podminky.urs.cz/item/CS_URS_2024_02/771121011</t>
  </si>
  <si>
    <t>Osazování výplní otvorů</t>
  </si>
  <si>
    <t>181</t>
  </si>
  <si>
    <t>642942111</t>
  </si>
  <si>
    <t>Osazování zárubní nebo rámů kovových dveřních lisovaných nebo z úhelníků bez dveřních křídel na cementovou maltu, plochy otvoru do 2,5 m2</t>
  </si>
  <si>
    <t>802892221</t>
  </si>
  <si>
    <t>https://podminky.urs.cz/item/CS_URS_2024_02/642942111</t>
  </si>
  <si>
    <t>182</t>
  </si>
  <si>
    <t>55331488</t>
  </si>
  <si>
    <t>zárubeň jednokřídlá ocelová pro zdění tl stěny 110-150mm rozměru 900/1970, 2100mm</t>
  </si>
  <si>
    <t>2089990915</t>
  </si>
  <si>
    <t>"T12</t>
  </si>
  <si>
    <t>183</t>
  </si>
  <si>
    <t>55331488R</t>
  </si>
  <si>
    <t>zárubeň jednokřídlá ocelová pro zdění tl stěny 110-150mm rozměru 900/2500 mm</t>
  </si>
  <si>
    <t>vlastní</t>
  </si>
  <si>
    <t>-1838484406</t>
  </si>
  <si>
    <t>"T10</t>
  </si>
  <si>
    <t>"T07</t>
  </si>
  <si>
    <t>184</t>
  </si>
  <si>
    <t>55331487</t>
  </si>
  <si>
    <t>zárubeň jednokřídlá ocelová pro zdění tl stěny 110-150mm rozměru 800/1970, 2100mm</t>
  </si>
  <si>
    <t>2074762905</t>
  </si>
  <si>
    <t>"T01</t>
  </si>
  <si>
    <t>4-1</t>
  </si>
  <si>
    <t>185</t>
  </si>
  <si>
    <t>55331487R</t>
  </si>
  <si>
    <t>zárubeň jednokřídlá ocelová pro zdění tl stěny 110-150mm rozměru 800/2500 mm</t>
  </si>
  <si>
    <t>1244442976</t>
  </si>
  <si>
    <t>"T08</t>
  </si>
  <si>
    <t>186</t>
  </si>
  <si>
    <t>55331486</t>
  </si>
  <si>
    <t>zárubeň jednokřídlá ocelová pro zdění tl stěny 110-150mm rozměru 700/1970, 2100mm</t>
  </si>
  <si>
    <t>-1952678562</t>
  </si>
  <si>
    <t>"T13"2</t>
  </si>
  <si>
    <t>187</t>
  </si>
  <si>
    <t>55331550</t>
  </si>
  <si>
    <t>zárubeň jednokřídlá ocelová pro zdění tl stěny 260-300mm rozměru 600/1970, 2100mm</t>
  </si>
  <si>
    <t>-643407441</t>
  </si>
  <si>
    <t>"T05"2</t>
  </si>
  <si>
    <t>188</t>
  </si>
  <si>
    <t>55331553</t>
  </si>
  <si>
    <t>zárubeň jednokřídlá ocelová pro zdění tl stěny 260-300mm rozměru 900/1970, 2100mm</t>
  </si>
  <si>
    <t>-201876737</t>
  </si>
  <si>
    <t>"T14"1</t>
  </si>
  <si>
    <t>189</t>
  </si>
  <si>
    <t>55331562</t>
  </si>
  <si>
    <t>zárubeň jednokřídlá ocelová pro zdění s protipožární úpravou tl stěny 110-150mm rozměru 800/1970, 2100mm</t>
  </si>
  <si>
    <t>323149185</t>
  </si>
  <si>
    <t>"T01"1</t>
  </si>
  <si>
    <t>190</t>
  </si>
  <si>
    <t>55331564R</t>
  </si>
  <si>
    <t>zárubeň jednokřídlá ocelová pro zdění s protipožární úpravou tl stěny 110-150mm rozměru 1000/1970, 2100mm</t>
  </si>
  <si>
    <t>649275401</t>
  </si>
  <si>
    <t>"T06"1</t>
  </si>
  <si>
    <t>191</t>
  </si>
  <si>
    <t>55331552</t>
  </si>
  <si>
    <t>zárubeň jednokřídlá ocelová pro zdění tl stěny 260-300mm rozměru 800/1970, 2100mm</t>
  </si>
  <si>
    <t>1947917778</t>
  </si>
  <si>
    <t>"T02"1</t>
  </si>
  <si>
    <t>192</t>
  </si>
  <si>
    <t>55331552R</t>
  </si>
  <si>
    <t>zárubeň jednokřídlá ocelová pro zdění tl stěny 260-300mm rozměru 800/2500 mm</t>
  </si>
  <si>
    <t>-1548765969</t>
  </si>
  <si>
    <t>"T09"1</t>
  </si>
  <si>
    <t>193</t>
  </si>
  <si>
    <t>642942221</t>
  </si>
  <si>
    <t>Osazování zárubní nebo rámů kovových dveřních lisovaných nebo z úhelníků bez dveřních křídel na cementovou maltu, plochy otvoru přes 2,5 do 4,5 m2</t>
  </si>
  <si>
    <t>-395604402</t>
  </si>
  <si>
    <t>https://podminky.urs.cz/item/CS_URS_2024_02/642942221</t>
  </si>
  <si>
    <t>194</t>
  </si>
  <si>
    <t>55331772</t>
  </si>
  <si>
    <t>zárubeň dvoukřídlá ocelová pro zdění s protipožární úpravou tl stěny 260-300mm rozměru 1600/1970, 2100mm</t>
  </si>
  <si>
    <t>356642380</t>
  </si>
  <si>
    <t>"T4"1</t>
  </si>
  <si>
    <t>195</t>
  </si>
  <si>
    <t>55331757R</t>
  </si>
  <si>
    <t>zárubeň dvoukřídlá ocelová pro zdění tl stěny 260-300mm rozměru 1800/2500 mm</t>
  </si>
  <si>
    <t>1546594935</t>
  </si>
  <si>
    <t>"T11"1</t>
  </si>
  <si>
    <t>196</t>
  </si>
  <si>
    <t>642946111</t>
  </si>
  <si>
    <t>Osazení stavebního pouzdra posuvných dveří do zděné příčky s jednou kapsou pro jedno dveřní křídlo průchozí šířky do 800 mm</t>
  </si>
  <si>
    <t>200032369</t>
  </si>
  <si>
    <t>https://podminky.urs.cz/item/CS_URS_2024_02/642946111</t>
  </si>
  <si>
    <t>"004 - T03"1</t>
  </si>
  <si>
    <t>197</t>
  </si>
  <si>
    <t>55331611</t>
  </si>
  <si>
    <t>pouzdro stavební posuvných dveří jednopouzdrové 700mm standardní rozměr</t>
  </si>
  <si>
    <t>-266494473</t>
  </si>
  <si>
    <t>198</t>
  </si>
  <si>
    <t>783314101.1</t>
  </si>
  <si>
    <t>Základní nátěr zámečnických konstrukcí jednonásobný syntetický</t>
  </si>
  <si>
    <t>-708459823</t>
  </si>
  <si>
    <t>https://podminky.urs.cz/item/CS_URS_2024_02/783314101.1</t>
  </si>
  <si>
    <t>0,2*(0,9+2,1*2)*4</t>
  </si>
  <si>
    <t>0,35*(0,9+2,1*2)*1</t>
  </si>
  <si>
    <t>0,2*(0,8+2,1*2)*6</t>
  </si>
  <si>
    <t>0,2*(0,8+2,1*2)*1</t>
  </si>
  <si>
    <t>0,35*(0,8+2,1*2)*2</t>
  </si>
  <si>
    <t>0,2*(0,7+2,1*2)*2</t>
  </si>
  <si>
    <t>0,35*(0,6+2,1*2)*2</t>
  </si>
  <si>
    <t>0,2*(1+2,1*2)</t>
  </si>
  <si>
    <t>199</t>
  </si>
  <si>
    <t>783317101.1</t>
  </si>
  <si>
    <t>Krycí nátěr (email) zámečnických konstrukcí jednonásobný syntetický standardní</t>
  </si>
  <si>
    <t>1374433114</t>
  </si>
  <si>
    <t>https://podminky.urs.cz/item/CS_URS_2024_02/783317101.1</t>
  </si>
  <si>
    <t>Ostatní konstrukce a práce, bourání</t>
  </si>
  <si>
    <t>200</t>
  </si>
  <si>
    <t>751614121R</t>
  </si>
  <si>
    <t>Montáž monitorovacího, řídícího a ovládacího zařízení čidla CO2</t>
  </si>
  <si>
    <t>1033260865</t>
  </si>
  <si>
    <t>https://podminky.urs.cz/item/CS_URS_2024_02/751614121R</t>
  </si>
  <si>
    <t>201</t>
  </si>
  <si>
    <t>RMAT0004</t>
  </si>
  <si>
    <t xml:space="preserve">čidlo kouřové </t>
  </si>
  <si>
    <t>-220542015</t>
  </si>
  <si>
    <t>202</t>
  </si>
  <si>
    <t>953943211</t>
  </si>
  <si>
    <t>Osazování drobných kovových předmětů kotvených do stěny hasicího přístroje</t>
  </si>
  <si>
    <t>-2101065626</t>
  </si>
  <si>
    <t>https://podminky.urs.cz/item/CS_URS_2024_02/953943211</t>
  </si>
  <si>
    <t>203</t>
  </si>
  <si>
    <t>44932114</t>
  </si>
  <si>
    <t>přístroj hasicí ruční práškový PG 6 LE</t>
  </si>
  <si>
    <t>103564017</t>
  </si>
  <si>
    <t>204</t>
  </si>
  <si>
    <t>722254116</t>
  </si>
  <si>
    <t>Požární příslušenství a armatury hydrantové skříně vnitřní s výzbrojí C 52 (polyesterová hadice)</t>
  </si>
  <si>
    <t>soubor</t>
  </si>
  <si>
    <t>-1827745813</t>
  </si>
  <si>
    <t>https://podminky.urs.cz/item/CS_URS_2024_02/722254116</t>
  </si>
  <si>
    <t>205</t>
  </si>
  <si>
    <t>952901111</t>
  </si>
  <si>
    <t>Vyčištění budov nebo objektů před předáním do užívání budov bytové nebo občanské výstavby, světlé výšky podlaží do 4 m</t>
  </si>
  <si>
    <t>-228930124</t>
  </si>
  <si>
    <t>https://podminky.urs.cz/item/CS_URS_2024_02/952901111</t>
  </si>
  <si>
    <t>"plocha z vnějších rozměrů</t>
  </si>
  <si>
    <t>23,95*9*2</t>
  </si>
  <si>
    <t>17,5*9</t>
  </si>
  <si>
    <t>-7,7*9</t>
  </si>
  <si>
    <t>Lešení a stavební výtahy</t>
  </si>
  <si>
    <t>206</t>
  </si>
  <si>
    <t>941111111</t>
  </si>
  <si>
    <t>Lešení řadové trubkové lehké pracovní s podlahami s provozním zatížením tř. 3 do 200 kg/m2 šířky tř. W06 od 0,6 do 0,9 m výšky do 10 m montáž</t>
  </si>
  <si>
    <t>796393824</t>
  </si>
  <si>
    <t>https://podminky.urs.cz/item/CS_URS_2024_02/941111111</t>
  </si>
  <si>
    <t>207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</si>
  <si>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</si>
  <si>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</si>
  <si>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-344395680</t>
  </si>
  <si>
    <t>https://podminky.urs.cz/item/CS_URS_2024_02/941111211</t>
  </si>
  <si>
    <t>Poznámka k položce:_x000D_
upřesní se dle hmg stavby, uvažováno také pro třechu aj. výškové práce</t>
  </si>
  <si>
    <t>486,196*90 'Přepočtené koeficientem množství</t>
  </si>
  <si>
    <t>208</t>
  </si>
  <si>
    <t>941111811</t>
  </si>
  <si>
    <t>Lešení řadové trubkové lehké pracovní s podlahami s provozním zatížením tř. 3 do 200 kg/m2 šířky tř. W06 od 0,6 do 0,9 m výšky do 10 m demontáž</t>
  </si>
  <si>
    <t>805793313</t>
  </si>
  <si>
    <t>https://podminky.urs.cz/item/CS_URS_2024_02/941111811</t>
  </si>
  <si>
    <t>209</t>
  </si>
  <si>
    <t>949101111</t>
  </si>
  <si>
    <t>Lešení pomocné pracovní pro objekty pozemních staveb pro zatížení do 150 kg/m2, o výšce lešeňové podlahy do 1,9 m</t>
  </si>
  <si>
    <t>-582766777</t>
  </si>
  <si>
    <t>https://podminky.urs.cz/item/CS_URS_2024_02/949101111</t>
  </si>
  <si>
    <t>F01+F02+F00</t>
  </si>
  <si>
    <t>210</t>
  </si>
  <si>
    <t>944511111</t>
  </si>
  <si>
    <t>Síť ochranná zavěšená na konstrukci lešení z textilie z umělých vláken montáž</t>
  </si>
  <si>
    <t>1605918730</t>
  </si>
  <si>
    <t>https://podminky.urs.cz/item/CS_URS_2024_02/944511111</t>
  </si>
  <si>
    <t>211</t>
  </si>
  <si>
    <t>944511211</t>
  </si>
  <si>
    <t>Síť ochranná zavěšená na konstrukci lešení z textilie z umělých vláken příplatek k ceně za každý den použití</t>
  </si>
  <si>
    <t>1271732991</t>
  </si>
  <si>
    <t>https://podminky.urs.cz/item/CS_URS_2024_02/944511211</t>
  </si>
  <si>
    <t>486,196*60 'Přepočtené koeficientem množství</t>
  </si>
  <si>
    <t>212</t>
  </si>
  <si>
    <t>944511811</t>
  </si>
  <si>
    <t>Síť ochranná zavěšená na konstrukci lešení z textilie z umělých vláken demontáž</t>
  </si>
  <si>
    <t>309428238</t>
  </si>
  <si>
    <t>https://podminky.urs.cz/item/CS_URS_2024_02/944511811</t>
  </si>
  <si>
    <t>213</t>
  </si>
  <si>
    <t>993111111</t>
  </si>
  <si>
    <t>Dovoz a odvoz lešení včetně naložení a složení řadového, na vzdálenost do 10 km</t>
  </si>
  <si>
    <t>-147504625</t>
  </si>
  <si>
    <t>https://podminky.urs.cz/item/CS_URS_2024_02/993111111</t>
  </si>
  <si>
    <t>214</t>
  </si>
  <si>
    <t>993111119</t>
  </si>
  <si>
    <t>Dovoz a odvoz lešení včetně naložení a složení řadového, na vzdálenost Příplatek k ceně za každých dalších i započatých 10 km přes 10 km</t>
  </si>
  <si>
    <t>-351582714</t>
  </si>
  <si>
    <t>https://podminky.urs.cz/item/CS_URS_2024_02/993111119</t>
  </si>
  <si>
    <t>998</t>
  </si>
  <si>
    <t>Přesun hmot</t>
  </si>
  <si>
    <t>215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</si>
  <si>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</si>
  <si>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</si>
  <si>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-423094064</t>
  </si>
  <si>
    <t>https://podminky.urs.cz/item/CS_URS_2024_02/998011002</t>
  </si>
  <si>
    <t>PSV</t>
  </si>
  <si>
    <t>Práce a dodávky PSV</t>
  </si>
  <si>
    <t>711</t>
  </si>
  <si>
    <t>Izolace proti vodě, vlhkosti a plynům</t>
  </si>
  <si>
    <t>216</t>
  </si>
  <si>
    <t>711161212</t>
  </si>
  <si>
    <t>Izolace proti zemní vlhkosti a beztlakové vodě nopovými fóliemi na ploše svislé S vrstva ochranná, odvětrávací a drenážní výška nopku 8,0 mm, tl. fólie do 0,6 mm</t>
  </si>
  <si>
    <t>-2020514972</t>
  </si>
  <si>
    <t>https://podminky.urs.cz/item/CS_URS_2024_02/711161212</t>
  </si>
  <si>
    <t>217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</si>
  <si>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</si>
  <si>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</si>
  <si>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442451628</t>
  </si>
  <si>
    <t>https://podminky.urs.cz/item/CS_URS_2024_02/998711102</t>
  </si>
  <si>
    <t>711-1</t>
  </si>
  <si>
    <t>Asfaltový pas</t>
  </si>
  <si>
    <t>218</t>
  </si>
  <si>
    <t>711111001</t>
  </si>
  <si>
    <t>Provedení izolace proti zemní vlhkosti natěradly a tmely za studena na ploše vodorovné V nátěrem penetračním</t>
  </si>
  <si>
    <t>-389517092</t>
  </si>
  <si>
    <t>https://podminky.urs.cz/item/CS_URS_2024_02/711111001</t>
  </si>
  <si>
    <t>219</t>
  </si>
  <si>
    <t>711112001</t>
  </si>
  <si>
    <t>Provedení izolace proti zemní vlhkosti natěradly a tmely za studena na ploše svislé S nátěrem penetračním</t>
  </si>
  <si>
    <t>-888421328</t>
  </si>
  <si>
    <t>https://podminky.urs.cz/item/CS_URS_2024_02/711112001</t>
  </si>
  <si>
    <t>220</t>
  </si>
  <si>
    <t>11163153</t>
  </si>
  <si>
    <t>emulze asfaltová penetrační</t>
  </si>
  <si>
    <t>litr</t>
  </si>
  <si>
    <t>1975157210</t>
  </si>
  <si>
    <t>340,437*0,6 'Přepočtené koeficientem množství</t>
  </si>
  <si>
    <t>221</t>
  </si>
  <si>
    <t>711141559</t>
  </si>
  <si>
    <t>Provedení izolace proti zemní vlhkosti pásy přitavením NAIP na ploše vodorovné V</t>
  </si>
  <si>
    <t>1845146412</t>
  </si>
  <si>
    <t>https://podminky.urs.cz/item/CS_URS_2024_02/711141559</t>
  </si>
  <si>
    <t>hydro1*2</t>
  </si>
  <si>
    <t>222</t>
  </si>
  <si>
    <t>711142559</t>
  </si>
  <si>
    <t>Provedení izolace proti zemní vlhkosti pásy přitavením NAIP na ploše svislé S</t>
  </si>
  <si>
    <t>-2018350186</t>
  </si>
  <si>
    <t>https://podminky.urs.cz/item/CS_URS_2024_02/711142559</t>
  </si>
  <si>
    <t>hydro3*2</t>
  </si>
  <si>
    <t>223</t>
  </si>
  <si>
    <t>62853003</t>
  </si>
  <si>
    <t>pás asfaltový natavitelný modifikovaný SBS s vložkou ze skleněné tkaniny a spalitelnou PE fólií nebo jemnozrnným minerálním posypem na horním povrchu tl 3,5mm</t>
  </si>
  <si>
    <t>-1451029262</t>
  </si>
  <si>
    <t>340,437*1,165 'Přepočtené koeficientem množství</t>
  </si>
  <si>
    <t>224</t>
  </si>
  <si>
    <t>62856010</t>
  </si>
  <si>
    <t>pás asfaltový natavitelný modifikovaný SBS s vložkou z hliníkové fólie s textilií a spalitelnou PE fólií nebo jemnozrnným minerálním posypem na horním povrchu tl 3,5mm</t>
  </si>
  <si>
    <t>397829417</t>
  </si>
  <si>
    <t>225</t>
  </si>
  <si>
    <t>711747067</t>
  </si>
  <si>
    <t>Provedení detailů pásy přitavením opracování trubních prostupů pod těsnící objímkou, průměru do 300 mm, NAIP</t>
  </si>
  <si>
    <t>-1333243822</t>
  </si>
  <si>
    <t>https://podminky.urs.cz/item/CS_URS_2024_02/711747067</t>
  </si>
  <si>
    <t>226</t>
  </si>
  <si>
    <t>62851015</t>
  </si>
  <si>
    <t>manžeta těsnící pro prostupy hydroizolací z asfaltového pásu uzavřená kruhová 100-125</t>
  </si>
  <si>
    <t>634337250</t>
  </si>
  <si>
    <t>227</t>
  </si>
  <si>
    <t>711745567</t>
  </si>
  <si>
    <t>Provedení detailů pásy přitavením spojů obrácených nebo zpětných se zesílením rš 500 mm NAIP</t>
  </si>
  <si>
    <t>-730257038</t>
  </si>
  <si>
    <t>https://podminky.urs.cz/item/CS_URS_2024_02/711745567</t>
  </si>
  <si>
    <t>"napojení vodorovná/svislá" hydro2+8,6*2</t>
  </si>
  <si>
    <t>712</t>
  </si>
  <si>
    <t>Povlakové krytiny</t>
  </si>
  <si>
    <t>228</t>
  </si>
  <si>
    <t>712331111</t>
  </si>
  <si>
    <t>Provedení povlakové krytiny střech plochých do 10° pásy na sucho podkladní samolepící asfaltový pás</t>
  </si>
  <si>
    <t>-1011396748</t>
  </si>
  <si>
    <t>https://podminky.urs.cz/item/CS_URS_2024_02/712331111</t>
  </si>
  <si>
    <t>"K8</t>
  </si>
  <si>
    <t>0,51*9,2</t>
  </si>
  <si>
    <t>229</t>
  </si>
  <si>
    <t>62866281</t>
  </si>
  <si>
    <t>pás asfaltový samolepicí modifikovaný SBS s vložkou ze skleněné tkaniny se spalitelnou fólií nebo jemnozrnným minerálním posypem nebo textilií na horním povrchu tl 3,0mm</t>
  </si>
  <si>
    <t>-804797439</t>
  </si>
  <si>
    <t>4,692*1,1655 'Přepočtené koeficientem množství</t>
  </si>
  <si>
    <t>230</t>
  </si>
  <si>
    <t>998712102</t>
  </si>
  <si>
    <t>Přesun hmot pro povlakové krytiny stanovený z hmotnosti přesunovaného materiálu vodorovná dopravní vzdálenost do 50 m základní v objektech výšky přes 6 do 12 m</t>
  </si>
  <si>
    <t>-1063960609</t>
  </si>
  <si>
    <t>https://podminky.urs.cz/item/CS_URS_2024_02/998712102</t>
  </si>
  <si>
    <t>713</t>
  </si>
  <si>
    <t>Izolace tepelné</t>
  </si>
  <si>
    <t>231</t>
  </si>
  <si>
    <t>713141336</t>
  </si>
  <si>
    <t>Montáž tepelné izolace střech plochých spádovými klíny v ploše přilepenými za studena nízkoexpanzní (PUR) pěnou</t>
  </si>
  <si>
    <t>1354464977</t>
  </si>
  <si>
    <t>https://podminky.urs.cz/item/CS_URS_2024_02/713141336</t>
  </si>
  <si>
    <t>232</t>
  </si>
  <si>
    <t>28376141</t>
  </si>
  <si>
    <t>klín izolační spád do 5% EPS 100</t>
  </si>
  <si>
    <t>1437876080</t>
  </si>
  <si>
    <t>4,692*0,05 'Přepočtené koeficientem množství</t>
  </si>
  <si>
    <t>233</t>
  </si>
  <si>
    <t>998713102</t>
  </si>
  <si>
    <t>Přesun hmot pro izolace tepelné stanovený z hmotnosti přesunovaného materiálu vodorovná dopravní vzdálenost do 50 m s užitím mechanizace v objektech výšky přes 6 m do 12 m</t>
  </si>
  <si>
    <t>-2004432827</t>
  </si>
  <si>
    <t>https://podminky.urs.cz/item/CS_URS_2024_02/998713102</t>
  </si>
  <si>
    <t>713-1</t>
  </si>
  <si>
    <t>Podlahy</t>
  </si>
  <si>
    <t>234</t>
  </si>
  <si>
    <t>713121111</t>
  </si>
  <si>
    <t>Montáž tepelné izolace podlah rohožemi, pásy, deskami, dílci, bloky (izolační materiál ve specifikaci) kladenými volně jednovrstvá</t>
  </si>
  <si>
    <t>666310577</t>
  </si>
  <si>
    <t>https://podminky.urs.cz/item/CS_URS_2024_02/713121111</t>
  </si>
  <si>
    <t>235</t>
  </si>
  <si>
    <t>28375914</t>
  </si>
  <si>
    <t>deska EPS 150 pro konstrukce s vysokým zatížením λ=0,035 tl 100mm</t>
  </si>
  <si>
    <t>1115745398</t>
  </si>
  <si>
    <t>"P1/P3</t>
  </si>
  <si>
    <t>"102"26,03+0,9*0,14+2*0,3</t>
  </si>
  <si>
    <t>"103"27,81</t>
  </si>
  <si>
    <t xml:space="preserve">"TI pro prostor za příčkou </t>
  </si>
  <si>
    <t>0,415*(5,4+2,1+1,485+5,4)</t>
  </si>
  <si>
    <t>1*1,485</t>
  </si>
  <si>
    <t>0,8*2,1</t>
  </si>
  <si>
    <t>188,092*1,05 'Přepočtené koeficientem množství</t>
  </si>
  <si>
    <t>236</t>
  </si>
  <si>
    <t>28375910</t>
  </si>
  <si>
    <t>deska EPS 150 pro konstrukce s vysokým zatížením λ=0,035 tl 60mm</t>
  </si>
  <si>
    <t>1231362267</t>
  </si>
  <si>
    <t>"P1</t>
  </si>
  <si>
    <t>133,526*1,05 'Přepočtené koeficientem množství</t>
  </si>
  <si>
    <t>237</t>
  </si>
  <si>
    <t>28375909</t>
  </si>
  <si>
    <t>deska EPS 150 pro konstrukce s vysokým zatížením λ=0,035 tl 50mm</t>
  </si>
  <si>
    <t>734778844</t>
  </si>
  <si>
    <t>"P3</t>
  </si>
  <si>
    <t>238</t>
  </si>
  <si>
    <t>1004712860</t>
  </si>
  <si>
    <t>239</t>
  </si>
  <si>
    <t>28376553</t>
  </si>
  <si>
    <t>deska polystyrénová pro snížení kročejového hluku (max. zatížení 4 kN/m2) tl 30mm</t>
  </si>
  <si>
    <t>-809437711</t>
  </si>
  <si>
    <t>"P2</t>
  </si>
  <si>
    <t>F01_1+F02_1</t>
  </si>
  <si>
    <t>"odpočet části P3"</t>
  </si>
  <si>
    <t>"102"-(26,03+0,9*0,14+2*0,3)</t>
  </si>
  <si>
    <t>"103"-(27,81)</t>
  </si>
  <si>
    <t>227,083*1,05 'Přepočtené koeficientem množství</t>
  </si>
  <si>
    <t>240</t>
  </si>
  <si>
    <t>28375907</t>
  </si>
  <si>
    <t>deska EPS 150 pro konstrukce s vysokým zatížením λ=0,035 tl 30mm</t>
  </si>
  <si>
    <t>-257428538</t>
  </si>
  <si>
    <t>241</t>
  </si>
  <si>
    <t>713211181</t>
  </si>
  <si>
    <t>Montáž tepelné izolace chlazených a temperovaných místností deskami (desky ve specifikaci) přilepenými zplna asfaltovým tmelem s vytmelením spár první vrstva podlah</t>
  </si>
  <si>
    <t>-129820462</t>
  </si>
  <si>
    <t>https://podminky.urs.cz/item/CS_URS_2024_02/713211181</t>
  </si>
  <si>
    <t>"vstup 1 PP</t>
  </si>
  <si>
    <t>2*(0,5*2+0,2*2)</t>
  </si>
  <si>
    <t>242</t>
  </si>
  <si>
    <t>63482280</t>
  </si>
  <si>
    <t>deska tepelně izolační z pěnového skla s kašírovanou fólií se skelným vláknem podlahová λ=0,045-0,048 tl 100mm</t>
  </si>
  <si>
    <t>1287565205</t>
  </si>
  <si>
    <t>2,8*1,2 'Přepočtené koeficientem množství</t>
  </si>
  <si>
    <t>713-3</t>
  </si>
  <si>
    <t xml:space="preserve">Podhled/strop </t>
  </si>
  <si>
    <t>243</t>
  </si>
  <si>
    <t>713111121</t>
  </si>
  <si>
    <t>Montáž tepelné izolace stropů rohožemi, pásy, dílci, deskami, bloky (izolační materiál ve specifikaci) rovných spodem s uchycením (drátem, páskou apod.)</t>
  </si>
  <si>
    <t>887772458</t>
  </si>
  <si>
    <t>https://podminky.urs.cz/item/CS_URS_2024_02/713111121</t>
  </si>
  <si>
    <t>244</t>
  </si>
  <si>
    <t>63152106</t>
  </si>
  <si>
    <t>pás tepelně izolační univerzální λ=0,032-0,033 tl 180mm</t>
  </si>
  <si>
    <t>-1065735473</t>
  </si>
  <si>
    <t>sdk2</t>
  </si>
  <si>
    <t>"vytáhnout až na vnější okraj stěny "(23,95-0,3*2)*2*0,3</t>
  </si>
  <si>
    <t>podhled1*2</t>
  </si>
  <si>
    <t>241,423*1,05 'Přepočtené koeficientem množství</t>
  </si>
  <si>
    <t>245</t>
  </si>
  <si>
    <t>63152102</t>
  </si>
  <si>
    <t>pás tepelně izolační univerzální λ=0,032-0,033 tl 140mm</t>
  </si>
  <si>
    <t>-833030289</t>
  </si>
  <si>
    <t>sdk</t>
  </si>
  <si>
    <t>221,413*1,05 'Přepočtené koeficientem množství</t>
  </si>
  <si>
    <t>246</t>
  </si>
  <si>
    <t>63152104</t>
  </si>
  <si>
    <t>pás tepelně izolační univerzální λ=0,032-0,033 tl 160mm</t>
  </si>
  <si>
    <t>-848458824</t>
  </si>
  <si>
    <t>247</t>
  </si>
  <si>
    <t>63150929</t>
  </si>
  <si>
    <t>deska speciální akustická ze skleněných vláken jednostranně kašírovaná černou netkanou textílií tl 40mm</t>
  </si>
  <si>
    <t>-634501436</t>
  </si>
  <si>
    <t>"skladba S2</t>
  </si>
  <si>
    <t>"110"8*7,2/cos(38)</t>
  </si>
  <si>
    <t>73,095*1,05 'Přepočtené koeficientem množství</t>
  </si>
  <si>
    <t>762</t>
  </si>
  <si>
    <t>Konstrukce tesařské</t>
  </si>
  <si>
    <t>248</t>
  </si>
  <si>
    <t>762361311</t>
  </si>
  <si>
    <t>Konstrukční vrstva pod klempířské prvky pro oplechování horních ploch zdí a nadezdívek (atik) z desek dřevoštěpkových šroubovaných do podkladu, tloušťky desky 18 mm</t>
  </si>
  <si>
    <t>1836134284</t>
  </si>
  <si>
    <t>https://podminky.urs.cz/item/CS_URS_2024_02/762361311</t>
  </si>
  <si>
    <t>249</t>
  </si>
  <si>
    <t>998762102</t>
  </si>
  <si>
    <t>Přesun hmot pro konstrukce tesařské stanovený z hmotnosti přesunovaného materiálu vodorovná dopravní vzdálenost do 50 m základní v objektech výšky přes 6 do 12 m</t>
  </si>
  <si>
    <t>-96140208</t>
  </si>
  <si>
    <t>https://podminky.urs.cz/item/CS_URS_2024_02/998762102</t>
  </si>
  <si>
    <t>762-1</t>
  </si>
  <si>
    <t>Krov</t>
  </si>
  <si>
    <t>250</t>
  </si>
  <si>
    <t>762082120</t>
  </si>
  <si>
    <t>Profilování zhlaví trámů a ozdobných konců jednoduché seříznutí jedním řezem, plochy do 160 cm2</t>
  </si>
  <si>
    <t>-615875107</t>
  </si>
  <si>
    <t>https://podminky.urs.cz/item/CS_URS_2024_02/762082120</t>
  </si>
  <si>
    <t>"kleština"18*2</t>
  </si>
  <si>
    <t>251</t>
  </si>
  <si>
    <t>762082220</t>
  </si>
  <si>
    <t>Profilování zhlaví trámů a ozdobných konců jednoduché seříznutí dvěma řezy, plochy do 160 cm2</t>
  </si>
  <si>
    <t>1100292435</t>
  </si>
  <si>
    <t>https://podminky.urs.cz/item/CS_URS_2024_02/762082220</t>
  </si>
  <si>
    <t>"krokve" 29*2</t>
  </si>
  <si>
    <t>252</t>
  </si>
  <si>
    <t>762085112</t>
  </si>
  <si>
    <t>Montáž ocelových spojovacích prostředků (materiál ve specifikaci) svorníků nebo šroubů délky přes 150 do 300 mm</t>
  </si>
  <si>
    <t>550697794</t>
  </si>
  <si>
    <t>https://podminky.urs.cz/item/CS_URS_2024_02/762085112</t>
  </si>
  <si>
    <t>"vrchol krokve"29</t>
  </si>
  <si>
    <t>"kleštiny"18*2*2</t>
  </si>
  <si>
    <t>253</t>
  </si>
  <si>
    <t>31197004</t>
  </si>
  <si>
    <t>tyč závitová Pz 4.6 M12</t>
  </si>
  <si>
    <t>840297725</t>
  </si>
  <si>
    <t>101*0,4 'Přepočtené koeficientem množství</t>
  </si>
  <si>
    <t>254</t>
  </si>
  <si>
    <t>31111006</t>
  </si>
  <si>
    <t>matice přesná šestihranná Pz DIN 934-8 M12</t>
  </si>
  <si>
    <t>100 kus</t>
  </si>
  <si>
    <t>453973293</t>
  </si>
  <si>
    <t>101*0,02 'Přepočtené koeficientem množství</t>
  </si>
  <si>
    <t>255</t>
  </si>
  <si>
    <t>31120006</t>
  </si>
  <si>
    <t>podložka DIN 125-A ZB D 12mm</t>
  </si>
  <si>
    <t>577882449</t>
  </si>
  <si>
    <t>256</t>
  </si>
  <si>
    <t>762332131</t>
  </si>
  <si>
    <t>Montáž vázaných konstrukcí krovů střech pultových, sedlových, valbových, stanových čtvercového nebo obdélníkového půdorysu z řeziva hraněného průřezové plochy přes 50 do 120 cm2</t>
  </si>
  <si>
    <t>-69179488</t>
  </si>
  <si>
    <t>https://podminky.urs.cz/item/CS_URS_2024_02/762332131</t>
  </si>
  <si>
    <t>"kleština"18*5*2</t>
  </si>
  <si>
    <t>257</t>
  </si>
  <si>
    <t>762332132</t>
  </si>
  <si>
    <t>Montáž vázaných konstrukcí krovů střech pultových, sedlových, valbových, stanových čtvercového nebo obdélníkového půdorysu z řeziva hraněného průřezové plochy přes 120 do 224 cm2</t>
  </si>
  <si>
    <t>-1567240604</t>
  </si>
  <si>
    <t>https://podminky.urs.cz/item/CS_URS_2024_02/762332132</t>
  </si>
  <si>
    <t>"pozednice"23,95*2</t>
  </si>
  <si>
    <t>"krokev"(8,6/cos(38))*29</t>
  </si>
  <si>
    <t>"výměna u střešního okna"16*0,9*2</t>
  </si>
  <si>
    <t>258</t>
  </si>
  <si>
    <t>60512130</t>
  </si>
  <si>
    <t>hranol stavební řezivo průřezu do 224cm2 do dl 6m</t>
  </si>
  <si>
    <t>-87367040</t>
  </si>
  <si>
    <t>"pozednice"23,95*2*0,14*0,16</t>
  </si>
  <si>
    <t>"krokev"(8,6/cos(38))*29*0,1*0,18</t>
  </si>
  <si>
    <t>"výměna u střešního okna"16*0,9*2*0,1*0,18</t>
  </si>
  <si>
    <t>7,288*1,1 'Přepočtené koeficientem množství</t>
  </si>
  <si>
    <t>259</t>
  </si>
  <si>
    <t>60512125</t>
  </si>
  <si>
    <t>hranol stavební řezivo průřezu do 120cm2 do dl 6m</t>
  </si>
  <si>
    <t>1368954509</t>
  </si>
  <si>
    <t>"kleština"18*5*2*0,06*0,16</t>
  </si>
  <si>
    <t>1,728*1,1 'Přepočtené koeficientem množství</t>
  </si>
  <si>
    <t>260</t>
  </si>
  <si>
    <t>762395000</t>
  </si>
  <si>
    <t>Spojovací prostředky krovů, bednění a laťování, nadstřešních konstrukcí svorníky, prkna, hřebíky, pásová ocel, vruty</t>
  </si>
  <si>
    <t>1137604325</t>
  </si>
  <si>
    <t>https://podminky.urs.cz/item/CS_URS_2024_02/762395000</t>
  </si>
  <si>
    <t>8,017+1,901</t>
  </si>
  <si>
    <t>261</t>
  </si>
  <si>
    <t>762083111</t>
  </si>
  <si>
    <t>Impregnace řeziva máčením proti dřevokaznému hmyzu a houbám, třída ohrožení 1 a 2 (dřevo v interiéru)</t>
  </si>
  <si>
    <t>-1456880041</t>
  </si>
  <si>
    <t>https://podminky.urs.cz/item/CS_URS_2024_02/762083111</t>
  </si>
  <si>
    <t>262</t>
  </si>
  <si>
    <t>992195230</t>
  </si>
  <si>
    <t>16*2</t>
  </si>
  <si>
    <t>263</t>
  </si>
  <si>
    <t>762081150</t>
  </si>
  <si>
    <t>Hoblování hraněného řeziva přímo na staveništi ve staveništní dílně</t>
  </si>
  <si>
    <t>-1933214851</t>
  </si>
  <si>
    <t>https://podminky.urs.cz/item/CS_URS_2024_02/762081150</t>
  </si>
  <si>
    <t>762-2</t>
  </si>
  <si>
    <t>Latě a bednění</t>
  </si>
  <si>
    <t>264</t>
  </si>
  <si>
    <t>762341275</t>
  </si>
  <si>
    <t>Montáž bednění střech rovných a šikmých sklonu do 60° s vyřezáním otvorů z desek dřevotřískových nebo dřevoštěpkových na pero a drážku</t>
  </si>
  <si>
    <t>-711164916</t>
  </si>
  <si>
    <t>https://podminky.urs.cz/item/CS_URS_2024_02/762341275</t>
  </si>
  <si>
    <t>265</t>
  </si>
  <si>
    <t>60726278</t>
  </si>
  <si>
    <t>deska dřevoštěpková OSB 3 P+D nebroušená tl 22mm</t>
  </si>
  <si>
    <t>1899960228</t>
  </si>
  <si>
    <t>278,105*1,1 'Přepočtené koeficientem množství</t>
  </si>
  <si>
    <t>266</t>
  </si>
  <si>
    <t>60726274</t>
  </si>
  <si>
    <t>deska dřevoštěpková OSB 3 P+D nebroušená tl 18mm</t>
  </si>
  <si>
    <t>-28148972</t>
  </si>
  <si>
    <t>267</t>
  </si>
  <si>
    <t>762342511</t>
  </si>
  <si>
    <t>Montáž laťování montáž kontralatí na podklad bez tepelné izolace</t>
  </si>
  <si>
    <t>-628464021</t>
  </si>
  <si>
    <t>https://podminky.urs.cz/item/CS_URS_2024_02/762342511</t>
  </si>
  <si>
    <t>"cca 1,1 bm/m2</t>
  </si>
  <si>
    <t>šikmá1*1,1</t>
  </si>
  <si>
    <t>268</t>
  </si>
  <si>
    <t>60514114</t>
  </si>
  <si>
    <t>řezivo jehličnaté lať impregnovaná dl 4 m</t>
  </si>
  <si>
    <t>-1933326159</t>
  </si>
  <si>
    <t xml:space="preserve">Poznámka k položce:_x000D_
lať 40/60_x000D_
</t>
  </si>
  <si>
    <t>330,266*0,0027 'Přepočtené koeficientem množství</t>
  </si>
  <si>
    <t>269</t>
  </si>
  <si>
    <t>-449167068</t>
  </si>
  <si>
    <t>"kontralať"0,892</t>
  </si>
  <si>
    <t>"bednění"šikmá1*(0,022+0,018)</t>
  </si>
  <si>
    <t>270</t>
  </si>
  <si>
    <t>762431023</t>
  </si>
  <si>
    <t>Obložení stěn z dřevoštěpkových desek OSB přibíjených na pero a drážku nebroušených, tloušťky desky 15 mm</t>
  </si>
  <si>
    <t>690952348</t>
  </si>
  <si>
    <t>https://podminky.urs.cz/item/CS_URS_2024_02/762431023</t>
  </si>
  <si>
    <t>"u pozednice"23,95*0,5*2</t>
  </si>
  <si>
    <t>762-7</t>
  </si>
  <si>
    <t>Podhledy - mimo střešních</t>
  </si>
  <si>
    <t>271</t>
  </si>
  <si>
    <t>762429001</t>
  </si>
  <si>
    <t>Obložení stropů nebo střešních podhledů montáž roštu podkladového</t>
  </si>
  <si>
    <t>-1732918527</t>
  </si>
  <si>
    <t>https://podminky.urs.cz/item/CS_URS_2024_02/762429001</t>
  </si>
  <si>
    <t>272</t>
  </si>
  <si>
    <t>61223260</t>
  </si>
  <si>
    <t>hranol konstrukční KVH lepený průřezu 40x60-280mm nepohledový</t>
  </si>
  <si>
    <t>-1660256894</t>
  </si>
  <si>
    <t xml:space="preserve">Poznámka k položce:_x000D_
lať kvh 40/60_x000D_
</t>
  </si>
  <si>
    <t>podhled1*1,2</t>
  </si>
  <si>
    <t>3,6*0,0026 'Přepočtené koeficientem množství</t>
  </si>
  <si>
    <t>273</t>
  </si>
  <si>
    <t>762495000</t>
  </si>
  <si>
    <t>Spojovací prostředky olištování spár, obložení stropů, střešních podhledů a stěn hřebíky, vruty</t>
  </si>
  <si>
    <t>1671811286</t>
  </si>
  <si>
    <t>https://podminky.urs.cz/item/CS_URS_2024_02/762495000</t>
  </si>
  <si>
    <t>274</t>
  </si>
  <si>
    <t>762421024</t>
  </si>
  <si>
    <t>Obložení stropů nebo střešních podhledů z dřevoštěpkových desek OSB šroubovaných na pero a drážku nebroušených, tloušťky desky 18 mm</t>
  </si>
  <si>
    <t>-1513922479</t>
  </si>
  <si>
    <t>https://podminky.urs.cz/item/CS_URS_2024_02/762421024</t>
  </si>
  <si>
    <t>763</t>
  </si>
  <si>
    <t>Konstrukce suché výstavby</t>
  </si>
  <si>
    <t>275</t>
  </si>
  <si>
    <t>763164716</t>
  </si>
  <si>
    <t>Obklad konstrukcí sádrokartonovými deskami včetně ochranných úhelníků uzavřeného tvaru rozvinuté šíře do 0,8 m, opláštěný deskou protipožární DF, tl. 15 mm</t>
  </si>
  <si>
    <t>1036846419</t>
  </si>
  <si>
    <t>https://podminky.urs.cz/item/CS_URS_2024_02/763164716</t>
  </si>
  <si>
    <t>"sloupky 2 NP</t>
  </si>
  <si>
    <t>(6,01-3,35)*2</t>
  </si>
  <si>
    <t>276</t>
  </si>
  <si>
    <t>763411115</t>
  </si>
  <si>
    <t>Sanitární příčky vhodné do mokrého prostředí dělící z kompaktních desek tl. 10 mm -dle specifikace interieru</t>
  </si>
  <si>
    <t>-1511724864</t>
  </si>
  <si>
    <t>https://podminky.urs.cz/item/CS_URS_2024_02/763411115</t>
  </si>
  <si>
    <t>"1 NP"2*(1,9-0,7)</t>
  </si>
  <si>
    <t>2*(1,9-0,7*2+1,7)</t>
  </si>
  <si>
    <t>277</t>
  </si>
  <si>
    <t>763411125</t>
  </si>
  <si>
    <t>Sanitární příčky vhodné do mokrého prostředí dveře vnitřní do sanitárních příček šířky do 800 mm, výšky do 2 000 mm z kompaktních desek včetně nerezového kování tl. 10 mm -dle specifikace interieru</t>
  </si>
  <si>
    <t>1083034410</t>
  </si>
  <si>
    <t>https://podminky.urs.cz/item/CS_URS_2024_02/763411125</t>
  </si>
  <si>
    <t>278</t>
  </si>
  <si>
    <t>763411215</t>
  </si>
  <si>
    <t>Sanitární příčky vhodné do mokrého prostředí dělící přepážky k pisoárům z kompaktních desek tl. 10 mm -dle specifikace interieru</t>
  </si>
  <si>
    <t>-1869129817</t>
  </si>
  <si>
    <t>https://podminky.urs.cz/item/CS_URS_2024_02/763411215</t>
  </si>
  <si>
    <t>279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</si>
  <si>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</si>
  <si>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</si>
  <si>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-2054814153</t>
  </si>
  <si>
    <t>https://podminky.urs.cz/item/CS_URS_2024_02/998763302</t>
  </si>
  <si>
    <t>763-1</t>
  </si>
  <si>
    <t>Podhledy</t>
  </si>
  <si>
    <t>280</t>
  </si>
  <si>
    <t>763161510</t>
  </si>
  <si>
    <t>Podkroví ze sádrokartonových desek dvouvrstvá spodní konstrukce z ocelových profilů CD, UD na krokvových nástavcích jednoduše opláštěných deskou standardní A, tl. 12,5 mm, bez TI</t>
  </si>
  <si>
    <t>-456340482</t>
  </si>
  <si>
    <t>https://podminky.urs.cz/item/CS_URS_2024_02/763161510</t>
  </si>
  <si>
    <t>-sdk2</t>
  </si>
  <si>
    <t>281</t>
  </si>
  <si>
    <t>763161529</t>
  </si>
  <si>
    <t>Podkroví ze sádrokartonových desek dvouvrstvá spodní konstrukce z ocelových profilů CD, UD na krokvových nástavcích jednoduše opláštěných deskou impregnovanými H2, tl. 12,5 mm, bez TI</t>
  </si>
  <si>
    <t>1211406912</t>
  </si>
  <si>
    <t>https://podminky.urs.cz/item/CS_URS_2024_02/763161529</t>
  </si>
  <si>
    <t>282</t>
  </si>
  <si>
    <t>763131411</t>
  </si>
  <si>
    <t>Podhled ze sádrokartonových desek dvouvrstvá zavěšená spodní konstrukce z ocelových profilů CD, UD jednoduše opláštěná deskou standardní A, tl. 12,5 mm, bez izolace</t>
  </si>
  <si>
    <t>-1525475345</t>
  </si>
  <si>
    <t>https://podminky.urs.cz/item/CS_URS_2024_02/763131411</t>
  </si>
  <si>
    <t>283</t>
  </si>
  <si>
    <t>763131451</t>
  </si>
  <si>
    <t>Podhled ze sádrokartonových desek dvouvrstvá zavěšená spodní konstrukce z ocelových profilů CD, UD jednoduše opláštěná deskou impregnovanou H2, tl. 12,5 mm, bez izolace</t>
  </si>
  <si>
    <t>192715541</t>
  </si>
  <si>
    <t>https://podminky.urs.cz/item/CS_URS_2024_02/763131451</t>
  </si>
  <si>
    <t>284</t>
  </si>
  <si>
    <t>-782843502</t>
  </si>
  <si>
    <t>"nad 110 - skladba S2, např. akustický podhled"</t>
  </si>
  <si>
    <t>8*7,2/cos(38)</t>
  </si>
  <si>
    <t>285</t>
  </si>
  <si>
    <t>763131714</t>
  </si>
  <si>
    <t>Podhled ze sádrokartonových desek ostatní práce a konstrukce na podhledech ze sádrokartonových desek základní penetrační nátěr</t>
  </si>
  <si>
    <t>-955304104</t>
  </si>
  <si>
    <t>https://podminky.urs.cz/item/CS_URS_2024_02/763131714</t>
  </si>
  <si>
    <t>286</t>
  </si>
  <si>
    <t>763131721</t>
  </si>
  <si>
    <t>Podhled ze sádrokartonových desek ostatní práce a konstrukce na podhledech ze sádrokartonových desek skokové změny výšky podhledu do 0,5 m</t>
  </si>
  <si>
    <t>-1284332210</t>
  </si>
  <si>
    <t>https://podminky.urs.cz/item/CS_URS_2024_02/763131721</t>
  </si>
  <si>
    <t>"čelo u schodiště"1+1</t>
  </si>
  <si>
    <t>287</t>
  </si>
  <si>
    <t>763131761</t>
  </si>
  <si>
    <t>Podhled ze sádrokartonových desek Příplatek k cenám za plochu do 3 m2 jednotlivě</t>
  </si>
  <si>
    <t>-341749696</t>
  </si>
  <si>
    <t>https://podminky.urs.cz/item/CS_URS_2024_02/763131761</t>
  </si>
  <si>
    <t>"003"1,41</t>
  </si>
  <si>
    <t>"006"2,36</t>
  </si>
  <si>
    <t>"109"1,38</t>
  </si>
  <si>
    <t>"204"1,9/cos(38)</t>
  </si>
  <si>
    <t>288</t>
  </si>
  <si>
    <t>763182411</t>
  </si>
  <si>
    <t>Výplně otvorů konstrukcí ze sádrokartonových desek opláštění obvodu (špalety) střešního okna z desek včetně Al rohu hloubky do 0,5 m</t>
  </si>
  <si>
    <t>2034190908</t>
  </si>
  <si>
    <t>https://podminky.urs.cz/item/CS_URS_2024_02/763182411</t>
  </si>
  <si>
    <t>(0,66+1,4)*2*16</t>
  </si>
  <si>
    <t>289</t>
  </si>
  <si>
    <t>763131752</t>
  </si>
  <si>
    <t>Podhled ze sádrokartonových desek ostatní práce a konstrukce na podhledech ze sádrokartonových desek montáž jedné vrstvy tepelné izolace</t>
  </si>
  <si>
    <t>1544367450</t>
  </si>
  <si>
    <t>https://podminky.urs.cz/item/CS_URS_2024_02/763131752</t>
  </si>
  <si>
    <t>2,36+4,11</t>
  </si>
  <si>
    <t>290</t>
  </si>
  <si>
    <t>63152096</t>
  </si>
  <si>
    <t>pás tepelně izolační univerzální λ=0,032-0,033 tl 50mm</t>
  </si>
  <si>
    <t>-1689459216</t>
  </si>
  <si>
    <t>6,47*1,02 'Přepočtené koeficientem množství</t>
  </si>
  <si>
    <t>763-4</t>
  </si>
  <si>
    <t>Parozábrana</t>
  </si>
  <si>
    <t>291</t>
  </si>
  <si>
    <t>713_vlastní_01</t>
  </si>
  <si>
    <t>Prolepení parozábrany ke konstrukci (na omítku), vč. penetrace, páska ve specifikaci</t>
  </si>
  <si>
    <t>1364217984</t>
  </si>
  <si>
    <t>obvod02+2*(7,2+8/cos(38))*2</t>
  </si>
  <si>
    <t>"detaily"50</t>
  </si>
  <si>
    <t>292</t>
  </si>
  <si>
    <t>63150820</t>
  </si>
  <si>
    <t>páska lepicí š 6 cm pro vzduchotěsné spoje parozábran</t>
  </si>
  <si>
    <t>-2124859822</t>
  </si>
  <si>
    <t>194,669*1,02 'Přepočtené koeficientem množství</t>
  </si>
  <si>
    <t>293</t>
  </si>
  <si>
    <t>763131751</t>
  </si>
  <si>
    <t>Podhled ze sádrokartonových desek ostatní práce a konstrukce na podhledech ze sádrokartonových desek montáž parotěsné zábrany</t>
  </si>
  <si>
    <t>-1074393828</t>
  </si>
  <si>
    <t>https://podminky.urs.cz/item/CS_URS_2024_02/763131751</t>
  </si>
  <si>
    <t>sdk+sdk2+(7,2*8)/cos(38)</t>
  </si>
  <si>
    <t>294</t>
  </si>
  <si>
    <t>28329233</t>
  </si>
  <si>
    <t>fólie univerzální pro parotěsnou vrstvu s proměnlivou difúzní tloušťkou a UV stabilizací</t>
  </si>
  <si>
    <t>531644515</t>
  </si>
  <si>
    <t>294,508*1,2 'Přepočtené koeficientem množství</t>
  </si>
  <si>
    <t>295</t>
  </si>
  <si>
    <t>613440259</t>
  </si>
  <si>
    <t>Poznámka k položce:_x000D_
spotřeba cca 1,5 bm/m2 - spoje a řešení detailů</t>
  </si>
  <si>
    <t>294,508*1,5 'Přepočtené koeficientem množství</t>
  </si>
  <si>
    <t>296</t>
  </si>
  <si>
    <t>28329294</t>
  </si>
  <si>
    <t>páska pomocná akrylátová pro přichycení parozábrany k nosnému roštu š 12mm</t>
  </si>
  <si>
    <t>1413639358</t>
  </si>
  <si>
    <t>764</t>
  </si>
  <si>
    <t>Konstrukce klempířské</t>
  </si>
  <si>
    <t>297</t>
  </si>
  <si>
    <t>998764102</t>
  </si>
  <si>
    <t>Přesun hmot pro konstrukce klempířské stanovený z hmotnosti přesunovaného materiálu vodorovná dopravní vzdálenost do 50 m základní v objektech výšky přes 6 do 12 m</t>
  </si>
  <si>
    <t>2099261021</t>
  </si>
  <si>
    <t>https://podminky.urs.cz/item/CS_URS_2024_02/998764102</t>
  </si>
  <si>
    <t>764-1</t>
  </si>
  <si>
    <t>Krytina</t>
  </si>
  <si>
    <t>298</t>
  </si>
  <si>
    <t>764111671</t>
  </si>
  <si>
    <t>Krytina ze svitků, ze šablon nebo taškových tabulí z pozinkovaného plechu s povrchovou úpravou s úpravou u okapů, prostupů a výčnělků desek železobetonových (vstupní stříška)</t>
  </si>
  <si>
    <t>-1068171540</t>
  </si>
  <si>
    <t>https://podminky.urs.cz/item/CS_URS_2024_02/764111671</t>
  </si>
  <si>
    <t>0,605*9,2</t>
  </si>
  <si>
    <t>299</t>
  </si>
  <si>
    <t>764111643</t>
  </si>
  <si>
    <t>Krytina ze svitků, ze šablon nebo taškových tabulí z pozinkovaného plechu s povrchovou úpravou s úpravou u okapů, prostupů a výčnělků střechy rovné drážkováním ze svitků do rš 670 mm, sklon střechy přes 30 do 60°</t>
  </si>
  <si>
    <t>1502479410</t>
  </si>
  <si>
    <t>https://podminky.urs.cz/item/CS_URS_2024_02/764111643</t>
  </si>
  <si>
    <t>300</t>
  </si>
  <si>
    <t>764211616</t>
  </si>
  <si>
    <t>Oplechování střešních prvků z pozinkovaného plechu s povrchovou úpravou hřebene větraného s použitím hřebenového plechu s těsněním a perforovaným plechem rš 500 mm</t>
  </si>
  <si>
    <t>-1231436131</t>
  </si>
  <si>
    <t>https://podminky.urs.cz/item/CS_URS_2024_02/764211616</t>
  </si>
  <si>
    <t>301</t>
  </si>
  <si>
    <t>764212634</t>
  </si>
  <si>
    <t>Oplechování střešních prvků z pozinkovaného plechu s povrchovou úpravou štítu závětrnou lištou rš 330 mm</t>
  </si>
  <si>
    <t>-2067074991</t>
  </si>
  <si>
    <t>https://podminky.urs.cz/item/CS_URS_2024_02/764212634</t>
  </si>
  <si>
    <t>302</t>
  </si>
  <si>
    <t>764002414</t>
  </si>
  <si>
    <t>Montáž strukturované oddělovací rohože jakékoli rš</t>
  </si>
  <si>
    <t>1465021078</t>
  </si>
  <si>
    <t>https://podminky.urs.cz/item/CS_URS_2024_02/764002414</t>
  </si>
  <si>
    <t>303</t>
  </si>
  <si>
    <t>69331041</t>
  </si>
  <si>
    <t>rohož drenážní PE nelaminovaná 400g/m2</t>
  </si>
  <si>
    <t>-1482447228</t>
  </si>
  <si>
    <t>304</t>
  </si>
  <si>
    <t>764315403</t>
  </si>
  <si>
    <t>Lemování trub, konzol, držáků a ostatních kusových prvků z pozinkovaného plechu střech s krytinou prejzovou nebo vlnitou, průměr přes 100 do 150 mm</t>
  </si>
  <si>
    <t>933245106</t>
  </si>
  <si>
    <t>https://podminky.urs.cz/item/CS_URS_2024_02/764315403</t>
  </si>
  <si>
    <t>"radon, kanalizace" 5</t>
  </si>
  <si>
    <t>764-2</t>
  </si>
  <si>
    <t>Ostatní klemp. prvky</t>
  </si>
  <si>
    <t>305</t>
  </si>
  <si>
    <t>764216644</t>
  </si>
  <si>
    <t>Oplechování parapetů z pozinkovaného plechu s povrchovou úpravou rovných celoplošně lepené, bez rohů rš 275mm</t>
  </si>
  <si>
    <t>-656702274</t>
  </si>
  <si>
    <t>https://podminky.urs.cz/item/CS_URS_2024_02/764216644</t>
  </si>
  <si>
    <t>"K1-3</t>
  </si>
  <si>
    <t>3*1</t>
  </si>
  <si>
    <t>2*2</t>
  </si>
  <si>
    <t>4,5</t>
  </si>
  <si>
    <t>306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</si>
  <si>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</si>
  <si>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</si>
  <si>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2028369298</t>
  </si>
  <si>
    <t>https://podminky.urs.cz/item/CS_URS_2024_02/764216665</t>
  </si>
  <si>
    <t>764-3</t>
  </si>
  <si>
    <t>Okap</t>
  </si>
  <si>
    <t>307</t>
  </si>
  <si>
    <t>764511602</t>
  </si>
  <si>
    <t>Žlab podokapní z pozinkovaného plechu s povrchovou úpravou včetně háků a čel půlkruhový rš 330 mm</t>
  </si>
  <si>
    <t>-573168149</t>
  </si>
  <si>
    <t>https://podminky.urs.cz/item/CS_URS_2024_02/764511602</t>
  </si>
  <si>
    <t>"k5"48,7</t>
  </si>
  <si>
    <t>308</t>
  </si>
  <si>
    <t>764511642</t>
  </si>
  <si>
    <t>Žlab podokapní z pozinkovaného plechu s povrchovou úpravou včetně háků a čel kotlík oválný (trychtýřový), rš žlabu/průměr svodu 330/100 mm</t>
  </si>
  <si>
    <t>228057369</t>
  </si>
  <si>
    <t>https://podminky.urs.cz/item/CS_URS_2024_02/764511642</t>
  </si>
  <si>
    <t>309</t>
  </si>
  <si>
    <t>764518622</t>
  </si>
  <si>
    <t>Svod z pozinkovaného plechu s upraveným povrchem včetně objímek, kolen a odskoků kruhový, průměru 100 mm</t>
  </si>
  <si>
    <t>-1241229357</t>
  </si>
  <si>
    <t>https://podminky.urs.cz/item/CS_URS_2024_02/764518622</t>
  </si>
  <si>
    <t>24,75</t>
  </si>
  <si>
    <t>765</t>
  </si>
  <si>
    <t>Krytina skládaná</t>
  </si>
  <si>
    <t>310</t>
  </si>
  <si>
    <t>998765102</t>
  </si>
  <si>
    <t>Přesun hmot pro krytiny skládané stanovený z hmotnosti přesunovaného materiálu vodorovná dopravní vzdálenost do 50 m základní na objektech výšky přes 6 do 12 m</t>
  </si>
  <si>
    <t>1755179038</t>
  </si>
  <si>
    <t>https://podminky.urs.cz/item/CS_URS_2024_02/998765102</t>
  </si>
  <si>
    <t>765-1</t>
  </si>
  <si>
    <t>DHV</t>
  </si>
  <si>
    <t>764212662</t>
  </si>
  <si>
    <t>Oplechování střešních prvků z pozinkovaného plechu s povrchovou úpravou okapu střechy rovné okapovým plechem rš 200 mm</t>
  </si>
  <si>
    <t>-936103825</t>
  </si>
  <si>
    <t>https://podminky.urs.cz/item/CS_URS_2024_02/764212662</t>
  </si>
  <si>
    <t>"K6"48,7</t>
  </si>
  <si>
    <t>312</t>
  </si>
  <si>
    <t>765191023</t>
  </si>
  <si>
    <t>Montáž pojistné hydroizolační nebo parotěsné fólie kladené ve sklonu přes 20° s lepenými přesahy na bednění nebo tepelnou izolaci</t>
  </si>
  <si>
    <t>1035148654</t>
  </si>
  <si>
    <t>https://podminky.urs.cz/item/CS_URS_2024_02/765191023</t>
  </si>
  <si>
    <t>313</t>
  </si>
  <si>
    <t>765191051</t>
  </si>
  <si>
    <t>Montáž pojistné hydroizolační nebo parotěsné fólie hřebene nebo nároží, střechy větrané</t>
  </si>
  <si>
    <t>1595949668</t>
  </si>
  <si>
    <t>https://podminky.urs.cz/item/CS_URS_2024_02/765191051</t>
  </si>
  <si>
    <t>hřeben+0</t>
  </si>
  <si>
    <t>314</t>
  </si>
  <si>
    <t>765191071</t>
  </si>
  <si>
    <t>Montáž pojistné hydroizolační nebo parotěsné fólie okapu přesahem na okapnici</t>
  </si>
  <si>
    <t>-1564157778</t>
  </si>
  <si>
    <t>https://podminky.urs.cz/item/CS_URS_2024_02/765191071</t>
  </si>
  <si>
    <t>315</t>
  </si>
  <si>
    <t>63150819</t>
  </si>
  <si>
    <t>fólie kontaktní difuzně propustná pro doplňkovou hydroizolační vrstvu, jednovrstvá mikrovláknitá s funkční vrstvou tl 0,220mm</t>
  </si>
  <si>
    <t>-472472864</t>
  </si>
  <si>
    <t>hřeben*0,5</t>
  </si>
  <si>
    <t>290,28*1,165 'Přepočtené koeficientem množství</t>
  </si>
  <si>
    <t>766</t>
  </si>
  <si>
    <t>Konstrukce truhlářské</t>
  </si>
  <si>
    <t>316</t>
  </si>
  <si>
    <t>766694116</t>
  </si>
  <si>
    <t>Montáž ostatních truhlářských konstrukcí parapetních desek dřevěných nebo plastových šířky do 300 mm</t>
  </si>
  <si>
    <t>-690182383</t>
  </si>
  <si>
    <t>https://podminky.urs.cz/item/CS_URS_2024_02/766694116</t>
  </si>
  <si>
    <t>"1 PP"1</t>
  </si>
  <si>
    <t>"1 NP"2+1+1</t>
  </si>
  <si>
    <t>317</t>
  </si>
  <si>
    <t>60794103</t>
  </si>
  <si>
    <t>parapet dřevotřískový vnitřní povrch laminátový š 300mm</t>
  </si>
  <si>
    <t>1519603253</t>
  </si>
  <si>
    <t>5*1,1 'Přepočtené koeficientem množství</t>
  </si>
  <si>
    <t>318</t>
  </si>
  <si>
    <t>60794121</t>
  </si>
  <si>
    <t>koncovka PVC k parapetním dřevotřískovým deskám 600mm</t>
  </si>
  <si>
    <t>-1361701769</t>
  </si>
  <si>
    <t>2*5</t>
  </si>
  <si>
    <t>319</t>
  </si>
  <si>
    <t>998766102</t>
  </si>
  <si>
    <t>Přesun hmot pro konstrukce truhlářské stanovený z hmotnosti přesunovaného materiálu vodorovná dopravní vzdálenost do 50 m základní v objektech výšky přes 6 do 12 m</t>
  </si>
  <si>
    <t>-961433125</t>
  </si>
  <si>
    <t>https://podminky.urs.cz/item/CS_URS_2024_02/998766102</t>
  </si>
  <si>
    <t>766-1</t>
  </si>
  <si>
    <t>Výplně otvorů vnitřních</t>
  </si>
  <si>
    <t>320</t>
  </si>
  <si>
    <t>766660021</t>
  </si>
  <si>
    <t>Montáž dveřních křídel dřevěných nebo plastových otevíravých do ocelové zárubně protipožárních jednokřídlových, šířky do 800 mm</t>
  </si>
  <si>
    <t>969185593</t>
  </si>
  <si>
    <t>https://podminky.urs.cz/item/CS_URS_2024_02/766660021</t>
  </si>
  <si>
    <t xml:space="preserve"> 1</t>
  </si>
  <si>
    <t>321</t>
  </si>
  <si>
    <t>61165339</t>
  </si>
  <si>
    <t>dveře jednokřídlé dřevotřískové protipožární EI (EW) 30 D3 povrch lakovaný plné 800x1970-2100mm</t>
  </si>
  <si>
    <t>-1608666423</t>
  </si>
  <si>
    <t>322</t>
  </si>
  <si>
    <t>766660031</t>
  </si>
  <si>
    <t>Montáž dveřních křídel dřevěných nebo plastových otevíravých do ocelové zárubně protipožárních dvoukřídlových jakékoliv šířky</t>
  </si>
  <si>
    <t>-1621613071</t>
  </si>
  <si>
    <t>https://podminky.urs.cz/item/CS_URS_2024_02/766660031</t>
  </si>
  <si>
    <t>"T04"1</t>
  </si>
  <si>
    <t>323</t>
  </si>
  <si>
    <t>61161056</t>
  </si>
  <si>
    <t>dveře dvoukřídlé dřevotřískové protipožární EI (EW) 30 D3 povrch lakovaný plné 1600x1970-2100mm</t>
  </si>
  <si>
    <t>1740900327</t>
  </si>
  <si>
    <t>324</t>
  </si>
  <si>
    <t>766660022</t>
  </si>
  <si>
    <t>Montáž dveřních křídel dřevěných nebo plastových otevíravých do ocelové zárubně protipožárních jednokřídlových, šířky přes 800 mm</t>
  </si>
  <si>
    <t>992210127</t>
  </si>
  <si>
    <t>https://podminky.urs.cz/item/CS_URS_2024_02/766660022</t>
  </si>
  <si>
    <t>325</t>
  </si>
  <si>
    <t>61161029</t>
  </si>
  <si>
    <t>dveře jednokřídlé dřevotřískové protipožární EI (EW) 30 D3 povrch lakovaný plné 1100x1970-2100mm</t>
  </si>
  <si>
    <t>-805020619</t>
  </si>
  <si>
    <t>326</t>
  </si>
  <si>
    <t>766660001</t>
  </si>
  <si>
    <t>Montáž dveřních křídel dřevěných nebo plastových otevíravých do ocelové zárubně povrchově upravených jednokřídlových, šířky do 800 mm</t>
  </si>
  <si>
    <t>-1646051744</t>
  </si>
  <si>
    <t>https://podminky.urs.cz/item/CS_URS_2024_02/766660001</t>
  </si>
  <si>
    <t>327</t>
  </si>
  <si>
    <t>61161012</t>
  </si>
  <si>
    <t>dveře jednokřídlé dřevotřískové povrch lakovaný plné 600x1970-2100mm</t>
  </si>
  <si>
    <t>-1104083661</t>
  </si>
  <si>
    <t>328</t>
  </si>
  <si>
    <t>61161013</t>
  </si>
  <si>
    <t>dveře jednokřídlé dřevotřískové povrch lakovaný plné 700x1970-2100mm</t>
  </si>
  <si>
    <t>-1321242439</t>
  </si>
  <si>
    <t>329</t>
  </si>
  <si>
    <t>61161014</t>
  </si>
  <si>
    <t>dveře jednokřídlé dřevotřískové povrch lakovaný plné 800x1970-2100mm</t>
  </si>
  <si>
    <t>-838186007</t>
  </si>
  <si>
    <t>"T01"4-1</t>
  </si>
  <si>
    <t>"T08"3</t>
  </si>
  <si>
    <t>330</t>
  </si>
  <si>
    <t>766660002</t>
  </si>
  <si>
    <t>Montáž dveřních křídel dřevěných nebo plastových otevíravých do ocelové zárubně povrchově upravených jednokřídlových, šířky přes 800 mm</t>
  </si>
  <si>
    <t>-1617785400</t>
  </si>
  <si>
    <t>https://podminky.urs.cz/item/CS_URS_2024_02/766660002</t>
  </si>
  <si>
    <t>331</t>
  </si>
  <si>
    <t>61161015</t>
  </si>
  <si>
    <t>dveře jednokřídlé dřevotřískové povrch lakovaný plné 900x1970-2100mm</t>
  </si>
  <si>
    <t>298287221</t>
  </si>
  <si>
    <t>"T07"2</t>
  </si>
  <si>
    <t>"T10"1</t>
  </si>
  <si>
    <t>"T12"1</t>
  </si>
  <si>
    <t>332</t>
  </si>
  <si>
    <t>766660012</t>
  </si>
  <si>
    <t>Montáž dveřních křídel dřevěných nebo plastových otevíravých do ocelové zárubně povrchově upravených dvoukřídlových, šířky přes 1450 mm</t>
  </si>
  <si>
    <t>644896892</t>
  </si>
  <si>
    <t>https://podminky.urs.cz/item/CS_URS_2024_02/766660012</t>
  </si>
  <si>
    <t>333</t>
  </si>
  <si>
    <t>61161046</t>
  </si>
  <si>
    <t>dveře dvoukřídlé dřevotřískové povrch lakovaný plné 1800x1970-2100mm</t>
  </si>
  <si>
    <t>-1087769686</t>
  </si>
  <si>
    <t>334</t>
  </si>
  <si>
    <t>766660311</t>
  </si>
  <si>
    <t>Montáž dveřních křídel dřevěných nebo plastových posuvných dveří do pouzdra s jednou kapsou jednokřídlových, průchozí šířky do 800 mm</t>
  </si>
  <si>
    <t>-944644565</t>
  </si>
  <si>
    <t>https://podminky.urs.cz/item/CS_URS_2024_02/766660311</t>
  </si>
  <si>
    <t xml:space="preserve">"T03 </t>
  </si>
  <si>
    <t>335</t>
  </si>
  <si>
    <t>756180681</t>
  </si>
  <si>
    <t>336</t>
  </si>
  <si>
    <t>766660717</t>
  </si>
  <si>
    <t>Montáž dveřních doplňků samozavírače na zárubeň ocelovou</t>
  </si>
  <si>
    <t>-1381675837</t>
  </si>
  <si>
    <t>https://podminky.urs.cz/item/CS_URS_2024_02/766660717</t>
  </si>
  <si>
    <t>337</t>
  </si>
  <si>
    <t>54917250</t>
  </si>
  <si>
    <t>samozavírač dveří hydraulický</t>
  </si>
  <si>
    <t>-825089536</t>
  </si>
  <si>
    <t>338</t>
  </si>
  <si>
    <t>766660726</t>
  </si>
  <si>
    <t>Montáž dveřních doplňků dveřního kování interiérového pákové zástrče</t>
  </si>
  <si>
    <t>-1646950732</t>
  </si>
  <si>
    <t>https://podminky.urs.cz/item/CS_URS_2024_02/766660726</t>
  </si>
  <si>
    <t>339</t>
  </si>
  <si>
    <t>54916340</t>
  </si>
  <si>
    <t>kování dveřní zástrč dveřová lakovaná 140/100mm</t>
  </si>
  <si>
    <t>1894602259</t>
  </si>
  <si>
    <t>4*0,01 'Přepočtené koeficientem množství</t>
  </si>
  <si>
    <t>340</t>
  </si>
  <si>
    <t>766660728</t>
  </si>
  <si>
    <t>Montáž dveřních doplňků dveřního kování interiérového zámku</t>
  </si>
  <si>
    <t>976607064</t>
  </si>
  <si>
    <t>https://podminky.urs.cz/item/CS_URS_2024_02/766660728</t>
  </si>
  <si>
    <t>341</t>
  </si>
  <si>
    <t>54924004</t>
  </si>
  <si>
    <t>zámek zadlabací mezipokojový levý pro cylindrickou vložku rozteč 72x55mm</t>
  </si>
  <si>
    <t>291278888</t>
  </si>
  <si>
    <t>342</t>
  </si>
  <si>
    <t>766660729</t>
  </si>
  <si>
    <t>Montáž dveřních doplňků dveřního kování interiérového štítku s klikou</t>
  </si>
  <si>
    <t>-1732614522</t>
  </si>
  <si>
    <t>https://podminky.urs.cz/item/CS_URS_2024_02/766660729</t>
  </si>
  <si>
    <t>343</t>
  </si>
  <si>
    <t>54914125</t>
  </si>
  <si>
    <t>kování rozetové spodní pro cylindrickou vložku  dle specifikace PD</t>
  </si>
  <si>
    <t>1108979222</t>
  </si>
  <si>
    <t>344</t>
  </si>
  <si>
    <t>54914137</t>
  </si>
  <si>
    <t>kování k posuvným dveřím mušle  dle specifikace PD</t>
  </si>
  <si>
    <t>1671430976</t>
  </si>
  <si>
    <t>345</t>
  </si>
  <si>
    <t>766660734</t>
  </si>
  <si>
    <t>Montáž dveřních doplňků dveřního kování bezpečnostního panikového kování</t>
  </si>
  <si>
    <t>1145676793</t>
  </si>
  <si>
    <t>https://podminky.urs.cz/item/CS_URS_2024_02/766660734</t>
  </si>
  <si>
    <t>346</t>
  </si>
  <si>
    <t>54914135</t>
  </si>
  <si>
    <t>kování panikové klika/klika</t>
  </si>
  <si>
    <t>-1769012495</t>
  </si>
  <si>
    <t>347</t>
  </si>
  <si>
    <t>766682111</t>
  </si>
  <si>
    <t>Montáž zárubní dřevěných nebo plastových obložkových, pro dveře jednokřídlové, tloušťky stěny do 170 mm</t>
  </si>
  <si>
    <t>1706698186</t>
  </si>
  <si>
    <t>https://podminky.urs.cz/item/CS_URS_2024_02/766682111</t>
  </si>
  <si>
    <t>"POSUVNÉ t03"1</t>
  </si>
  <si>
    <t>348</t>
  </si>
  <si>
    <t>61181101</t>
  </si>
  <si>
    <t>zárubeň jednokřídlá obložková s lakovaným povrchem tl stěny 60-150mm rozměru 600-900/1970mm</t>
  </si>
  <si>
    <t>1100268772</t>
  </si>
  <si>
    <t>349</t>
  </si>
  <si>
    <t>766695212</t>
  </si>
  <si>
    <t>Montáž ostatních truhlářských konstrukcí prahů dveří jednokřídlových, šířky do 100 mm</t>
  </si>
  <si>
    <t>-849147884</t>
  </si>
  <si>
    <t>https://podminky.urs.cz/item/CS_URS_2024_02/766695212</t>
  </si>
  <si>
    <t>350</t>
  </si>
  <si>
    <t>61187156</t>
  </si>
  <si>
    <t>práh dveřní dřevěný dubový tl 20mm dl 820mm š 100mm</t>
  </si>
  <si>
    <t>-1596751392</t>
  </si>
  <si>
    <t>351</t>
  </si>
  <si>
    <t>766695232</t>
  </si>
  <si>
    <t>Montáž ostatních truhlářských konstrukcí prahů dveří dvoukřídlových, šířky do 100 mm</t>
  </si>
  <si>
    <t>368580146</t>
  </si>
  <si>
    <t>https://podminky.urs.cz/item/CS_URS_2024_02/766695232</t>
  </si>
  <si>
    <t>352</t>
  </si>
  <si>
    <t>61187256R</t>
  </si>
  <si>
    <t>práh dveřní dřevěný dubový tl 20mm dl 2000 mmš 100mm</t>
  </si>
  <si>
    <t>1999231169</t>
  </si>
  <si>
    <t>353</t>
  </si>
  <si>
    <t>K022</t>
  </si>
  <si>
    <t>D+M nadsvětlík pro dveře do š 1000 mm</t>
  </si>
  <si>
    <t>1293668211</t>
  </si>
  <si>
    <t>354</t>
  </si>
  <si>
    <t>K022x1</t>
  </si>
  <si>
    <t>D+M nadsvětlík pro dveře do š 2000 mm</t>
  </si>
  <si>
    <t>-1096609345</t>
  </si>
  <si>
    <t>766-4</t>
  </si>
  <si>
    <t>Střešní okna</t>
  </si>
  <si>
    <t>355</t>
  </si>
  <si>
    <t>766671005</t>
  </si>
  <si>
    <t>Montáž střešních oken dřevěných nebo plastových kyvných, výklopných/kyvných s okenním rámem a lemováním, s plisovaným límcem, s napojením na krytinu do krytiny ploché, rozměru 78 x 140 cm</t>
  </si>
  <si>
    <t>1099670178</t>
  </si>
  <si>
    <t>https://podminky.urs.cz/item/CS_URS_2024_02/766671005</t>
  </si>
  <si>
    <t>8*2</t>
  </si>
  <si>
    <t>356</t>
  </si>
  <si>
    <t>61124778</t>
  </si>
  <si>
    <t>okno střešní dřevěné kyvné, izolační trojsklo 66x140cm, Uw=1,1W/m2K Al oplechování</t>
  </si>
  <si>
    <t>-132827706</t>
  </si>
  <si>
    <t>357</t>
  </si>
  <si>
    <t>61124158</t>
  </si>
  <si>
    <t>lemování střešních oken na profilované krytiny 66x140cm</t>
  </si>
  <si>
    <t>-367062783</t>
  </si>
  <si>
    <t>358</t>
  </si>
  <si>
    <t>61124234R</t>
  </si>
  <si>
    <t>manžeta z parotěsné fólie pro střešní okno 66x140cm</t>
  </si>
  <si>
    <t>1605134024</t>
  </si>
  <si>
    <t>359</t>
  </si>
  <si>
    <t>61124048</t>
  </si>
  <si>
    <t>zateplovací sada střešních oken rám 66x140cm</t>
  </si>
  <si>
    <t>sada</t>
  </si>
  <si>
    <t>1096675703</t>
  </si>
  <si>
    <t>360</t>
  </si>
  <si>
    <t>K006</t>
  </si>
  <si>
    <t>Montáž vnějšího stínění, střešní okna, motorové</t>
  </si>
  <si>
    <t>2055542573</t>
  </si>
  <si>
    <t>361</t>
  </si>
  <si>
    <t>61140703R</t>
  </si>
  <si>
    <t>roleta venkovní střešních oken rozměru 66/140 cm, motorový pohon vč. příslušenství</t>
  </si>
  <si>
    <t>16316451</t>
  </si>
  <si>
    <t>767</t>
  </si>
  <si>
    <t>Konstrukce zámečnické</t>
  </si>
  <si>
    <t>362</t>
  </si>
  <si>
    <t>K058</t>
  </si>
  <si>
    <t>Kovová písmena na fasádu dle specifikace pohledů, výška cca 0,7 m</t>
  </si>
  <si>
    <t xml:space="preserve">ks </t>
  </si>
  <si>
    <t>-1561329392</t>
  </si>
  <si>
    <t>363</t>
  </si>
  <si>
    <t>767223222</t>
  </si>
  <si>
    <t>Montáž zábradlí přímého v exteriéru na schodišti kotveného do betonu</t>
  </si>
  <si>
    <t>-1762161585</t>
  </si>
  <si>
    <t>https://podminky.urs.cz/item/CS_URS_2024_02/767223222</t>
  </si>
  <si>
    <t>"Z01</t>
  </si>
  <si>
    <t>11,42</t>
  </si>
  <si>
    <t>364</t>
  </si>
  <si>
    <t>55342281</t>
  </si>
  <si>
    <t>zábradlí s prutovou výplní, horní kotvení, kulatý sloupek dle specifikace PD</t>
  </si>
  <si>
    <t>-1424365529</t>
  </si>
  <si>
    <t>365</t>
  </si>
  <si>
    <t>767165111</t>
  </si>
  <si>
    <t>Montáž zábradlí rovného madel z trubek nebo tenkostěnných profilů šroubováním</t>
  </si>
  <si>
    <t>-314607772</t>
  </si>
  <si>
    <t>https://podminky.urs.cz/item/CS_URS_2024_02/767165111</t>
  </si>
  <si>
    <t>2,25*1,3*2*2</t>
  </si>
  <si>
    <t>"vnější"7</t>
  </si>
  <si>
    <t>366</t>
  </si>
  <si>
    <t>54889030</t>
  </si>
  <si>
    <t>uchycení madla na zeď dle specifikace PD</t>
  </si>
  <si>
    <t>2131516940</t>
  </si>
  <si>
    <t>8+6</t>
  </si>
  <si>
    <t>367</t>
  </si>
  <si>
    <t>05217100R</t>
  </si>
  <si>
    <t>madlo dle specifikace PD</t>
  </si>
  <si>
    <t>-549191797</t>
  </si>
  <si>
    <t>368</t>
  </si>
  <si>
    <t>767531121</t>
  </si>
  <si>
    <t>Montáž vstupních čisticích zón z rohoží osazení rámu mosazného nebo hliníkového zapuštěného z L profilů</t>
  </si>
  <si>
    <t>475940908</t>
  </si>
  <si>
    <t>https://podminky.urs.cz/item/CS_URS_2024_02/767531121</t>
  </si>
  <si>
    <t>4,6+1,2</t>
  </si>
  <si>
    <t>369</t>
  </si>
  <si>
    <t>69752160</t>
  </si>
  <si>
    <t>rám pro zapuštění profil L-30/30 25/25 20/30 15/30-Al</t>
  </si>
  <si>
    <t>212348715</t>
  </si>
  <si>
    <t>5,8*1,1 'Přepočtené koeficientem množství</t>
  </si>
  <si>
    <t>370</t>
  </si>
  <si>
    <t>767531215</t>
  </si>
  <si>
    <t>Montáž vstupních čisticích zón z rohoží kovových nebo plastových plochy přes 2 m2</t>
  </si>
  <si>
    <t>396087115</t>
  </si>
  <si>
    <t>https://podminky.urs.cz/item/CS_URS_2024_02/767531215</t>
  </si>
  <si>
    <t>4,6*1,2</t>
  </si>
  <si>
    <t>371</t>
  </si>
  <si>
    <t>69752003</t>
  </si>
  <si>
    <t>rohož vstupní dle specifikace projektu</t>
  </si>
  <si>
    <t>907001496</t>
  </si>
  <si>
    <t>5,52*1,1 'Přepočtené koeficientem množství</t>
  </si>
  <si>
    <t>372</t>
  </si>
  <si>
    <t>998767102</t>
  </si>
  <si>
    <t>Přesun hmot pro zámečnické konstrukce stanovený z hmotnosti přesunovaného materiálu vodorovná dopravní vzdálenost do 50 m základní v objektech výšky přes 6 do 12 m</t>
  </si>
  <si>
    <t>-487222049</t>
  </si>
  <si>
    <t>https://podminky.urs.cz/item/CS_URS_2024_02/998767102</t>
  </si>
  <si>
    <t>767-0</t>
  </si>
  <si>
    <t>dřevo-hliníkové otvorové výplně</t>
  </si>
  <si>
    <t>373</t>
  </si>
  <si>
    <t>767620322</t>
  </si>
  <si>
    <t>Montáž oken s izolačními skly z hliníkových nebo ocelových profilů na polyuretanovou pěnu s trojskly pevných do zdiva, plochy přes 0,6 do 1,5 m2</t>
  </si>
  <si>
    <t>-853523722</t>
  </si>
  <si>
    <t>https://podminky.urs.cz/item/CS_URS_2024_02/767620322</t>
  </si>
  <si>
    <t>"V01"1*1,15</t>
  </si>
  <si>
    <t>374</t>
  </si>
  <si>
    <t>61124014</t>
  </si>
  <si>
    <t>okno dřevohliníkové s fixním zasklením trojsklo přes plochu 1m2 do v 1,5m vč. podkladního profilu</t>
  </si>
  <si>
    <t>-1027172198</t>
  </si>
  <si>
    <t>375</t>
  </si>
  <si>
    <t>767620353</t>
  </si>
  <si>
    <t>Montáž oken s izolačními skly z hliníkových nebo ocelových profilů na polyuretanovou pěnu s trojskly otevíravých do zdiva, plochy přes 1,5 do 2,5 m2</t>
  </si>
  <si>
    <t>1122665966</t>
  </si>
  <si>
    <t>https://podminky.urs.cz/item/CS_URS_2024_02/767620353</t>
  </si>
  <si>
    <t>"O1"1*2,25</t>
  </si>
  <si>
    <t>"O5"1*1,75*2</t>
  </si>
  <si>
    <t>376</t>
  </si>
  <si>
    <t>61124018</t>
  </si>
  <si>
    <t>okno dřevohliníkové otevíravé/sklopné trojsklo přes plochu 1m2 v 1,5-2,5m, vč. podkladního profilu</t>
  </si>
  <si>
    <t>996194438</t>
  </si>
  <si>
    <t>377</t>
  </si>
  <si>
    <t>767620355</t>
  </si>
  <si>
    <t>Montáž oken s izolačními skly z hliníkových nebo ocelových profilů na polyuretanovou pěnu s trojskly otevíravých do zdiva, plochy přes 6 m2</t>
  </si>
  <si>
    <t>117963448</t>
  </si>
  <si>
    <t>https://podminky.urs.cz/item/CS_URS_2024_02/767620355</t>
  </si>
  <si>
    <t>"O02"4,5*2,6</t>
  </si>
  <si>
    <t>378</t>
  </si>
  <si>
    <t>767620354</t>
  </si>
  <si>
    <t>Montáž oken s izolačními skly z hliníkových nebo ocelových profilů na polyuretanovou pěnu s trojskly otevíravých do zdiva, plochy přes 2,5 do 6 m2</t>
  </si>
  <si>
    <t>446517630</t>
  </si>
  <si>
    <t>https://podminky.urs.cz/item/CS_URS_2024_02/767620354</t>
  </si>
  <si>
    <t>"O3"2*2,6*2</t>
  </si>
  <si>
    <t>"O4"2*1,75</t>
  </si>
  <si>
    <t>379</t>
  </si>
  <si>
    <t>1877630741</t>
  </si>
  <si>
    <t>380</t>
  </si>
  <si>
    <t>767627306</t>
  </si>
  <si>
    <t>Ostatní práce a doplňky při montáži oken a stěn připojovací spára oken a stěn mezi ostěním a rámem vnitřní parotěsná páska</t>
  </si>
  <si>
    <t>-434519396</t>
  </si>
  <si>
    <t>https://podminky.urs.cz/item/CS_URS_2024_02/767627306</t>
  </si>
  <si>
    <t>2*(nadpraží1+nadpraží0)</t>
  </si>
  <si>
    <t>381</t>
  </si>
  <si>
    <t>767627307</t>
  </si>
  <si>
    <t>Ostatní práce a doplňky při montáži oken a stěn připojovací spára oken a stěn mezi ostěním a rámem venkovní paropropustna páska</t>
  </si>
  <si>
    <t>1292479573</t>
  </si>
  <si>
    <t>https://podminky.urs.cz/item/CS_URS_2024_02/767627307</t>
  </si>
  <si>
    <t>382</t>
  </si>
  <si>
    <t>767640113</t>
  </si>
  <si>
    <t>Montáž dveří ocelových nebo hliníkových vchodových jednokřídlových s pevným bočním dílem</t>
  </si>
  <si>
    <t>-1191856693</t>
  </si>
  <si>
    <t>https://podminky.urs.cz/item/CS_URS_2024_02/767640113</t>
  </si>
  <si>
    <t>"D01"</t>
  </si>
  <si>
    <t>383</t>
  </si>
  <si>
    <t>55341340R</t>
  </si>
  <si>
    <t>dveře jednokřídlé dřevo/Al prosklené s vitráží max rozměru otvoru 4,14m2, vč. podkladního profilu</t>
  </si>
  <si>
    <t>-244937643</t>
  </si>
  <si>
    <t>"D01"1,93*2,5</t>
  </si>
  <si>
    <t>384</t>
  </si>
  <si>
    <t>2024415315</t>
  </si>
  <si>
    <t>ostění1+ostění2</t>
  </si>
  <si>
    <t>nadpraží1+0</t>
  </si>
  <si>
    <t>parapet1+0</t>
  </si>
  <si>
    <t>385</t>
  </si>
  <si>
    <t>-1704085009</t>
  </si>
  <si>
    <t>386</t>
  </si>
  <si>
    <t>767640221</t>
  </si>
  <si>
    <t>Montáž dveří ocelových nebo hliníkových vchodových dvoukřídlové bez nadsvětlíku</t>
  </si>
  <si>
    <t>-113963024</t>
  </si>
  <si>
    <t>https://podminky.urs.cz/item/CS_URS_2024_02/767640221</t>
  </si>
  <si>
    <t>"D02"1</t>
  </si>
  <si>
    <t>387</t>
  </si>
  <si>
    <t>55341335R</t>
  </si>
  <si>
    <t>dveře dřevo/dvoukřídlé dřevo/Al prosklené max rozměru otvoru 4,84m2 bezpečnostní třídy RC2, vč. podkladního profilu</t>
  </si>
  <si>
    <t>713076655</t>
  </si>
  <si>
    <t xml:space="preserve">"D02, fix zvlášť </t>
  </si>
  <si>
    <t>1,9*2,2</t>
  </si>
  <si>
    <t>388</t>
  </si>
  <si>
    <t>767620325</t>
  </si>
  <si>
    <t>Montáž oken s izolačními skly z hliníkových nebo ocelových profilů na polyuretanovou pěnu s trojskly pevných do zdiva, plochy přes 6 m2</t>
  </si>
  <si>
    <t>-701145450</t>
  </si>
  <si>
    <t>https://podminky.urs.cz/item/CS_URS_2024_02/767620325</t>
  </si>
  <si>
    <t>"D02</t>
  </si>
  <si>
    <t>1,734*2,85</t>
  </si>
  <si>
    <t>0,75*1,9</t>
  </si>
  <si>
    <t>389</t>
  </si>
  <si>
    <t>61124015</t>
  </si>
  <si>
    <t>okno dřevohliníkové s fixním zasklením trojsklo přes plochu 1m2 v 1,5-2,5m, vč. podkladního profilu</t>
  </si>
  <si>
    <t>-820401628</t>
  </si>
  <si>
    <t>390</t>
  </si>
  <si>
    <t>767640222</t>
  </si>
  <si>
    <t>Montáž dveří ocelových nebo hliníkových vchodových dvoukřídlové s nadsvětlíkem</t>
  </si>
  <si>
    <t>-346338917</t>
  </si>
  <si>
    <t>https://podminky.urs.cz/item/CS_URS_2024_02/767640222</t>
  </si>
  <si>
    <t>"V02"1</t>
  </si>
  <si>
    <t>"V03"1</t>
  </si>
  <si>
    <t>391</t>
  </si>
  <si>
    <t>55341335RR</t>
  </si>
  <si>
    <t>dveře dřevo/dvoukřídlé dřevo/Al prosklené max rozměru otvoru 4,84m2 bezpečnostní třídy RC2, vč. podkladního profilu, požární odolnost EW 60 DP1C</t>
  </si>
  <si>
    <t>1153556232</t>
  </si>
  <si>
    <t>"V02"1,8*2,5</t>
  </si>
  <si>
    <t>"V03"1,45*2,5</t>
  </si>
  <si>
    <t>767-1</t>
  </si>
  <si>
    <t>Atypické konstrukce</t>
  </si>
  <si>
    <t>392</t>
  </si>
  <si>
    <t>K005</t>
  </si>
  <si>
    <t>Výroba a montáž atypických zámeč. kcí do 500 kg, vč. pomocného materiálu, krácení a vrtání materiálu, svařování, bez dodání hlavního materiálu nebo výrobku</t>
  </si>
  <si>
    <t>Kg</t>
  </si>
  <si>
    <t>-119509699</t>
  </si>
  <si>
    <t>4,263*1000 'Přepočtené koeficientem množství</t>
  </si>
  <si>
    <t>393</t>
  </si>
  <si>
    <t>13011028</t>
  </si>
  <si>
    <t>ocel profilová jakost S235JR (11 375) průřez UPE 270</t>
  </si>
  <si>
    <t>1383889027</t>
  </si>
  <si>
    <t>(35,2/1000)*2*(24,355-0,2*2)*2</t>
  </si>
  <si>
    <t>394</t>
  </si>
  <si>
    <t>14550305</t>
  </si>
  <si>
    <t>profil ocelový svařovaný jakost S235 průřez čtvercový 120x120x4mm</t>
  </si>
  <si>
    <t>681410282</t>
  </si>
  <si>
    <t>(16,979/1000)*(6,01-3,35)*2</t>
  </si>
  <si>
    <t>395</t>
  </si>
  <si>
    <t>13611238</t>
  </si>
  <si>
    <t>plech ocelový hladký jakost S235JR tl 15mm tabule</t>
  </si>
  <si>
    <t>-1232518183</t>
  </si>
  <si>
    <t>"patní plech" (117,75/1000)*0,25*0,25*2</t>
  </si>
  <si>
    <t>396</t>
  </si>
  <si>
    <t>13611228</t>
  </si>
  <si>
    <t>plech ocelový hladký jakost S235JR tl 10mm tabule</t>
  </si>
  <si>
    <t>-410196016</t>
  </si>
  <si>
    <t>"žiletky krokve"(78,54/1000)*10</t>
  </si>
  <si>
    <t>397</t>
  </si>
  <si>
    <t>K043</t>
  </si>
  <si>
    <t>D+M vyplnění ocelových vaznic pěnou PUR viz PD, výška 270 mm</t>
  </si>
  <si>
    <t xml:space="preserve">bm </t>
  </si>
  <si>
    <t>1159703324</t>
  </si>
  <si>
    <t>24,35*2</t>
  </si>
  <si>
    <t>398</t>
  </si>
  <si>
    <t>783314101</t>
  </si>
  <si>
    <t>944508795</t>
  </si>
  <si>
    <t>https://podminky.urs.cz/item/CS_URS_2024_02/783314101</t>
  </si>
  <si>
    <t>(0,095*2+0,27)*2*(23,4*2)</t>
  </si>
  <si>
    <t>(0,12*4)*2*(6,01-3,35)</t>
  </si>
  <si>
    <t>771</t>
  </si>
  <si>
    <t>Podlahy z dlaždic</t>
  </si>
  <si>
    <t>399</t>
  </si>
  <si>
    <t>771111011</t>
  </si>
  <si>
    <t>Příprava podkladu před provedením dlažby vysátí podlah</t>
  </si>
  <si>
    <t>-1720982</t>
  </si>
  <si>
    <t>https://podminky.urs.cz/item/CS_URS_2024_02/771111011</t>
  </si>
  <si>
    <t>F001+F011+F021</t>
  </si>
  <si>
    <t>"podesty schodišť"2,1*1*(2)</t>
  </si>
  <si>
    <t>"odpočet čistící zony"4,6*1,2</t>
  </si>
  <si>
    <t>400</t>
  </si>
  <si>
    <t>-934116544</t>
  </si>
  <si>
    <t>401</t>
  </si>
  <si>
    <t>771574412</t>
  </si>
  <si>
    <t>Montáž podlah z dlaždic keramických lepených cementovým flexibilním lepidlem hladkých, tloušťky do 10 mm přes 0,5 do 2 ks/m2</t>
  </si>
  <si>
    <t>900311232</t>
  </si>
  <si>
    <t>https://podminky.urs.cz/item/CS_URS_2024_02/771574412</t>
  </si>
  <si>
    <t>402</t>
  </si>
  <si>
    <t>59761141</t>
  </si>
  <si>
    <t>dlažba keramická slinutá mrazuvzdorná do interiéru i exteriéru R11 povrch hladký/matný tl do 10mm přes 0,5 do 2ks/m2 dle specifikace PD</t>
  </si>
  <si>
    <t>139243902</t>
  </si>
  <si>
    <t>196,544*1,1 'Přepočtené koeficientem množství</t>
  </si>
  <si>
    <t>403</t>
  </si>
  <si>
    <t>771161021</t>
  </si>
  <si>
    <t>Příprava podkladu před provedením dlažby montáž profilu ukončujícího profilu pro plynulý přechod (dlažba-koberec apod.)</t>
  </si>
  <si>
    <t>1761035442</t>
  </si>
  <si>
    <t>https://podminky.urs.cz/item/CS_URS_2024_02/771161021</t>
  </si>
  <si>
    <t>"1 PP"1,8+1,45</t>
  </si>
  <si>
    <t>"1 NP"1,9+0,9</t>
  </si>
  <si>
    <t>"2 NP"1</t>
  </si>
  <si>
    <t>404</t>
  </si>
  <si>
    <t>59054100</t>
  </si>
  <si>
    <t>profil přechodový Al s pohyblivým ramenem 8x20mm</t>
  </si>
  <si>
    <t>-1596770466</t>
  </si>
  <si>
    <t>7,05*1,1 'Přepočtené koeficientem množství</t>
  </si>
  <si>
    <t>405</t>
  </si>
  <si>
    <t>771474111</t>
  </si>
  <si>
    <t>Montáž soklů z dlaždic keramických lepených cementovým flexibilním lepidlem rovných, výšky do 65 mm</t>
  </si>
  <si>
    <t>584911620</t>
  </si>
  <si>
    <t>https://podminky.urs.cz/item/CS_URS_2024_02/771474111</t>
  </si>
  <si>
    <t>"odpočet otvorů"</t>
  </si>
  <si>
    <t>"1 PP"-(1,93+1,8+0,9+1,2+1,45+1+1+0,7+1,7+0,9+1,2+0,9+1,7+0,9+0,9+0,9+1)</t>
  </si>
  <si>
    <t>"1 NP"-(0,9+0,9+1+0,9+1,9+3,734)</t>
  </si>
  <si>
    <t>"2 NP"-(1+1+0,8+1)</t>
  </si>
  <si>
    <t>"ostění dveří"</t>
  </si>
  <si>
    <t>"1 PP"0</t>
  </si>
  <si>
    <t>"1 NP"0,25*2</t>
  </si>
  <si>
    <t>"2 NP"0</t>
  </si>
  <si>
    <t>406</t>
  </si>
  <si>
    <t>771591115</t>
  </si>
  <si>
    <t>Podlahy - dokončovací práce spárování silikonem</t>
  </si>
  <si>
    <t>-108058406</t>
  </si>
  <si>
    <t>https://podminky.urs.cz/item/CS_URS_2024_02/771591115</t>
  </si>
  <si>
    <t>407</t>
  </si>
  <si>
    <t>771591117</t>
  </si>
  <si>
    <t>Podlahy - dokončovací práce spárování akrylem</t>
  </si>
  <si>
    <t>517765284</t>
  </si>
  <si>
    <t>https://podminky.urs.cz/item/CS_URS_2024_02/771591117</t>
  </si>
  <si>
    <t>408</t>
  </si>
  <si>
    <t>771591184</t>
  </si>
  <si>
    <t>Podlahy - dokončovací práce pracnější řezání dlaždic keramických rovné</t>
  </si>
  <si>
    <t>-1097125280</t>
  </si>
  <si>
    <t>https://podminky.urs.cz/item/CS_URS_2024_02/771591184</t>
  </si>
  <si>
    <t>409</t>
  </si>
  <si>
    <t>59761177</t>
  </si>
  <si>
    <t>dlažba keramická nemrazuvzdorná R9 povrch hladký/matný tl do 10mm přes 4 do 6ks/m2 dle specifikace PD</t>
  </si>
  <si>
    <t>-1373777533</t>
  </si>
  <si>
    <t>99,184*0,15 'Přepočtené koeficientem množství</t>
  </si>
  <si>
    <t>410</t>
  </si>
  <si>
    <t>998771102</t>
  </si>
  <si>
    <t>Přesun hmot pro podlahy z dlaždic stanovený z hmotnosti přesunovaného materiálu vodorovná dopravní vzdálenost do 50 m základní v objektech výšky přes 6 do 12 m</t>
  </si>
  <si>
    <t>518884482</t>
  </si>
  <si>
    <t>https://podminky.urs.cz/item/CS_URS_2024_02/998771102</t>
  </si>
  <si>
    <t>771-1</t>
  </si>
  <si>
    <t>Hydroizolace pod dlažbu</t>
  </si>
  <si>
    <t>411</t>
  </si>
  <si>
    <t>771591207</t>
  </si>
  <si>
    <t>Izolace podlahy pod dlažbu montáž izolace nátěrem nebo stěrkou ve dvou vrstvách</t>
  </si>
  <si>
    <t>1065067378</t>
  </si>
  <si>
    <t>https://podminky.urs.cz/item/CS_URS_2024_02/771591207</t>
  </si>
  <si>
    <t>"koupelny, WC a mokré prostory"</t>
  </si>
  <si>
    <t>"010"1,38+0,7*0,3</t>
  </si>
  <si>
    <t>"007"4,11+1*0,115</t>
  </si>
  <si>
    <t>"1NP"</t>
  </si>
  <si>
    <t>"104"3,72+0,9*0,14</t>
  </si>
  <si>
    <t>"105"4,36+1*0,14</t>
  </si>
  <si>
    <t>"106"5,17</t>
  </si>
  <si>
    <t>"107"4,02+0,9*0,14</t>
  </si>
  <si>
    <t>"108"5,47</t>
  </si>
  <si>
    <t>"109"1,38+0,7*0,3</t>
  </si>
  <si>
    <t>"2NP"</t>
  </si>
  <si>
    <t>"204"1,9+0,8*0,115</t>
  </si>
  <si>
    <t>"205"2,72</t>
  </si>
  <si>
    <t>412</t>
  </si>
  <si>
    <t>58581246</t>
  </si>
  <si>
    <t>stěrka hydroizolační jednosložková do interiéru pod dlažbu</t>
  </si>
  <si>
    <t>-433949008</t>
  </si>
  <si>
    <t>Poznámka k položce:_x000D_
1,5 kg/m2</t>
  </si>
  <si>
    <t>36,659*1,5 'Přepočtené koeficientem množství</t>
  </si>
  <si>
    <t>413</t>
  </si>
  <si>
    <t>771591237</t>
  </si>
  <si>
    <t>Izolace podlahy pod dlažbu montáž těsnícího pásu pro styčné nebo dilatační spáry</t>
  </si>
  <si>
    <t>-363457418</t>
  </si>
  <si>
    <t>https://podminky.urs.cz/item/CS_URS_2024_02/771591237</t>
  </si>
  <si>
    <t>"odpočet dveří"-(0,7+0,7+1+0,9+0,9+0,9+0,7+0,7+1+0,9+0,9+0,9+0,8+0,8+0,8)</t>
  </si>
  <si>
    <t>414</t>
  </si>
  <si>
    <t>28355022</t>
  </si>
  <si>
    <t>páska pružná těsnící hydroizolační š do 125mm</t>
  </si>
  <si>
    <t>-1880730249</t>
  </si>
  <si>
    <t>67,7*1,165 'Přepočtené koeficientem množství</t>
  </si>
  <si>
    <t>771-2</t>
  </si>
  <si>
    <t>Obklad schodiště</t>
  </si>
  <si>
    <t>415</t>
  </si>
  <si>
    <t>771111012</t>
  </si>
  <si>
    <t>Příprava podkladu před provedením dlažby vysátí schodišť</t>
  </si>
  <si>
    <t>-142301492</t>
  </si>
  <si>
    <t>https://podminky.urs.cz/item/CS_URS_2024_02/771111012</t>
  </si>
  <si>
    <t>416</t>
  </si>
  <si>
    <t>771121015</t>
  </si>
  <si>
    <t>Příprava podkladu před provedením dlažby nátěr kontaktní pro nesavé podklady na podlahu</t>
  </si>
  <si>
    <t>1476452811</t>
  </si>
  <si>
    <t>https://podminky.urs.cz/item/CS_URS_2024_02/771121015</t>
  </si>
  <si>
    <t>"1 NP"hrana*(0,175+0,25)</t>
  </si>
  <si>
    <t>417</t>
  </si>
  <si>
    <t>771161022</t>
  </si>
  <si>
    <t>Příprava podkladu před provedením dlažby montáž profilu ukončujícího profilu pro schodové hrany a ukončení dlažby</t>
  </si>
  <si>
    <t>869511375</t>
  </si>
  <si>
    <t>https://podminky.urs.cz/item/CS_URS_2024_02/771161022</t>
  </si>
  <si>
    <t>418</t>
  </si>
  <si>
    <t>59054140</t>
  </si>
  <si>
    <t>profil schodový protiskluzový ušlechtilá ocel V2A R10 V6 2x1000mm</t>
  </si>
  <si>
    <t>962132539</t>
  </si>
  <si>
    <t>40*1,15 'Přepočtené koeficientem množství</t>
  </si>
  <si>
    <t>419</t>
  </si>
  <si>
    <t>771274113</t>
  </si>
  <si>
    <t>Montáž obkladů schodišť z dlaždic keramických lepených cementovým flexibilním lepidlem stupnic hladkých, šířky přes 250 do 300 mm</t>
  </si>
  <si>
    <t>886881835</t>
  </si>
  <si>
    <t>https://podminky.urs.cz/item/CS_URS_2024_02/771274113</t>
  </si>
  <si>
    <t>420</t>
  </si>
  <si>
    <t>59761128</t>
  </si>
  <si>
    <t>dlažba keramická slinutá nemrazuvzdorná R9/A povrch hladký/matný tl do 10mm přes 9 do 12ks/m2 dle specifikace PD</t>
  </si>
  <si>
    <t>593351155</t>
  </si>
  <si>
    <t>"stupnice"hrana*0,3</t>
  </si>
  <si>
    <t>"podstupnice"hrana*0,3</t>
  </si>
  <si>
    <t>24*1,15 'Přepočtené koeficientem množství</t>
  </si>
  <si>
    <t>421</t>
  </si>
  <si>
    <t>771274121</t>
  </si>
  <si>
    <t>Montáž obkladů schodišť z dlaždic keramických lepených cementovým flexibilním lepidlem stupnic reliéfních nebo z dekorů, šířky do 200 mm</t>
  </si>
  <si>
    <t>569690285</t>
  </si>
  <si>
    <t>https://podminky.urs.cz/item/CS_URS_2024_02/771274121</t>
  </si>
  <si>
    <t>422</t>
  </si>
  <si>
    <t>771474131</t>
  </si>
  <si>
    <t>Montáž soklů z dlaždic keramických lepených cementovým flexibilním lepidlem schodišťových stupňovitých, výšky do 65 mm</t>
  </si>
  <si>
    <t>920753166</t>
  </si>
  <si>
    <t>https://podminky.urs.cz/item/CS_URS_2024_02/771474131</t>
  </si>
  <si>
    <t>40*(0,175+0,25)</t>
  </si>
  <si>
    <t>423</t>
  </si>
  <si>
    <t>59761185</t>
  </si>
  <si>
    <t>sokl keramický mrazuvzdorný povrch hladký/matný tl do 10mm výšky přes 65 do 90mm dle specifikace PD</t>
  </si>
  <si>
    <t>126445131</t>
  </si>
  <si>
    <t>424</t>
  </si>
  <si>
    <t>-1029006138</t>
  </si>
  <si>
    <t>425</t>
  </si>
  <si>
    <t>732560017</t>
  </si>
  <si>
    <t>776</t>
  </si>
  <si>
    <t>Podlahy povlakové</t>
  </si>
  <si>
    <t>426</t>
  </si>
  <si>
    <t>776111112</t>
  </si>
  <si>
    <t>Příprava podkladu povlakových podlah a stěn broušení podlah nového podkladu betonového</t>
  </si>
  <si>
    <t>1340217448</t>
  </si>
  <si>
    <t>https://podminky.urs.cz/item/CS_URS_2024_02/776111112</t>
  </si>
  <si>
    <t>F002+F012+F022</t>
  </si>
  <si>
    <t>427</t>
  </si>
  <si>
    <t>776111311</t>
  </si>
  <si>
    <t>Příprava podkladu povlakových podlah a stěn vysátí podlah</t>
  </si>
  <si>
    <t>-1384198142</t>
  </si>
  <si>
    <t>https://podminky.urs.cz/item/CS_URS_2024_02/776111311</t>
  </si>
  <si>
    <t>428</t>
  </si>
  <si>
    <t>776121112</t>
  </si>
  <si>
    <t>Příprava podkladu povlakových podlah a stěn penetrace vodou ředitelná podlah</t>
  </si>
  <si>
    <t>370132281</t>
  </si>
  <si>
    <t>https://podminky.urs.cz/item/CS_URS_2024_02/776121112</t>
  </si>
  <si>
    <t>429</t>
  </si>
  <si>
    <t>776231111</t>
  </si>
  <si>
    <t>Montáž podlahovin z vinylu lepením lamel nebo čtverců standardním lepidlem</t>
  </si>
  <si>
    <t>-1880869936</t>
  </si>
  <si>
    <t>https://podminky.urs.cz/item/CS_URS_2024_02/776231111</t>
  </si>
  <si>
    <t>430</t>
  </si>
  <si>
    <t>M007</t>
  </si>
  <si>
    <t>Vinyl dle specifikace PD</t>
  </si>
  <si>
    <t>1043746542</t>
  </si>
  <si>
    <t xml:space="preserve">Poznámka k položce:_x000D_
PVC vinyl heterogenní hybridní zátěžový a akustický, role š. 2m, útlum 15dB, tloušťka 2,60mm, nášlapná vrstva 0,70mm, rozměrová stálost &lt;0,1%, zátěž 34/42, otlak do 0,05mm, Bfl S1,  protiskluz μ ≥ 0,6, R10, chemická odolnost vynikající, PUR úprava tvrzena laserem a UV, bez ftalátů, INDOOR AIR COMFORT GOLD_x000D_
</t>
  </si>
  <si>
    <t>157,2*1,1 'Přepočtené koeficientem množství</t>
  </si>
  <si>
    <t>431</t>
  </si>
  <si>
    <t>M009</t>
  </si>
  <si>
    <t>Sametový vinyl dle specifikace PD</t>
  </si>
  <si>
    <t>2123232580</t>
  </si>
  <si>
    <t xml:space="preserve">Poznámka k položce:_x000D_
sametový vinyl textilní vyrobený systémem vločkování, vzor digitální tisk, role 2m, tl. 4,30mm, vlákno 100% Nylon 6.6, hustota min. 70mil./m2, útlum 20dB, protiskluz &gt; R10, Bfl-s1, zátěž 33, antibakteriální úprava, nepropustná spodní vrstva z PVC, bez ftalátů, IACG_x000D_
</t>
  </si>
  <si>
    <t>60*1,1 'Přepočtené koeficientem množství</t>
  </si>
  <si>
    <t>432</t>
  </si>
  <si>
    <t>775413401</t>
  </si>
  <si>
    <t>Montáž lišty obvodové lepené</t>
  </si>
  <si>
    <t>-239730826</t>
  </si>
  <si>
    <t>https://podminky.urs.cz/item/CS_URS_2024_02/775413401</t>
  </si>
  <si>
    <t>197,2</t>
  </si>
  <si>
    <t>433</t>
  </si>
  <si>
    <t>28411007</t>
  </si>
  <si>
    <t>lišta soklová dle specifikace PD</t>
  </si>
  <si>
    <t>395750635</t>
  </si>
  <si>
    <t>197,2*1,1 'Přepočtené koeficientem množství</t>
  </si>
  <si>
    <t>434</t>
  </si>
  <si>
    <t>998776102</t>
  </si>
  <si>
    <t>Přesun hmot pro podlahy povlakové stanovený z hmotnosti přesunovaného materiálu vodorovná dopravní vzdálenost do 50 m základní v objektech výšky přes 6 do 12 m</t>
  </si>
  <si>
    <t>-509829968</t>
  </si>
  <si>
    <t>https://podminky.urs.cz/item/CS_URS_2024_02/998776102</t>
  </si>
  <si>
    <t>781</t>
  </si>
  <si>
    <t>Dokončovací práce - obklady</t>
  </si>
  <si>
    <t>435</t>
  </si>
  <si>
    <t>781121011</t>
  </si>
  <si>
    <t>Příprava podkladu před provedením obkladu nátěr penetrační na stěnu</t>
  </si>
  <si>
    <t>436354837</t>
  </si>
  <si>
    <t>https://podminky.urs.cz/item/CS_URS_2024_02/781121011</t>
  </si>
  <si>
    <t>436</t>
  </si>
  <si>
    <t>781474164</t>
  </si>
  <si>
    <t>Montáž keramických obkladů stěn lepených cementovým flexibilním lepidlem reliéfních nebo z dekorů přes 4 do 6 ks/m2</t>
  </si>
  <si>
    <t>1428366709</t>
  </si>
  <si>
    <t>https://podminky.urs.cz/item/CS_URS_2024_02/781474164</t>
  </si>
  <si>
    <t>437</t>
  </si>
  <si>
    <t>59761707</t>
  </si>
  <si>
    <t>obklad keramický nemrazuvzdorný povrch hladký/lesklý tl do 10mm přes 4 do 6ks/m2  dle specifikace PD</t>
  </si>
  <si>
    <t>1071116831</t>
  </si>
  <si>
    <t>185,707*1,1 'Přepočtené koeficientem množství</t>
  </si>
  <si>
    <t>438</t>
  </si>
  <si>
    <t>781161021</t>
  </si>
  <si>
    <t>Příprava podkladu před provedením obkladu montáž profilu ukončujícího profilu rohového, vanového</t>
  </si>
  <si>
    <t>1803570957</t>
  </si>
  <si>
    <t>https://podminky.urs.cz/item/CS_URS_2024_02/781161021</t>
  </si>
  <si>
    <t>"ostění, nadpraží, ostré rohy, přizdívky nad WC"</t>
  </si>
  <si>
    <t>"ostění"(2,9-0,85+1)*2*2</t>
  </si>
  <si>
    <t>"přizdívky"0,9+0,94+0,94+0,95+1,485</t>
  </si>
  <si>
    <t>439</t>
  </si>
  <si>
    <t>59054132</t>
  </si>
  <si>
    <t>profil ukončovací pro vnější hrany obkladů hliník leskle eloxovaný chromem 8x2500mm</t>
  </si>
  <si>
    <t>-160711488</t>
  </si>
  <si>
    <t>17,415*1,1 'Přepočtené koeficientem množství</t>
  </si>
  <si>
    <t>440</t>
  </si>
  <si>
    <t>781495115</t>
  </si>
  <si>
    <t>Obklad - dokončující práce ostatní práce spárování silikonem</t>
  </si>
  <si>
    <t>268772941</t>
  </si>
  <si>
    <t>https://podminky.urs.cz/item/CS_URS_2024_02/781495115</t>
  </si>
  <si>
    <t>"svislé kouty"2,2*(14+6)+2,9*24+1,7*2</t>
  </si>
  <si>
    <t>441</t>
  </si>
  <si>
    <t>781495142</t>
  </si>
  <si>
    <t>Obklad - dokončující práce průnik obkladem kruhový, bez izolace přes DN 30 do DN 90</t>
  </si>
  <si>
    <t>427889593</t>
  </si>
  <si>
    <t>https://podminky.urs.cz/item/CS_URS_2024_02/781495142</t>
  </si>
  <si>
    <t>"umyvadlo"3*(2+5+1)</t>
  </si>
  <si>
    <t>"elektro"4*12</t>
  </si>
  <si>
    <t>442</t>
  </si>
  <si>
    <t>781495143</t>
  </si>
  <si>
    <t>Obklad - dokončující práce průnik obkladem kruhový, bez izolace přes DN 90</t>
  </si>
  <si>
    <t>-983662644</t>
  </si>
  <si>
    <t>https://podminky.urs.cz/item/CS_URS_2024_02/781495143</t>
  </si>
  <si>
    <t>"WC"7</t>
  </si>
  <si>
    <t>443</t>
  </si>
  <si>
    <t>781571111</t>
  </si>
  <si>
    <t>Montáž keramických obkladů ostění lepených standardním lepidlem šířky ostění do 200 mm</t>
  </si>
  <si>
    <t>133324305</t>
  </si>
  <si>
    <t>https://podminky.urs.cz/item/CS_URS_2024_02/781571111</t>
  </si>
  <si>
    <t>444</t>
  </si>
  <si>
    <t>2142511488</t>
  </si>
  <si>
    <t>17,415*0,3 'Přepočtené koeficientem množství</t>
  </si>
  <si>
    <t>445</t>
  </si>
  <si>
    <t>998781102</t>
  </si>
  <si>
    <t>Přesun hmot pro obklady keramické stanovený z hmotnosti přesunovaného materiálu vodorovná dopravní vzdálenost do 50 m základní v objektech výšky přes 6 do 12 m</t>
  </si>
  <si>
    <t>-2146088586</t>
  </si>
  <si>
    <t>https://podminky.urs.cz/item/CS_URS_2024_02/998781102</t>
  </si>
  <si>
    <t>781-1</t>
  </si>
  <si>
    <t>Hydroizolace pod obklad</t>
  </si>
  <si>
    <t>446</t>
  </si>
  <si>
    <t>781131207</t>
  </si>
  <si>
    <t>Izolace stěny pod obklad montáž izolace nátěrem nebo stěrkou ve dvou vrstvách</t>
  </si>
  <si>
    <t>443189350</t>
  </si>
  <si>
    <t>https://podminky.urs.cz/item/CS_URS_2024_02/781131207</t>
  </si>
  <si>
    <t>"soklík k vodorovné HI"0,15*(Obklad00+Obklad01+Obklad02)</t>
  </si>
  <si>
    <t>447</t>
  </si>
  <si>
    <t>-1041428036</t>
  </si>
  <si>
    <t>Poznámka k položce:_x000D_
Spotřeba: 0,5 kg/m2, tl. 1 mm</t>
  </si>
  <si>
    <t>12,045*1,5 'Přepočtené koeficientem množství</t>
  </si>
  <si>
    <t>782</t>
  </si>
  <si>
    <t>Dokončovací práce - obklady z kamene nebo cihl. pásků</t>
  </si>
  <si>
    <t>448</t>
  </si>
  <si>
    <t>782132211</t>
  </si>
  <si>
    <t>Montáž obkladů stěn z tvrdých kamenů kladených do lepidla ze 3 až 5 rozdílných druhů pravoúhlých desek sestavených do pravidelně se opakujících vzorů tl. do 25 mm</t>
  </si>
  <si>
    <t>1083473147</t>
  </si>
  <si>
    <t>https://podminky.urs.cz/item/CS_URS_2024_02/782132211</t>
  </si>
  <si>
    <t>fasáda-fasáda2+sokl</t>
  </si>
  <si>
    <t>0,2*(ostění0+ostění1+nadpraží0+nadpraží1)</t>
  </si>
  <si>
    <t>449</t>
  </si>
  <si>
    <t>58384672</t>
  </si>
  <si>
    <t>kamenný obklad dle PD</t>
  </si>
  <si>
    <t>1698919843</t>
  </si>
  <si>
    <t>334,246*1,05 'Přepočtené koeficientem množství</t>
  </si>
  <si>
    <t>450</t>
  </si>
  <si>
    <t>782191111</t>
  </si>
  <si>
    <t>Příplatek k cenám obkladů stěn z kamene a betonu za plochu do 10 m2 jednotlivě</t>
  </si>
  <si>
    <t>-1165496613</t>
  </si>
  <si>
    <t>https://podminky.urs.cz/item/CS_URS_2024_02/782191111</t>
  </si>
  <si>
    <t>451</t>
  </si>
  <si>
    <t>998782102</t>
  </si>
  <si>
    <t>Přesun hmot pro obklady kamenné stanovený z hmotnosti přesunovaného materiálu vodorovná dopravní vzdálenost do 50 m základní v objektech výšky přes 6 do 12 m</t>
  </si>
  <si>
    <t>-2109736575</t>
  </si>
  <si>
    <t>https://podminky.urs.cz/item/CS_URS_2024_02/998782102</t>
  </si>
  <si>
    <t>784</t>
  </si>
  <si>
    <t>Dokončovací práce - malby a tapety</t>
  </si>
  <si>
    <t>452</t>
  </si>
  <si>
    <t>784111001</t>
  </si>
  <si>
    <t>Oprášení (ometení) podkladu v místnostech výšky do 3,80 m</t>
  </si>
  <si>
    <t>-759204024</t>
  </si>
  <si>
    <t>https://podminky.urs.cz/item/CS_URS_2024_02/784111001</t>
  </si>
  <si>
    <t>"omtíka bez obkladů"omítka-obklad</t>
  </si>
  <si>
    <t>"SDK podhledy"(sdk+sdk2+sdk3+sdk4)</t>
  </si>
  <si>
    <t>453</t>
  </si>
  <si>
    <t>784181101</t>
  </si>
  <si>
    <t>Penetrace podkladu jednonásobná základní akrylátová bezbarvá v místnostech výšky do 3,80 m</t>
  </si>
  <si>
    <t>-62403995</t>
  </si>
  <si>
    <t>https://podminky.urs.cz/item/CS_URS_2024_02/784181101</t>
  </si>
  <si>
    <t>454</t>
  </si>
  <si>
    <t>784211101</t>
  </si>
  <si>
    <t>Malby z malířských směsí oděruvzdorných za mokra dvojnásobné, bílé za mokra oděruvzdorné výborně v místnostech výšky do 3,80 m</t>
  </si>
  <si>
    <t>1653558973</t>
  </si>
  <si>
    <t>https://podminky.urs.cz/item/CS_URS_2024_02/784211101</t>
  </si>
  <si>
    <t>455</t>
  </si>
  <si>
    <t>784161001</t>
  </si>
  <si>
    <t>Tmelení spar a rohů, šířky do 3 mm akrylátovým tmelem v místnostech výšky do 3,80 m</t>
  </si>
  <si>
    <t>-2071950707</t>
  </si>
  <si>
    <t>https://podminky.urs.cz/item/CS_URS_2024_02/784161001</t>
  </si>
  <si>
    <t>"obvody místností"obvod00+obvod01+obvod02</t>
  </si>
  <si>
    <t>"k zárubním" (dveře0+dveře1+dveře2)*5</t>
  </si>
  <si>
    <t>"lokální trhliny" (F00+F01+F02)*0,15</t>
  </si>
  <si>
    <t>456</t>
  </si>
  <si>
    <t>784171001</t>
  </si>
  <si>
    <t>Olepování vnitřních ploch (materiál ve specifikaci) včetně pozdějšího odlepení páskou nebo fólií v místnostech výšky do 3,80 m</t>
  </si>
  <si>
    <t>-1647515975</t>
  </si>
  <si>
    <t>https://podminky.urs.cz/item/CS_URS_2024_02/784171001</t>
  </si>
  <si>
    <t>(F00+F01+F02)*0,25</t>
  </si>
  <si>
    <t>457</t>
  </si>
  <si>
    <t>58124833</t>
  </si>
  <si>
    <t>páska pro malířské potřeby maskovací krepová 19mmx50m</t>
  </si>
  <si>
    <t>-535544410</t>
  </si>
  <si>
    <t>99,17*1,1 'Přepočtené koeficientem množství</t>
  </si>
  <si>
    <t>458</t>
  </si>
  <si>
    <t>784171101</t>
  </si>
  <si>
    <t>Zakrytí nemalovaných ploch (materiál ve specifikaci) včetně pozdějšího odkrytí podlah</t>
  </si>
  <si>
    <t>-74980480</t>
  </si>
  <si>
    <t>https://podminky.urs.cz/item/CS_URS_2024_02/784171101</t>
  </si>
  <si>
    <t>F00+F01+F02</t>
  </si>
  <si>
    <t>459</t>
  </si>
  <si>
    <t>58124842</t>
  </si>
  <si>
    <t>fólie pro malířské potřeby zakrývací tl 7µ 4x5m</t>
  </si>
  <si>
    <t>684602548</t>
  </si>
  <si>
    <t>396,68*1,1 'Přepočtené koeficientem množství</t>
  </si>
  <si>
    <t>460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</si>
  <si>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</si>
  <si>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</si>
  <si>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-717117775</t>
  </si>
  <si>
    <t>https://podminky.urs.cz/item/CS_URS_2024_02/784171121</t>
  </si>
  <si>
    <t>"zařizovací předměty</t>
  </si>
  <si>
    <t>(F00+F01+F02)*0,4</t>
  </si>
  <si>
    <t xml:space="preserve">"okna, dveře" </t>
  </si>
  <si>
    <t>(okno0+okno1+okno2+dveře0*2+dveře1*2+dveře2*2)</t>
  </si>
  <si>
    <t>461</t>
  </si>
  <si>
    <t>532436762</t>
  </si>
  <si>
    <t>326,399*1,1 'Přepočtené koeficientem množství</t>
  </si>
  <si>
    <t>786</t>
  </si>
  <si>
    <t>Dokončovací práce - čalounické úpravy</t>
  </si>
  <si>
    <t>462</t>
  </si>
  <si>
    <t>786623021</t>
  </si>
  <si>
    <t>Montáž fasádních žaluzií před okenní nebo dveřní otvor ovládaných motorem, včetně krycího plechu a vodících profilů, plochy do 4 m2</t>
  </si>
  <si>
    <t>1388284770</t>
  </si>
  <si>
    <t>https://podminky.urs.cz/item/CS_URS_2024_02/786623021</t>
  </si>
  <si>
    <t>"Ž2</t>
  </si>
  <si>
    <t>"Ž3</t>
  </si>
  <si>
    <t>463</t>
  </si>
  <si>
    <t>55342546</t>
  </si>
  <si>
    <t>žaluzie Z-90 fasádní ovládaná základním motorem příslušenství plochy do 2,5m2</t>
  </si>
  <si>
    <t>1023284265</t>
  </si>
  <si>
    <t>1*2,25</t>
  </si>
  <si>
    <t>2*1*1,75</t>
  </si>
  <si>
    <t>464</t>
  </si>
  <si>
    <t>786623023</t>
  </si>
  <si>
    <t>Montáž fasádních žaluzií před okenní nebo dveřní otvor ovládaných motorem, včetně krycího plechu a vodících profilů, plochy přes 4 do 6 m2</t>
  </si>
  <si>
    <t>-1333978741</t>
  </si>
  <si>
    <t>https://podminky.urs.cz/item/CS_URS_2024_02/786623023</t>
  </si>
  <si>
    <t>"Ž1</t>
  </si>
  <si>
    <t>"Ž4</t>
  </si>
  <si>
    <t>465</t>
  </si>
  <si>
    <t>55342550</t>
  </si>
  <si>
    <t>žaluzie Z-90 fasádní ovládaná základním motorem příslušenství plochy do 6,0m2</t>
  </si>
  <si>
    <t>-1633757179</t>
  </si>
  <si>
    <t>2*2,6*2</t>
  </si>
  <si>
    <t>2*1,75</t>
  </si>
  <si>
    <t>466</t>
  </si>
  <si>
    <t>786623027</t>
  </si>
  <si>
    <t>Montáž fasádních žaluzií před okenní nebo dveřní otvor ovládaných motorem, včetně krycího plechu a vodících profilů, plochy přes 8 m2</t>
  </si>
  <si>
    <t>-50521558</t>
  </si>
  <si>
    <t>https://podminky.urs.cz/item/CS_URS_2024_02/786623027</t>
  </si>
  <si>
    <t>"Ž5</t>
  </si>
  <si>
    <t>"Ž6</t>
  </si>
  <si>
    <t>467</t>
  </si>
  <si>
    <t>55342553</t>
  </si>
  <si>
    <t>žaluzie Z-90 fasádní ovládaná základním motorem příslušenství plochy do 12,0m2</t>
  </si>
  <si>
    <t>1353995513</t>
  </si>
  <si>
    <t>2,5*4,5</t>
  </si>
  <si>
    <t>2,6*4,5</t>
  </si>
  <si>
    <t>468</t>
  </si>
  <si>
    <t>786623039</t>
  </si>
  <si>
    <t>Montáž venkovních žaluzií do okenního nebo dveřního otvoru žaluziové schránky, délky do 1300 mm</t>
  </si>
  <si>
    <t>-1763727250</t>
  </si>
  <si>
    <t>https://podminky.urs.cz/item/CS_URS_2024_02/786623039</t>
  </si>
  <si>
    <t>"Ž2,3</t>
  </si>
  <si>
    <t>469</t>
  </si>
  <si>
    <t>28376718</t>
  </si>
  <si>
    <t>kryt podomítkový PUR s izolací XPS 30 mm včetně kotvení pro žaluzii plochy do 3,0m2 š do 1,0m</t>
  </si>
  <si>
    <t>-1813294794</t>
  </si>
  <si>
    <t>470</t>
  </si>
  <si>
    <t>786623041</t>
  </si>
  <si>
    <t>Montáž venkovních žaluzií do okenního nebo dveřního otvoru žaluziové schránky, délky přes 1300 do 2400 mm</t>
  </si>
  <si>
    <t>-1737525136</t>
  </si>
  <si>
    <t>https://podminky.urs.cz/item/CS_URS_2024_02/786623041</t>
  </si>
  <si>
    <t>471</t>
  </si>
  <si>
    <t>28376723</t>
  </si>
  <si>
    <t>kryt podomítkový PUR s izolací XPS 30 mm včetně kotvení pro žaluzii plochy do 4,0m2 š do 2,0m</t>
  </si>
  <si>
    <t>-1637189926</t>
  </si>
  <si>
    <t>472</t>
  </si>
  <si>
    <t>786623045</t>
  </si>
  <si>
    <t>Montáž venkovních žaluzií do okenního nebo dveřního otvoru žaluziové schránky, délky přes 4000 mm</t>
  </si>
  <si>
    <t>-1847044411</t>
  </si>
  <si>
    <t>https://podminky.urs.cz/item/CS_URS_2024_02/786623045</t>
  </si>
  <si>
    <t xml:space="preserve">"Ž5, 6 </t>
  </si>
  <si>
    <t>473</t>
  </si>
  <si>
    <t>28376741</t>
  </si>
  <si>
    <t>kryt podomítkový PUR s izolací XPS 30 mm včetně kotvení pro žaluzii plochy do 12,0m2 š přes 4,0m</t>
  </si>
  <si>
    <t>-882410224</t>
  </si>
  <si>
    <t>474</t>
  </si>
  <si>
    <t>786623051</t>
  </si>
  <si>
    <t>Montáž venkovních žaluzií do okenního nebo dveřního otvoru obkladové desky s pouzdrem nebo pouzdra pro skrytý vodící profil žaluzie</t>
  </si>
  <si>
    <t>1167967229</t>
  </si>
  <si>
    <t>https://podminky.urs.cz/item/CS_URS_2024_02/786623051</t>
  </si>
  <si>
    <t>2*6</t>
  </si>
  <si>
    <t>475</t>
  </si>
  <si>
    <t>28376750</t>
  </si>
  <si>
    <t>deska sendvičová s pouzdrem pro zapuštěný vodící profil žaluzie</t>
  </si>
  <si>
    <t>1537817896</t>
  </si>
  <si>
    <t>0,2*(2,25*2+2,5*2+1,75*2*2+1,75*2+2,6+2,6+2,6)</t>
  </si>
  <si>
    <t>476</t>
  </si>
  <si>
    <t>28376751</t>
  </si>
  <si>
    <t>pouzdro pro skrytý vodící profil žaluzie včetně příslušenství</t>
  </si>
  <si>
    <t>1726998933</t>
  </si>
  <si>
    <t>(2,25*2+2,5*2+1,75*2*2+1,75*2+2,6+2,6+2,6)</t>
  </si>
  <si>
    <t>477</t>
  </si>
  <si>
    <t>998786102</t>
  </si>
  <si>
    <t>Přesun hmot pro stínění a čalounické úpravy stanovený z hmotnosti přesunovaného materiálu vodorovná dopravní vzdálenost do 50 m základní v objektech výšky (hloubky) přes 6 do 12 m</t>
  </si>
  <si>
    <t>-1774632862</t>
  </si>
  <si>
    <t>https://podminky.urs.cz/item/CS_URS_2024_02/998786102</t>
  </si>
  <si>
    <t>Soupis:</t>
  </si>
  <si>
    <t>11 - PLYNOVÁ ZAŘÍZENÍ</t>
  </si>
  <si>
    <t>RUDÍKOV, P.Č. 2250/4, 2261, ST. 63, 2208/9</t>
  </si>
  <si>
    <t>Ondřej Zikán</t>
  </si>
  <si>
    <t xml:space="preserve">    723 - Zdravotechnika - vnitřní plynovod</t>
  </si>
  <si>
    <t xml:space="preserve">    783 - Dokončovací práce - nátěry</t>
  </si>
  <si>
    <t>723</t>
  </si>
  <si>
    <t>Zdravotechnika - vnitřní plynovod</t>
  </si>
  <si>
    <t>723111202</t>
  </si>
  <si>
    <t>Potrubí z ocelových trubek závitových černých spojovaných svařováním, bezešvých běžných DN 15</t>
  </si>
  <si>
    <t>112483661</t>
  </si>
  <si>
    <t>https://podminky.urs.cz/item/CS_URS_2024_02/723111202</t>
  </si>
  <si>
    <t>1 "dodávka a montáž, včetně přirážky na prořez</t>
  </si>
  <si>
    <t>723111203</t>
  </si>
  <si>
    <t>Potrubí z ocelových trubek závitových černých spojovaných svařováním, bezešvých běžných DN 20</t>
  </si>
  <si>
    <t>-372960322</t>
  </si>
  <si>
    <t>https://podminky.urs.cz/item/CS_URS_2024_02/723111203</t>
  </si>
  <si>
    <t>723111204</t>
  </si>
  <si>
    <t>Potrubí z ocelových trubek závitových černých spojovaných svařováním, bezešvých běžných DN 25</t>
  </si>
  <si>
    <t>714204980</t>
  </si>
  <si>
    <t>https://podminky.urs.cz/item/CS_URS_2024_02/723111204</t>
  </si>
  <si>
    <t>6 "dodávka a montáž, včetně přirážky na prořez</t>
  </si>
  <si>
    <t>723150366</t>
  </si>
  <si>
    <t>Potrubí z ocelových trubek hladkých černých spojovaných chráničky Ø 44,5/3,2</t>
  </si>
  <si>
    <t>-2070098438</t>
  </si>
  <si>
    <t>https://podminky.urs.cz/item/CS_URS_2024_02/723150366</t>
  </si>
  <si>
    <t>723RM1011</t>
  </si>
  <si>
    <t>Manometr komplet vč. smyčky a uzávěru 0-600 kPa průměr 100mm</t>
  </si>
  <si>
    <t>TRŽNÍ CENA 2024</t>
  </si>
  <si>
    <t>-1149921522</t>
  </si>
  <si>
    <t>723RM1012</t>
  </si>
  <si>
    <t>Manometr komplet vč. smyčky a uzávěru 0-6 kPa průměr 100mm</t>
  </si>
  <si>
    <t>-301958056</t>
  </si>
  <si>
    <t>723160204</t>
  </si>
  <si>
    <t>Přípojky k plynoměrům spojované na závit bez ochozu G 1"</t>
  </si>
  <si>
    <t>1565711544</t>
  </si>
  <si>
    <t>https://podminky.urs.cz/item/CS_URS_2024_02/723160204</t>
  </si>
  <si>
    <t>723160334</t>
  </si>
  <si>
    <t>Přípojky k plynoměrům rozpěrky přípojek G 1"</t>
  </si>
  <si>
    <t>1754095388</t>
  </si>
  <si>
    <t>https://podminky.urs.cz/item/CS_URS_2024_02/723160334</t>
  </si>
  <si>
    <t>723190907</t>
  </si>
  <si>
    <t>Opravy plynovodního potrubí odvzdušnění a napuštění potrubí</t>
  </si>
  <si>
    <t>-388562126</t>
  </si>
  <si>
    <t>https://podminky.urs.cz/item/CS_URS_2024_02/723190907</t>
  </si>
  <si>
    <t>1+1+6</t>
  </si>
  <si>
    <t>723221302</t>
  </si>
  <si>
    <t>Armatury s jedním závitem ventily vzorkovací rohové PN 5 vnější závit G 1/2"</t>
  </si>
  <si>
    <t>587776189</t>
  </si>
  <si>
    <t>https://podminky.urs.cz/item/CS_URS_2024_02/723221302</t>
  </si>
  <si>
    <t>1 "dodávka a montáž</t>
  </si>
  <si>
    <t>723230104</t>
  </si>
  <si>
    <t>Armatury se dvěma závity s protipožární armaturou PN 5 kulové uzávěry přímé závity vnitřní G 1" FF</t>
  </si>
  <si>
    <t>992308719</t>
  </si>
  <si>
    <t>https://podminky.urs.cz/item/CS_URS_2024_02/723230104</t>
  </si>
  <si>
    <t>723231162</t>
  </si>
  <si>
    <t>Armatury se dvěma závity kohouty kulové PN 42 do 185°C plnoprůtokové vnitřní závit těžká řada G 1/2"</t>
  </si>
  <si>
    <t>-456836561</t>
  </si>
  <si>
    <t>https://podminky.urs.cz/item/CS_URS_2024_02/723231162</t>
  </si>
  <si>
    <t>723231164</t>
  </si>
  <si>
    <t>Armatury se dvěma závity kohouty kulové PN 42 do 185°C plnoprůtokové vnitřní závit těžká řada G 1"</t>
  </si>
  <si>
    <t>589517643</t>
  </si>
  <si>
    <t>https://podminky.urs.cz/item/CS_URS_2024_02/723231164</t>
  </si>
  <si>
    <t>723234311</t>
  </si>
  <si>
    <t>Armatury se dvěma závity středotlaké regulátory tlaku plynu jednostupňové pro zemní plyn, výkon do 6 m3/hod</t>
  </si>
  <si>
    <t>-1448071630</t>
  </si>
  <si>
    <t>https://podminky.urs.cz/item/CS_URS_2024_02/723234311</t>
  </si>
  <si>
    <t>723261912</t>
  </si>
  <si>
    <t xml:space="preserve">Montáž plynoměrů při rekonstrukci plynoinstalací s odvzdušněním a odzkoušením maximální průtok Q (m3/h) 6 m3/h </t>
  </si>
  <si>
    <t>-844899369</t>
  </si>
  <si>
    <t>https://podminky.urs.cz/item/CS_URS_2024_02/723261912</t>
  </si>
  <si>
    <t>38822269</t>
  </si>
  <si>
    <t>plynoměr membránový nízkotlaký se šroubením Qmax 6m3/h, PN 0,05MPa, rozteč 100</t>
  </si>
  <si>
    <t>196358198</t>
  </si>
  <si>
    <t>723RPL101</t>
  </si>
  <si>
    <t>Revize plynovodu</t>
  </si>
  <si>
    <t>-2110332015</t>
  </si>
  <si>
    <t>723RPL102</t>
  </si>
  <si>
    <t>Tlaková zkouška plynovodu</t>
  </si>
  <si>
    <t>888348583</t>
  </si>
  <si>
    <t>998723101</t>
  </si>
  <si>
    <t>Přesun hmot pro vnitřní plynovod stanovený z hmotnosti přesunovaného materiálu vodorovná dopravní vzdálenost do 50 m základní v objektech výšky do 6 m</t>
  </si>
  <si>
    <t>248112099</t>
  </si>
  <si>
    <t>https://podminky.urs.cz/item/CS_URS_2024_02/998723101</t>
  </si>
  <si>
    <t>998723192</t>
  </si>
  <si>
    <t>Přesun hmot pro vnitřní plynovod stanovený z hmotnosti přesunovaného materiálu vodorovná dopravní vzdálenost do 50 m Příplatek k cenám za zvětšený přesun přes vymezenou vodorovnou dopravní vzdálenost do 100 m</t>
  </si>
  <si>
    <t>-1961806838</t>
  </si>
  <si>
    <t>https://podminky.urs.cz/item/CS_URS_2024_02/998723192</t>
  </si>
  <si>
    <t>783</t>
  </si>
  <si>
    <t>Dokončovací práce - nátěry</t>
  </si>
  <si>
    <t>783614651</t>
  </si>
  <si>
    <t>Základní antikorozní nátěr armatur a kovových potrubí jednonásobný potrubí do DN 50 mm syntetický standardní</t>
  </si>
  <si>
    <t>-1872722066</t>
  </si>
  <si>
    <t>https://podminky.urs.cz/item/CS_URS_2024_02/783614651</t>
  </si>
  <si>
    <t>783617611</t>
  </si>
  <si>
    <t>Krycí nátěr (email) armatur a kovových potrubí potrubí do DN 50 mm dvojnásobný syntetický standardní</t>
  </si>
  <si>
    <t>1596021336</t>
  </si>
  <si>
    <t>https://podminky.urs.cz/item/CS_URS_2024_02/783617611</t>
  </si>
  <si>
    <t>12 -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</si>
  <si>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</si>
  <si>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</si>
  <si>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</si>
  <si>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</si>
  <si>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</si>
  <si>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736 - Ústřední vytápění - plošné vytápění a chlazení</t>
  </si>
  <si>
    <t>713411121</t>
  </si>
  <si>
    <t>Montáž izolace tepelné potrubí pásy nebo rohožemi s Al fólií staženými drátem 1x</t>
  </si>
  <si>
    <t>1594434897</t>
  </si>
  <si>
    <t>https://podminky.urs.cz/item/CS_URS_2024_02/713411121</t>
  </si>
  <si>
    <t>6+30+6</t>
  </si>
  <si>
    <t>63154570</t>
  </si>
  <si>
    <t>pouzdro izolační potrubní z minerální vlny s Al fólií max. 250/100°C 22/40mm</t>
  </si>
  <si>
    <t>-1006168977</t>
  </si>
  <si>
    <t>63154601</t>
  </si>
  <si>
    <t>pouzdro izolační potrubní z minerální vlny s Al fólií max. 250/100°C 28/50mm</t>
  </si>
  <si>
    <t>1300849609</t>
  </si>
  <si>
    <t>63154602</t>
  </si>
  <si>
    <t>pouzdro izolační potrubní z minerální vlny s Al fólií max. 250/100°C 35/50mm</t>
  </si>
  <si>
    <t>357451418</t>
  </si>
  <si>
    <t>713463131</t>
  </si>
  <si>
    <t>Montáž izolace tepelné potrubí potrubními pouzdry bez úpravy slepenými 1x tl izolace do 25 mm</t>
  </si>
  <si>
    <t>-1381343229</t>
  </si>
  <si>
    <t>https://podminky.urs.cz/item/CS_URS_2024_02/713463131</t>
  </si>
  <si>
    <t>90+39</t>
  </si>
  <si>
    <t>28377049</t>
  </si>
  <si>
    <t>pouzdro izolační potrubní z pěnového polyetylenu 28/25mm</t>
  </si>
  <si>
    <t>18640747</t>
  </si>
  <si>
    <t>28377056</t>
  </si>
  <si>
    <t>pouzdro izolační potrubní z pěnového polyetylenu 35/25mm</t>
  </si>
  <si>
    <t>-1550183979</t>
  </si>
  <si>
    <t>283771300.R</t>
  </si>
  <si>
    <t>spona na návlekovou izolaci</t>
  </si>
  <si>
    <t>-622752363</t>
  </si>
  <si>
    <t>283771350.R</t>
  </si>
  <si>
    <t>páska samolepící na návlekovou izolaci</t>
  </si>
  <si>
    <t>1374020305</t>
  </si>
  <si>
    <t>731</t>
  </si>
  <si>
    <t>Ústřední vytápění - kotelny</t>
  </si>
  <si>
    <t>731244492</t>
  </si>
  <si>
    <t>Kotle ocelové teplovodní plynové stacionární kondenzační montáž kotlů kondenzačních ostatních typů o výkonu přes 14 do 20 kW</t>
  </si>
  <si>
    <t>75754302</t>
  </si>
  <si>
    <t>https://podminky.urs.cz/item/CS_URS_2024_02/731244492</t>
  </si>
  <si>
    <t>48417691.R</t>
  </si>
  <si>
    <t>kotel ocelový plynový kondenzační závěsný pro vytápění 2,7-17,0kW s možností připojení zásobníku TV, integrovaný třícestný přepínací ventil, oběhové čerpadlo, integrovaná ekvitermní regulace</t>
  </si>
  <si>
    <t>-951055072</t>
  </si>
  <si>
    <t>731810322.R</t>
  </si>
  <si>
    <t>Nucený odtah spalin soustředným potrubím pro kondenzační kotel svislý 80/125 mm přes šikmou střechu, včetně kontrolního kusu, těsnící příruby, nadstřešní části_stavební sada_dodávka a montáž</t>
  </si>
  <si>
    <t>1627841554</t>
  </si>
  <si>
    <t>731810342.R</t>
  </si>
  <si>
    <t>Prodloužení soustředného potrubí pro kondenzační kotel průměru 80/125 mm, potrubí, včetně tvarovek - kolen_dodávka a montáž</t>
  </si>
  <si>
    <t>-2109530872</t>
  </si>
  <si>
    <t>731KOTX01</t>
  </si>
  <si>
    <t>Tlaková a provozní zkouška odkouření</t>
  </si>
  <si>
    <t>-1599356904</t>
  </si>
  <si>
    <t>731KOTX02</t>
  </si>
  <si>
    <t>Montáž regulační automatiky kotle a uvedení do provozu</t>
  </si>
  <si>
    <t>1861424608</t>
  </si>
  <si>
    <t>731KOTX03</t>
  </si>
  <si>
    <t>Uvedení do provozu plynového kotle se vstupní revizí</t>
  </si>
  <si>
    <t>681269308</t>
  </si>
  <si>
    <t>731KOTX04</t>
  </si>
  <si>
    <t>Multifunkční prostorový regulátor programovatelný, bezdrátový - čidlo venkovní teploty součástí kotle</t>
  </si>
  <si>
    <t>-1875070138</t>
  </si>
  <si>
    <t>998731101</t>
  </si>
  <si>
    <t>Přesun hmot pro kotelny stanovený z hmotnosti přesunovaného materiálu vodorovná dopravní vzdálenost do 50 m základní v objektech výšky do 6 m</t>
  </si>
  <si>
    <t>-1412397413</t>
  </si>
  <si>
    <t>https://podminky.urs.cz/item/CS_URS_2024_02/998731101</t>
  </si>
  <si>
    <t>998731193</t>
  </si>
  <si>
    <t>Přesun hmot pro kotelny stanovený z hmotnosti přesunovaného materiálu vodorovná dopravní vzdálenost do 50 m Příplatek k cenám za zvětšený přesun přes vymezenou vodorovnou dopravní vzdálenost do 500 m</t>
  </si>
  <si>
    <t>894758866</t>
  </si>
  <si>
    <t>https://podminky.urs.cz/item/CS_URS_2024_02/998731193</t>
  </si>
  <si>
    <t>732</t>
  </si>
  <si>
    <t>Ústřední vytápění - strojovny</t>
  </si>
  <si>
    <t>732199100</t>
  </si>
  <si>
    <t>Montáž štítků orientačních</t>
  </si>
  <si>
    <t>-479596238</t>
  </si>
  <si>
    <t>https://podminky.urs.cz/item/CS_URS_2024_02/732199100</t>
  </si>
  <si>
    <t>732211116</t>
  </si>
  <si>
    <t>Nepřímotopné zásobníkové ohřívače TUV stacionární s jedním teplosměnným výměníkem PN 0,6 MPa/1,0 MPa, t = 80°C/110°C objem zásobníku / v.pl. m2 výměníku 300 l / 1,50 m2</t>
  </si>
  <si>
    <t>373617317</t>
  </si>
  <si>
    <t>https://podminky.urs.cz/item/CS_URS_2024_02/732211116</t>
  </si>
  <si>
    <t>732331616</t>
  </si>
  <si>
    <t>Nádoby expanzní tlakové pro topné a chladicí soustavy s membránou bez pojistného ventilu se závitovým připojením PN 0,6 o objemu 50 l</t>
  </si>
  <si>
    <t>1730009307</t>
  </si>
  <si>
    <t>https://podminky.urs.cz/item/CS_URS_2024_02/732331616</t>
  </si>
  <si>
    <t>998732111</t>
  </si>
  <si>
    <t>Přesun hmot pro strojovny stanovený z hmotnosti přesunovaného materiálu vodorovná dopravní vzdálenost do 50 m s omezením mechanizace v objektech výšky do 6 m</t>
  </si>
  <si>
    <t>-825120866</t>
  </si>
  <si>
    <t>https://podminky.urs.cz/item/CS_URS_2024_02/998732111</t>
  </si>
  <si>
    <t>998732193</t>
  </si>
  <si>
    <t>Přesun hmot pro strojovny stanovený z hmotnosti přesunovaného materiálu vodorovná dopravní vzdálenost do 50 m Příplatek k cenám za zvětšený přesun přes vymezenou vodorovnou dopravní vzdálenost do 500 m</t>
  </si>
  <si>
    <t>101179185</t>
  </si>
  <si>
    <t>https://podminky.urs.cz/item/CS_URS_2024_02/998732193</t>
  </si>
  <si>
    <t>733</t>
  </si>
  <si>
    <t>Ústřední vytápění - rozvodné potrubí</t>
  </si>
  <si>
    <t>733222104</t>
  </si>
  <si>
    <t>Potrubí z trubek měděných polotvrdých spojovaných měkkým pájením Ø 22/1</t>
  </si>
  <si>
    <t>1908496353</t>
  </si>
  <si>
    <t>https://podminky.urs.cz/item/CS_URS_2024_02/733222104</t>
  </si>
  <si>
    <t>733223105</t>
  </si>
  <si>
    <t>Potrubí z trubek měděných tvrdých spojovaných měkkým pájením Ø 28/1,5</t>
  </si>
  <si>
    <t>1557336375</t>
  </si>
  <si>
    <t>https://podminky.urs.cz/item/CS_URS_2024_02/733223105</t>
  </si>
  <si>
    <t>733223106</t>
  </si>
  <si>
    <t>Potrubí z trubek měděných tvrdých spojovaných měkkým pájením Ø 35/1,5</t>
  </si>
  <si>
    <t>-719406664</t>
  </si>
  <si>
    <t>https://podminky.urs.cz/item/CS_URS_2024_02/733223106</t>
  </si>
  <si>
    <t>733224204</t>
  </si>
  <si>
    <t>Potrubí z trubek měděných Příplatek k cenám za potrubí vedené v kotelnách a strojovnách Ø 22/1,5</t>
  </si>
  <si>
    <t>-145860931</t>
  </si>
  <si>
    <t>https://podminky.urs.cz/item/CS_URS_2024_02/733224204</t>
  </si>
  <si>
    <t>733224205</t>
  </si>
  <si>
    <t>Potrubí z trubek měděných Příplatek k cenám za potrubí vedené v kotelnách a strojovnách Ø 28/1,5</t>
  </si>
  <si>
    <t>-188443858</t>
  </si>
  <si>
    <t>https://podminky.urs.cz/item/CS_URS_2024_02/733224205</t>
  </si>
  <si>
    <t>733224206</t>
  </si>
  <si>
    <t>Potrubí z trubek měděných Příplatek k cenám za potrubí vedené v kotelnách a strojovnách Ø 35/1,5</t>
  </si>
  <si>
    <t>315819370</t>
  </si>
  <si>
    <t>https://podminky.urs.cz/item/CS_URS_2024_02/733224206</t>
  </si>
  <si>
    <t>733224222</t>
  </si>
  <si>
    <t>Potrubí z trubek měděných Příplatek k cenám za zhotovení přípojky z trubek měděných Ø 15/1</t>
  </si>
  <si>
    <t>628785890</t>
  </si>
  <si>
    <t>https://podminky.urs.cz/item/CS_URS_2024_02/733224222</t>
  </si>
  <si>
    <t>733224224</t>
  </si>
  <si>
    <t>Potrubí z trubek měděných Příplatek k cenám za zhotovení přípojky z trubek měděných Ø 22/1</t>
  </si>
  <si>
    <t>1101476889</t>
  </si>
  <si>
    <t>https://podminky.urs.cz/item/CS_URS_2024_02/733224224</t>
  </si>
  <si>
    <t>733224225</t>
  </si>
  <si>
    <t>Potrubí z trubek měděných Příplatek k cenám za zhotovení přípojky z trubek měděných D 28/1,5</t>
  </si>
  <si>
    <t>-1786910601</t>
  </si>
  <si>
    <t>https://podminky.urs.cz/item/CS_URS_2024_02/733224225</t>
  </si>
  <si>
    <t>733291101</t>
  </si>
  <si>
    <t>Zkouška těsnosti potrubí měděné do D 35x1,5</t>
  </si>
  <si>
    <t>615076373</t>
  </si>
  <si>
    <t>https://podminky.urs.cz/item/CS_URS_2024_02/733291101</t>
  </si>
  <si>
    <t>6+120+45</t>
  </si>
  <si>
    <t>733POX01</t>
  </si>
  <si>
    <t>Stavební přípomoci, vrtání, drážkování, sádrování a ostatní pomocné práce</t>
  </si>
  <si>
    <t>h</t>
  </si>
  <si>
    <t>-1948924155</t>
  </si>
  <si>
    <t>733POX02</t>
  </si>
  <si>
    <t>Topná, dilatační a provozní zkoužka</t>
  </si>
  <si>
    <t>-1667754585</t>
  </si>
  <si>
    <t>998733111</t>
  </si>
  <si>
    <t>Přesun hmot pro rozvody potrubí stanovený z hmotnosti přesunovaného materiálu vodorovná dopravní vzdálenost do 50 m s omezením mechanizace v objektech výšky do 6 m</t>
  </si>
  <si>
    <t>-1100822651</t>
  </si>
  <si>
    <t>https://podminky.urs.cz/item/CS_URS_2024_02/998733111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</si>
  <si>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</si>
  <si>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</si>
  <si>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1283203127</t>
  </si>
  <si>
    <t>https://podminky.urs.cz/item/CS_URS_2024_02/998733193</t>
  </si>
  <si>
    <t>734</t>
  </si>
  <si>
    <t>Ústřední vytápění - armatury</t>
  </si>
  <si>
    <t>734211120</t>
  </si>
  <si>
    <t>Ventil závitový odvzdušňovací G 1/2 PN 14 do 120°C automatický</t>
  </si>
  <si>
    <t>-1815015967</t>
  </si>
  <si>
    <t>https://podminky.urs.cz/item/CS_URS_2024_02/734211120</t>
  </si>
  <si>
    <t>(5*2)+2</t>
  </si>
  <si>
    <t>734242414</t>
  </si>
  <si>
    <t>Ventily zpětné závitové PN 16 do 110°C přímé G 1</t>
  </si>
  <si>
    <t>759459480</t>
  </si>
  <si>
    <t>https://podminky.urs.cz/item/CS_URS_2024_02/734242414</t>
  </si>
  <si>
    <t>734291123</t>
  </si>
  <si>
    <t>Kohout plnící a vypouštěcí G 1/2 PN 10 do 110°C závitový</t>
  </si>
  <si>
    <t>-164353086</t>
  </si>
  <si>
    <t>https://podminky.urs.cz/item/CS_URS_2024_02/734291123</t>
  </si>
  <si>
    <t>(5*2)+8</t>
  </si>
  <si>
    <t>734291274</t>
  </si>
  <si>
    <t>Ostatní armatury filtry závitové pro topné a chladicí systémy PN 30 do 110°C přímé s vnitřními závity a integrovaným magnetem G 1</t>
  </si>
  <si>
    <t>-189471784</t>
  </si>
  <si>
    <t>https://podminky.urs.cz/item/CS_URS_2024_02/734291274</t>
  </si>
  <si>
    <t>734292715</t>
  </si>
  <si>
    <t>Kohout kulový přímý G 1 PN 42 do 185°C vnitřní závit</t>
  </si>
  <si>
    <t>535582484</t>
  </si>
  <si>
    <t>https://podminky.urs.cz/item/CS_URS_2024_02/734292715</t>
  </si>
  <si>
    <t>734MX01</t>
  </si>
  <si>
    <t>Ultrazvukový měřič spotřeby tepla Qp = 0,6m3/h L=110mm G 3/4" vč. příslušenství a teplotních čidel - dodávka a montáž</t>
  </si>
  <si>
    <t>2059355692</t>
  </si>
  <si>
    <t>734MX02</t>
  </si>
  <si>
    <t>Ultrazvukový měřič spotřeby tepla Qp = 1,5m3/h L=130mm G 1" vč. příslušenství a teplotních čidel k ohřívaši teplé vody - dodávka a montáž</t>
  </si>
  <si>
    <t>1744808417</t>
  </si>
  <si>
    <t>734ARX101</t>
  </si>
  <si>
    <t>kombinovaný automatický vyvažovací ventil 3/4" typu AB-PM - dodávka a montáž</t>
  </si>
  <si>
    <t>-517842483</t>
  </si>
  <si>
    <t>734ARX102</t>
  </si>
  <si>
    <t>pohon kombinovaného ventilu s ovládacím napětím 230V - otevřeno / zavřeno - dodávka a montáž</t>
  </si>
  <si>
    <t>1736241658</t>
  </si>
  <si>
    <t>734ARX103</t>
  </si>
  <si>
    <t>regulátor tlakového rozdílu 1" typu ASV-BD - dodávka a montáž</t>
  </si>
  <si>
    <t>-384142390</t>
  </si>
  <si>
    <t>734ARX104</t>
  </si>
  <si>
    <t>bytový prostorový termostat digitální s časovým programem ke kombinovanému ventilu, včetně prokabelování trasy a pohonu ventilu 230V - dodávka a montáž</t>
  </si>
  <si>
    <t>247657023</t>
  </si>
  <si>
    <t>734XEN01</t>
  </si>
  <si>
    <t>Kulový kohout se zajištěním a vypouštěním pro expanzní nádoby 3/4" - dodávka a montáž</t>
  </si>
  <si>
    <t>318140823</t>
  </si>
  <si>
    <t>998734111</t>
  </si>
  <si>
    <t>Přesun hmot pro armatury stanovený z hmotnosti přesunovaného materiálu vodorovná dopravní vzdálenost do 50 m s omezením mechanizace v objektech výšky do 6 m</t>
  </si>
  <si>
    <t>-244183278</t>
  </si>
  <si>
    <t>https://podminky.urs.cz/item/CS_URS_2024_02/998734111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</si>
  <si>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</si>
  <si>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</si>
  <si>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-739611879</t>
  </si>
  <si>
    <t>https://podminky.urs.cz/item/CS_URS_2024_02/998734193</t>
  </si>
  <si>
    <t>735</t>
  </si>
  <si>
    <t>Ústřední vytápění - otopná tělesa</t>
  </si>
  <si>
    <t>735000911</t>
  </si>
  <si>
    <t>Regulace otopného systému při opravách vyregulování dvojregulačních ventilů a kohoutů s ručním ovládáním</t>
  </si>
  <si>
    <t>1407829870</t>
  </si>
  <si>
    <t>https://podminky.urs.cz/item/CS_URS_2024_02/735000911</t>
  </si>
  <si>
    <t>735191905</t>
  </si>
  <si>
    <t>Ostatní opravy otopných těles odvzdušnění tělesa</t>
  </si>
  <si>
    <t>-1058803352</t>
  </si>
  <si>
    <t>https://podminky.urs.cz/item/CS_URS_2024_02/735191905</t>
  </si>
  <si>
    <t>735191910</t>
  </si>
  <si>
    <t>Ostatní opravy otopných těles napuštění vody do otopného systému včetně potrubí (bez kotle a ohříváků) otopných těles</t>
  </si>
  <si>
    <t>-430770476</t>
  </si>
  <si>
    <t>https://podminky.urs.cz/item/CS_URS_2024_02/735191910</t>
  </si>
  <si>
    <t>736</t>
  </si>
  <si>
    <t>Ústřední vytápění - plošné vytápění a chlazení</t>
  </si>
  <si>
    <t>736110212</t>
  </si>
  <si>
    <t>Trubkové teplovodní podlahové vytápění rozvod v systémové desce potrubí polyethylen PE-Xa nebo PE-Xb (s kyslíkovou bariérou) rozvodné potrubí 17x2 mm, rozteč 150 mm</t>
  </si>
  <si>
    <t>1034511792</t>
  </si>
  <si>
    <t>https://podminky.urs.cz/item/CS_URS_2024_02/736110212</t>
  </si>
  <si>
    <t>(315+140+170+895+550)*1,3</t>
  </si>
  <si>
    <t>736110251</t>
  </si>
  <si>
    <t>Trubkové teplovodní podlahové vytápění rozvod v systémové desce systémová deska bez tepelné izolace, výšky 20 až 24 mm</t>
  </si>
  <si>
    <t>169155445</t>
  </si>
  <si>
    <t>https://podminky.urs.cz/item/CS_URS_2024_02/736110251</t>
  </si>
  <si>
    <t>(59,8+25,2+26,1+170,7+105,1)*1,3</t>
  </si>
  <si>
    <t>736110652</t>
  </si>
  <si>
    <t>Trubkové teplovodní podlahové vytápění doplňkové prvky okrajový izolační pruh</t>
  </si>
  <si>
    <t>-259343871</t>
  </si>
  <si>
    <t>https://podminky.urs.cz/item/CS_URS_2024_02/736110652</t>
  </si>
  <si>
    <t>736110653</t>
  </si>
  <si>
    <t>Trubkové teplovodní podlahové vytápění doplňkové prvky ochranná trubka</t>
  </si>
  <si>
    <t>746918748</t>
  </si>
  <si>
    <t>https://podminky.urs.cz/item/CS_URS_2024_02/736110653</t>
  </si>
  <si>
    <t>736110654</t>
  </si>
  <si>
    <t>Trubkové teplovodní podlahové vytápění doplňkové prvky spárový (dilatační) profil</t>
  </si>
  <si>
    <t>-223382443</t>
  </si>
  <si>
    <t>https://podminky.urs.cz/item/CS_URS_2024_02/736110654</t>
  </si>
  <si>
    <t>736111001</t>
  </si>
  <si>
    <t>Trubkové teplovodní podlahové vytápění rozdělovače mosazné s průtokoměry dvouokruhové</t>
  </si>
  <si>
    <t>1178747177</t>
  </si>
  <si>
    <t>https://podminky.urs.cz/item/CS_URS_2024_02/736111001</t>
  </si>
  <si>
    <t>736111002</t>
  </si>
  <si>
    <t>Trubkové teplovodní podlahové vytápění rozdělovače mosazné s průtokoměry tříokruhové</t>
  </si>
  <si>
    <t>-1678214774</t>
  </si>
  <si>
    <t>https://podminky.urs.cz/item/CS_URS_2024_02/736111002</t>
  </si>
  <si>
    <t>736111005</t>
  </si>
  <si>
    <t>Trubkové teplovodní podlahové vytápění rozdělovače mosazné s průtokoměry šestiokruhové</t>
  </si>
  <si>
    <t>1882425859</t>
  </si>
  <si>
    <t>https://podminky.urs.cz/item/CS_URS_2024_02/736111005</t>
  </si>
  <si>
    <t>736111009</t>
  </si>
  <si>
    <t>Trubkové teplovodní podlahové vytápění rozdělovače mosazné s průtokoměry desítiokruhové</t>
  </si>
  <si>
    <t>1663543087</t>
  </si>
  <si>
    <t>https://podminky.urs.cz/item/CS_URS_2024_02/736111009</t>
  </si>
  <si>
    <t>736111034</t>
  </si>
  <si>
    <t>Trubkové teplovodní podlahové vytápění připojovací šroubení rozdělovače, potrubí 17x2,0 mm</t>
  </si>
  <si>
    <t>-295257604</t>
  </si>
  <si>
    <t>https://podminky.urs.cz/item/CS_URS_2024_02/736111034</t>
  </si>
  <si>
    <t>((2*2)+3+6+10)*2</t>
  </si>
  <si>
    <t>736111103</t>
  </si>
  <si>
    <t>Trubkové teplovodní podlahové vytápění skříně rozdělovače pod omítku, pro rozdělovač s počtem okruhů 6-9</t>
  </si>
  <si>
    <t>-694957893</t>
  </si>
  <si>
    <t>https://podminky.urs.cz/item/CS_URS_2024_02/736111103</t>
  </si>
  <si>
    <t>736111104</t>
  </si>
  <si>
    <t>Trubkové teplovodní podlahové vytápění skříně rozdělovače pod omítku, pro rozdělovač s počtem okruhů 8-12</t>
  </si>
  <si>
    <t>1005922042</t>
  </si>
  <si>
    <t>https://podminky.urs.cz/item/CS_URS_2024_02/736111104</t>
  </si>
  <si>
    <t>13 - VZDUCHOTECHNIKA</t>
  </si>
  <si>
    <t xml:space="preserve">    D1 - Ostatní náklady</t>
  </si>
  <si>
    <t xml:space="preserve">    751 - Vzduchotechnika</t>
  </si>
  <si>
    <t xml:space="preserve">    751.1 - Zařízení č.1</t>
  </si>
  <si>
    <t>D1</t>
  </si>
  <si>
    <t>Ostatní náklady</t>
  </si>
  <si>
    <t>751101103.R01</t>
  </si>
  <si>
    <t>Zprovoznění zařízení, měření, zaregulování a uvedení do provozu rekuperačních VZT jednotek</t>
  </si>
  <si>
    <t>-2025946056</t>
  </si>
  <si>
    <t>751101106.R04</t>
  </si>
  <si>
    <t>Dopravní a režijní náklady</t>
  </si>
  <si>
    <t>-14294866</t>
  </si>
  <si>
    <t>751101107.R05</t>
  </si>
  <si>
    <t>Stavební přípomoci, sekání, vrtání, drážkování, sádrování, stavební zapravení a zahození, úprava povrchů, ostatní pomocné práce, hodinová zúčtovací sazba včetně použitého materiálu</t>
  </si>
  <si>
    <t>hod</t>
  </si>
  <si>
    <t>2050234747</t>
  </si>
  <si>
    <t>751101108.R06</t>
  </si>
  <si>
    <t>Závěsový a montážní materiál pro uložení potrubí a zařízení</t>
  </si>
  <si>
    <t>-665382480</t>
  </si>
  <si>
    <t>751101109.R07</t>
  </si>
  <si>
    <t>Pomocné modulové pozinkované konstrukce pro uložení zařízení</t>
  </si>
  <si>
    <t>1268936802</t>
  </si>
  <si>
    <t>751101110.R08</t>
  </si>
  <si>
    <t>Montážní plošina přenosná - instalace a zpětná demontáž</t>
  </si>
  <si>
    <t>1110129166</t>
  </si>
  <si>
    <t>751101111.R09</t>
  </si>
  <si>
    <t>Pryžové podložky pro stacionární vzduchotechnickou jednotku</t>
  </si>
  <si>
    <t>1478385137</t>
  </si>
  <si>
    <t>75130018.R12</t>
  </si>
  <si>
    <t>Těsnění prostupů požárními dělícími konstrukcemi - požární ucpávky a tmely pro potrubí</t>
  </si>
  <si>
    <t>512</t>
  </si>
  <si>
    <t>953582832</t>
  </si>
  <si>
    <t>Montáž izolace tepelné potrubí a ohybů pásy nebo rohožemi s povrchovou úpravou hliníkovou fólií připevněnými ocelovým drátem potrubí jednovrstvá</t>
  </si>
  <si>
    <t>561975206</t>
  </si>
  <si>
    <t>15+2"odečteno z projektového modelu"</t>
  </si>
  <si>
    <t>17*1,3 'Přepočtené koeficientem množství</t>
  </si>
  <si>
    <t>63153726</t>
  </si>
  <si>
    <t>deska izolační z minerální vlny pro technickou izolaci 150kg/m3 max.teplota do 650°C tl 60mm</t>
  </si>
  <si>
    <t>-41376876</t>
  </si>
  <si>
    <t>15"odečteno z projektového modelu"</t>
  </si>
  <si>
    <t>15*1,3 'Přepočtené koeficientem množství</t>
  </si>
  <si>
    <t>63153740</t>
  </si>
  <si>
    <t>deska izolační z minerální vlny pro technickou izolaci 45-55kg/m3 max.teplota do 400°C tl 40mm</t>
  </si>
  <si>
    <t>289657052</t>
  </si>
  <si>
    <t>2"odečteno z projektového modelu"</t>
  </si>
  <si>
    <t>2*1,3 'Přepočtené koeficientem množství</t>
  </si>
  <si>
    <t>700700191.R01</t>
  </si>
  <si>
    <t>Al páska šířky 50mm</t>
  </si>
  <si>
    <t>1796109482</t>
  </si>
  <si>
    <t>751</t>
  </si>
  <si>
    <t>Vzduchotechnika</t>
  </si>
  <si>
    <t>998751201</t>
  </si>
  <si>
    <t>Přesun hmot pro vzduchotechniku stanovený procentní sazbou (%) z ceny vodorovná dopravní vzdálenost do 50 m v objektech výšky do 12 m</t>
  </si>
  <si>
    <t>%</t>
  </si>
  <si>
    <t>-415729387</t>
  </si>
  <si>
    <t>https://podminky.urs.cz/item/CS_URS_2024_02/998751201</t>
  </si>
  <si>
    <t>998751291</t>
  </si>
  <si>
    <t>Přesun hmot pro vzduchotechniku stanovený procentní sazbou (%) z ceny Příplatek k cenám za zvětšený přesun přes vymezenou největší dopravní vzdálenost do 500 m</t>
  </si>
  <si>
    <t>1565315620</t>
  </si>
  <si>
    <t>https://podminky.urs.cz/item/CS_URS_2024_02/998751291</t>
  </si>
  <si>
    <t>751.1</t>
  </si>
  <si>
    <t>Zařízení č.1</t>
  </si>
  <si>
    <t>751611115</t>
  </si>
  <si>
    <t>Montáž vzduchotechnické jednotky s rekuperací tepla centrální stojaté s výměnou vzduchu přes 500 do 1000 m3/h</t>
  </si>
  <si>
    <t>-620967899</t>
  </si>
  <si>
    <t>https://podminky.urs.cz/item/CS_URS_2024_02/751611115</t>
  </si>
  <si>
    <t>42944138.R01</t>
  </si>
  <si>
    <t>Kompaktní rekuperační vzduchotechnická jednotka parapetní, deskový protiproudý výměník ZZT s obtokem, filtry na sání a výfuku, výměník pro přímý výpar, elektrický ohřívač, integrovaná regulace (Vp=Vo=840 m3/h, ∆pp=250Pa, ∆po=250Pa)</t>
  </si>
  <si>
    <t>31644342</t>
  </si>
  <si>
    <t>751614121</t>
  </si>
  <si>
    <t>1773359390</t>
  </si>
  <si>
    <t>https://podminky.urs.cz/item/CS_URS_2024_02/751614121</t>
  </si>
  <si>
    <t>40461005</t>
  </si>
  <si>
    <t>čidlo oxidu uhličitého CO2 IP30</t>
  </si>
  <si>
    <t>691863642</t>
  </si>
  <si>
    <t>1"odečteno z projektového modelu"</t>
  </si>
  <si>
    <t>751721111</t>
  </si>
  <si>
    <t>Montáž klimatizační jednotky venkovní jednofázové napájení do 2 vnitřních jednotek</t>
  </si>
  <si>
    <t>46881771</t>
  </si>
  <si>
    <t>https://podminky.urs.cz/item/CS_URS_2024_02/751721111</t>
  </si>
  <si>
    <t>42952015.R01</t>
  </si>
  <si>
    <t>jednotka klimatizační venkovní jednofázové napájení do 2 vnitřních jednotek o výkonu do 5,5kW</t>
  </si>
  <si>
    <t>-1267214293</t>
  </si>
  <si>
    <t>751791121.R02</t>
  </si>
  <si>
    <t>CU-chladírenské potrubí 6-10/1 mm izolovaná PEX 9mm vč. náplně  - dodávka a montáž</t>
  </si>
  <si>
    <t>550170786</t>
  </si>
  <si>
    <t>6"odečteno z projektového modelu"</t>
  </si>
  <si>
    <t>6*1,2 'Přepočtené koeficientem množství</t>
  </si>
  <si>
    <t>75130015.R03</t>
  </si>
  <si>
    <t>Ochrana kondenzátního potrubí elektrickým topným kabelem ve venkovním prostředí - dodávka a montáž</t>
  </si>
  <si>
    <t>-312216080</t>
  </si>
  <si>
    <t>751311111</t>
  </si>
  <si>
    <t>Montáž vyústi čtyřhranné do kruhového potrubí, průřezu do 0,040 m2</t>
  </si>
  <si>
    <t>1993464725</t>
  </si>
  <si>
    <t>https://podminky.urs.cz/item/CS_URS_2024_02/751311111</t>
  </si>
  <si>
    <t>42973037</t>
  </si>
  <si>
    <t>výusť dvouřadá do kruhového potrubí SPIRO Pz 300x100mm</t>
  </si>
  <si>
    <t>301864672</t>
  </si>
  <si>
    <t>751322111</t>
  </si>
  <si>
    <t>Montáž talířových ventilů, anemostatů, dýz anemostatu kruhového bez skříně, průměru do 300 mm</t>
  </si>
  <si>
    <t>1046779996</t>
  </si>
  <si>
    <t>https://podminky.urs.cz/item/CS_URS_2024_02/751322111</t>
  </si>
  <si>
    <t>42972808.R04</t>
  </si>
  <si>
    <t>anemostat kruhový s nastavitelným kuželem pro přívod/odvod vzduchu ocelový D 125mm</t>
  </si>
  <si>
    <t>-594653672</t>
  </si>
  <si>
    <t>13"odečteno z projektového modelu"</t>
  </si>
  <si>
    <t>751322012.R05</t>
  </si>
  <si>
    <t>Montáž talířového ventilu D přes 100 do 200 mm</t>
  </si>
  <si>
    <t>184512056</t>
  </si>
  <si>
    <t>42972213</t>
  </si>
  <si>
    <t>ventil talířový pro odvod vzduchu kovový D 125mm</t>
  </si>
  <si>
    <t>902297708</t>
  </si>
  <si>
    <t>16"odečteno z projektového modelu"</t>
  </si>
  <si>
    <t>751344121</t>
  </si>
  <si>
    <t>Montáž tlumičů hluku pro čtyřhranné potrubí, průřezu do 0,150 m2</t>
  </si>
  <si>
    <t>-48018921</t>
  </si>
  <si>
    <t>https://podminky.urs.cz/item/CS_URS_2024_02/751344121</t>
  </si>
  <si>
    <t>42976029.r01</t>
  </si>
  <si>
    <t>tlumič hluku čtyřhranný Pz 315x200x1500mm</t>
  </si>
  <si>
    <t>312001043</t>
  </si>
  <si>
    <t>751344121.R01</t>
  </si>
  <si>
    <t>Montáž přefukových prvků s útlumem hluku, průřezu do 0,150 m2</t>
  </si>
  <si>
    <t>-1520468580</t>
  </si>
  <si>
    <t>42976041.R02</t>
  </si>
  <si>
    <t>Přefukový prvek s útlumem hluku 570x130mm (akustický útlum 6dB)</t>
  </si>
  <si>
    <t>-1823587076</t>
  </si>
  <si>
    <t>4"odečteno z projektového modelu"</t>
  </si>
  <si>
    <t>751398051</t>
  </si>
  <si>
    <t>Montáž ostatních zařízení protidešťové žaluzie nebo žaluziové klapky na čtyřhranné potrubí, průřezu do 0,150 m2</t>
  </si>
  <si>
    <t>1426248969</t>
  </si>
  <si>
    <t>https://podminky.urs.cz/item/CS_URS_2024_02/751398051</t>
  </si>
  <si>
    <t>42972917</t>
  </si>
  <si>
    <t>žaluzie protidešťová s pevnými lamelami, pozink, pro potrubí 315x315mm</t>
  </si>
  <si>
    <t>-680591193</t>
  </si>
  <si>
    <t>751514612.r01</t>
  </si>
  <si>
    <t>Montáž škrtící klapky nebo zpětné klapky do plechového potrubí čtyřhranné s přírubou, průřezu přes 0,035 do 0,070 m2</t>
  </si>
  <si>
    <t>327413403</t>
  </si>
  <si>
    <t>42982400.R01</t>
  </si>
  <si>
    <t>klapka čtyřhranná regulační Pz 200x200mm, s motorickým pohonem s aretací 20%</t>
  </si>
  <si>
    <t>1034233317</t>
  </si>
  <si>
    <t>751514612</t>
  </si>
  <si>
    <t>Montáž požární klapky do plechového potrubí čtyřhranné s přírubou přes 0,035 do 0,070 m2</t>
  </si>
  <si>
    <t>1990884273</t>
  </si>
  <si>
    <t>https://podminky.urs.cz/item/CS_URS_2024_02/751514612</t>
  </si>
  <si>
    <t>42982457.R01</t>
  </si>
  <si>
    <t>klapka požární čtyřhranná Pz 200x200mm včetně motorického pohonu 230V</t>
  </si>
  <si>
    <t>1535440464</t>
  </si>
  <si>
    <t>3"odečteno z projektového modelu"</t>
  </si>
  <si>
    <t>42982458.R01</t>
  </si>
  <si>
    <t>klapka požární čtyřhranná Pz 300x100mm včetně motorického pohonu 230V</t>
  </si>
  <si>
    <t>-851484110</t>
  </si>
  <si>
    <t>751510013.R24</t>
  </si>
  <si>
    <t>Vzduchotechnické potrubí z pozinkovaného plechu čtyřhranné s přírubou vč. spojovacího,těsnícího materiálu - dodávka + montáž</t>
  </si>
  <si>
    <t>152558530</t>
  </si>
  <si>
    <t>70"+20% tvarovky,+10%prořez - odečteno z projektového modelu"</t>
  </si>
  <si>
    <t>70*1,3 'Přepočtené koeficientem množství</t>
  </si>
  <si>
    <t>751510042</t>
  </si>
  <si>
    <t>Vzduchotechnické potrubí z pozinkovaného plechu kruhové, trouba spirálně vinutá bez příruby, průměru přes 100 do 200 mm</t>
  </si>
  <si>
    <t>1567697989</t>
  </si>
  <si>
    <t>https://podminky.urs.cz/item/CS_URS_2024_02/751510042</t>
  </si>
  <si>
    <t>50"pr. 125 mm +20% tvarovky,+10%prořez - odečteno z projektového modelu"</t>
  </si>
  <si>
    <t>8"pr. 200 mm +20% tvarovky,+10%prořez - odečteno z projektového modelu"</t>
  </si>
  <si>
    <t>58*1,3 'Přepočtené koeficientem množství</t>
  </si>
  <si>
    <t>751537146</t>
  </si>
  <si>
    <t>Montáž potrubí ohebného kruhového izolovaného minerální vatou Al hadice (izolace tepelná i hluková), průměru přes 100 do 150 mm</t>
  </si>
  <si>
    <t>-782837310</t>
  </si>
  <si>
    <t>https://podminky.urs.cz/item/CS_URS_2024_02/751537146</t>
  </si>
  <si>
    <t>25"pr. 125 odečteno z projektového modelu"</t>
  </si>
  <si>
    <t>42981730</t>
  </si>
  <si>
    <t>hadice ohebná z Al s tepelnou a hlukovou izolací 25mm, délka 10m D 127mm</t>
  </si>
  <si>
    <t>1690450157</t>
  </si>
  <si>
    <t>14 - ZDRAVOTNĚ TECHNICKÉ INSTALACE</t>
  </si>
  <si>
    <t xml:space="preserve">rozpočet dle PD ZTI, nutná koordinace s projektem Interieru </t>
  </si>
  <si>
    <t>HSV - HSV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</si>
  <si>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</si>
  <si>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</si>
  <si>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</si>
  <si>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</si>
  <si>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</si>
  <si>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132312122</t>
  </si>
  <si>
    <t>Hloubení zapažených rýh šířky do 800 mm ručně s urovnáním dna do předepsaného profilu a spádu v hornině třídy těžitelnosti II skupiny 4 nesoudržných</t>
  </si>
  <si>
    <t>-1972208484</t>
  </si>
  <si>
    <t>https://podminky.urs.cz/item/CS_URS_2024_02/132312122</t>
  </si>
  <si>
    <t>"odměřeno z výkresové dokumentace" (30*0,8*0,9)+(13,5*0,8*1,3)+(16*0,8*1,3)</t>
  </si>
  <si>
    <t>151101101</t>
  </si>
  <si>
    <t>Zřízení pažení a rozepření stěn rýh pro podzemní vedení příložné pro jakoukoliv mezerovitost, hloubky do 2 m</t>
  </si>
  <si>
    <t>-52797789</t>
  </si>
  <si>
    <t>https://podminky.urs.cz/item/CS_URS_2024_02/151101101</t>
  </si>
  <si>
    <t>"odměřeno z výkresové dokumentace" ((30*0,9)+(13,5*1,3)+(16*1,3))*2</t>
  </si>
  <si>
    <t>151101111</t>
  </si>
  <si>
    <t>Odstranění pažení a rozepření stěn rýh pro podzemní vedení s uložením materiálu na vzdálenost do 3 m od kraje výkopu příložné, hloubky do 2 m</t>
  </si>
  <si>
    <t>1211475348</t>
  </si>
  <si>
    <t>https://podminky.urs.cz/item/CS_URS_2024_02/151101111</t>
  </si>
  <si>
    <t>"odměřeno z výkresové dokumentace"  ((30*0,9)+(13,5*1,3)+(16*1,3))*2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</si>
  <si>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</si>
  <si>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</si>
  <si>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2070873359</t>
  </si>
  <si>
    <t>https://podminky.urs.cz/item/CS_URS_2024_02/162651132</t>
  </si>
  <si>
    <t>"součet položek 7+8+10" (23,72+23,8+4,76)</t>
  </si>
  <si>
    <t>171201231</t>
  </si>
  <si>
    <t>772505671</t>
  </si>
  <si>
    <t>https://podminky.urs.cz/item/CS_URS_2024_02/171201231</t>
  </si>
  <si>
    <t>"součet položek 7+8+10 vynásobený měrnou hmotností" (23,72+23,8+4,76)*1,8</t>
  </si>
  <si>
    <t>171251201</t>
  </si>
  <si>
    <t>Uložení sypaniny na skládky nebo meziskládky bez hutnění s upravením uložené sypaniny do předepsaného tvaru</t>
  </si>
  <si>
    <t>1816848363</t>
  </si>
  <si>
    <t>https://podminky.urs.cz/item/CS_URS_2024_02/171251201</t>
  </si>
  <si>
    <t>174211101</t>
  </si>
  <si>
    <t>Zásyp sypaninou z jakékoliv horniny ručně s uložením výkopku ve vrstvách bez zhutnění jam, šachet, rýh nebo kolem objektů v těchto vykopávkách</t>
  </si>
  <si>
    <t>-403716100</t>
  </si>
  <si>
    <t>https://podminky.urs.cz/item/CS_URS_2024_02/174211101</t>
  </si>
  <si>
    <t>"štěrkopískem - odměřeno z výkresové dokumentace"  (30*0,8*0,3)+(13,5*0,8*0,7)+(16*0,8*0,7)</t>
  </si>
  <si>
    <t>2046538897</t>
  </si>
  <si>
    <t>"odměřeno z výkresové dokumentace"  (30*0,8*0,5)+(13,5*0,8*0,5)+(16*0,8*0,5)</t>
  </si>
  <si>
    <t>58331200.R01</t>
  </si>
  <si>
    <t>kamenivo těžené zásypový materiál</t>
  </si>
  <si>
    <t>943533892</t>
  </si>
  <si>
    <t xml:space="preserve">"položka 7+8+10*měrná hmotnost" (23,72+23,8+4,76)*1,8 </t>
  </si>
  <si>
    <t>451541111</t>
  </si>
  <si>
    <t>Lože pod potrubí, stoky a drobné objekty v otevřeném výkopu ze štěrkodrtě 0-63 mm</t>
  </si>
  <si>
    <t>523472644</t>
  </si>
  <si>
    <t>https://podminky.urs.cz/item/CS_URS_2024_02/451541111</t>
  </si>
  <si>
    <t>"odměřeno z výkresové dokumentace" (30*0,8*0,1)+(13,5*0,8*0,1)+(16*0,8*0,1)</t>
  </si>
  <si>
    <t>721</t>
  </si>
  <si>
    <t>Zdravotechnika - vnitřní kanalizace</t>
  </si>
  <si>
    <t>721101.R01</t>
  </si>
  <si>
    <t>1592399551</t>
  </si>
  <si>
    <t>721101.R02</t>
  </si>
  <si>
    <t>Příslušenství montážní organizace - přenosná montážní plošina s pracovní výškou do 3m</t>
  </si>
  <si>
    <t>-828992558</t>
  </si>
  <si>
    <t>721101.R03</t>
  </si>
  <si>
    <t>Protipožární pěna těsnění prostupů požárních dělících konstrukcí</t>
  </si>
  <si>
    <t>1290228624</t>
  </si>
  <si>
    <t>721101.R04</t>
  </si>
  <si>
    <t>Protipožární ucpávka těsnění prostupů požárních dělících konstrukcí</t>
  </si>
  <si>
    <t>120656428</t>
  </si>
  <si>
    <t>721173401</t>
  </si>
  <si>
    <t>Potrubí z trub PVC SN4 svodné (ležaté) DN 110</t>
  </si>
  <si>
    <t>722409238</t>
  </si>
  <si>
    <t>https://podminky.urs.cz/item/CS_URS_2024_02/721173401</t>
  </si>
  <si>
    <t>1"+20% tvarovky,+10%prořez - odečteno z projektového modelu"</t>
  </si>
  <si>
    <t>1*1,3 'Přepočtené koeficientem množství</t>
  </si>
  <si>
    <t>721173402</t>
  </si>
  <si>
    <t>Potrubí z trub PVC SN4 svodné (ležaté) DN 125</t>
  </si>
  <si>
    <t>-1016328376</t>
  </si>
  <si>
    <t>https://podminky.urs.cz/item/CS_URS_2024_02/721173402</t>
  </si>
  <si>
    <t>15"+20% tvarovky,+10%prořez - odečteno z projektového modelu"</t>
  </si>
  <si>
    <t>721173403</t>
  </si>
  <si>
    <t>Potrubí z trub PVC SN4 svodné (ležaté) DN 160</t>
  </si>
  <si>
    <t>1047060737</t>
  </si>
  <si>
    <t>https://podminky.urs.cz/item/CS_URS_2024_02/721173403</t>
  </si>
  <si>
    <t>12"+20% tvarovky,+10%prořez - odečteno z projektového modelu"</t>
  </si>
  <si>
    <t>12*1,3 'Přepočtené koeficientem množství</t>
  </si>
  <si>
    <t>721174025</t>
  </si>
  <si>
    <t>Potrubí z trub polypropylenových odpadní (svislé) DN 110</t>
  </si>
  <si>
    <t>-1463796755</t>
  </si>
  <si>
    <t>https://podminky.urs.cz/item/CS_URS_2024_02/721174025</t>
  </si>
  <si>
    <t>25"+20% tvarovky,+10%prořez - odečteno z projektového modelu"</t>
  </si>
  <si>
    <t>25*1,3 'Přepočtené koeficientem množství</t>
  </si>
  <si>
    <t>721174041</t>
  </si>
  <si>
    <t>Potrubí z trub polypropylenových připojovací DN 32</t>
  </si>
  <si>
    <t>435293122</t>
  </si>
  <si>
    <t>https://podminky.urs.cz/item/CS_URS_2024_02/721174041</t>
  </si>
  <si>
    <t>3"+20% tvarovky,+10%prořez - odečteno z projektového modelu"</t>
  </si>
  <si>
    <t>3*1,3 'Přepočtené koeficientem množství</t>
  </si>
  <si>
    <t>721174042</t>
  </si>
  <si>
    <t>Potrubí z trub polypropylenových připojovací DN 40</t>
  </si>
  <si>
    <t>1913951033</t>
  </si>
  <si>
    <t>https://podminky.urs.cz/item/CS_URS_2024_02/721174042</t>
  </si>
  <si>
    <t>8"+20% tvarovky,+10%prořez - odečteno z projektového modelu"</t>
  </si>
  <si>
    <t>8*1,3 'Přepočtené koeficientem množství</t>
  </si>
  <si>
    <t>721174043</t>
  </si>
  <si>
    <t>Potrubí z trub polypropylenových připojovací DN 50</t>
  </si>
  <si>
    <t>1505556929</t>
  </si>
  <si>
    <t>https://podminky.urs.cz/item/CS_URS_2024_02/721174043</t>
  </si>
  <si>
    <t>5"+20% tvarovky,+10%prořez - odečteno z projektového modelu"</t>
  </si>
  <si>
    <t>5*1,2 'Přepočtené koeficientem množství</t>
  </si>
  <si>
    <t>721174044</t>
  </si>
  <si>
    <t>Potrubí z trub polypropylenových připojovací DN 75</t>
  </si>
  <si>
    <t>-2025392935</t>
  </si>
  <si>
    <t>https://podminky.urs.cz/item/CS_URS_2024_02/721174044</t>
  </si>
  <si>
    <t>2"+20% tvarovky,+10%prořez - odečteno z projektového modelu"</t>
  </si>
  <si>
    <t>721174045</t>
  </si>
  <si>
    <t>Potrubí z trub polypropylenových připojovací DN 110</t>
  </si>
  <si>
    <t>1270301279</t>
  </si>
  <si>
    <t>https://podminky.urs.cz/item/CS_URS_2024_02/721174045</t>
  </si>
  <si>
    <t>721194103</t>
  </si>
  <si>
    <t>Vyměření přípojek na potrubí vyvedení a upevnění odpadních výpustek DN 32</t>
  </si>
  <si>
    <t>-36640683</t>
  </si>
  <si>
    <t>https://podminky.urs.cz/item/CS_URS_2024_02/721194103</t>
  </si>
  <si>
    <t>"SV VZT" 2</t>
  </si>
  <si>
    <t>721194104</t>
  </si>
  <si>
    <t>Vyměření přípojek na potrubí vyvedení a upevnění odpadních výpustek DN 40</t>
  </si>
  <si>
    <t>-1058115961</t>
  </si>
  <si>
    <t>https://podminky.urs.cz/item/CS_URS_2024_02/721194104</t>
  </si>
  <si>
    <t>"Ui" 2</t>
  </si>
  <si>
    <t>"U" 6</t>
  </si>
  <si>
    <t>"MN" 1</t>
  </si>
  <si>
    <t>721194105</t>
  </si>
  <si>
    <t>Vyměření přípojek na potrubí vyvedení a upevnění odpadních výpustek DN 50</t>
  </si>
  <si>
    <t>139906852</t>
  </si>
  <si>
    <t>https://podminky.urs.cz/item/CS_URS_2024_02/721194105</t>
  </si>
  <si>
    <t>"Dř" 1</t>
  </si>
  <si>
    <t>"Pi" 2</t>
  </si>
  <si>
    <t>721194109</t>
  </si>
  <si>
    <t>Vyměření přípojek na potrubí vyvedení a upevnění odpadních výpustek DN 110</t>
  </si>
  <si>
    <t>875880522</t>
  </si>
  <si>
    <t>https://podminky.urs.cz/item/CS_URS_2024_02/721194109</t>
  </si>
  <si>
    <t>"WCi" 2</t>
  </si>
  <si>
    <t>"WC" 5</t>
  </si>
  <si>
    <t>"VP" 1</t>
  </si>
  <si>
    <t>"Vy" 2</t>
  </si>
  <si>
    <t>721211421</t>
  </si>
  <si>
    <t>Podlahové vpusti se svislým odtokem DN 50/75/110 mřížka nerez 115x115</t>
  </si>
  <si>
    <t>706446245</t>
  </si>
  <si>
    <t>https://podminky.urs.cz/item/CS_URS_2024_02/721211421</t>
  </si>
  <si>
    <t>721226512</t>
  </si>
  <si>
    <t>Zápachové uzávěrky podomítkové (Pe) s krycí deskou pro pračku a myčku DN 50</t>
  </si>
  <si>
    <t>-2090138964</t>
  </si>
  <si>
    <t>https://podminky.urs.cz/item/CS_URS_2024_02/721226512</t>
  </si>
  <si>
    <t>721273153</t>
  </si>
  <si>
    <t>Ventilační hlavice z polypropylenu (PP) DN 110</t>
  </si>
  <si>
    <t>-1200590857</t>
  </si>
  <si>
    <t>https://podminky.urs.cz/item/CS_URS_2024_02/721273153</t>
  </si>
  <si>
    <t>721274126</t>
  </si>
  <si>
    <t>Ventily přivzdušňovací odpadních potrubí vnitřní DN 110</t>
  </si>
  <si>
    <t>976649935</t>
  </si>
  <si>
    <t>https://podminky.urs.cz/item/CS_URS_2024_02/721274126</t>
  </si>
  <si>
    <t>1"DN50 odečteno z projektového modelu"</t>
  </si>
  <si>
    <t>721290111</t>
  </si>
  <si>
    <t>Zkouška těsnosti kanalizace v objektech vodou do DN 125</t>
  </si>
  <si>
    <t>277011717</t>
  </si>
  <si>
    <t>https://podminky.urs.cz/item/CS_URS_2024_02/721290111</t>
  </si>
  <si>
    <t>"DN32" 3,9</t>
  </si>
  <si>
    <t>"DN40" 10,4</t>
  </si>
  <si>
    <t>"DN50" 6</t>
  </si>
  <si>
    <t>"DN75" 75</t>
  </si>
  <si>
    <t>"DN110" 1,3+19,5+32,5</t>
  </si>
  <si>
    <t>"DN125" 19,5</t>
  </si>
  <si>
    <t>721290112</t>
  </si>
  <si>
    <t>Zkouška těsnosti kanalizace v objektech vodou DN 150 nebo DN 200</t>
  </si>
  <si>
    <t>2011292607</t>
  </si>
  <si>
    <t>https://podminky.urs.cz/item/CS_URS_2024_02/721290112</t>
  </si>
  <si>
    <t>"DN160" 15,6</t>
  </si>
  <si>
    <t>998721201</t>
  </si>
  <si>
    <t>Přesun hmot pro vnitřní kanalizace stanovený procentní sazbou (%) z ceny vodorovná dopravní vzdálenost do 50 m v objektech výšky do 6 m</t>
  </si>
  <si>
    <t>-1127087475</t>
  </si>
  <si>
    <t>https://podminky.urs.cz/item/CS_URS_2024_02/998721201</t>
  </si>
  <si>
    <t>998721292</t>
  </si>
  <si>
    <t>Přesun hmot pro vnitřní kanalizace stanovený procentní sazbou (%) z ceny Příplatek k cenám za zvětšený přesun přes vymezenou největší dopravní vzdálenost do 100 m</t>
  </si>
  <si>
    <t>-2119728161</t>
  </si>
  <si>
    <t>https://podminky.urs.cz/item/CS_URS_2024_02/998721292</t>
  </si>
  <si>
    <t>722</t>
  </si>
  <si>
    <t>Zdravotechnika - vnitřní vodovod</t>
  </si>
  <si>
    <t>28613852</t>
  </si>
  <si>
    <t>trubka vodovodní jednovrstvá PE100 RC PN 16 SDR11 s ochranným pláštěm z PP 50x4,6mm</t>
  </si>
  <si>
    <t>-37791928</t>
  </si>
  <si>
    <t>"součet délek jednotlivých úseků potrubí + přirážka 30% tvarovky a 20% řezání"16</t>
  </si>
  <si>
    <t>16*1,5 'Přepočtené koeficientem množství</t>
  </si>
  <si>
    <t>28613850</t>
  </si>
  <si>
    <t>trubka vodovodní jednovrstvá PE100 RC PN 16 SDR11 s ochranným pláštěm z PP 32x3,0mm</t>
  </si>
  <si>
    <t>-114776984</t>
  </si>
  <si>
    <t>"součet délek jednotlivých úseků potrubí + přirážka 30% tvarovky a 20% řezání"20</t>
  </si>
  <si>
    <t>20*1,5 'Přepočtené koeficientem množství</t>
  </si>
  <si>
    <t>722130233</t>
  </si>
  <si>
    <t>Potrubí z ocelových trubek pozinkovaných závitových svařovaných běžných DN 25</t>
  </si>
  <si>
    <t>2127769177</t>
  </si>
  <si>
    <t>https://podminky.urs.cz/item/CS_URS_2024_02/722130233</t>
  </si>
  <si>
    <t>"součet délek jednotlivých úseků potrubí + přirážka 30% tvarovky a 20% řezání"15</t>
  </si>
  <si>
    <t>15*1,5 'Přepočtené koeficientem množství</t>
  </si>
  <si>
    <t>722130235</t>
  </si>
  <si>
    <t>Potrubí z ocelových trubek pozinkovaných závitových svařovaných běžných DN 40</t>
  </si>
  <si>
    <t>-1221472757</t>
  </si>
  <si>
    <t>https://podminky.urs.cz/item/CS_URS_2024_02/722130235</t>
  </si>
  <si>
    <t>"součet délek jednotlivých úseků potrubí + přirážka 30% tvarovky a 20% řezání"5</t>
  </si>
  <si>
    <t>5*1,5 'Přepočtené koeficientem množství</t>
  </si>
  <si>
    <t>722174002</t>
  </si>
  <si>
    <t>Potrubí z plastových trubek z polypropylenu PPR svařovaných polyfúzně PN 16 (SDR 7,4) D 20 x 2,8</t>
  </si>
  <si>
    <t>955946050</t>
  </si>
  <si>
    <t>https://podminky.urs.cz/item/CS_URS_2024_02/722174002</t>
  </si>
  <si>
    <t>"součet délek jednotlivých úseků potrubí + přirážka 30% tvarovky a 20% řezání" 99+(99*0,3)+(99*0,2)</t>
  </si>
  <si>
    <t>722174003</t>
  </si>
  <si>
    <t>Potrubí z plastových trubek z polypropylenu PPR svařovaných polyfúzně PN 16 (SDR 7,4) D 25 x 3,5</t>
  </si>
  <si>
    <t>-908314187</t>
  </si>
  <si>
    <t>https://podminky.urs.cz/item/CS_URS_2024_02/722174003</t>
  </si>
  <si>
    <t>"součet délek jednotlivých úseků potrubí + přirážka 30% tvarovky a 20% řezání" 42+(42*0,3)+(42*0,2)</t>
  </si>
  <si>
    <t>722174004</t>
  </si>
  <si>
    <t>Potrubí z plastových trubek z polypropylenu PPR svařovaných polyfúzně PN 16 (SDR 7,4) D 32 x 4,4</t>
  </si>
  <si>
    <t>694198843</t>
  </si>
  <si>
    <t>https://podminky.urs.cz/item/CS_URS_2024_02/722174004</t>
  </si>
  <si>
    <t>"součet délek jednotlivých úseků potrubí + přirážka 30% tvarovky a 20% řezání" 37+(37*0,3)+(37*0,2)</t>
  </si>
  <si>
    <t>722174005</t>
  </si>
  <si>
    <t>Potrubí z plastových trubek z polypropylenu PPR svařovaných polyfúzně PN 16 (SDR 7,4) D 40 x 5,5</t>
  </si>
  <si>
    <t>-214720332</t>
  </si>
  <si>
    <t>https://podminky.urs.cz/item/CS_URS_2024_02/722174005</t>
  </si>
  <si>
    <t>"součet délek jednotlivých úseků potrubí + přirážka 30% tvarovky a 20% řezání" 8+(8*0,3)+(8*0,2)</t>
  </si>
  <si>
    <t>722174006</t>
  </si>
  <si>
    <t>Potrubí z plastových trubek z polypropylenu PPR svařovaných polyfúzně PN 16 (SDR 7,4) D 50 x 6,9</t>
  </si>
  <si>
    <t>-306791986</t>
  </si>
  <si>
    <t>https://podminky.urs.cz/item/CS_URS_2024_02/722174006</t>
  </si>
  <si>
    <t>"součet délek jednotlivých úseků potrubí + přirážka 30% tvarovky a 20% řezání" 5+(5*0,3)+(5*0,2)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</si>
  <si>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</si>
  <si>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</si>
  <si>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-996041902</t>
  </si>
  <si>
    <t>https://podminky.urs.cz/item/CS_URS_2024_02/722181231</t>
  </si>
  <si>
    <t>"Studená voda D 20" 52*1,5</t>
  </si>
  <si>
    <t>78*1,2 'Přepočtené koeficientem množství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</si>
  <si>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</si>
  <si>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</si>
  <si>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-664282485</t>
  </si>
  <si>
    <t>https://podminky.urs.cz/item/CS_URS_2024_02/722181232</t>
  </si>
  <si>
    <t>"Studená voda D 25" 26*1,5</t>
  </si>
  <si>
    <t>"Studená voda D 32" 20*1,5</t>
  </si>
  <si>
    <t>"Studená voda D 40" 4*1,5</t>
  </si>
  <si>
    <t>75*1,2 'Přepočtené koeficientem množství</t>
  </si>
  <si>
    <t>722181233</t>
  </si>
  <si>
    <t>Ochrana potrubí termoizolačními trubicemi z pěnového polyetylenu PE přilepenými v příčných a podélných spojích, tloušťky izolace přes 9 do 13 mm, vnitřního průměru izolace DN přes 45 do 63 mm</t>
  </si>
  <si>
    <t>-952656771</t>
  </si>
  <si>
    <t>https://podminky.urs.cz/item/CS_URS_2024_02/722181233</t>
  </si>
  <si>
    <t>"Studená voda D 50" 4*1,5</t>
  </si>
  <si>
    <t>722181241</t>
  </si>
  <si>
    <t>Ochrana potrubí termoizolačními trubicemi z pěnového polyetylenu PE přilepenými v příčných a podélných spojích, tloušťky izolace přes 13 do 20 mm, vnitřního průměru izolace DN do 22 mm</t>
  </si>
  <si>
    <t>-860927530</t>
  </si>
  <si>
    <t>https://podminky.urs.cz/item/CS_URS_2024_02/722181241</t>
  </si>
  <si>
    <t>"Cirkulace D 20" 23*1,5</t>
  </si>
  <si>
    <t>"Teplá voda D 20" 24*1,5</t>
  </si>
  <si>
    <t>70,5*1,2 'Přepočtené koeficientem množství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</si>
  <si>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</si>
  <si>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</si>
  <si>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1310184169</t>
  </si>
  <si>
    <t>https://podminky.urs.cz/item/CS_URS_2024_02/722181242</t>
  </si>
  <si>
    <t>"Teplá voda D 25" 16*1,5</t>
  </si>
  <si>
    <t>24*1,2 'Přepočtené koeficientem množství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</si>
  <si>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</si>
  <si>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</si>
  <si>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-836892543</t>
  </si>
  <si>
    <t>https://podminky.urs.cz/item/CS_URS_2024_02/722181252</t>
  </si>
  <si>
    <t>"Cirkulace D 32" 4*1,5</t>
  </si>
  <si>
    <t>"Teplá voda D 32" 13*1,5</t>
  </si>
  <si>
    <t>"Teplá voda D 40" 4*1,5</t>
  </si>
  <si>
    <t>31,5*1,2 'Přepočtené koeficientem množství</t>
  </si>
  <si>
    <t>722181253</t>
  </si>
  <si>
    <t>Ochrana potrubí termoizolačními trubicemi z pěnového polyetylenu PE přilepenými v příčných a podélných spojích, tloušťky izolace přes 20 do 25 mm, vnitřního průměru izolace DN přes 45 do 63 mm</t>
  </si>
  <si>
    <t>-279996025</t>
  </si>
  <si>
    <t>https://podminky.urs.cz/item/CS_URS_2024_02/722181253</t>
  </si>
  <si>
    <t>"Teplá voda D 50" 1*1,5</t>
  </si>
  <si>
    <t>1,5*1,2 'Přepočtené koeficientem množství</t>
  </si>
  <si>
    <t>722190401</t>
  </si>
  <si>
    <t>Zřízení přípojek na potrubí vyvedení a upevnění výpustek do DN 25</t>
  </si>
  <si>
    <t>-52265232</t>
  </si>
  <si>
    <t>https://podminky.urs.cz/item/CS_URS_2024_02/722190401</t>
  </si>
  <si>
    <t>"U" 6*2</t>
  </si>
  <si>
    <t>"Ui" 2*2</t>
  </si>
  <si>
    <t>"Myčka" 1*1</t>
  </si>
  <si>
    <t>"Dřez" 1*2</t>
  </si>
  <si>
    <t>"Výlevka" 2*3</t>
  </si>
  <si>
    <t>"Hydrant" 1</t>
  </si>
  <si>
    <t>722220111</t>
  </si>
  <si>
    <t>Armatury s jedním závitem nástěnky pro výtokový ventil G 1/2"</t>
  </si>
  <si>
    <t>133381526</t>
  </si>
  <si>
    <t>https://podminky.urs.cz/item/CS_URS_2024_02/722220111</t>
  </si>
  <si>
    <t>"Umyvadlo" 6*2</t>
  </si>
  <si>
    <t>"Pi" 2*1</t>
  </si>
  <si>
    <t>722220231</t>
  </si>
  <si>
    <t>Armatury s jedním závitem přechodové tvarovky PPR, PN 20 (SDR 6) s kovovým závitem vnitřním přechodky dGK D 20 x G 1/2"</t>
  </si>
  <si>
    <t>-129651941</t>
  </si>
  <si>
    <t>https://podminky.urs.cz/item/CS_URS_2024_02/722220231</t>
  </si>
  <si>
    <t>6*2+3*2+2*2+2*2</t>
  </si>
  <si>
    <t>722220232</t>
  </si>
  <si>
    <t>Armatury s jedním závitem přechodové tvarovky PPR, PN 20 (SDR 6) s kovovým závitem vnitřním přechodky dGK D 25 x G 3/4"</t>
  </si>
  <si>
    <t>1076241742</t>
  </si>
  <si>
    <t>https://podminky.urs.cz/item/CS_URS_2024_02/722220232</t>
  </si>
  <si>
    <t>6*2+2*2</t>
  </si>
  <si>
    <t>722220233</t>
  </si>
  <si>
    <t>Armatury s jedním závitem přechodové tvarovky PPR, PN 20 (SDR 6) s kovovým závitem vnitřním přechodky dGK D 32 x G 1"</t>
  </si>
  <si>
    <t>-296157633</t>
  </si>
  <si>
    <t>https://podminky.urs.cz/item/CS_URS_2024_02/722220233</t>
  </si>
  <si>
    <t>3*2+3*2+2</t>
  </si>
  <si>
    <t>722220234</t>
  </si>
  <si>
    <t>Armatury s jedním závitem přechodové tvarovky PPR, PN 20 (SDR 6) s kovovým závitem vnitřním přechodky dGK D 40 x G 5/4"</t>
  </si>
  <si>
    <t>2128458926</t>
  </si>
  <si>
    <t>https://podminky.urs.cz/item/CS_URS_2024_02/722220234</t>
  </si>
  <si>
    <t>4*2+3*2</t>
  </si>
  <si>
    <t>722224116</t>
  </si>
  <si>
    <t>Armatury s jedním závitem kohouty plnicí a vypouštěcí PN 10 G 3/4"</t>
  </si>
  <si>
    <t>997631103</t>
  </si>
  <si>
    <t>https://podminky.urs.cz/item/CS_URS_2024_02/722224116</t>
  </si>
  <si>
    <t>722231072</t>
  </si>
  <si>
    <t>Armatury se dvěma závity ventily zpětné mosazné PN 10 do 110°C G 1/2"</t>
  </si>
  <si>
    <t>1410647845</t>
  </si>
  <si>
    <t>https://podminky.urs.cz/item/CS_URS_2024_02/722231072</t>
  </si>
  <si>
    <t>722231074</t>
  </si>
  <si>
    <t>Armatury se dvěma závity ventily zpětné mosazné PN 10 do 110°C G 1"</t>
  </si>
  <si>
    <t>-1343743166</t>
  </si>
  <si>
    <t>https://podminky.urs.cz/item/CS_URS_2024_02/722231074</t>
  </si>
  <si>
    <t>722231222</t>
  </si>
  <si>
    <t>Armatury se dvěma závity ventily pojistné k bojleru mosazné PN 6 do 100°C G 3/4"</t>
  </si>
  <si>
    <t>-1396230636</t>
  </si>
  <si>
    <t>https://podminky.urs.cz/item/CS_URS_2024_02/722231222</t>
  </si>
  <si>
    <t>722232122</t>
  </si>
  <si>
    <t>Armatury se dvěma závity kulové kohouty PN 42 do 185 °C plnoprůtokové vnitřní závit G 1/2"</t>
  </si>
  <si>
    <t>1781439573</t>
  </si>
  <si>
    <t>https://podminky.urs.cz/item/CS_URS_2024_02/722232122</t>
  </si>
  <si>
    <t>6+2</t>
  </si>
  <si>
    <t>722232123</t>
  </si>
  <si>
    <t>Armatury se dvěma závity kulové kohouty PN 42 do 185 °C plnoprůtokové vnitřní závit G 3/4"</t>
  </si>
  <si>
    <t>-1494125324</t>
  </si>
  <si>
    <t>https://podminky.urs.cz/item/CS_URS_2024_02/722232123</t>
  </si>
  <si>
    <t>722232124</t>
  </si>
  <si>
    <t>Armatury se dvěma závity kulové kohouty PN 42 do 185 °C plnoprůtokové vnitřní závit G 1"</t>
  </si>
  <si>
    <t>1801789934</t>
  </si>
  <si>
    <t>https://podminky.urs.cz/item/CS_URS_2024_02/722232124</t>
  </si>
  <si>
    <t>3+3</t>
  </si>
  <si>
    <t>722232125</t>
  </si>
  <si>
    <t>Armatury se dvěma závity kulové kohouty PN 42 do 185 °C plnoprůtokové vnitřní závit G 5/4"</t>
  </si>
  <si>
    <t>-1575365502</t>
  </si>
  <si>
    <t>https://podminky.urs.cz/item/CS_URS_2024_02/722232125</t>
  </si>
  <si>
    <t>2+2</t>
  </si>
  <si>
    <t>722232126</t>
  </si>
  <si>
    <t>Armatury se dvěma závity kulové kohouty PN 42 do 185 °C plnoprůtokové vnitřní závit G 6/4"</t>
  </si>
  <si>
    <t>-277584650</t>
  </si>
  <si>
    <t>https://podminky.urs.cz/item/CS_URS_2024_02/722232126</t>
  </si>
  <si>
    <t>2+1</t>
  </si>
  <si>
    <t>722234263</t>
  </si>
  <si>
    <t>Armatury se dvěma závity filtry mosazný PN 20 do 80 °C G 1/2"</t>
  </si>
  <si>
    <t>-1560288206</t>
  </si>
  <si>
    <t>https://podminky.urs.cz/item/CS_URS_2024_02/722234263</t>
  </si>
  <si>
    <t>722101.R01</t>
  </si>
  <si>
    <t>Automatický termostatický ventil s obtokem pro vyvážení cirkulace teplé vody s vnitřním závitem 1/2"_dodávka a montáž</t>
  </si>
  <si>
    <t>-1151453839</t>
  </si>
  <si>
    <t>722101.R103</t>
  </si>
  <si>
    <t>Trubní oddělovač DN25_dodávka a montáž</t>
  </si>
  <si>
    <t>-2114386464</t>
  </si>
  <si>
    <t>722250143</t>
  </si>
  <si>
    <t>Požární příslušenství a armatury hydrantový systém s tvarově stálou hadicí prosklený D 25 x 30 m</t>
  </si>
  <si>
    <t>-1058408433</t>
  </si>
  <si>
    <t>https://podminky.urs.cz/item/CS_URS_2024_02/722250143</t>
  </si>
  <si>
    <t>722262212.R01</t>
  </si>
  <si>
    <t>Vodoměr závitový jednovtokový suchoběžný do 40°C G 1/2"x 110 mm Qn 1,5 m3/h horizontální</t>
  </si>
  <si>
    <t>286130207</t>
  </si>
  <si>
    <t>722263206.R02</t>
  </si>
  <si>
    <t>Vodoměr závitový jednovtokový suchoběžný do 100°C G 1/2"x 110 mm Qn 1,5 m3/h horizontální</t>
  </si>
  <si>
    <t>1978207915</t>
  </si>
  <si>
    <t>722263215</t>
  </si>
  <si>
    <t>Vodoměry pro vodu do 100°C závitové horizontální vícevtokové mokroběžné G 6/4"x 300 mm Qn 10</t>
  </si>
  <si>
    <t>1900471820</t>
  </si>
  <si>
    <t>https://podminky.urs.cz/item/CS_URS_2024_02/722263215</t>
  </si>
  <si>
    <t>722270104.R03</t>
  </si>
  <si>
    <t>Sestavná jednotka využití dešťové vody - dodávka a montáž</t>
  </si>
  <si>
    <t>1930103986</t>
  </si>
  <si>
    <t>722290226</t>
  </si>
  <si>
    <t>Zkouška těsnosti vodovodního potrubí DN do 50</t>
  </si>
  <si>
    <t>855377339</t>
  </si>
  <si>
    <t>https://podminky.urs.cz/item/CS_URS_2024_02/722290226</t>
  </si>
  <si>
    <t>"součet potrubí" 24+30+22,5+7,5+148,5+63+55,5+12+7,5</t>
  </si>
  <si>
    <t>722290234</t>
  </si>
  <si>
    <t>Proplach a dezinfekce vodovodního potrubí DN do 80</t>
  </si>
  <si>
    <t>-124416908</t>
  </si>
  <si>
    <t>https://podminky.urs.cz/item/CS_URS_2024_02/722290234</t>
  </si>
  <si>
    <t>998722202</t>
  </si>
  <si>
    <t>Přesun hmot pro vnitřní vodovod stanovený procentní sazbou (%) z ceny vodorovná dopravní vzdálenost do 50 m v objektech výšky přes 6 do 12 m</t>
  </si>
  <si>
    <t>-1546654212</t>
  </si>
  <si>
    <t>https://podminky.urs.cz/item/CS_URS_2024_02/998722202</t>
  </si>
  <si>
    <t>998722292</t>
  </si>
  <si>
    <t>Přesun hmot pro vnitřní vodovod stanovený procentní sazbou (%) z ceny Příplatek k cenám za zvětšený přesun přes vymezenou největší dopravní vzdálenost do 100 m</t>
  </si>
  <si>
    <t>297322339</t>
  </si>
  <si>
    <t>https://podminky.urs.cz/item/CS_URS_2024_02/998722292</t>
  </si>
  <si>
    <t>724</t>
  </si>
  <si>
    <t>Zdravotechnika - strojní vybavení</t>
  </si>
  <si>
    <t>724233005</t>
  </si>
  <si>
    <t>Nádoby expanzní tlakové pro rozvody pitné vody s membránou bez pojistného ventilu se závitovým připojením PN 0,8 o objemu 25 l</t>
  </si>
  <si>
    <t>1416389692</t>
  </si>
  <si>
    <t>https://podminky.urs.cz/item/CS_URS_2024_02/724233005</t>
  </si>
  <si>
    <t>725</t>
  </si>
  <si>
    <t>Zdravotechnika - zařizovací předměty</t>
  </si>
  <si>
    <t>725119125</t>
  </si>
  <si>
    <t>Zařízení záchodů montáž klozetových mís závěsných na nosné stěny</t>
  </si>
  <si>
    <t>-645583890</t>
  </si>
  <si>
    <t>https://podminky.urs.cz/item/CS_URS_2024_02/725119125</t>
  </si>
  <si>
    <t>2+5</t>
  </si>
  <si>
    <t>725129101</t>
  </si>
  <si>
    <t>Pisoárové záchodky montáž ostatních typů keramických</t>
  </si>
  <si>
    <t>93455178</t>
  </si>
  <si>
    <t>https://podminky.urs.cz/item/CS_URS_2024_02/725129101</t>
  </si>
  <si>
    <t>725219102</t>
  </si>
  <si>
    <t>Umyvadla montáž umyvadel ostatních typů na šrouby</t>
  </si>
  <si>
    <t>610628414</t>
  </si>
  <si>
    <t>https://podminky.urs.cz/item/CS_URS_2024_02/725219102</t>
  </si>
  <si>
    <t>5+1</t>
  </si>
  <si>
    <t>725319111</t>
  </si>
  <si>
    <t>Dřezy bez výtokových armatur montáž dřezů ostatních typů</t>
  </si>
  <si>
    <t>1673344480</t>
  </si>
  <si>
    <t>https://podminky.urs.cz/item/CS_URS_2024_02/725319111</t>
  </si>
  <si>
    <t>1 "dřezy dodávkou interiéru</t>
  </si>
  <si>
    <t>725339111</t>
  </si>
  <si>
    <t>Výlevky montáž výlevky</t>
  </si>
  <si>
    <t>-476858812</t>
  </si>
  <si>
    <t>https://podminky.urs.cz/item/CS_URS_2024_02/725339111</t>
  </si>
  <si>
    <t>725813111</t>
  </si>
  <si>
    <t>Ventily rohové bez připojovací trubičky nebo flexi hadičky G 1/2"</t>
  </si>
  <si>
    <t>284861036</t>
  </si>
  <si>
    <t>https://podminky.urs.cz/item/CS_URS_2024_02/725813111</t>
  </si>
  <si>
    <t>725821325</t>
  </si>
  <si>
    <t>Baterie dřezové stojánkové pákové s otáčivým ústím a délkou ramínka 220 mm</t>
  </si>
  <si>
    <t>1917201821</t>
  </si>
  <si>
    <t>https://podminky.urs.cz/item/CS_URS_2024_02/725821325</t>
  </si>
  <si>
    <t>725829101</t>
  </si>
  <si>
    <t>Baterie dřezové montáž ostatních typů nástěnných pákových nebo klasických</t>
  </si>
  <si>
    <t>-1812500034</t>
  </si>
  <si>
    <t>https://podminky.urs.cz/item/CS_URS_2024_02/725829101</t>
  </si>
  <si>
    <t>2 "montáž baterie k výlevce</t>
  </si>
  <si>
    <t>725829131</t>
  </si>
  <si>
    <t>Baterie umyvadlové montáž ostatních typů stojánkových G 1/2"</t>
  </si>
  <si>
    <t>1977860877</t>
  </si>
  <si>
    <t>https://podminky.urs.cz/item/CS_URS_2024_02/725829131</t>
  </si>
  <si>
    <t>725829132</t>
  </si>
  <si>
    <t>Baterie umyvadlové montáž ostatních typů stojánkových automatických senzorových</t>
  </si>
  <si>
    <t>384534224</t>
  </si>
  <si>
    <t>https://podminky.urs.cz/item/CS_URS_2024_02/725829132</t>
  </si>
  <si>
    <t>725861102</t>
  </si>
  <si>
    <t>Zápachové uzávěrky zařizovacích předmětů pro umyvadla DN 40</t>
  </si>
  <si>
    <t>-1927039462</t>
  </si>
  <si>
    <t>https://podminky.urs.cz/item/CS_URS_2024_02/725861102</t>
  </si>
  <si>
    <t>725862103</t>
  </si>
  <si>
    <t>Zápachové uzávěrky zařizovacích předmětů pro dřezy DN 40/50</t>
  </si>
  <si>
    <t>174841430</t>
  </si>
  <si>
    <t>https://podminky.urs.cz/item/CS_URS_2024_02/725862103</t>
  </si>
  <si>
    <t>725S1a</t>
  </si>
  <si>
    <t>Bezbariérový klozet Wc závěsné Jika Deep zadní odpad + WC prkénko duroplast bílá. Viz vzor v PD + Nádržka pro zazdění k WC - viz. dokumentace interiéru</t>
  </si>
  <si>
    <t>POLOŽKA INTERIÉRU</t>
  </si>
  <si>
    <t>-1484912494</t>
  </si>
  <si>
    <t>725S1b</t>
  </si>
  <si>
    <t>Pneumatické oddálené ovládání Pneumatické oddálené ovládání plast alpská bílá. Viz vzor v PD - viz. dokumentace interiéru</t>
  </si>
  <si>
    <t>-354018789</t>
  </si>
  <si>
    <t>725S2a</t>
  </si>
  <si>
    <t>Bezbariérové umyvadlo Bezbariérové umyvadlo 64x55 cm otvor pro baterii uprostřed. Viz vzor v PD - viz. dokumentace interiéru</t>
  </si>
  <si>
    <t>69570086</t>
  </si>
  <si>
    <t>725S2b</t>
  </si>
  <si>
    <t>Baterie pro bezbariérové umyvadlo Umyvadlová baterie s prodlouženou rukojetí chrom. Viz vzor v PD - viz. dokumentace interiéru</t>
  </si>
  <si>
    <t>-422893489</t>
  </si>
  <si>
    <t>725S3a</t>
  </si>
  <si>
    <t>Klozet + sedátko závěsné WC 36x53x33, keramika bíla, bez splachovacího okruhu + WC prkénko se softclose (pomalé sklápění) v bílé barvě a délkou sedátka 45 cm. Panty z mosazi se skrytým uchycením. - viz. dokumentace interiéru</t>
  </si>
  <si>
    <t>1316157250</t>
  </si>
  <si>
    <t>725S3b</t>
  </si>
  <si>
    <t>Ovládací tlačítko WC OVLÁDACÍ TLAČÍTKO PRO PŘEDSTĚNOVÉ INSTALAČNÍ SYSTÉMY, BÍLÁ-MAT Viz vzor v PD - viz. dokumentace interiéru</t>
  </si>
  <si>
    <t>-1302364737</t>
  </si>
  <si>
    <t>725S4</t>
  </si>
  <si>
    <t>Pisoár pisoár s radarovým senzorem a vnitřním přívodem. S radarovou elektronikou na montážní liště - napájení 24V. Viz vzor v PD - viz. dokumentace interiéru</t>
  </si>
  <si>
    <t>854623552</t>
  </si>
  <si>
    <t>725S5a</t>
  </si>
  <si>
    <t>Umyvadlo zápustné Zápustné umyvadlo s otvorem pro baterii uprostřed o šířce 60 cm, hloubce 45 cm a výšce 17,3 cm. Viz vzor v PD - viz. dokumentace interiéru</t>
  </si>
  <si>
    <t>282268266</t>
  </si>
  <si>
    <t>725S5b</t>
  </si>
  <si>
    <t>Umyvadlová baterie Senzorová stojánková umyvadlová baterie V chromovém provedení. Výška baterie je 12,2 cm. Viz vzor v PD - viz. dokumentace interiéru</t>
  </si>
  <si>
    <t>2027710107</t>
  </si>
  <si>
    <t>725S5c</t>
  </si>
  <si>
    <t>Sifon k umyvadlu povrch chrom, materiál mosaz, kulatý - viz. dokumentace interiéru</t>
  </si>
  <si>
    <t>-251098328</t>
  </si>
  <si>
    <t>725S6a</t>
  </si>
  <si>
    <t>Výlevka Závěsná keramická výlevka s plastovou mřížkou. délka 50 cm. Viz vzor v PD - viz. dokumentace interiéru</t>
  </si>
  <si>
    <t>1429070047</t>
  </si>
  <si>
    <t>725S6b</t>
  </si>
  <si>
    <t>Baterie pro výlevku Páková nástěnná VANOVÁ BATERIE se sprchovým setem. V chromovém provedení. Rozteč baterie 100 mm. Délka ramínka 29 cm Viz vzor v PD - viz. dokumentace interiéru</t>
  </si>
  <si>
    <t>2036202015</t>
  </si>
  <si>
    <t>725S6c</t>
  </si>
  <si>
    <t>Modul pro výlevku Modul pro zavěšení výlevky a instalaci baterie - viz. dokumentace interiéru</t>
  </si>
  <si>
    <t>693402794</t>
  </si>
  <si>
    <t>725S7a</t>
  </si>
  <si>
    <t>Umyvadlo na stěnu Umyvadlo s otvorem pro baterii uprostřed. O rozměru 55x48x16,5 cm. Viz vzor v PD - viz. dokumentace interiéru</t>
  </si>
  <si>
    <t>2098977735</t>
  </si>
  <si>
    <t>725S7b</t>
  </si>
  <si>
    <t>Umyvadlová baterie Páková stojánková umyvadlová baterie bez výpusti. V chromovém provedení. Průtok baterie je 5 litrů/minutu. Výška baterie je 12,6 cm. Viz vzor v PD - viz. dokumentace interiéru</t>
  </si>
  <si>
    <t>-806654340</t>
  </si>
  <si>
    <t>998725202</t>
  </si>
  <si>
    <t>Přesun hmot pro zařizovací předměty stanovený procentní sazbou (%) z ceny vodorovná dopravní vzdálenost do 50 m v objektech výšky přes 6 do 12 m</t>
  </si>
  <si>
    <t>1610956553</t>
  </si>
  <si>
    <t>https://podminky.urs.cz/item/CS_URS_2024_02/998725202</t>
  </si>
  <si>
    <t>998725293</t>
  </si>
  <si>
    <t>Přesun hmot pro zařizovací předměty stanovený procentní sazbou (%) z ceny Příplatek k cenám za zvětšený přesun přes vymezenou největší dopravní vzdálenost do 500 m</t>
  </si>
  <si>
    <t>1548096206</t>
  </si>
  <si>
    <t>https://podminky.urs.cz/item/CS_URS_2024_02/998725293</t>
  </si>
  <si>
    <t>726</t>
  </si>
  <si>
    <t>Zdravotechnika - předstěnové instalace</t>
  </si>
  <si>
    <t>726131001</t>
  </si>
  <si>
    <t>Předstěnové instalační systémy do lehkých stěn s kovovou konstrukcí pro umyvadla stavební výšky do 1120 mm se stojánkovou baterií</t>
  </si>
  <si>
    <t>1622971179</t>
  </si>
  <si>
    <t>https://podminky.urs.cz/item/CS_URS_2024_02/726131001</t>
  </si>
  <si>
    <t>726131002</t>
  </si>
  <si>
    <t>Předstěnové instalační systémy do lehkých stěn s kovovou konstrukcí pro umyvadla stavební výšky do 1120 mm pro tělesně postižené</t>
  </si>
  <si>
    <t>903754147</t>
  </si>
  <si>
    <t>https://podminky.urs.cz/item/CS_URS_2024_02/726131002</t>
  </si>
  <si>
    <t>726131041</t>
  </si>
  <si>
    <t>Předstěnové instalační systémy do lehkých stěn s kovovou konstrukcí pro závěsné klozety ovládání zepředu, stavební výšky 1120 mm</t>
  </si>
  <si>
    <t>-2014353034</t>
  </si>
  <si>
    <t>https://podminky.urs.cz/item/CS_URS_2024_02/726131041</t>
  </si>
  <si>
    <t>726131043</t>
  </si>
  <si>
    <t>Předstěnové instalační systémy do lehkých stěn s kovovou konstrukcí pro závěsné klozety ovládání zepředu, stavební výšky 1120 mm pro tělesně postižené</t>
  </si>
  <si>
    <t>-1561478781</t>
  </si>
  <si>
    <t>https://podminky.urs.cz/item/CS_URS_2024_02/726131043</t>
  </si>
  <si>
    <t>726191001</t>
  </si>
  <si>
    <t>Ostatní příslušenství instalačních systémů zvukoizolační souprava pro WC a bidet</t>
  </si>
  <si>
    <t>-647496230</t>
  </si>
  <si>
    <t>https://podminky.urs.cz/item/CS_URS_2024_02/726191001</t>
  </si>
  <si>
    <t>5+2</t>
  </si>
  <si>
    <t>726191002</t>
  </si>
  <si>
    <t>Ostatní příslušenství instalačních systémů souprava pro předstěnovou montáž</t>
  </si>
  <si>
    <t>-880251479</t>
  </si>
  <si>
    <t>https://podminky.urs.cz/item/CS_URS_2024_02/726191002</t>
  </si>
  <si>
    <t>998726211</t>
  </si>
  <si>
    <t>Přesun hmot pro instalační prefabrikáty stanovený procentní sazbou (%) z ceny vodorovná dopravní vzdálenost do 50 m v objektech výšky do 6 m</t>
  </si>
  <si>
    <t>817553798</t>
  </si>
  <si>
    <t>https://podminky.urs.cz/item/CS_URS_2024_02/998726211</t>
  </si>
  <si>
    <t>998726293</t>
  </si>
  <si>
    <t>Přesun hmot pro instalační prefabrikáty stanovený procentní sazbou (%) z ceny Příplatek k cenám za zvětšený přesun přes vymezenou největší dopravní vzdálenost do 500 m</t>
  </si>
  <si>
    <t>-1370623582</t>
  </si>
  <si>
    <t>https://podminky.urs.cz/item/CS_URS_2024_02/998726293</t>
  </si>
  <si>
    <t>732421.R01</t>
  </si>
  <si>
    <t>Čerpadlo teplovodní mokroběžné závitové cirkulační DN 25 pro TUV - dodávka a montáž</t>
  </si>
  <si>
    <t>-363273179</t>
  </si>
  <si>
    <t>734411103</t>
  </si>
  <si>
    <t>Teploměry technické s pevným stonkem a jímkou zadní připojení (axiální) průměr 63 mm délka stonku 100 mm</t>
  </si>
  <si>
    <t>743635867</t>
  </si>
  <si>
    <t>https://podminky.urs.cz/item/CS_URS_2024_02/734411103</t>
  </si>
  <si>
    <t>15 - Elektro</t>
  </si>
  <si>
    <t>1 - Dodávky zařízení</t>
  </si>
  <si>
    <t xml:space="preserve">    11 - Silnoproud</t>
  </si>
  <si>
    <t xml:space="preserve">    12 - Slaboproud</t>
  </si>
  <si>
    <t xml:space="preserve">    13 - Fotovoltaika FVE</t>
  </si>
  <si>
    <t>2 - Materiál elektromontážní</t>
  </si>
  <si>
    <t xml:space="preserve">    21 - Silnoproud</t>
  </si>
  <si>
    <t xml:space="preserve">    22 - Hromosvod</t>
  </si>
  <si>
    <t xml:space="preserve">    23 - Uzemnění</t>
  </si>
  <si>
    <t xml:space="preserve">    24 - Slaboproud</t>
  </si>
  <si>
    <t xml:space="preserve">    24.1 - EZS</t>
  </si>
  <si>
    <t>3 - Materiál zemní+stavební</t>
  </si>
  <si>
    <t xml:space="preserve">    31 - Uzemnění</t>
  </si>
  <si>
    <t>4 - Elektromontáže</t>
  </si>
  <si>
    <t xml:space="preserve">    41 - Silnoproud</t>
  </si>
  <si>
    <t xml:space="preserve">    42 - Hromosvod</t>
  </si>
  <si>
    <t xml:space="preserve">    43 - Uzemnění</t>
  </si>
  <si>
    <t xml:space="preserve">    44 - Slaboproud</t>
  </si>
  <si>
    <t xml:space="preserve">    45 - Fotovoltaika FVE</t>
  </si>
  <si>
    <t xml:space="preserve">    46 - EZS</t>
  </si>
  <si>
    <t>5 - Ostatní náklady</t>
  </si>
  <si>
    <t>Dodávky zařízení</t>
  </si>
  <si>
    <t>Silnoproud</t>
  </si>
  <si>
    <t>000000000</t>
  </si>
  <si>
    <t>Rozvaděč RH                    ozn.RH</t>
  </si>
  <si>
    <t>-1028512861</t>
  </si>
  <si>
    <t>000000000.1</t>
  </si>
  <si>
    <t>Rozvaděč RS1                   ozn.RS1</t>
  </si>
  <si>
    <t>-1704929811</t>
  </si>
  <si>
    <t>000000000.2</t>
  </si>
  <si>
    <t>Rozvaděč RS2                   ozn.RS2</t>
  </si>
  <si>
    <t>-1330449991</t>
  </si>
  <si>
    <t>000000000.3</t>
  </si>
  <si>
    <t>Rozvaděč RS3                   ozn.RS3</t>
  </si>
  <si>
    <t>-1386033189</t>
  </si>
  <si>
    <t>900721211</t>
  </si>
  <si>
    <t>Přípojková skříň 1sada vel. 00/160A výklenek        ozn.PS</t>
  </si>
  <si>
    <t>-1444692601</t>
  </si>
  <si>
    <t>900721623</t>
  </si>
  <si>
    <t>Elměrový rozv přímý 3f, 1x elměr+HDO výklenek  ozn.RE</t>
  </si>
  <si>
    <t>-1019808584</t>
  </si>
  <si>
    <t>900509001</t>
  </si>
  <si>
    <t>svítidlo typ A</t>
  </si>
  <si>
    <t>-3520861</t>
  </si>
  <si>
    <t>900509002</t>
  </si>
  <si>
    <t>svítidlo typ S01</t>
  </si>
  <si>
    <t>-38903074</t>
  </si>
  <si>
    <t>900509003</t>
  </si>
  <si>
    <t>svítidlo typ S02</t>
  </si>
  <si>
    <t>923005501</t>
  </si>
  <si>
    <t>900509004</t>
  </si>
  <si>
    <t>svítidlo typ S03 a S04</t>
  </si>
  <si>
    <t>835813036</t>
  </si>
  <si>
    <t>900509005</t>
  </si>
  <si>
    <t>svítidlo typ S05</t>
  </si>
  <si>
    <t>-2084017903</t>
  </si>
  <si>
    <t>900509006</t>
  </si>
  <si>
    <t>svítidlo typ S06</t>
  </si>
  <si>
    <t>-654021770</t>
  </si>
  <si>
    <t>900509007</t>
  </si>
  <si>
    <t>svítidlo typ S07</t>
  </si>
  <si>
    <t>-2133920442</t>
  </si>
  <si>
    <t>900509008</t>
  </si>
  <si>
    <t>svítidlo typ S08</t>
  </si>
  <si>
    <t>1653194668</t>
  </si>
  <si>
    <t>900509009</t>
  </si>
  <si>
    <t>svítidlo typ S09</t>
  </si>
  <si>
    <t>-1251180384</t>
  </si>
  <si>
    <t>900509010</t>
  </si>
  <si>
    <t>svítidlo typ S10</t>
  </si>
  <si>
    <t>1668336153</t>
  </si>
  <si>
    <t>900509011</t>
  </si>
  <si>
    <t>svítidlo typ S11</t>
  </si>
  <si>
    <t>-373542925</t>
  </si>
  <si>
    <t>900509012</t>
  </si>
  <si>
    <t>svítidlo typ S11NO</t>
  </si>
  <si>
    <t>-104574540</t>
  </si>
  <si>
    <t>900509013</t>
  </si>
  <si>
    <t>svítidlo typ S11A</t>
  </si>
  <si>
    <t>645043330</t>
  </si>
  <si>
    <t>900509014</t>
  </si>
  <si>
    <t>svítidlo typ NO</t>
  </si>
  <si>
    <t>-1101016433</t>
  </si>
  <si>
    <t>900509015</t>
  </si>
  <si>
    <t>LED pásek 19W/m IP20 24VDC 5m v nosné liště</t>
  </si>
  <si>
    <t>kpl</t>
  </si>
  <si>
    <t>-1940622328</t>
  </si>
  <si>
    <t>900509016</t>
  </si>
  <si>
    <t>LED pásek 14.4W/m IP20 24VDC 5m v nosné liště</t>
  </si>
  <si>
    <t>-153040544</t>
  </si>
  <si>
    <t>900509017</t>
  </si>
  <si>
    <t>trafo LED pásku 230VAC/24VDC 150 v krytu</t>
  </si>
  <si>
    <t>-709069403</t>
  </si>
  <si>
    <t>900509018</t>
  </si>
  <si>
    <t>ALprofil PQ17.4x8.2mm přisaz. 5m + difuzor pro LED</t>
  </si>
  <si>
    <t>475760630</t>
  </si>
  <si>
    <t>Slaboproud</t>
  </si>
  <si>
    <t>000000000.4</t>
  </si>
  <si>
    <t>Datový rack                    ozn.DT</t>
  </si>
  <si>
    <t>262837580</t>
  </si>
  <si>
    <t>000000000.5</t>
  </si>
  <si>
    <t>Bateriový zdroj                ozn.UPS</t>
  </si>
  <si>
    <t>750734</t>
  </si>
  <si>
    <t>Fotovoltaika FVE</t>
  </si>
  <si>
    <t>900620001</t>
  </si>
  <si>
    <t>fotoVolt panel 500Wp dle dodavatele</t>
  </si>
  <si>
    <t>-1668242214</t>
  </si>
  <si>
    <t>900620401</t>
  </si>
  <si>
    <t>měnič napětí 10kW dl dodavatele</t>
  </si>
  <si>
    <t>2074884572</t>
  </si>
  <si>
    <t>900620201</t>
  </si>
  <si>
    <t>konstr. na šikmé střechy pro panely FVE dle dodavatele</t>
  </si>
  <si>
    <t>52136161</t>
  </si>
  <si>
    <t>900620321</t>
  </si>
  <si>
    <t>ostrov zdroj, baterie pro HFVE 14kWh dle dodavatele</t>
  </si>
  <si>
    <t>655281954</t>
  </si>
  <si>
    <t>900620121</t>
  </si>
  <si>
    <t>montážní a elektroinstalační materiál pro FVE</t>
  </si>
  <si>
    <t>-517314513</t>
  </si>
  <si>
    <t>Materiál elektromontážní</t>
  </si>
  <si>
    <t>000435236</t>
  </si>
  <si>
    <t>rozvodnice RE/ jistič 3pól/ch.B/10kA/32A</t>
  </si>
  <si>
    <t>-2056622712</t>
  </si>
  <si>
    <t>900434300</t>
  </si>
  <si>
    <t>rozvodnice RE/ jistič 1pól/ch.B/10kA/ 2A</t>
  </si>
  <si>
    <t>1104464900</t>
  </si>
  <si>
    <t>900435239</t>
  </si>
  <si>
    <t>rozvodnice RE/ jistič 3pól/ch.B/10kA/63A</t>
  </si>
  <si>
    <t>1940993614</t>
  </si>
  <si>
    <t>900434683</t>
  </si>
  <si>
    <t>rozvodnice RE/ jistič/ pracovní spoušť 230Vstř</t>
  </si>
  <si>
    <t>-2086993161</t>
  </si>
  <si>
    <t>000409820</t>
  </si>
  <si>
    <t>SESTAVA  spínač/strojek 10A/250Vstř řaz. 1</t>
  </si>
  <si>
    <t>-65254692</t>
  </si>
  <si>
    <t>000410101</t>
  </si>
  <si>
    <t>kryt spínače 1-duchý pro ř.1,6,7,1/0</t>
  </si>
  <si>
    <t>-1962024972</t>
  </si>
  <si>
    <t>000409822</t>
  </si>
  <si>
    <t>SESTAVA  přepínač/strojek 10A/250Vstř řaz.6</t>
  </si>
  <si>
    <t>-1026458145</t>
  </si>
  <si>
    <t>000410101.1</t>
  </si>
  <si>
    <t>1903322402</t>
  </si>
  <si>
    <t>000409822.1</t>
  </si>
  <si>
    <t>SESTAVA  přepínač/strojek 10A/250Vstř řaz.7</t>
  </si>
  <si>
    <t>1437228026</t>
  </si>
  <si>
    <t>000410101.2</t>
  </si>
  <si>
    <t>-1980251300</t>
  </si>
  <si>
    <t>000409829</t>
  </si>
  <si>
    <t>SESTAVA  přepínač/strojek 10A/250Vstř řaz.5</t>
  </si>
  <si>
    <t>216010740</t>
  </si>
  <si>
    <t>000410102</t>
  </si>
  <si>
    <t>kryt spínače dělený pro ř.5,6+6,1/0+1/0</t>
  </si>
  <si>
    <t>1515732754</t>
  </si>
  <si>
    <t>000409829.1</t>
  </si>
  <si>
    <t>SESTAVA  přepínač/strojek 10A/250Vstř řaz.6+6</t>
  </si>
  <si>
    <t>679407942</t>
  </si>
  <si>
    <t>000410102.1</t>
  </si>
  <si>
    <t>240567546</t>
  </si>
  <si>
    <t>000409829.2</t>
  </si>
  <si>
    <t>SESTAVA  strojek snímač pohybu 10A/250Vstř IP41</t>
  </si>
  <si>
    <t>-809894462</t>
  </si>
  <si>
    <t>000410102.2</t>
  </si>
  <si>
    <t>kryt snímače pohybu</t>
  </si>
  <si>
    <t>1957946907</t>
  </si>
  <si>
    <t>000420091</t>
  </si>
  <si>
    <t>rámeček pro 1 přístroj  /spínače</t>
  </si>
  <si>
    <t>-1548546225</t>
  </si>
  <si>
    <t>000420092</t>
  </si>
  <si>
    <t>rámeček pro 2 přístroje /spínače</t>
  </si>
  <si>
    <t>-1263053576</t>
  </si>
  <si>
    <t>000311216</t>
  </si>
  <si>
    <t>krabice přístrojová pod omítku /spínače</t>
  </si>
  <si>
    <t>65118773</t>
  </si>
  <si>
    <t>000311316</t>
  </si>
  <si>
    <t>krabice pod omítku +svork. a víčko /spínače</t>
  </si>
  <si>
    <t>1691212049</t>
  </si>
  <si>
    <t>000420001</t>
  </si>
  <si>
    <t>zásuvka 16A/250Vstř do krabice pod omítku</t>
  </si>
  <si>
    <t>786642331</t>
  </si>
  <si>
    <t>000420005</t>
  </si>
  <si>
    <t>zásuvka 16A/250Vstř do krabice pod omítku chráněná</t>
  </si>
  <si>
    <t>1032216421</t>
  </si>
  <si>
    <t>900420004</t>
  </si>
  <si>
    <t>kabelový vývod s 5pól svorkovnicí do kr. pod om.</t>
  </si>
  <si>
    <t>-1212157624</t>
  </si>
  <si>
    <t>000420091.1</t>
  </si>
  <si>
    <t>rámeček pro 1 přístroj  /zásuvky+slabo</t>
  </si>
  <si>
    <t>1150221565</t>
  </si>
  <si>
    <t>000420092.1</t>
  </si>
  <si>
    <t>rámeček pro 2 přístroje /zásuvky+slabo</t>
  </si>
  <si>
    <t>115674485</t>
  </si>
  <si>
    <t>000420093</t>
  </si>
  <si>
    <t>rámeček pro 3 přístroje /zásuvky+slabo</t>
  </si>
  <si>
    <t>-2069003938</t>
  </si>
  <si>
    <t>000420094</t>
  </si>
  <si>
    <t>rámeček pro 4 přístroje /zásuvky+slabo</t>
  </si>
  <si>
    <t>703917908</t>
  </si>
  <si>
    <t>000311216.1</t>
  </si>
  <si>
    <t>krabice přístrojová pod omítku /zásuvky+slabo</t>
  </si>
  <si>
    <t>1914217711</t>
  </si>
  <si>
    <t>000311316.1</t>
  </si>
  <si>
    <t>krabice pod omítku +svork. a víčko /zásuvky+slabo</t>
  </si>
  <si>
    <t>-1937828007</t>
  </si>
  <si>
    <t>900425268</t>
  </si>
  <si>
    <t>podl. krab. 2x230V/1x230V s PO/2x 1xRJ15</t>
  </si>
  <si>
    <t>-689625788</t>
  </si>
  <si>
    <t>900425269</t>
  </si>
  <si>
    <t>podl. krab. 2x230V/1x230V s PO/2x 1xRJ15/1xHDMI</t>
  </si>
  <si>
    <t>-807784307</t>
  </si>
  <si>
    <t>900425269.1</t>
  </si>
  <si>
    <t>podl. krab. 2x230V/1x230V s PO/2x 1xRJ15/2xHDMI</t>
  </si>
  <si>
    <t>289226685</t>
  </si>
  <si>
    <t>000171108</t>
  </si>
  <si>
    <t>vodič CY 6 ZŽ /H07V-U/</t>
  </si>
  <si>
    <t>-1621319936</t>
  </si>
  <si>
    <t>000171109</t>
  </si>
  <si>
    <t>vodič CY 10 ZŽ /H07V-U/</t>
  </si>
  <si>
    <t>-934441939</t>
  </si>
  <si>
    <t>000171113</t>
  </si>
  <si>
    <t>vodič CYA 50 ZŽ /H07V-R/</t>
  </si>
  <si>
    <t>1810123125</t>
  </si>
  <si>
    <t>000101105</t>
  </si>
  <si>
    <t>kabel CYKY-O 3x1,5</t>
  </si>
  <si>
    <t>1891460265</t>
  </si>
  <si>
    <t>000101105.1</t>
  </si>
  <si>
    <t>kabel CYKY-J 3x1,5</t>
  </si>
  <si>
    <t>1264788238</t>
  </si>
  <si>
    <t>000101305</t>
  </si>
  <si>
    <t>kabel CYKY-J 5x1,5</t>
  </si>
  <si>
    <t>1726693429</t>
  </si>
  <si>
    <t>000101405</t>
  </si>
  <si>
    <t>kabel CYKY-O 7x1,5</t>
  </si>
  <si>
    <t>-452594425</t>
  </si>
  <si>
    <t>000101106</t>
  </si>
  <si>
    <t>kabel CYKY-J 3x2,5</t>
  </si>
  <si>
    <t>-1889460849</t>
  </si>
  <si>
    <t>000101306</t>
  </si>
  <si>
    <t>kabel CYKY-J 5x2,5</t>
  </si>
  <si>
    <t>740710966</t>
  </si>
  <si>
    <t>000101308</t>
  </si>
  <si>
    <t>kabel CYKY-J 5x6</t>
  </si>
  <si>
    <t>-383367177</t>
  </si>
  <si>
    <t>000101309</t>
  </si>
  <si>
    <t>kabel CYKY-J 5x10</t>
  </si>
  <si>
    <t>-1600706336</t>
  </si>
  <si>
    <t>000101210</t>
  </si>
  <si>
    <t>kabel CYKY-J 4x16</t>
  </si>
  <si>
    <t>146388018</t>
  </si>
  <si>
    <t>000321123</t>
  </si>
  <si>
    <t>trubka ohebná PVC monoflex pr.20</t>
  </si>
  <si>
    <t>-745234865</t>
  </si>
  <si>
    <t>900413101</t>
  </si>
  <si>
    <t>tlačítko pod sklem  TS</t>
  </si>
  <si>
    <t>-1695947308</t>
  </si>
  <si>
    <t>000000252</t>
  </si>
  <si>
    <t>bezpečnostní tabulka plast</t>
  </si>
  <si>
    <t>-1190215057</t>
  </si>
  <si>
    <t>000000933</t>
  </si>
  <si>
    <t>ohnivzdorná přepážka sádroperlit(obecná položka)</t>
  </si>
  <si>
    <t>-1347595174</t>
  </si>
  <si>
    <t>000000302</t>
  </si>
  <si>
    <t>hmoždinka plastová HM8/8x40mm vč. vrutu</t>
  </si>
  <si>
    <t>-1753422362</t>
  </si>
  <si>
    <t>Hromosvod</t>
  </si>
  <si>
    <t>000298478</t>
  </si>
  <si>
    <t>Vodič HVI light D23mm šedý volitelná délka</t>
  </si>
  <si>
    <t>1757207434</t>
  </si>
  <si>
    <t>000298443</t>
  </si>
  <si>
    <t>podp mezi krovy rozt550-900mm s TR 48mm     105240</t>
  </si>
  <si>
    <t>1446798820</t>
  </si>
  <si>
    <t>000298001</t>
  </si>
  <si>
    <t>GFK JÍMAČ PRO HVI Light NA MEZIKROKVOVÝ DRŽÁK 1955/2500MM</t>
  </si>
  <si>
    <t>347241709</t>
  </si>
  <si>
    <t>000298485</t>
  </si>
  <si>
    <t>přip členy + montážní materiál pro vodič HV 819147</t>
  </si>
  <si>
    <t>1241720609</t>
  </si>
  <si>
    <t>000298428</t>
  </si>
  <si>
    <t>PV pro vodiče HVI/CUI D20-23mm s plastovou  275259</t>
  </si>
  <si>
    <t>1681827772</t>
  </si>
  <si>
    <t>000298366</t>
  </si>
  <si>
    <t>Krabice pro ZS pro zateplovací systém rozmě 476050</t>
  </si>
  <si>
    <t>1942114623</t>
  </si>
  <si>
    <t>000297725</t>
  </si>
  <si>
    <t>UNI-zk sv nerez        459129</t>
  </si>
  <si>
    <t>170483465</t>
  </si>
  <si>
    <t>000298421</t>
  </si>
  <si>
    <t>adaptér D20mm pro vodič HVI pro naklapnutí</t>
  </si>
  <si>
    <t>560948284</t>
  </si>
  <si>
    <t>000298478.1</t>
  </si>
  <si>
    <t>6m</t>
  </si>
  <si>
    <t>-743310778</t>
  </si>
  <si>
    <t>000999999</t>
  </si>
  <si>
    <t>podružný materiál</t>
  </si>
  <si>
    <t>630799276</t>
  </si>
  <si>
    <t>Uzemnění</t>
  </si>
  <si>
    <t>000295001</t>
  </si>
  <si>
    <t>vedení FeZn 30/4 (0,96kg/m)</t>
  </si>
  <si>
    <t>-524373565</t>
  </si>
  <si>
    <t>000295011</t>
  </si>
  <si>
    <t>vedení FeZn pr.10mm(0,63kg/m)</t>
  </si>
  <si>
    <t>-1809273576</t>
  </si>
  <si>
    <t>000295071</t>
  </si>
  <si>
    <t>svorka zemnící pásek/pásek 4šrouby FeZn</t>
  </si>
  <si>
    <t>188466194</t>
  </si>
  <si>
    <t>000295075</t>
  </si>
  <si>
    <t>svorka zemnící pásek/drát 4šrouby FeZn</t>
  </si>
  <si>
    <t>639157678</t>
  </si>
  <si>
    <t>000199097</t>
  </si>
  <si>
    <t>ekvipotenciální svorkovnice EPS 3 v krabici KO100E</t>
  </si>
  <si>
    <t>-443207110</t>
  </si>
  <si>
    <t>000295442</t>
  </si>
  <si>
    <t>svorka zemnicí Bernard/ZSA16 nerez</t>
  </si>
  <si>
    <t>1489436881</t>
  </si>
  <si>
    <t>000295444</t>
  </si>
  <si>
    <t>páska nerez uzemňovací ZSA16-délka 0,5 m</t>
  </si>
  <si>
    <t>-594955899</t>
  </si>
  <si>
    <t>000420053</t>
  </si>
  <si>
    <t>kryt zásuvky komunikační 2xRJ45</t>
  </si>
  <si>
    <t>2014302498</t>
  </si>
  <si>
    <t>000420205</t>
  </si>
  <si>
    <t>SESTAVA  zásuvka komunik ModularJack RJ45-8 cat.6/U</t>
  </si>
  <si>
    <t>612484751</t>
  </si>
  <si>
    <t>000420212</t>
  </si>
  <si>
    <t>nosná maska pro 2xZásuvka ModularJack</t>
  </si>
  <si>
    <t>282100858</t>
  </si>
  <si>
    <t>000420034</t>
  </si>
  <si>
    <t>SESTAVA  strojek zásuvky HDMI v1.4 s konektorem</t>
  </si>
  <si>
    <t>-537042938</t>
  </si>
  <si>
    <t>000420050</t>
  </si>
  <si>
    <t>kryt zásuvky HDMI</t>
  </si>
  <si>
    <t>-926480234</t>
  </si>
  <si>
    <t>000209405</t>
  </si>
  <si>
    <t>datový kabel UTP cat.6 305m</t>
  </si>
  <si>
    <t>603434596</t>
  </si>
  <si>
    <t>000209405.1</t>
  </si>
  <si>
    <t>HDMI kabel l=10m</t>
  </si>
  <si>
    <t>1812904919</t>
  </si>
  <si>
    <t>900311316</t>
  </si>
  <si>
    <t>Rámečky a krabice součástí silnoproudých rozvodů</t>
  </si>
  <si>
    <t>info</t>
  </si>
  <si>
    <t>795809368</t>
  </si>
  <si>
    <t>24.1</t>
  </si>
  <si>
    <t>EZS</t>
  </si>
  <si>
    <t>900900951</t>
  </si>
  <si>
    <t>klávesnice EZS x systému JA100+</t>
  </si>
  <si>
    <t>1553580087</t>
  </si>
  <si>
    <t>900900952</t>
  </si>
  <si>
    <t>sběrnicový PIR detekor JA100P</t>
  </si>
  <si>
    <t>1554900779</t>
  </si>
  <si>
    <t>900900953</t>
  </si>
  <si>
    <t>SA-201A Detektor magnetický dveřní kontakt</t>
  </si>
  <si>
    <t>1545138961</t>
  </si>
  <si>
    <t>900900954</t>
  </si>
  <si>
    <t>ústředna EZS záložní baterie</t>
  </si>
  <si>
    <t>-1075811576</t>
  </si>
  <si>
    <t>900900955</t>
  </si>
  <si>
    <t>JA-103K Ústředna s LAN komunikátorem</t>
  </si>
  <si>
    <t>-702335172</t>
  </si>
  <si>
    <t>900900956</t>
  </si>
  <si>
    <t>expanzní modul pro rozšíření linky</t>
  </si>
  <si>
    <t>-52179215</t>
  </si>
  <si>
    <t>900900957</t>
  </si>
  <si>
    <t>modul venkovní sirény s opt. signalizací</t>
  </si>
  <si>
    <t>1286721058</t>
  </si>
  <si>
    <t>900900958</t>
  </si>
  <si>
    <t>kabel CC-01 pro EZS zařízení</t>
  </si>
  <si>
    <t>-876118072</t>
  </si>
  <si>
    <t>900900959</t>
  </si>
  <si>
    <t>trubka ohebná PVC monoflex 1420</t>
  </si>
  <si>
    <t>832124663</t>
  </si>
  <si>
    <t>Materiál zemní+stavební</t>
  </si>
  <si>
    <t>000046221</t>
  </si>
  <si>
    <t>asfalt 80</t>
  </si>
  <si>
    <t>-1524026320</t>
  </si>
  <si>
    <t>Elektromontáže</t>
  </si>
  <si>
    <t>210120103</t>
  </si>
  <si>
    <t>patrona nožové pojistky 50A/gG</t>
  </si>
  <si>
    <t>520618517</t>
  </si>
  <si>
    <t>210191511</t>
  </si>
  <si>
    <t>kabelová skříň plast PS /osazení bez ukonč.</t>
  </si>
  <si>
    <t>-552107950</t>
  </si>
  <si>
    <t>https://podminky.urs.cz/item/CS_URS_2024_02/210191511</t>
  </si>
  <si>
    <t>210191531</t>
  </si>
  <si>
    <t>kabelová skříň elektroměrová RE /osaz.bez ukončení</t>
  </si>
  <si>
    <t>-1507819660</t>
  </si>
  <si>
    <t>https://podminky.urs.cz/item/CS_URS_2024_02/210191531</t>
  </si>
  <si>
    <t>210120452</t>
  </si>
  <si>
    <t>jistič vč.zapojení 3pól/63A</t>
  </si>
  <si>
    <t>1388519301</t>
  </si>
  <si>
    <t>210120401</t>
  </si>
  <si>
    <t>jistič vč.zapojení 1pól/25A</t>
  </si>
  <si>
    <t>-1119742456</t>
  </si>
  <si>
    <t>-997304775</t>
  </si>
  <si>
    <t>210120801</t>
  </si>
  <si>
    <t>přístroj modulový na lištu DIN vč.zapoj.do25A/1pól</t>
  </si>
  <si>
    <t>-403600380</t>
  </si>
  <si>
    <t>210200012</t>
  </si>
  <si>
    <t>-608672168</t>
  </si>
  <si>
    <t>210200012.1</t>
  </si>
  <si>
    <t>27878710</t>
  </si>
  <si>
    <t>210200012.2</t>
  </si>
  <si>
    <t>-1546291470</t>
  </si>
  <si>
    <t>210200012.3</t>
  </si>
  <si>
    <t>-1492638873</t>
  </si>
  <si>
    <t>210200012.4</t>
  </si>
  <si>
    <t>1496373861</t>
  </si>
  <si>
    <t>210200012.5</t>
  </si>
  <si>
    <t>486529759</t>
  </si>
  <si>
    <t>210200012.6</t>
  </si>
  <si>
    <t>1585327610</t>
  </si>
  <si>
    <t>210200012.7</t>
  </si>
  <si>
    <t>1714180234</t>
  </si>
  <si>
    <t>210200012.8</t>
  </si>
  <si>
    <t>386098136</t>
  </si>
  <si>
    <t>210200012.9</t>
  </si>
  <si>
    <t>-1569927508</t>
  </si>
  <si>
    <t>210200012.10</t>
  </si>
  <si>
    <t>427763613</t>
  </si>
  <si>
    <t>210200012.11</t>
  </si>
  <si>
    <t>1315852306</t>
  </si>
  <si>
    <t>210200012.12</t>
  </si>
  <si>
    <t>-780237605</t>
  </si>
  <si>
    <t>210200012.13</t>
  </si>
  <si>
    <t>1038373474</t>
  </si>
  <si>
    <t>210200012.14</t>
  </si>
  <si>
    <t>LED pásek v nosné liště</t>
  </si>
  <si>
    <t>-1842069018</t>
  </si>
  <si>
    <t>1892697210</t>
  </si>
  <si>
    <t>210200013</t>
  </si>
  <si>
    <t>trafo LED vč. zapojení</t>
  </si>
  <si>
    <t>1679616526</t>
  </si>
  <si>
    <t>210200014</t>
  </si>
  <si>
    <t>AL profil bez zapojení</t>
  </si>
  <si>
    <t>-33699001</t>
  </si>
  <si>
    <t>210110041</t>
  </si>
  <si>
    <t>spínač zapuštěný vč.zapojení 1pólový/řazení 1</t>
  </si>
  <si>
    <t>700137943</t>
  </si>
  <si>
    <t>210110045</t>
  </si>
  <si>
    <t>přepínač zapuštěný vč.zapojení střídavý/řazení 6</t>
  </si>
  <si>
    <t>1649065818</t>
  </si>
  <si>
    <t>210110045.1</t>
  </si>
  <si>
    <t>přepínač zapuštěný vč.zapojení střídavý/řazení 7</t>
  </si>
  <si>
    <t>1766248736</t>
  </si>
  <si>
    <t>210110045.2</t>
  </si>
  <si>
    <t>přepínač zapuštěný vč.zapojení střídavý/řazení 5</t>
  </si>
  <si>
    <t>-542481876</t>
  </si>
  <si>
    <t>210110045.3</t>
  </si>
  <si>
    <t>přepínač zapuštěný vč.zapojení střídavý/řazení 6+6</t>
  </si>
  <si>
    <t>-1664895744</t>
  </si>
  <si>
    <t>210110045.4</t>
  </si>
  <si>
    <t>snímač pohybu vč. zapojení</t>
  </si>
  <si>
    <t>1880600261</t>
  </si>
  <si>
    <t>210010301</t>
  </si>
  <si>
    <t>krabice přístrojová bez zapojení</t>
  </si>
  <si>
    <t>-184672780</t>
  </si>
  <si>
    <t>210010322</t>
  </si>
  <si>
    <t>krabicová rozvodka vč.svorkovn.a zapojení</t>
  </si>
  <si>
    <t>115484977</t>
  </si>
  <si>
    <t>210111012</t>
  </si>
  <si>
    <t>zásuvka domovní zapuštěná vč.zapojení průběžně</t>
  </si>
  <si>
    <t>-48406851</t>
  </si>
  <si>
    <t>345355015</t>
  </si>
  <si>
    <t>210111011</t>
  </si>
  <si>
    <t>kabelový vývod vč.zapojení</t>
  </si>
  <si>
    <t>-1529613929</t>
  </si>
  <si>
    <t>-352623345</t>
  </si>
  <si>
    <t>1676585725</t>
  </si>
  <si>
    <t>210111108</t>
  </si>
  <si>
    <t>podlahová krabice více zásuvek+slabo vč. zapojení</t>
  </si>
  <si>
    <t>138977496</t>
  </si>
  <si>
    <t>210111108.1</t>
  </si>
  <si>
    <t>-1603551923</t>
  </si>
  <si>
    <t>210111108.2</t>
  </si>
  <si>
    <t>-31563642</t>
  </si>
  <si>
    <t>210800610</t>
  </si>
  <si>
    <t>vodič Cu(-CY,CYA) v zatažené trubce do 1x35</t>
  </si>
  <si>
    <t>1030275138</t>
  </si>
  <si>
    <t>-821466488</t>
  </si>
  <si>
    <t>-392963082</t>
  </si>
  <si>
    <t>210800103</t>
  </si>
  <si>
    <t>kabel Cu(-CYKY) pod omítkou do 2x4/3x2,5/5x1,5</t>
  </si>
  <si>
    <t>364545606</t>
  </si>
  <si>
    <t>-1616197185</t>
  </si>
  <si>
    <t>-1219852749</t>
  </si>
  <si>
    <t>210810008</t>
  </si>
  <si>
    <t>kabel(-CYKY) volně uložený do 3x6/4x4/7x2,5</t>
  </si>
  <si>
    <t>1156842756</t>
  </si>
  <si>
    <t>1275684727</t>
  </si>
  <si>
    <t>210800112</t>
  </si>
  <si>
    <t>kabel Cu(-CYKY) pod omítkou do 5x6</t>
  </si>
  <si>
    <t>822130385</t>
  </si>
  <si>
    <t>911163511</t>
  </si>
  <si>
    <t>210800113</t>
  </si>
  <si>
    <t>kabel Cu(-CYKY) pod omítkou do 5x10</t>
  </si>
  <si>
    <t>-1954570645</t>
  </si>
  <si>
    <t>210800114</t>
  </si>
  <si>
    <t>kabel Cu(-CYKY) pod omítkou do 5x16</t>
  </si>
  <si>
    <t>1028797751</t>
  </si>
  <si>
    <t>210010003</t>
  </si>
  <si>
    <t>trubka plast ohebná,pod omítkou, pr.23</t>
  </si>
  <si>
    <t>1885464591</t>
  </si>
  <si>
    <t>210110021</t>
  </si>
  <si>
    <t>tlačítko bezpečnostní vč. zapojení</t>
  </si>
  <si>
    <t>1400207045</t>
  </si>
  <si>
    <t>210020952</t>
  </si>
  <si>
    <t>bezpečnostní tabulka plastová</t>
  </si>
  <si>
    <t>-130521380</t>
  </si>
  <si>
    <t>210020941</t>
  </si>
  <si>
    <t>ohnivzdorná přepážka ze sádroperlitu</t>
  </si>
  <si>
    <t>2007987972</t>
  </si>
  <si>
    <t>210010702</t>
  </si>
  <si>
    <t>osazení do cihly hmoždinky HM8</t>
  </si>
  <si>
    <t>1112988934</t>
  </si>
  <si>
    <t>210220101</t>
  </si>
  <si>
    <t>svod vč.podpěr HVI</t>
  </si>
  <si>
    <t>-944719607</t>
  </si>
  <si>
    <t>https://podminky.urs.cz/item/CS_URS_2024_02/210220101</t>
  </si>
  <si>
    <t>210020681</t>
  </si>
  <si>
    <t>ocelová nosná konstrukce jen MONTÁŽ BEZ MATERIÁLU</t>
  </si>
  <si>
    <t>1597445451</t>
  </si>
  <si>
    <t>https://podminky.urs.cz/item/CS_URS_2024_02/210020681</t>
  </si>
  <si>
    <t>210220201</t>
  </si>
  <si>
    <t>jímací tyč do 3m montáž na hřeben</t>
  </si>
  <si>
    <t>-391372463</t>
  </si>
  <si>
    <t>https://podminky.urs.cz/item/CS_URS_2024_02/210220201</t>
  </si>
  <si>
    <t>210100272</t>
  </si>
  <si>
    <t>ukončení kabelu smršťovací trubicí do 1x120</t>
  </si>
  <si>
    <t>1592675807</t>
  </si>
  <si>
    <t>https://podminky.urs.cz/item/CS_URS_2024_02/210100272</t>
  </si>
  <si>
    <t>210010315</t>
  </si>
  <si>
    <t>skříň rozvodná bez svorkovnice a zapojení(-KT250)</t>
  </si>
  <si>
    <t>-1959449486</t>
  </si>
  <si>
    <t>210220301</t>
  </si>
  <si>
    <t>svorka hromosvodová do 2 šroubů</t>
  </si>
  <si>
    <t>-1077172045</t>
  </si>
  <si>
    <t>https://podminky.urs.cz/item/CS_URS_2024_02/210220301</t>
  </si>
  <si>
    <t>210220025</t>
  </si>
  <si>
    <t>uzemň.vedení v zemi/město úplná mtž FeZn do 120mm2</t>
  </si>
  <si>
    <t>1494719874</t>
  </si>
  <si>
    <t>210192562</t>
  </si>
  <si>
    <t>ochranná svorkovnice(nulový můstek)vč.zapoj.do 63A</t>
  </si>
  <si>
    <t>-1945199551</t>
  </si>
  <si>
    <t>210220321</t>
  </si>
  <si>
    <t>svorka na potrubí vč.pásku (Bernard)</t>
  </si>
  <si>
    <t>1521758822</t>
  </si>
  <si>
    <t>https://podminky.urs.cz/item/CS_URS_2024_02/210220321</t>
  </si>
  <si>
    <t>210220441</t>
  </si>
  <si>
    <t>ochrana zemní svorky asfaltovým nátěrem</t>
  </si>
  <si>
    <t>392206674</t>
  </si>
  <si>
    <t>210111312</t>
  </si>
  <si>
    <t>zásuvka domovní sdělovací 2násobná vč.zapojení</t>
  </si>
  <si>
    <t>1591416646</t>
  </si>
  <si>
    <t>210111311</t>
  </si>
  <si>
    <t>zásuvka domovní multimed. vč.zapojení</t>
  </si>
  <si>
    <t>207352151</t>
  </si>
  <si>
    <t>210950341</t>
  </si>
  <si>
    <t>vodič/kabel v trubce jednotková hmotnost do 0,4kg</t>
  </si>
  <si>
    <t>1620382124</t>
  </si>
  <si>
    <t>210180614</t>
  </si>
  <si>
    <t>manipulace, montáž, doprava komponentů FVE</t>
  </si>
  <si>
    <t>-1316900724</t>
  </si>
  <si>
    <t>210180615</t>
  </si>
  <si>
    <t>PD pro PDS /FVE</t>
  </si>
  <si>
    <t>-271258200</t>
  </si>
  <si>
    <t>210180616</t>
  </si>
  <si>
    <t>Revize FVE</t>
  </si>
  <si>
    <t>315439654</t>
  </si>
  <si>
    <t>910010502</t>
  </si>
  <si>
    <t>přístup. modul klávesnice EZS vč. zapojení</t>
  </si>
  <si>
    <t>-587755233</t>
  </si>
  <si>
    <t>910010503</t>
  </si>
  <si>
    <t>sběrnicivý PIR detektor vč. zapojení</t>
  </si>
  <si>
    <t>-717689515</t>
  </si>
  <si>
    <t>910010504</t>
  </si>
  <si>
    <t>magnetický dveřní kontakt vč. zapojení</t>
  </si>
  <si>
    <t>-1958377950</t>
  </si>
  <si>
    <t>910010555</t>
  </si>
  <si>
    <t>ústředna EZS vč. zapojení a nastavení</t>
  </si>
  <si>
    <t>-1623780648</t>
  </si>
  <si>
    <t>910010505</t>
  </si>
  <si>
    <t>expandér pro rozšíření linky</t>
  </si>
  <si>
    <t>-382137902</t>
  </si>
  <si>
    <t>910010556</t>
  </si>
  <si>
    <t>modul venkovní sirény vč. zapojení</t>
  </si>
  <si>
    <t>-2043974776</t>
  </si>
  <si>
    <t>210850010</t>
  </si>
  <si>
    <t>kabel CC-01 volně uložený do 2 párů</t>
  </si>
  <si>
    <t>-1846666102</t>
  </si>
  <si>
    <t>210010003.1</t>
  </si>
  <si>
    <t>trubka plast ohebná,pod omítkou,typ 2323/pr.23</t>
  </si>
  <si>
    <t>1135513529</t>
  </si>
  <si>
    <t>219005001</t>
  </si>
  <si>
    <t>řezání kapsy do pr.100mm ve stěně nebo podlaze</t>
  </si>
  <si>
    <t>1716888718</t>
  </si>
  <si>
    <t>219002611</t>
  </si>
  <si>
    <t>vysekání rýhy/zeď cihla/ hl.do 30mm/š.do 30mm</t>
  </si>
  <si>
    <t>1755773456</t>
  </si>
  <si>
    <t>219002612</t>
  </si>
  <si>
    <t>vysekání rýhy/zeď cihla/ hl.do 30mm/š.do 70mm</t>
  </si>
  <si>
    <t>1700156582</t>
  </si>
  <si>
    <t>219002614</t>
  </si>
  <si>
    <t>vysekání rýhy/zeď cihla/ hl.do 30mm/š.do 150mm</t>
  </si>
  <si>
    <t>568511004</t>
  </si>
  <si>
    <t>219003613</t>
  </si>
  <si>
    <t>omítka na stěně/jednotl.plocha do 1,00m2/vč.malty</t>
  </si>
  <si>
    <t>1689064506</t>
  </si>
  <si>
    <t>219003513</t>
  </si>
  <si>
    <t>omítka na stropě/jednotl.plocha do 1,00m2/vč.malty</t>
  </si>
  <si>
    <t>-849566510</t>
  </si>
  <si>
    <t>219000103</t>
  </si>
  <si>
    <t>dozory správce sítě(rozvodného závodu)</t>
  </si>
  <si>
    <t>-1407548941</t>
  </si>
  <si>
    <t>219000104</t>
  </si>
  <si>
    <t>součinnost správce sítě(rozvodného závodu)</t>
  </si>
  <si>
    <t>578415053</t>
  </si>
  <si>
    <t>000099999</t>
  </si>
  <si>
    <t>materiál podružný elektromontážní</t>
  </si>
  <si>
    <t>687800994</t>
  </si>
  <si>
    <t>000099999.1</t>
  </si>
  <si>
    <t>materiál podružný spojovací, popisovací</t>
  </si>
  <si>
    <t>-95697597</t>
  </si>
  <si>
    <t>219000106</t>
  </si>
  <si>
    <t>montáž zařízení dodavatelem</t>
  </si>
  <si>
    <t>116394038</t>
  </si>
  <si>
    <t>K024</t>
  </si>
  <si>
    <t>prořez</t>
  </si>
  <si>
    <t>2010930980</t>
  </si>
  <si>
    <t>K025</t>
  </si>
  <si>
    <t>materiál podružný</t>
  </si>
  <si>
    <t>-405122843</t>
  </si>
  <si>
    <t>K028</t>
  </si>
  <si>
    <t>doprava dodávek</t>
  </si>
  <si>
    <t>1066893883</t>
  </si>
  <si>
    <t>K029</t>
  </si>
  <si>
    <t>přesun dodávek</t>
  </si>
  <si>
    <t>1792884390</t>
  </si>
  <si>
    <t>K030</t>
  </si>
  <si>
    <t>kompletační činnost</t>
  </si>
  <si>
    <t>-547443503</t>
  </si>
  <si>
    <t>https://podminky.urs.cz/item/CS_URS_2024_02/K030</t>
  </si>
  <si>
    <t>K031</t>
  </si>
  <si>
    <t>revize</t>
  </si>
  <si>
    <t>-1845654589</t>
  </si>
  <si>
    <t>K032</t>
  </si>
  <si>
    <t>investorská činnost</t>
  </si>
  <si>
    <t>-712582620</t>
  </si>
  <si>
    <t>K033</t>
  </si>
  <si>
    <t>projekt skutečného provedení</t>
  </si>
  <si>
    <t>946629227</t>
  </si>
  <si>
    <t>K034</t>
  </si>
  <si>
    <t>autorský dozor</t>
  </si>
  <si>
    <t>-230632940</t>
  </si>
  <si>
    <t>K036</t>
  </si>
  <si>
    <t>PPV pro elektromontáže</t>
  </si>
  <si>
    <t>-1782031091</t>
  </si>
  <si>
    <t>K035</t>
  </si>
  <si>
    <t>Zařízení staveniště</t>
  </si>
  <si>
    <t>-1268961907</t>
  </si>
  <si>
    <t>https://podminky.urs.cz/item/CS_URS_2024_02/K035</t>
  </si>
  <si>
    <t>16 - Vybavení dle návrhu interieru, pevně spojené se stavbou</t>
  </si>
  <si>
    <t>OST - Ostatní</t>
  </si>
  <si>
    <t xml:space="preserve">    3 - Doplňky</t>
  </si>
  <si>
    <t xml:space="preserve">    4 - Povrchy mimo stavební část</t>
  </si>
  <si>
    <t xml:space="preserve">    5.1 - Prvky projektu interieru</t>
  </si>
  <si>
    <t>OST</t>
  </si>
  <si>
    <t>Ostatní</t>
  </si>
  <si>
    <t>Doplňky</t>
  </si>
  <si>
    <t>Pol16</t>
  </si>
  <si>
    <t>Měděnka dle specifikace PD</t>
  </si>
  <si>
    <t>495508784</t>
  </si>
  <si>
    <t>Poznámka k položce:_x000D_
zásobník na mýdlo a dezinfekční prostředky bezdotykový se  senzorem, nerez</t>
  </si>
  <si>
    <t>Pol17</t>
  </si>
  <si>
    <t>Zásobník na ručníky dle specifikace PD</t>
  </si>
  <si>
    <t>-1196443769</t>
  </si>
  <si>
    <t>Poznámka k položce:_x000D_
Nerezový zásobník na papírové ručníky, povrch hladký, matný, uzamykatelný, na stěnu, 340x110x265</t>
  </si>
  <si>
    <t>Pol18</t>
  </si>
  <si>
    <t xml:space="preserve">Držák na toaletní papír dle specifikace PD </t>
  </si>
  <si>
    <t>-453253145</t>
  </si>
  <si>
    <t>Poznámka k položce:_x000D_
Nerezový zásobník na toaletní papír, povrch hladký, matný, ø 290 x 100 mm</t>
  </si>
  <si>
    <t>Pol19</t>
  </si>
  <si>
    <t>Koš na papírové ručníky dle specifikace PD - závěsný</t>
  </si>
  <si>
    <t>-896646051</t>
  </si>
  <si>
    <t>Poznámka k položce:_x000D_
Nerezový závěsný odpadkový koš, objem 26,5 l, rozměry 360 x 160 x 435 mm, povrch matný, závěsný</t>
  </si>
  <si>
    <t>Pol21</t>
  </si>
  <si>
    <t xml:space="preserve">WC kartáč dle specifikace PD </t>
  </si>
  <si>
    <t>-595349480</t>
  </si>
  <si>
    <t>Poznámka k položce:_x000D_
WC štětka v chromovém provedení, závěsná, montáž vrtáním.</t>
  </si>
  <si>
    <t>Pol22</t>
  </si>
  <si>
    <t xml:space="preserve">Madla dle specifikace PD </t>
  </si>
  <si>
    <t>-1158596633</t>
  </si>
  <si>
    <t>Poznámka k položce:_x000D_
Nástěnné madlo lomené , nerezové, o velikosti 97x48 cm a oblém designu + Madlo v barevném provedení nerez, montáž vrtáním. 83x25</t>
  </si>
  <si>
    <t>Pol23</t>
  </si>
  <si>
    <t xml:space="preserve">Zrcadlo WC invalidé dle specifikace PD </t>
  </si>
  <si>
    <t>-785900316</t>
  </si>
  <si>
    <t>Poznámka k položce:_x000D_
Nástěnné výklopně zrcadlo o velikosti 60x40 cm, v bílé barvě a hranatém designu</t>
  </si>
  <si>
    <t>Pol24</t>
  </si>
  <si>
    <t xml:space="preserve">Státní znak dle specifikace PD </t>
  </si>
  <si>
    <t>1153220411</t>
  </si>
  <si>
    <t>Poznámka k položce:_x000D_
Velký státní znak České republiky s ořezem ve tvaru štítu plastový, 34 × 41 cm, 5 mm</t>
  </si>
  <si>
    <t>Pol25</t>
  </si>
  <si>
    <t xml:space="preserve">Závěsy dle specifikace PD </t>
  </si>
  <si>
    <t>394301868</t>
  </si>
  <si>
    <t>Poznámka k položce:_x000D_
kolejnice pro závěsy zapuštěná v SDK podhledu 3 m, látka Dekorační látka Voál Lurex – přírodní/zlatá 4ks á 2,8x2</t>
  </si>
  <si>
    <t>Povrchy mimo stavební část</t>
  </si>
  <si>
    <t>Pol10</t>
  </si>
  <si>
    <t xml:space="preserve">ZRCADLO dle specifikace PD </t>
  </si>
  <si>
    <t>111578061</t>
  </si>
  <si>
    <t>Poznámka k položce:_x000D_
Zrcadlo lepené na zdi DÉLKA 2010, SH=1200,HH=2100 rozměry nutno ověřit na stavbě</t>
  </si>
  <si>
    <t>Pol11</t>
  </si>
  <si>
    <t xml:space="preserve">NÁSTĚNKOVÝ OBKLAD 1 dle specifikace PD </t>
  </si>
  <si>
    <t>-905459038</t>
  </si>
  <si>
    <t>Poznámka k položce:_x000D_
Přírodní linoleum nástěnkové s vysokým obsahem korku, tloušťka 6,00 mm, ohebnost průměr méně než 50mm, odolnost ohni dle ASTM třída B, bez obsahu PVC a PET, váha 4,70kg/m2, odstín lomená bílá</t>
  </si>
  <si>
    <t>Pol12</t>
  </si>
  <si>
    <t xml:space="preserve">NÁSTĚNKOVÝ OBKLAD 2 dle specifikace PD </t>
  </si>
  <si>
    <t>2146052640</t>
  </si>
  <si>
    <t>Poznámka k položce:_x000D_
Přírodní linoleum nástěnkové s vysokým obsahem korku, tloušťka 6,00 mm, ohebnost průměr méně než 50mm, odolnost ohni dle ASTM třída B, bez obsahu PVC a PET, váha 4,70kg/m2, odstín hnědá</t>
  </si>
  <si>
    <t>Pol13</t>
  </si>
  <si>
    <t xml:space="preserve">ZELENÁ STĚNA dle specifikace PD </t>
  </si>
  <si>
    <t>-685015956</t>
  </si>
  <si>
    <t>Poznámka k položce:_x000D_
systémová zelená stěna 1,8x2,8 m, modulární systém s automatickou zálivkou a rostlinami</t>
  </si>
  <si>
    <t>Pol14</t>
  </si>
  <si>
    <t xml:space="preserve">INTERIÉROVÁ STĚRKA dle specifikace PD </t>
  </si>
  <si>
    <t>1195489250</t>
  </si>
  <si>
    <t>Poznámka k položce:_x000D_
benátský štuk odstín světle šedo béžová. Odstín nutno vyvzorkovat na stavbě</t>
  </si>
  <si>
    <t>Pol15</t>
  </si>
  <si>
    <t xml:space="preserve">KOVOVÝ OBKLAD dle specifikace PD </t>
  </si>
  <si>
    <t>-1765007236</t>
  </si>
  <si>
    <t>Poznámka k položce:_x000D_
perforovaný kovový obklad na roštu 5,5x4 m, odstín pearle beige 2a684,</t>
  </si>
  <si>
    <t>K059</t>
  </si>
  <si>
    <t>AKUSTICKÝ OBKLAD - dle specifikace PD</t>
  </si>
  <si>
    <t>1447655482</t>
  </si>
  <si>
    <t>5.1</t>
  </si>
  <si>
    <t>Prvky projektu interieru</t>
  </si>
  <si>
    <t>T1.1</t>
  </si>
  <si>
    <t>D+M Deska pod umyvadlo - Deska pro 2x zápustné umyvadlo 2010x500, dekor H1307 dle specifikace projektu interieru</t>
  </si>
  <si>
    <t>243948753</t>
  </si>
  <si>
    <t>T4.1</t>
  </si>
  <si>
    <t>D+M Kuchyňská sestava 2250 m - viz rozkres, včetně granitový dřez černá a baterie černá, připravený prostor pro MW troubu, - dle specifikace projektu interieru</t>
  </si>
  <si>
    <t>-106284581</t>
  </si>
  <si>
    <t>T5.1</t>
  </si>
  <si>
    <t>D+M Deska pod umyvadlo - Deska pro 2x zápustné umyvadlo 1280x500, dekor H1307 dle specifikace projektu interieru</t>
  </si>
  <si>
    <t>135023066</t>
  </si>
  <si>
    <t>55 - SO10</t>
  </si>
  <si>
    <t xml:space="preserve">    8 - Trubní vedení</t>
  </si>
  <si>
    <t>-465932812</t>
  </si>
  <si>
    <t>311438019</t>
  </si>
  <si>
    <t>846934301</t>
  </si>
  <si>
    <t>-1900634738</t>
  </si>
  <si>
    <t>-370120024</t>
  </si>
  <si>
    <t>1044725142</t>
  </si>
  <si>
    <t>-569506826</t>
  </si>
  <si>
    <t>757037794</t>
  </si>
  <si>
    <t>1359575549</t>
  </si>
  <si>
    <t>-1711531316</t>
  </si>
  <si>
    <t>Trubní vedení</t>
  </si>
  <si>
    <t>286.R01</t>
  </si>
  <si>
    <t>napojení na stávající vodovodní potrubí - ostatní práce</t>
  </si>
  <si>
    <t>-1794715829</t>
  </si>
  <si>
    <t>871211141</t>
  </si>
  <si>
    <t>Montáž vodovodního potrubí z polyetylenu PE100 RC v otevřeném výkopu svařovaných na tupo SDR 11/PN16 d 63 x 5,8 mm</t>
  </si>
  <si>
    <t>1128258249</t>
  </si>
  <si>
    <t>https://podminky.urs.cz/item/CS_URS_2024_02/871211141</t>
  </si>
  <si>
    <t>20 "umístěno v protlaku</t>
  </si>
  <si>
    <t>28613503</t>
  </si>
  <si>
    <t>potrubí vodovodní dvouvrstvé PE100 RC SDR11 63x5,8mm</t>
  </si>
  <si>
    <t>-1706668129</t>
  </si>
  <si>
    <t>20*1,015 'Přepočtené koeficientem množství</t>
  </si>
  <si>
    <t>891249111</t>
  </si>
  <si>
    <t>Montáž vodovodních armatur na potrubí navrtávacích pasů s ventilem Jt 1 MPa, na potrubí z trub litinových, ocelových nebo plastických hmot DN 80</t>
  </si>
  <si>
    <t>1070250989</t>
  </si>
  <si>
    <t>https://podminky.urs.cz/item/CS_URS_2024_02/891249111</t>
  </si>
  <si>
    <t>286.R02</t>
  </si>
  <si>
    <t>uzávěrový navrtávací pas PE D90 / 2" se závitovým výstupem pro litinové potrubí</t>
  </si>
  <si>
    <t>807938505</t>
  </si>
  <si>
    <t>892233121</t>
  </si>
  <si>
    <t>Proplach a dezinfekce vodovodního potrubí DN od 40 do 70</t>
  </si>
  <si>
    <t>-397210395</t>
  </si>
  <si>
    <t>https://podminky.urs.cz/item/CS_URS_2024_02/892233121</t>
  </si>
  <si>
    <t>892241111</t>
  </si>
  <si>
    <t>Tlakové zkoušky vodou na potrubí DN do 80</t>
  </si>
  <si>
    <t>1714179711</t>
  </si>
  <si>
    <t>286.R03</t>
  </si>
  <si>
    <t>napojení domovního vodovodu</t>
  </si>
  <si>
    <t>-424190534</t>
  </si>
  <si>
    <t>286.R04</t>
  </si>
  <si>
    <t>vyhledávací vodič CYKY 4mm2</t>
  </si>
  <si>
    <t>-205951789</t>
  </si>
  <si>
    <t>286.R05</t>
  </si>
  <si>
    <t>ochranná folie šířky 400mm</t>
  </si>
  <si>
    <t>1226787904</t>
  </si>
  <si>
    <t>286.R06</t>
  </si>
  <si>
    <t>zřízení startovací a koncové jámy</t>
  </si>
  <si>
    <t>1503958808</t>
  </si>
  <si>
    <t>57 - SO12</t>
  </si>
  <si>
    <t>1609357217</t>
  </si>
  <si>
    <t>-949540329</t>
  </si>
  <si>
    <t>-1286521337</t>
  </si>
  <si>
    <t>-1161049708</t>
  </si>
  <si>
    <t>-1049174130</t>
  </si>
  <si>
    <t>769202483</t>
  </si>
  <si>
    <t>-475087020</t>
  </si>
  <si>
    <t>-137504398</t>
  </si>
  <si>
    <t>1989226376</t>
  </si>
  <si>
    <t>2136296288</t>
  </si>
  <si>
    <t>Přípojka k plynoměru spojované na závit bez ochozu G 1</t>
  </si>
  <si>
    <t>-669398001</t>
  </si>
  <si>
    <t>Rozpěrka přípojek plynoměru G 1</t>
  </si>
  <si>
    <t>555491940</t>
  </si>
  <si>
    <t>723170114</t>
  </si>
  <si>
    <t>Potrubí z plastových trub Pe100 spojovaných elektrotvarovkami PN 0,4 MPa (SDR 11) D 32 x 3,0 mm</t>
  </si>
  <si>
    <t>CS ÚRS 2020 01</t>
  </si>
  <si>
    <t>1790832080</t>
  </si>
  <si>
    <t>723170116</t>
  </si>
  <si>
    <t>Potrubí z plastových trub Pe100 spojovaných elektrotvarovkami PN 0,4 MPa (SDR 11) D 50 x 4,6 mm</t>
  </si>
  <si>
    <t>-540410753</t>
  </si>
  <si>
    <t>723231163</t>
  </si>
  <si>
    <t>Armatury se dvěma závity kohouty kulové PN 42 do 185°C plnoprůtokové vnitřní závit těžká řada G 3/4</t>
  </si>
  <si>
    <t>-1752828332</t>
  </si>
  <si>
    <t>723XP101</t>
  </si>
  <si>
    <t>-1253340380</t>
  </si>
  <si>
    <t>723XP102</t>
  </si>
  <si>
    <t>Tlaková, pevnostní a provozní zkouška plynovodu</t>
  </si>
  <si>
    <t>-234089458</t>
  </si>
  <si>
    <t>723XP103</t>
  </si>
  <si>
    <t>Stavební přípomoci a ostatní pomocné práce</t>
  </si>
  <si>
    <t>1127044060</t>
  </si>
  <si>
    <t>723XP104</t>
  </si>
  <si>
    <t>Nerezová, děrovaná, uzavíratelná dvířka - čístý rozměr 600mm*600mm</t>
  </si>
  <si>
    <t>-1257605224</t>
  </si>
  <si>
    <t>723XP105</t>
  </si>
  <si>
    <t>Vodič signalizační CYY 2,5</t>
  </si>
  <si>
    <t>419073698</t>
  </si>
  <si>
    <t>723XP106</t>
  </si>
  <si>
    <t>Fólie výstražná oranžová šířky 400mm</t>
  </si>
  <si>
    <t>1435516772</t>
  </si>
  <si>
    <t>723XP107</t>
  </si>
  <si>
    <t>Navrtávací odbočková armatura DAA d63 / d32 PE 100 SDR 11 s prodlouženým hrdlem a přiloženou objímkou</t>
  </si>
  <si>
    <t>-1579692505</t>
  </si>
  <si>
    <t>723XP108</t>
  </si>
  <si>
    <t>Tvarovka přechodová závitová PE 100 32*3,0 / DN20</t>
  </si>
  <si>
    <t>-1583744959</t>
  </si>
  <si>
    <t>723XP109</t>
  </si>
  <si>
    <t>Montážní rám, konzoly a objímky pro uchycení zařízení v nice HUP a M + R plynu</t>
  </si>
  <si>
    <t>1332748436</t>
  </si>
  <si>
    <t>9 - VRN</t>
  </si>
  <si>
    <t>VRN - Vedlejší rozpočtové náklady</t>
  </si>
  <si>
    <t xml:space="preserve">    VRN3 - Zařízení staveniště</t>
  </si>
  <si>
    <t xml:space="preserve">    VRN7 - Provozní vlivy</t>
  </si>
  <si>
    <t>VRN1 - Průzkumné, geodetické a projektové práce</t>
  </si>
  <si>
    <t xml:space="preserve">    VRN4 - Inženýrská činnost</t>
  </si>
  <si>
    <t xml:space="preserve">    VRN8 - Přesun stavebních kapacit</t>
  </si>
  <si>
    <t xml:space="preserve">    VRN9 - Ostatní náklady</t>
  </si>
  <si>
    <t>Vedlejší rozpočtové náklady</t>
  </si>
  <si>
    <t>VRN3</t>
  </si>
  <si>
    <t>030001000</t>
  </si>
  <si>
    <t>1024</t>
  </si>
  <si>
    <t>170851290</t>
  </si>
  <si>
    <t>https://podminky.urs.cz/item/CS_URS_2024_02/030001000</t>
  </si>
  <si>
    <t>Poznámka k položce:_x000D_
Současně kryje náklady na zdvihací prostředky po celou dobu stavby, spotřebu médií, zabezpečení a plnění podmínek BOZP a další nezbytné náklady.</t>
  </si>
  <si>
    <t>033002000</t>
  </si>
  <si>
    <t>Připojení staveniště na inženýrské sítě</t>
  </si>
  <si>
    <t>-1508825899</t>
  </si>
  <si>
    <t>https://podminky.urs.cz/item/CS_URS_2024_02/033002000</t>
  </si>
  <si>
    <t>034103000</t>
  </si>
  <si>
    <t>Oplocení staveniště</t>
  </si>
  <si>
    <t>1591253019</t>
  </si>
  <si>
    <t>https://podminky.urs.cz/item/CS_URS_2024_02/034103000</t>
  </si>
  <si>
    <t>039002000</t>
  </si>
  <si>
    <t>Zrušení zařízení staveniště</t>
  </si>
  <si>
    <t>1590710576</t>
  </si>
  <si>
    <t>https://podminky.urs.cz/item/CS_URS_2024_02/039002000</t>
  </si>
  <si>
    <t>VRN7</t>
  </si>
  <si>
    <t>Provozní vlivy</t>
  </si>
  <si>
    <t>072002000</t>
  </si>
  <si>
    <t>Silniční provoz, provizorní dopravní značení</t>
  </si>
  <si>
    <t>1133043919</t>
  </si>
  <si>
    <t>https://podminky.urs.cz/item/CS_URS_2024_02/072002000</t>
  </si>
  <si>
    <t>VRN1</t>
  </si>
  <si>
    <t>Průzkumné, geodetické a projektové práce</t>
  </si>
  <si>
    <t>012103000</t>
  </si>
  <si>
    <t>Geodetické práce před výstavbou</t>
  </si>
  <si>
    <t>-1783437000</t>
  </si>
  <si>
    <t>https://podminky.urs.cz/item/CS_URS_2024_02/012103000</t>
  </si>
  <si>
    <t>012303000</t>
  </si>
  <si>
    <t>Geodetické práce po výstavbě</t>
  </si>
  <si>
    <t>1413882003</t>
  </si>
  <si>
    <t>https://podminky.urs.cz/item/CS_URS_2024_02/012303000</t>
  </si>
  <si>
    <t>013244000</t>
  </si>
  <si>
    <t>Dokumentace pro provádění stavby - dílenská PD</t>
  </si>
  <si>
    <t>1710927922</t>
  </si>
  <si>
    <t>https://podminky.urs.cz/item/CS_URS_2024_02/013244000</t>
  </si>
  <si>
    <t>013254000</t>
  </si>
  <si>
    <t>Dokumentace skutečného provedení stavby</t>
  </si>
  <si>
    <t>-104498291</t>
  </si>
  <si>
    <t>https://podminky.urs.cz/item/CS_URS_2024_02/013254000</t>
  </si>
  <si>
    <t>K057</t>
  </si>
  <si>
    <t>vzorkování</t>
  </si>
  <si>
    <t>-733890963</t>
  </si>
  <si>
    <t>VRN4</t>
  </si>
  <si>
    <t>Inženýrská činnost</t>
  </si>
  <si>
    <t>043103000</t>
  </si>
  <si>
    <t>Zkoušky bez rozlišení - měření hluku, revize výchozí aj.</t>
  </si>
  <si>
    <t>-121192691</t>
  </si>
  <si>
    <t>https://podminky.urs.cz/item/CS_URS_2024_02/043103000</t>
  </si>
  <si>
    <t>045002000</t>
  </si>
  <si>
    <t>Kompletační a koordinační činnost</t>
  </si>
  <si>
    <t>-1624318222</t>
  </si>
  <si>
    <t>https://podminky.urs.cz/item/CS_URS_2024_02/045002000</t>
  </si>
  <si>
    <t>091504000</t>
  </si>
  <si>
    <t>Náklady související s publikační činností - publicita projektu</t>
  </si>
  <si>
    <t>-761159246</t>
  </si>
  <si>
    <t>https://podminky.urs.cz/item/CS_URS_2024_02/091504000</t>
  </si>
  <si>
    <t>VRN8</t>
  </si>
  <si>
    <t>Přesun stavebních kapacit</t>
  </si>
  <si>
    <t>081002000</t>
  </si>
  <si>
    <t>Doprava zaměstnanců</t>
  </si>
  <si>
    <t>-1238281579</t>
  </si>
  <si>
    <t>https://podminky.urs.cz/item/CS_URS_2024_02/081002000</t>
  </si>
  <si>
    <t>VRN9</t>
  </si>
  <si>
    <t>034503000</t>
  </si>
  <si>
    <t>Informační tabule na staveništi</t>
  </si>
  <si>
    <t>-642695602</t>
  </si>
  <si>
    <t>https://podminky.urs.cz/item/CS_URS_2024_02/034503000</t>
  </si>
  <si>
    <t>Poznámka k položce:_x000D_
Publicita projektu</t>
  </si>
  <si>
    <t>092203000</t>
  </si>
  <si>
    <t>Náklady na zaškolení</t>
  </si>
  <si>
    <t>-543961108</t>
  </si>
  <si>
    <t>https://podminky.urs.cz/item/CS_URS_2024_02/092203000</t>
  </si>
  <si>
    <t>094104000</t>
  </si>
  <si>
    <t>Náklady na opatření BOZP</t>
  </si>
  <si>
    <t>192637713</t>
  </si>
  <si>
    <t>https://podminky.urs.cz/item/CS_URS_2024_02/094104000</t>
  </si>
  <si>
    <t>SEZNAM FIGUR</t>
  </si>
  <si>
    <t>Výměra</t>
  </si>
  <si>
    <t>"NAD RÁMEC PD</t>
  </si>
  <si>
    <t>16,+9+5+5</t>
  </si>
  <si>
    <t>Použití figury:</t>
  </si>
  <si>
    <t>Obsypání potrubí ručně sypaninou bez prohození, uloženou do 3 m</t>
  </si>
  <si>
    <t>Zřízení opláštění žeber nebo trativodů geotextilií v rýze nebo zářezu sklonu přes 1:2 š do 2,5 m</t>
  </si>
  <si>
    <t>Trativody z drenážních trubek plastových flexibilních D 100 mm bez lože</t>
  </si>
  <si>
    <t>dveře01+dveře02+dveře03</t>
  </si>
  <si>
    <t>"odpočet okýnka 002 pošta"-1*1,15</t>
  </si>
  <si>
    <t>Tmelení spar a rohů šířky do 3 mm akrylátovým tmelem v místnostech v do 3,80 m</t>
  </si>
  <si>
    <t>Zakrytí vnitřních ploch konstrukcí nebo prvků v místnostech v do 3,80 m</t>
  </si>
  <si>
    <t>"002"0,9*(0,25+2,15)</t>
  </si>
  <si>
    <t>"010"0,7*(0,25+2,15)</t>
  </si>
  <si>
    <t>Zdivo jednovrstvé zvukově izolační na cementovou maltu M10 z cihel děrovaných do P15 tl 300 mm</t>
  </si>
  <si>
    <t>"001"0,9*(0,25+2,15)+1,8*(0,25+2,15)</t>
  </si>
  <si>
    <t>"008"1,2*(0,25+2,15)+1,45*(0,25+2,15)</t>
  </si>
  <si>
    <t>"011"0,9*(0,25+2,15)</t>
  </si>
  <si>
    <t>"012"1,7*(0,25+2,15)</t>
  </si>
  <si>
    <t>"004"0,7*(0,25+2,15)</t>
  </si>
  <si>
    <t xml:space="preserve">"odpočet světlíků nad dveřmi </t>
  </si>
  <si>
    <t>-0,4*(1+1+1,2)</t>
  </si>
  <si>
    <t>Příčka z cihel broušených na tenkovrstvou maltu tloušťky 140 mm</t>
  </si>
  <si>
    <t>"008"1*(0,25+2,15)</t>
  </si>
  <si>
    <t>"007"1*(0,25+2,15)</t>
  </si>
  <si>
    <t>Příčka z cihel broušených na tenkovrstvou maltu tloušťky 115 mm</t>
  </si>
  <si>
    <t>dveře11+dveře12</t>
  </si>
  <si>
    <t>"101"0,9*(0,15+2,15)</t>
  </si>
  <si>
    <t>"109"0,7*(0,15+2,15)</t>
  </si>
  <si>
    <t>"110"1,9*(0,15+2,15)</t>
  </si>
  <si>
    <t>"světlíky"0,4*0,9</t>
  </si>
  <si>
    <t>"101"0,9*(0,15+2,15)+0,9*(0,15+2,15)</t>
  </si>
  <si>
    <t>"104"0,9*(0,15+2,15)</t>
  </si>
  <si>
    <t>"105"1*(0,15+2,15)</t>
  </si>
  <si>
    <t>"107"0,9*(0,15+2,15)</t>
  </si>
  <si>
    <t>"obecní úřad"</t>
  </si>
  <si>
    <t>"102"0,9*(0,15+2,15)</t>
  </si>
  <si>
    <t>"odpočet světlíků nad dveřmi"-0,4*(0,9+1+0,9+0,9)</t>
  </si>
  <si>
    <t>dveře21+dveře22+0</t>
  </si>
  <si>
    <t>"202"1*(0,15+2,15)</t>
  </si>
  <si>
    <t>"201"0,8*(0,15+2,15)</t>
  </si>
  <si>
    <t>"204"0,8*(0,15+2,15)</t>
  </si>
  <si>
    <t>"203"1*(0,15+2,15)</t>
  </si>
  <si>
    <t>"001"11,18</t>
  </si>
  <si>
    <t>"008"13,3</t>
  </si>
  <si>
    <t>"009"11,53</t>
  </si>
  <si>
    <t>"010"1,38</t>
  </si>
  <si>
    <t>"011"0,9</t>
  </si>
  <si>
    <t>"012"1,97</t>
  </si>
  <si>
    <t>"002"10,26</t>
  </si>
  <si>
    <t>"004"3,55</t>
  </si>
  <si>
    <t>"005"59,17</t>
  </si>
  <si>
    <t>"007"4,11</t>
  </si>
  <si>
    <t>Olepování vnitřních ploch páskou v místnostech v do 3,80 m</t>
  </si>
  <si>
    <t>Zakrytí vnitřních podlah včetně pozdějšího odkrytí</t>
  </si>
  <si>
    <t>Lešení pomocné pro objekty pozemních staveb s lešeňovou podlahou v do 1,9 m zatížení do 150 kg/m2</t>
  </si>
  <si>
    <t>Mazanina tl přes 50 do 80 mm z betonu prostého bez zvýšených nároků na prostředí tř. C 20/25</t>
  </si>
  <si>
    <t>Cementový samonivelační potěr ze suchých směsí tl přes 2 do 5 mm</t>
  </si>
  <si>
    <t>Separační vrstva z PE fólie</t>
  </si>
  <si>
    <t>Násyp tl do 20 mm pod plovoucí nebo tepelně izolační vrstvy podlah z písku prosátého</t>
  </si>
  <si>
    <t>"001"11,18+0,9*0,14+1,8*0,14</t>
  </si>
  <si>
    <t>"008"13,3+1,45*0,14+1,2*0,14+1*0,115</t>
  </si>
  <si>
    <t>"011"0,9+0,9*0,14</t>
  </si>
  <si>
    <t>"012"1,97+1,7*0,14</t>
  </si>
  <si>
    <t>"002"10,26+0,9*0,3</t>
  </si>
  <si>
    <t>"004"3,55+0,7*0,14</t>
  </si>
  <si>
    <t>Vysátí podkladu před pokládkou dlažby</t>
  </si>
  <si>
    <t>"005"59,17+4,5*0,3</t>
  </si>
  <si>
    <t>Broušení betonového podkladu povlakových podlah</t>
  </si>
  <si>
    <t>"101"34,99</t>
  </si>
  <si>
    <t>"104"3,72</t>
  </si>
  <si>
    <t>"105"4,36</t>
  </si>
  <si>
    <t>"107"4,02</t>
  </si>
  <si>
    <t>"110"57,6</t>
  </si>
  <si>
    <t>"102"26,03</t>
  </si>
  <si>
    <t>"101"34,99+3,734*0,3+0,9*0,3+0,9*0,14+0,9*0,14</t>
  </si>
  <si>
    <t>Nátěr penetrační na podlahu</t>
  </si>
  <si>
    <t>Montáž podlah keramických hladkých lepených cementovým flexibilním lepidlem přes 0,5 do 2 ks/m2</t>
  </si>
  <si>
    <t>"110"57,6+1,9*0,3+4,5*0,3+2*0,3</t>
  </si>
  <si>
    <t>"201"18,96</t>
  </si>
  <si>
    <t>"204"1,9</t>
  </si>
  <si>
    <t>"202"43,71</t>
  </si>
  <si>
    <t>"203"37,72</t>
  </si>
  <si>
    <t>"201"18,96+0,8*0,115</t>
  </si>
  <si>
    <t>"203"37,72+1*0,115</t>
  </si>
  <si>
    <t>"202"43,71+1*0,3</t>
  </si>
  <si>
    <t>"SV pohled"</t>
  </si>
  <si>
    <t>(4,319+((0,9+0,0013)/2))*9</t>
  </si>
  <si>
    <t>"SZ pohled"</t>
  </si>
  <si>
    <t>(4,319+0,013)*24,35</t>
  </si>
  <si>
    <t>6,5*2,974*0,5</t>
  </si>
  <si>
    <t>"JV pohled"</t>
  </si>
  <si>
    <t>(4,319+((3,83+0,9)/2))*24,35</t>
  </si>
  <si>
    <t>"JZ pohled"</t>
  </si>
  <si>
    <t>"štít</t>
  </si>
  <si>
    <t>(9/2)*(7,835-4,319)*2</t>
  </si>
  <si>
    <t>"odpočet otvorů"-okno1-okno0</t>
  </si>
  <si>
    <t>-sokl</t>
  </si>
  <si>
    <t>Sklovláknité pletivo vnějších stěn vtlačené do tmelu</t>
  </si>
  <si>
    <t>Montáž kontaktního zateplení vnějších stěn lepením a mechanickým kotvením polystyrénových desek do betonu a zdiva tl přes 160 do 200 mm</t>
  </si>
  <si>
    <t>Příplatek k cenám kontaktního zateplení vnějších stěn za zápustnou montáž a použití tepelněizolačních zátek z polystyrenu</t>
  </si>
  <si>
    <t>Příplatek k cenám kontaktního zateplení vnějších stěn za použití pancéřového sklovláknitého pletiva</t>
  </si>
  <si>
    <t>Příplatek k cenám kontaktního zateplení vnějších stěn za zesílení vyztužení základní vrstvy</t>
  </si>
  <si>
    <t>Montáž každé další kotvy přes 8 ks/m2 povrchové kotvení kontaktního zateplení vnějších stěn</t>
  </si>
  <si>
    <t>Zakrytí výplní otvorů a svislých ploch fólií přilepenou lepící páskou</t>
  </si>
  <si>
    <t>Montáž obkladu stěn z pravoúhlých vzorovaných desek z tvrdého kamene do lepidla tl do 25 mm</t>
  </si>
  <si>
    <t>"markýza nad vchod"</t>
  </si>
  <si>
    <t>0,25*(0,3+0,953+2,85+0,723+2,986+0,3+0,261+0,5)</t>
  </si>
  <si>
    <t>1,1*(0,9+4,7+2,986)</t>
  </si>
  <si>
    <t>1,1*1</t>
  </si>
  <si>
    <t>0,2*(2,2+0,5+0,75)</t>
  </si>
  <si>
    <t>Sklovláknité pletivo vnějších podhledů vtlačené do tmelu</t>
  </si>
  <si>
    <t>Penetrační akrylátový nátěr vnějších pastovitých tenkovrstvých omítek podhledů</t>
  </si>
  <si>
    <t>Montáž kontaktního zateplení vnějších podhledů lepením a mechanickým kotvením polystyrénových desek do betonu nebo zdiva tl do 40 mm</t>
  </si>
  <si>
    <t>2,85*(2,986+0,73+0,93+0,261)*1,15</t>
  </si>
  <si>
    <t>2,5*0,4</t>
  </si>
  <si>
    <t>Penetrační akrylátový nátěr vnějších pastovitých tenkovrstvých omítek stěn</t>
  </si>
  <si>
    <t>"1 PP/ 1 NP"10*2</t>
  </si>
  <si>
    <t>"1 NP/ 2 NP"10*2</t>
  </si>
  <si>
    <t>Vysátí schodiště před pokládkou dlažby</t>
  </si>
  <si>
    <t>Nátěr kontaktní pro nesavé podklady na podlahu</t>
  </si>
  <si>
    <t>Montáž profilu pro schodové hrany nebo ukončení dlažby</t>
  </si>
  <si>
    <t>Montáž obkladů stupnic z dlaždic keramických hladkých lepených cementovým flexibilním lepidlem š přes 250 do 300 mm</t>
  </si>
  <si>
    <t>Montáž obkladů stupnic z dlaždic keramických reliéfních nebo z dekorů lepených cementovým flexibilním lepidlem š do 200 mm</t>
  </si>
  <si>
    <t>dlažba keramická slinutá nemrazuvzdorná R9/A povrch hladký/matný tl do 10mm přes 9 do 12ks/m2</t>
  </si>
  <si>
    <t>Montáž kontralatí na podklad bez tepelné izolace</t>
  </si>
  <si>
    <t>Oplechování větraného hřebene s těsněním a perforovaným plechem z Pz s povrch úpravou rš 500 mm</t>
  </si>
  <si>
    <t>Montáž pojistné hydroizolační nebo parotěsné fólie hřebene větrané střechy</t>
  </si>
  <si>
    <t>8,6*(24,35-0,2*2)</t>
  </si>
  <si>
    <t>Zřízení vrstvy z geotextilie v rovině nebo ve sklonu do 1:5 š do 3 m</t>
  </si>
  <si>
    <t>Provedení izolace proti zemní vlhkosti vodorovné za studena nátěrem penetračním</t>
  </si>
  <si>
    <t>Provedení izolace proti zemní vlhkosti pásy přitavením vodorovné NAIP</t>
  </si>
  <si>
    <t>((8,6)+(24,35-0,2*2))*2</t>
  </si>
  <si>
    <t>Izolace proti vodě provedení spojů přitavením pásu NAIP 500 mm</t>
  </si>
  <si>
    <t xml:space="preserve">"uvažováno vytažení nad terén 300 mm </t>
  </si>
  <si>
    <t>(3,97+0,3)*(16,8)</t>
  </si>
  <si>
    <t>0,6*8,6</t>
  </si>
  <si>
    <t>Provedení izolace proti zemní vlhkosti svislé za studena nátěrem penetračním</t>
  </si>
  <si>
    <t>Provedení izolace proti zemní vlhkosti pásy přitavením svislé NAIP</t>
  </si>
  <si>
    <t>Izolace proti zemní vlhkosti nopovou fólií svislá, nopek v 8,0 mm, tl do 0,6 mm</t>
  </si>
  <si>
    <t>hydro3_1</t>
  </si>
  <si>
    <t>"JZ pohled"25,2</t>
  </si>
  <si>
    <t>"SV pohled"75,1</t>
  </si>
  <si>
    <t>"JV pohled"46,2</t>
  </si>
  <si>
    <t>"SZ pohled" 23,6</t>
  </si>
  <si>
    <t>"snířeno o pracovní výšku 1,5 m, v rozích uvažována převazba 1 m na kažkou stranu</t>
  </si>
  <si>
    <t>(4,319+((3,47+0,02)/2)-1,5)*(23+1+1)</t>
  </si>
  <si>
    <t>(4,319+((3,47+4,8)/2)-1,5)*(1+10+1)</t>
  </si>
  <si>
    <t>(4,319+0,02-1,5)*(1+10+1)</t>
  </si>
  <si>
    <t>(4,319+3,55-1,5)*(23+1+1)</t>
  </si>
  <si>
    <t>(6,733-4,319)*(1+13,3+1+1+12,23+1)</t>
  </si>
  <si>
    <t>(10/2)*(8,226-4,319-1,5)*2</t>
  </si>
  <si>
    <t>Montáž lešení řadového trubkového lehkého s podlahami zatížení do 200 kg/m2 š od 0,6 do 0,9 m v do 10 m</t>
  </si>
  <si>
    <t>Příplatek k lešení řadovému trubkovému lehkému s podlahami do 200 kg/m2 š od 0,6 do 0,9 m v do 10 m za každý den použití</t>
  </si>
  <si>
    <t>Demontáž lešení řadového trubkového lehkého s podlahami zatížení do 200 kg/m2 š od 0,6 do 0,9 m v do 10 m</t>
  </si>
  <si>
    <t>Montáž ochranné sítě z textilie z umělých vláken</t>
  </si>
  <si>
    <t>Příplatek k ochranné síti za každý den použití</t>
  </si>
  <si>
    <t>Demontáž ochranné sítě z textilie z umělých vláken</t>
  </si>
  <si>
    <t>Dovoz a odvoz lešení řadového do 10 km včetně naložení a složení</t>
  </si>
  <si>
    <t>Příplatek k ceně dovozu a odvozu lešení řadového ZKD 10 km přes 10 km</t>
  </si>
  <si>
    <t>"001"1,93</t>
  </si>
  <si>
    <t>"002"1</t>
  </si>
  <si>
    <t>"005"4,5</t>
  </si>
  <si>
    <t>Pletivo sklovláknité vnitřních stěn vtlačené do tmelu</t>
  </si>
  <si>
    <t>Montáž omítkových samolepících začišťovacích profilů pro spojení s okenním rámem</t>
  </si>
  <si>
    <t>Montáž kontaktního zateplení vnějšího ostění, nadpraží nebo parapetu hl. špalety do 200 mm lepením desek z polystyrenu tl do 40 mm</t>
  </si>
  <si>
    <t>Připojovací spára oken a stěn parotěsnou páskou interiérovou</t>
  </si>
  <si>
    <t>Příplatek k montáži obkladu stěn z kamene a betonu za plochu do 10 m2</t>
  </si>
  <si>
    <t>profil napojovací nadokenní PVC s okapnicí s výztužnou tkaninou</t>
  </si>
  <si>
    <t>"101"3,734</t>
  </si>
  <si>
    <t>"106"1</t>
  </si>
  <si>
    <t>"108"1</t>
  </si>
  <si>
    <t>"110"4,5+2</t>
  </si>
  <si>
    <t>"102"2</t>
  </si>
  <si>
    <t>"103"2</t>
  </si>
  <si>
    <t>O0</t>
  </si>
  <si>
    <t>Obvod hrubé stavby v úrovni 1 PP</t>
  </si>
  <si>
    <t>(16,8+8,6)*2</t>
  </si>
  <si>
    <t>O1</t>
  </si>
  <si>
    <t>Obvod hrubé stavby v úrovni 1 NP</t>
  </si>
  <si>
    <t>(8,6+24,35-0,2*2)*2</t>
  </si>
  <si>
    <t>O2</t>
  </si>
  <si>
    <t>Obvod hrubé stavby v úrovni 2 NP</t>
  </si>
  <si>
    <t>Obklad00*2,2</t>
  </si>
  <si>
    <t>Obklad01*2,9</t>
  </si>
  <si>
    <t>Obklad02*2,2</t>
  </si>
  <si>
    <t>"1PP"-(0,7*2,1+0,9*2,1+0,6*2,1)</t>
  </si>
  <si>
    <t>"1NP"-(0,8*2,1+0,8*2,1+0,8*2,1+0,9*2,1+0,8*2,1+0,8*2,1+0,8*2,1+0,6*2,1+0,6*2,1)-(2,9-0,85)*1*(2)</t>
  </si>
  <si>
    <t>"2NP"-(0,7*2,1-0,7*2,1-0,7*2,1)</t>
  </si>
  <si>
    <t>"odpočet šikmin 205"-(2,2-1,2)*1,485-(2,2-1,2)*1,3/2*2</t>
  </si>
  <si>
    <t>Cementová omítka hladká jednovrstvá vnitřních stěn nanášená strojně</t>
  </si>
  <si>
    <t>Sádrová nebo vápenosádrová omítka hladká jednovrstvá vnitřních stěn nanášená strojně</t>
  </si>
  <si>
    <t>Nátěr penetrační na stěnu</t>
  </si>
  <si>
    <t>Oprášení (ometení ) podkladu v místnostech v do 3,80 m</t>
  </si>
  <si>
    <t>"010"(1,72+0,8)*2</t>
  </si>
  <si>
    <t>"003"(1,57+0,9)*2</t>
  </si>
  <si>
    <t>"004"1+0,8</t>
  </si>
  <si>
    <t>"007"(2,36+1,835)*2</t>
  </si>
  <si>
    <t>Montáž těsnícího pásu pro styčné nebo dilatační spáry</t>
  </si>
  <si>
    <t>Montáž izolace nátěrem nebo stěrkou ve dvou vrstvách</t>
  </si>
  <si>
    <t>Spárování vnitřních obkladů silikonem</t>
  </si>
  <si>
    <t>"104"(2,01+1,85)*2</t>
  </si>
  <si>
    <t>"105"(2,17+2,01)*2</t>
  </si>
  <si>
    <t>"106"(1,9+0,95+0,02+1,75)*2</t>
  </si>
  <si>
    <t>"107"(2*2,01)*2</t>
  </si>
  <si>
    <t>"108"(1,9+1,16+0,02+1,7)*2</t>
  </si>
  <si>
    <t>"109"(1,72+0,8)*2</t>
  </si>
  <si>
    <t>"204"(1,485+1,28)*2</t>
  </si>
  <si>
    <t>"205"(1,485+1,835)*2</t>
  </si>
  <si>
    <t>obkladex</t>
  </si>
  <si>
    <t xml:space="preserve">Obklad na fasádě - kamenný </t>
  </si>
  <si>
    <t>"odměřená pohledová plocha"</t>
  </si>
  <si>
    <t>"severozápadní pohled"113</t>
  </si>
  <si>
    <t>"severovýchodní pohled"58,6</t>
  </si>
  <si>
    <t>"jihovýchodní pohled"162,5</t>
  </si>
  <si>
    <t>"jihozápadní pohled"85,7</t>
  </si>
  <si>
    <t>-okno0-okno1-okno2</t>
  </si>
  <si>
    <t>"odpočet fasády u vstupu 1PP a 1NP"-0,4*2,5-(1,2+3,7)*2,5</t>
  </si>
  <si>
    <t>"odpočet přístřešku u vstupu 1PP a 1 NP"-0,55-2</t>
  </si>
  <si>
    <t>Obvod002</t>
  </si>
  <si>
    <t>Obvodová dilatace podlahovým páskem z pěnového PE mezi stěnou a mazaninou nebo potěrem v 80 mm</t>
  </si>
  <si>
    <t>"001"(4,05+2,76)*2</t>
  </si>
  <si>
    <t>"008"(3,76+1,815)*2-2,1</t>
  </si>
  <si>
    <t>"009"(3,22+4,36)*2</t>
  </si>
  <si>
    <t>"011"(0,9+1)*2</t>
  </si>
  <si>
    <t>"012"(1,97+1)*2</t>
  </si>
  <si>
    <t>"002"(3,01+3,41)*2</t>
  </si>
  <si>
    <t>"004 - bez obkladu"(1,97+1,8)*2-1-0,8</t>
  </si>
  <si>
    <t>"006"(1,835+1,285)*2</t>
  </si>
  <si>
    <t>Montáž soklů z dlaždic keramických rovných lepených cementovým flexibilním lepidlem v do 65 mm</t>
  </si>
  <si>
    <t>Obvod místností 1 PP - soklík vinyl</t>
  </si>
  <si>
    <t>"005"(12,3+5,1)*2+0,4*2+0,4*2</t>
  </si>
  <si>
    <t>Obvod012</t>
  </si>
  <si>
    <t>"101"(8,7+3,799)*2-2,1</t>
  </si>
  <si>
    <t>Obvod místností 1 NP - soklík vinyl</t>
  </si>
  <si>
    <t>"110"(8+7,2)*2</t>
  </si>
  <si>
    <t>"102"(6,85+3,8)*2</t>
  </si>
  <si>
    <t>"103"(6,85+4,06)*2</t>
  </si>
  <si>
    <t>Obvod022</t>
  </si>
  <si>
    <t>"201"(3,28+1,485+0,115+2,1)*2-2,1</t>
  </si>
  <si>
    <t>"203"(6,94+5,435)*2</t>
  </si>
  <si>
    <t>Obvod místností 2 NP - soklík vinyl</t>
  </si>
  <si>
    <t>"202"(6,94+6,3)*2</t>
  </si>
  <si>
    <t>0,5*(1,5+17)</t>
  </si>
  <si>
    <t>Okapový chodník z kačírku tl 200 mm s udusáním</t>
  </si>
  <si>
    <t>"001"1,93*2,5</t>
  </si>
  <si>
    <t>"002"1*2,25</t>
  </si>
  <si>
    <t>"005"4,5*2,5</t>
  </si>
  <si>
    <t>Nadzákladová zeď tl přes 250 do 300 mm z hladkých tvárnic ztraceného bednění včetně výplně z betonu tř. C 20/25</t>
  </si>
  <si>
    <t>Zakrytí výplní otvorů fólií přilepenou na začišťovací lišty</t>
  </si>
  <si>
    <t>"101"3,734*2,85</t>
  </si>
  <si>
    <t>"106"1*1,75</t>
  </si>
  <si>
    <t>"108"1*1,75</t>
  </si>
  <si>
    <t>"110"4,5*2,6+2*2,6</t>
  </si>
  <si>
    <t>"102"2*2,6</t>
  </si>
  <si>
    <t>"103"2*1,75</t>
  </si>
  <si>
    <t>Zdivo jednovrstvé z cihel broušených do P10 na tenkovrstvou maltu tl 300 mm</t>
  </si>
  <si>
    <t>"201"</t>
  </si>
  <si>
    <t>"204"</t>
  </si>
  <si>
    <t>"205"</t>
  </si>
  <si>
    <t>"202"</t>
  </si>
  <si>
    <t>"203"</t>
  </si>
  <si>
    <t>okno3</t>
  </si>
  <si>
    <t>0,66*1,4*16</t>
  </si>
  <si>
    <t>obvod00*(0,25+2,8+0,27)</t>
  </si>
  <si>
    <t>-okno0</t>
  </si>
  <si>
    <t>-dveře0*2</t>
  </si>
  <si>
    <t>0,25*(nadpraží0+ostění0)</t>
  </si>
  <si>
    <t xml:space="preserve">"1 NP </t>
  </si>
  <si>
    <t>obvod01*(0,15+2,83+0,27)</t>
  </si>
  <si>
    <t>"110 nad úroveň 1NP"(8+7,2)*2*(0,15+3,886+1,964+1,161+0,1-0,15-2,83-0,1)</t>
  </si>
  <si>
    <t>-dveře1*2</t>
  </si>
  <si>
    <t>0,25*(nadpraží1+ostění1)</t>
  </si>
  <si>
    <t xml:space="preserve">"2 NP </t>
  </si>
  <si>
    <t>obvod02*(0,15+3,594)</t>
  </si>
  <si>
    <t>-dveře2*2</t>
  </si>
  <si>
    <t>0,25*(0+ostění2)</t>
  </si>
  <si>
    <t>"odpočet šikmin 2 NP"</t>
  </si>
  <si>
    <t>"štítové stěny nosné + vnitřní"-3,56*3,5*4-10,4*10</t>
  </si>
  <si>
    <t>"štítové stěny nosné + vnitřní nad 110"-(3,594-0,45)*8/2*2</t>
  </si>
  <si>
    <t>-(3,594-0,85)*(5,435+6,3+6,3+1,485+0,115+2,1+5,435)</t>
  </si>
  <si>
    <t>-(3,594-1,2)*(1,485+2,1)</t>
  </si>
  <si>
    <t>-(3,594-0,45)*(7,2+7,2)</t>
  </si>
  <si>
    <t>"prostor schodiště"(2,25+1+2,1+2,25+1)*(0,25+2,8+0,07+0,2+0,25+0,15+3,886+1,964+1,161)</t>
  </si>
  <si>
    <t>(1+24,35+1)*(9+1+1)</t>
  </si>
  <si>
    <t>Sejmutí ornice plochy do 100 m2 tl vrstvy do 200 mm strojně</t>
  </si>
  <si>
    <t>Vodorovné přemístění přes 20 do 50 m výkopku/sypaniny z horniny třídy těžitelnosti I skupiny 1 až 3</t>
  </si>
  <si>
    <t>"001"2,5*2</t>
  </si>
  <si>
    <t>"002"2,25*2</t>
  </si>
  <si>
    <t>"005"2,5*2</t>
  </si>
  <si>
    <t>profil rohový Al s výztužnou tkaninou š 100/100mm</t>
  </si>
  <si>
    <t>"101"2,85*2</t>
  </si>
  <si>
    <t>"106"1,75*2</t>
  </si>
  <si>
    <t>"108"1,75*2</t>
  </si>
  <si>
    <t>"110"2,6*2+2,6*2</t>
  </si>
  <si>
    <t>"102"2,6*2</t>
  </si>
  <si>
    <t>"103"1,75*2</t>
  </si>
  <si>
    <t>Vyrovnávací cementový potěr tl přes 10 do 20 mm ze suchých směsí provedený v pásu</t>
  </si>
  <si>
    <t>profil napojovací parapetní PVC s okapnicí a výztužnou tkaninou</t>
  </si>
  <si>
    <t>"110"2+4,5</t>
  </si>
  <si>
    <t>Obložení stropu z desek OSB tl 18 mm nebroušených na pero a drážku šroubovaných</t>
  </si>
  <si>
    <t>Montáž obložení stropu podkladový rošt</t>
  </si>
  <si>
    <t>Spojovací prostředky pro montáž olištování, obložení stropů, střešních podhledů a stěn</t>
  </si>
  <si>
    <t>"1PP</t>
  </si>
  <si>
    <t>2,6+2,6+1,5</t>
  </si>
  <si>
    <t>"1NP</t>
  </si>
  <si>
    <t>3,4*4+1,5</t>
  </si>
  <si>
    <t>Odvětrání radonu vodorovné sběrné kladené do štěrkového podsypu z plastových trubek DN přes 80 do 110 mm</t>
  </si>
  <si>
    <t>8*(23,95-0,5*2)/cos(38)</t>
  </si>
  <si>
    <t>"odpočet zdí"</t>
  </si>
  <si>
    <t>-(6,94+0,73+0,115+1+2,25)*0,115/cos(38)</t>
  </si>
  <si>
    <t>-(5,435*2+1,485+2,1+1,485+0,115+2,1+1,485+1,485+6,3*2)*0,115</t>
  </si>
  <si>
    <t>-(8*2)*0,3/cos(38)</t>
  </si>
  <si>
    <t>-SDK2</t>
  </si>
  <si>
    <t>Montáž parotěsné zábrany do SDK podhledu</t>
  </si>
  <si>
    <t>SDK podkroví deska 1xA 12,5 bez TI dvouvrstvá spodní kce profil CD+UD na krokvových nástavcích</t>
  </si>
  <si>
    <t>"205"2,72/cos(38)</t>
  </si>
  <si>
    <t>SDK podkroví deska 1xH2 12,5 bezTI dvouvrstvá spodní kce profil CD+UD na krokvových nástavcích</t>
  </si>
  <si>
    <t>"odpočet stropu 110"-7,2*8</t>
  </si>
  <si>
    <t>"odpočet schodiště"-2,1*3,25</t>
  </si>
  <si>
    <t>SDK podhled desky 1xA 12,5 bez izolace dvouvrstvá spodní kce profil CD+UD</t>
  </si>
  <si>
    <t>SDK podhled deska 1xH2 12,5 bez izolace dvouvrstvá spodní kce profil CD+UD</t>
  </si>
  <si>
    <t>SDK5</t>
  </si>
  <si>
    <t>STROPNÍ PANELY</t>
  </si>
  <si>
    <t>M2</t>
  </si>
  <si>
    <t>0,6*(9*2+24,35*2)</t>
  </si>
  <si>
    <t>9*24,35/cos(38)</t>
  </si>
  <si>
    <t>Montáž bednění střech rovných a šikmých sklonu do 60° z desek dřevotřískových na pero a drážku</t>
  </si>
  <si>
    <t>Spojovací prostředky krovů, bednění, laťování, nadstřešních konstrukcí</t>
  </si>
  <si>
    <t>Montáž strukturované oddělovací rohože jakékoliv rš</t>
  </si>
  <si>
    <t>Krytina střechy rovné drážkováním ze svitků z Pz plechu s povrchovou úpravou do rš 670 mm sklonu přes 30 do 60°</t>
  </si>
  <si>
    <t>Montáž pojistné hydroizolační nebo parotěsné kladené ve sklonu přes 20° s lepenými spoji na bednění</t>
  </si>
  <si>
    <t>Montáž pojistné hydroizolační nebo parotěsné fólie okapu</t>
  </si>
  <si>
    <t>(9*2)/cos(38)</t>
  </si>
  <si>
    <t>Oplechování štítu závětrnou lištou z Pz s povrchovou úpravou rš 330 mm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</si>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</sst>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0000"/>
      <name val="Arial CE"/>
    </font>
    <font>
      <sz val="10"/>
      <color rgb="FF0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7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7" fillId="0" borderId="13" xfId="0" applyNumberFormat="1" applyFont="1" applyBorder="1"/>
    <xf numFmtId="166" fontId="37" fillId="0" borderId="14" xfId="0" applyNumberFormat="1" applyFont="1" applyBorder="1"/>
    <xf numFmtId="4" fontId="38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2" fillId="0" borderId="0" xfId="0" applyFont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3" fillId="0" borderId="23" xfId="0" applyFont="1" applyBorder="1" applyAlignment="1" applyProtection="1">
      <alignment horizontal="center" vertical="center"/>
      <protection locked="0"/>
    </xf>
    <xf numFmtId="49" fontId="43" fillId="0" borderId="23" xfId="0" applyNumberFormat="1" applyFont="1" applyBorder="1" applyAlignment="1" applyProtection="1">
      <alignment horizontal="left" vertical="center" wrapText="1"/>
      <protection locked="0"/>
    </xf>
    <xf numFmtId="0" fontId="43" fillId="0" borderId="23" xfId="0" applyFont="1" applyBorder="1" applyAlignment="1" applyProtection="1">
      <alignment horizontal="left" vertical="center" wrapText="1"/>
      <protection locked="0"/>
    </xf>
    <xf numFmtId="0" fontId="43" fillId="0" borderId="23" xfId="0" applyFont="1" applyBorder="1" applyAlignment="1" applyProtection="1">
      <alignment horizontal="center" vertical="center" wrapText="1"/>
      <protection locked="0"/>
    </xf>
    <xf numFmtId="167" fontId="43" fillId="0" borderId="23" xfId="0" applyNumberFormat="1" applyFont="1" applyBorder="1" applyAlignment="1" applyProtection="1">
      <alignment vertical="center"/>
      <protection locked="0"/>
    </xf>
    <xf numFmtId="4" fontId="43" fillId="3" borderId="23" xfId="0" applyNumberFormat="1" applyFont="1" applyFill="1" applyBorder="1" applyAlignment="1" applyProtection="1">
      <alignment vertical="center"/>
      <protection locked="0"/>
    </xf>
    <xf numFmtId="4" fontId="43" fillId="0" borderId="23" xfId="0" applyNumberFormat="1" applyFont="1" applyBorder="1" applyAlignment="1" applyProtection="1">
      <alignment vertical="center"/>
      <protection locked="0"/>
    </xf>
    <xf numFmtId="0" fontId="44" fillId="0" borderId="4" xfId="0" applyFont="1" applyBorder="1" applyAlignment="1">
      <alignment vertical="center"/>
    </xf>
    <xf numFmtId="0" fontId="43" fillId="3" borderId="15" xfId="0" applyFont="1" applyFill="1" applyBorder="1" applyAlignment="1" applyProtection="1">
      <alignment horizontal="left" vertical="center"/>
      <protection locked="0"/>
    </xf>
    <xf numFmtId="0" fontId="43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3" fillId="0" borderId="4" xfId="0" applyFont="1" applyBorder="1"/>
    <xf numFmtId="0" fontId="13" fillId="0" borderId="0" xfId="0" applyFont="1" applyAlignment="1">
      <alignment horizontal="left"/>
    </xf>
    <xf numFmtId="0" fontId="13" fillId="0" borderId="0" xfId="0" applyFont="1" applyProtection="1">
      <protection locked="0"/>
    </xf>
    <xf numFmtId="4" fontId="13" fillId="0" borderId="0" xfId="0" applyNumberFormat="1" applyFont="1"/>
    <xf numFmtId="0" fontId="13" fillId="0" borderId="15" xfId="0" applyFont="1" applyBorder="1"/>
    <xf numFmtId="166" fontId="13" fillId="0" borderId="0" xfId="0" applyNumberFormat="1" applyFont="1"/>
    <xf numFmtId="166" fontId="13" fillId="0" borderId="16" xfId="0" applyNumberFormat="1" applyFont="1" applyBorder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167" fontId="23" fillId="3" borderId="23" xfId="0" applyNumberFormat="1" applyFont="1" applyFill="1" applyBorder="1" applyAlignment="1" applyProtection="1">
      <alignment vertical="center"/>
      <protection locked="0"/>
    </xf>
    <xf numFmtId="0" fontId="24" fillId="3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center"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0" fontId="43" fillId="3" borderId="20" xfId="0" applyFont="1" applyFill="1" applyBorder="1" applyAlignment="1" applyProtection="1">
      <alignment horizontal="left" vertical="center"/>
      <protection locked="0"/>
    </xf>
    <xf numFmtId="0" fontId="43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5" fillId="0" borderId="17" xfId="0" applyFont="1" applyBorder="1" applyAlignment="1">
      <alignment horizontal="left" vertical="center" wrapText="1"/>
    </xf>
    <xf numFmtId="0" fontId="45" fillId="0" borderId="23" xfId="0" applyFont="1" applyBorder="1" applyAlignment="1">
      <alignment horizontal="left" vertical="center" wrapText="1"/>
    </xf>
    <xf numFmtId="0" fontId="45" fillId="0" borderId="23" xfId="0" applyFont="1" applyBorder="1" applyAlignment="1">
      <alignment horizontal="left" vertical="center"/>
    </xf>
    <xf numFmtId="167" fontId="45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6" fillId="0" borderId="24" xfId="0" applyFont="1" applyBorder="1" applyAlignment="1">
      <alignment vertical="center" wrapText="1"/>
    </xf>
    <xf numFmtId="0" fontId="46" fillId="0" borderId="25" xfId="0" applyFont="1" applyBorder="1" applyAlignment="1">
      <alignment vertical="center" wrapText="1"/>
    </xf>
    <xf numFmtId="0" fontId="46" fillId="0" borderId="26" xfId="0" applyFont="1" applyBorder="1" applyAlignment="1">
      <alignment vertical="center" wrapText="1"/>
    </xf>
    <xf numFmtId="0" fontId="46" fillId="0" borderId="27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7" xfId="0" applyFont="1" applyBorder="1" applyAlignment="1">
      <alignment vertical="center" wrapText="1"/>
    </xf>
    <xf numFmtId="0" fontId="46" fillId="0" borderId="28" xfId="0" applyFont="1" applyBorder="1" applyAlignment="1">
      <alignment vertical="center" wrapText="1"/>
    </xf>
    <xf numFmtId="0" fontId="48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50" fillId="0" borderId="27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vertical="center"/>
    </xf>
    <xf numFmtId="49" fontId="49" fillId="0" borderId="1" xfId="0" applyNumberFormat="1" applyFont="1" applyBorder="1" applyAlignment="1">
      <alignment vertical="center" wrapText="1"/>
    </xf>
    <xf numFmtId="0" fontId="46" fillId="0" borderId="30" xfId="0" applyFont="1" applyBorder="1" applyAlignment="1">
      <alignment vertical="center" wrapText="1"/>
    </xf>
    <xf numFmtId="0" fontId="51" fillId="0" borderId="29" xfId="0" applyFont="1" applyBorder="1" applyAlignment="1">
      <alignment vertical="center" wrapText="1"/>
    </xf>
    <xf numFmtId="0" fontId="46" fillId="0" borderId="31" xfId="0" applyFont="1" applyBorder="1" applyAlignment="1">
      <alignment vertical="center" wrapText="1"/>
    </xf>
    <xf numFmtId="0" fontId="46" fillId="0" borderId="1" xfId="0" applyFont="1" applyBorder="1" applyAlignment="1">
      <alignment vertical="top"/>
    </xf>
    <xf numFmtId="0" fontId="46" fillId="0" borderId="0" xfId="0" applyFont="1" applyAlignment="1">
      <alignment vertical="top"/>
    </xf>
    <xf numFmtId="0" fontId="46" fillId="0" borderId="24" xfId="0" applyFont="1" applyBorder="1" applyAlignment="1">
      <alignment horizontal="left" vertical="center"/>
    </xf>
    <xf numFmtId="0" fontId="46" fillId="0" borderId="25" xfId="0" applyFont="1" applyBorder="1" applyAlignment="1">
      <alignment horizontal="left" vertical="center"/>
    </xf>
    <xf numFmtId="0" fontId="46" fillId="0" borderId="26" xfId="0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8" fillId="0" borderId="29" xfId="0" applyFont="1" applyBorder="1" applyAlignment="1">
      <alignment horizontal="center" vertical="center"/>
    </xf>
    <xf numFmtId="0" fontId="52" fillId="0" borderId="29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51" fillId="0" borderId="29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50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left" vertical="center" wrapText="1"/>
    </xf>
    <xf numFmtId="0" fontId="46" fillId="0" borderId="25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52" fillId="0" borderId="27" xfId="0" applyFont="1" applyBorder="1" applyAlignment="1">
      <alignment horizontal="left" vertical="center" wrapText="1"/>
    </xf>
    <xf numFmtId="0" fontId="52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/>
    </xf>
    <xf numFmtId="0" fontId="50" fillId="0" borderId="30" xfId="0" applyFont="1" applyBorder="1" applyAlignment="1">
      <alignment horizontal="left" vertical="center" wrapText="1"/>
    </xf>
    <xf numFmtId="0" fontId="50" fillId="0" borderId="29" xfId="0" applyFont="1" applyBorder="1" applyAlignment="1">
      <alignment horizontal="left" vertical="center" wrapText="1"/>
    </xf>
    <xf numFmtId="0" fontId="50" fillId="0" borderId="3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top"/>
    </xf>
    <xf numFmtId="0" fontId="49" fillId="0" borderId="1" xfId="0" applyFont="1" applyBorder="1" applyAlignment="1">
      <alignment horizontal="center" vertical="top"/>
    </xf>
    <xf numFmtId="0" fontId="50" fillId="0" borderId="30" xfId="0" applyFont="1" applyBorder="1" applyAlignment="1">
      <alignment horizontal="left" vertical="center"/>
    </xf>
    <xf numFmtId="0" fontId="50" fillId="0" borderId="3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48" fillId="0" borderId="1" xfId="0" applyFont="1" applyBorder="1" applyAlignment="1">
      <alignment vertical="center"/>
    </xf>
    <xf numFmtId="0" fontId="52" fillId="0" borderId="29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9" fillId="0" borderId="1" xfId="0" applyFont="1" applyBorder="1" applyAlignment="1">
      <alignment vertical="top"/>
    </xf>
    <xf numFmtId="49" fontId="49" fillId="0" borderId="1" xfId="0" applyNumberFormat="1" applyFont="1" applyBorder="1" applyAlignment="1">
      <alignment horizontal="left" vertical="center"/>
    </xf>
    <xf numFmtId="0" fontId="55" fillId="0" borderId="27" xfId="0" applyFont="1" applyBorder="1" applyAlignment="1">
      <alignment horizontal="left" vertical="center"/>
    </xf>
    <xf numFmtId="0" fontId="56" fillId="0" borderId="1" xfId="0" applyFont="1" applyBorder="1" applyAlignment="1">
      <alignment vertical="top"/>
    </xf>
    <xf numFmtId="0" fontId="56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center" vertical="center"/>
    </xf>
    <xf numFmtId="49" fontId="56" fillId="0" borderId="1" xfId="0" applyNumberFormat="1" applyFont="1" applyBorder="1" applyAlignment="1">
      <alignment horizontal="left" vertical="center"/>
    </xf>
    <xf numFmtId="0" fontId="5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8" fillId="0" borderId="29" xfId="0" applyFont="1" applyBorder="1" applyAlignment="1">
      <alignment horizontal="left"/>
    </xf>
    <xf numFmtId="0" fontId="52" fillId="0" borderId="29" xfId="0" applyFont="1" applyBorder="1"/>
    <xf numFmtId="0" fontId="46" fillId="0" borderId="27" xfId="0" applyFont="1" applyBorder="1" applyAlignment="1">
      <alignment vertical="top"/>
    </xf>
    <xf numFmtId="0" fontId="46" fillId="0" borderId="28" xfId="0" applyFont="1" applyBorder="1" applyAlignment="1">
      <alignment vertical="top"/>
    </xf>
    <xf numFmtId="0" fontId="46" fillId="0" borderId="30" xfId="0" applyFont="1" applyBorder="1" applyAlignment="1">
      <alignment vertical="top"/>
    </xf>
    <xf numFmtId="0" fontId="46" fillId="0" borderId="29" xfId="0" applyFont="1" applyBorder="1" applyAlignment="1">
      <alignment vertical="top"/>
    </xf>
    <xf numFmtId="0" fontId="46" fillId="0" borderId="31" xfId="0" applyFont="1" applyBorder="1" applyAlignment="1">
      <alignment vertical="top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center" vertical="center"/>
    </xf>
    <xf numFmtId="4" fontId="25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9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5" borderId="8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9" fillId="0" borderId="1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wrapText="1"/>
    </xf>
    <xf numFmtId="0" fontId="47" fillId="0" borderId="1" xfId="0" applyFont="1" applyBorder="1" applyAlignment="1">
      <alignment horizontal="center" vertical="center" wrapText="1"/>
    </xf>
    <xf numFmtId="49" fontId="49" fillId="0" borderId="1" xfId="0" applyNumberFormat="1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/>
    </xf>
    <xf numFmtId="0" fontId="48" fillId="0" borderId="29" xfId="0" applyFont="1" applyBorder="1" applyAlignment="1">
      <alignment horizontal="left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5111101" TargetMode="External"/><Relationship Id="rId3" Type="http://schemas.openxmlformats.org/officeDocument/2006/relationships/hyperlink" Target="https://podminky.urs.cz/item/CS_URS_2024_02/151101111" TargetMode="External"/><Relationship Id="rId7" Type="http://schemas.openxmlformats.org/officeDocument/2006/relationships/hyperlink" Target="https://podminky.urs.cz/item/CS_URS_2024_02/174211101" TargetMode="External"/><Relationship Id="rId2" Type="http://schemas.openxmlformats.org/officeDocument/2006/relationships/hyperlink" Target="https://podminky.urs.cz/item/CS_URS_2024_02/151101101" TargetMode="External"/><Relationship Id="rId1" Type="http://schemas.openxmlformats.org/officeDocument/2006/relationships/hyperlink" Target="https://podminky.urs.cz/item/CS_URS_2024_02/132312122" TargetMode="External"/><Relationship Id="rId6" Type="http://schemas.openxmlformats.org/officeDocument/2006/relationships/hyperlink" Target="https://podminky.urs.cz/item/CS_URS_2024_02/171251201" TargetMode="External"/><Relationship Id="rId5" Type="http://schemas.openxmlformats.org/officeDocument/2006/relationships/hyperlink" Target="https://podminky.urs.cz/item/CS_URS_2024_02/171201231" TargetMode="External"/><Relationship Id="rId10" Type="http://schemas.openxmlformats.org/officeDocument/2006/relationships/drawing" Target="../drawings/drawing10.xml"/><Relationship Id="rId4" Type="http://schemas.openxmlformats.org/officeDocument/2006/relationships/hyperlink" Target="https://podminky.urs.cz/item/CS_URS_2024_02/162651132" TargetMode="External"/><Relationship Id="rId9" Type="http://schemas.openxmlformats.org/officeDocument/2006/relationships/hyperlink" Target="https://podminky.urs.cz/item/CS_URS_2024_02/451541111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13244000" TargetMode="External"/><Relationship Id="rId13" Type="http://schemas.openxmlformats.org/officeDocument/2006/relationships/hyperlink" Target="https://podminky.urs.cz/item/CS_URS_2024_02/081002000" TargetMode="External"/><Relationship Id="rId3" Type="http://schemas.openxmlformats.org/officeDocument/2006/relationships/hyperlink" Target="https://podminky.urs.cz/item/CS_URS_2024_02/034103000" TargetMode="External"/><Relationship Id="rId7" Type="http://schemas.openxmlformats.org/officeDocument/2006/relationships/hyperlink" Target="https://podminky.urs.cz/item/CS_URS_2024_02/012303000" TargetMode="External"/><Relationship Id="rId12" Type="http://schemas.openxmlformats.org/officeDocument/2006/relationships/hyperlink" Target="https://podminky.urs.cz/item/CS_URS_2024_02/091504000" TargetMode="External"/><Relationship Id="rId17" Type="http://schemas.openxmlformats.org/officeDocument/2006/relationships/drawing" Target="../drawings/drawing11.xml"/><Relationship Id="rId2" Type="http://schemas.openxmlformats.org/officeDocument/2006/relationships/hyperlink" Target="https://podminky.urs.cz/item/CS_URS_2024_02/033002000" TargetMode="External"/><Relationship Id="rId16" Type="http://schemas.openxmlformats.org/officeDocument/2006/relationships/hyperlink" Target="https://podminky.urs.cz/item/CS_URS_2024_02/094104000" TargetMode="External"/><Relationship Id="rId1" Type="http://schemas.openxmlformats.org/officeDocument/2006/relationships/hyperlink" Target="https://podminky.urs.cz/item/CS_URS_2024_02/030001000" TargetMode="External"/><Relationship Id="rId6" Type="http://schemas.openxmlformats.org/officeDocument/2006/relationships/hyperlink" Target="https://podminky.urs.cz/item/CS_URS_2024_02/012103000" TargetMode="External"/><Relationship Id="rId11" Type="http://schemas.openxmlformats.org/officeDocument/2006/relationships/hyperlink" Target="https://podminky.urs.cz/item/CS_URS_2024_02/045002000" TargetMode="External"/><Relationship Id="rId5" Type="http://schemas.openxmlformats.org/officeDocument/2006/relationships/hyperlink" Target="https://podminky.urs.cz/item/CS_URS_2024_02/072002000" TargetMode="External"/><Relationship Id="rId15" Type="http://schemas.openxmlformats.org/officeDocument/2006/relationships/hyperlink" Target="https://podminky.urs.cz/item/CS_URS_2024_02/092203000" TargetMode="External"/><Relationship Id="rId10" Type="http://schemas.openxmlformats.org/officeDocument/2006/relationships/hyperlink" Target="https://podminky.urs.cz/item/CS_URS_2024_02/043103000" TargetMode="External"/><Relationship Id="rId4" Type="http://schemas.openxmlformats.org/officeDocument/2006/relationships/hyperlink" Target="https://podminky.urs.cz/item/CS_URS_2024_02/039002000" TargetMode="External"/><Relationship Id="rId9" Type="http://schemas.openxmlformats.org/officeDocument/2006/relationships/hyperlink" Target="https://podminky.urs.cz/item/CS_URS_2024_02/013254000" TargetMode="External"/><Relationship Id="rId14" Type="http://schemas.openxmlformats.org/officeDocument/2006/relationships/hyperlink" Target="https://podminky.urs.cz/item/CS_URS_2024_02/03450300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612341321" TargetMode="External"/><Relationship Id="rId299" Type="http://schemas.openxmlformats.org/officeDocument/2006/relationships/hyperlink" Target="https://podminky.urs.cz/item/CS_URS_2024_02/998776102" TargetMode="External"/><Relationship Id="rId21" Type="http://schemas.openxmlformats.org/officeDocument/2006/relationships/hyperlink" Target="https://podminky.urs.cz/item/CS_URS_2024_02/279361821" TargetMode="External"/><Relationship Id="rId63" Type="http://schemas.openxmlformats.org/officeDocument/2006/relationships/hyperlink" Target="https://podminky.urs.cz/item/CS_URS_2024_02/317941121" TargetMode="External"/><Relationship Id="rId159" Type="http://schemas.openxmlformats.org/officeDocument/2006/relationships/hyperlink" Target="https://podminky.urs.cz/item/CS_URS_2024_02/953943211" TargetMode="External"/><Relationship Id="rId324" Type="http://schemas.openxmlformats.org/officeDocument/2006/relationships/hyperlink" Target="https://podminky.urs.cz/item/CS_URS_2024_02/786623045" TargetMode="External"/><Relationship Id="rId170" Type="http://schemas.openxmlformats.org/officeDocument/2006/relationships/hyperlink" Target="https://podminky.urs.cz/item/CS_URS_2024_02/993111119" TargetMode="External"/><Relationship Id="rId226" Type="http://schemas.openxmlformats.org/officeDocument/2006/relationships/hyperlink" Target="https://podminky.urs.cz/item/CS_URS_2024_02/764212634" TargetMode="External"/><Relationship Id="rId268" Type="http://schemas.openxmlformats.org/officeDocument/2006/relationships/hyperlink" Target="https://podminky.urs.cz/item/CS_URS_2024_02/767640113" TargetMode="External"/><Relationship Id="rId32" Type="http://schemas.openxmlformats.org/officeDocument/2006/relationships/hyperlink" Target="https://podminky.urs.cz/item/CS_URS_2024_02/631319175" TargetMode="External"/><Relationship Id="rId74" Type="http://schemas.openxmlformats.org/officeDocument/2006/relationships/hyperlink" Target="https://podminky.urs.cz/item/CS_URS_2024_02/713131151" TargetMode="External"/><Relationship Id="rId128" Type="http://schemas.openxmlformats.org/officeDocument/2006/relationships/hyperlink" Target="https://podminky.urs.cz/item/CS_URS_2024_02/622212001" TargetMode="External"/><Relationship Id="rId5" Type="http://schemas.openxmlformats.org/officeDocument/2006/relationships/hyperlink" Target="https://podminky.urs.cz/item/CS_URS_2024_02/131251105" TargetMode="External"/><Relationship Id="rId181" Type="http://schemas.openxmlformats.org/officeDocument/2006/relationships/hyperlink" Target="https://podminky.urs.cz/item/CS_URS_2024_02/998712102" TargetMode="External"/><Relationship Id="rId237" Type="http://schemas.openxmlformats.org/officeDocument/2006/relationships/hyperlink" Target="https://podminky.urs.cz/item/CS_URS_2024_02/765191051" TargetMode="External"/><Relationship Id="rId279" Type="http://schemas.openxmlformats.org/officeDocument/2006/relationships/hyperlink" Target="https://podminky.urs.cz/item/CS_URS_2024_02/771474111" TargetMode="External"/><Relationship Id="rId43" Type="http://schemas.openxmlformats.org/officeDocument/2006/relationships/hyperlink" Target="https://podminky.urs.cz/item/CS_URS_2024_02/895270021" TargetMode="External"/><Relationship Id="rId139" Type="http://schemas.openxmlformats.org/officeDocument/2006/relationships/hyperlink" Target="https://podminky.urs.cz/item/CS_URS_2024_02/634112113" TargetMode="External"/><Relationship Id="rId290" Type="http://schemas.openxmlformats.org/officeDocument/2006/relationships/hyperlink" Target="https://podminky.urs.cz/item/CS_URS_2024_02/771274121" TargetMode="External"/><Relationship Id="rId304" Type="http://schemas.openxmlformats.org/officeDocument/2006/relationships/hyperlink" Target="https://podminky.urs.cz/item/CS_URS_2024_02/781495142" TargetMode="External"/><Relationship Id="rId85" Type="http://schemas.openxmlformats.org/officeDocument/2006/relationships/hyperlink" Target="https://podminky.urs.cz/item/CS_URS_2024_02/953331112" TargetMode="External"/><Relationship Id="rId150" Type="http://schemas.openxmlformats.org/officeDocument/2006/relationships/hyperlink" Target="https://podminky.urs.cz/item/CS_URS_2024_02/632481215" TargetMode="External"/><Relationship Id="rId192" Type="http://schemas.openxmlformats.org/officeDocument/2006/relationships/hyperlink" Target="https://podminky.urs.cz/item/CS_URS_2024_02/762085112" TargetMode="External"/><Relationship Id="rId206" Type="http://schemas.openxmlformats.org/officeDocument/2006/relationships/hyperlink" Target="https://podminky.urs.cz/item/CS_URS_2024_02/763164716" TargetMode="External"/><Relationship Id="rId248" Type="http://schemas.openxmlformats.org/officeDocument/2006/relationships/hyperlink" Target="https://podminky.urs.cz/item/CS_URS_2024_02/766660717" TargetMode="External"/><Relationship Id="rId12" Type="http://schemas.openxmlformats.org/officeDocument/2006/relationships/hyperlink" Target="https://podminky.urs.cz/item/CS_URS_2024_02/162751117" TargetMode="External"/><Relationship Id="rId108" Type="http://schemas.openxmlformats.org/officeDocument/2006/relationships/hyperlink" Target="https://podminky.urs.cz/item/CS_URS_2024_02/953611211" TargetMode="External"/><Relationship Id="rId315" Type="http://schemas.openxmlformats.org/officeDocument/2006/relationships/hyperlink" Target="https://podminky.urs.cz/item/CS_URS_2024_02/784161001" TargetMode="External"/><Relationship Id="rId54" Type="http://schemas.openxmlformats.org/officeDocument/2006/relationships/hyperlink" Target="https://podminky.urs.cz/item/CS_URS_2024_02/311361821" TargetMode="External"/><Relationship Id="rId96" Type="http://schemas.openxmlformats.org/officeDocument/2006/relationships/hyperlink" Target="https://podminky.urs.cz/item/CS_URS_2024_02/411354313" TargetMode="External"/><Relationship Id="rId161" Type="http://schemas.openxmlformats.org/officeDocument/2006/relationships/hyperlink" Target="https://podminky.urs.cz/item/CS_URS_2024_02/952901111" TargetMode="External"/><Relationship Id="rId217" Type="http://schemas.openxmlformats.org/officeDocument/2006/relationships/hyperlink" Target="https://podminky.urs.cz/item/CS_URS_2024_02/763131721" TargetMode="External"/><Relationship Id="rId259" Type="http://schemas.openxmlformats.org/officeDocument/2006/relationships/hyperlink" Target="https://podminky.urs.cz/item/CS_URS_2024_02/767531121" TargetMode="External"/><Relationship Id="rId23" Type="http://schemas.openxmlformats.org/officeDocument/2006/relationships/hyperlink" Target="https://podminky.urs.cz/item/CS_URS_2024_02/273321511" TargetMode="External"/><Relationship Id="rId119" Type="http://schemas.openxmlformats.org/officeDocument/2006/relationships/hyperlink" Target="https://podminky.urs.cz/item/CS_URS_2024_02/629991011" TargetMode="External"/><Relationship Id="rId270" Type="http://schemas.openxmlformats.org/officeDocument/2006/relationships/hyperlink" Target="https://podminky.urs.cz/item/CS_URS_2024_02/767627307" TargetMode="External"/><Relationship Id="rId326" Type="http://schemas.openxmlformats.org/officeDocument/2006/relationships/hyperlink" Target="https://podminky.urs.cz/item/CS_URS_2024_02/998786102" TargetMode="External"/><Relationship Id="rId65" Type="http://schemas.openxmlformats.org/officeDocument/2006/relationships/hyperlink" Target="https://podminky.urs.cz/item/CS_URS_2024_02/317168012" TargetMode="External"/><Relationship Id="rId130" Type="http://schemas.openxmlformats.org/officeDocument/2006/relationships/hyperlink" Target="https://podminky.urs.cz/item/CS_URS_2024_02/622251211" TargetMode="External"/><Relationship Id="rId172" Type="http://schemas.openxmlformats.org/officeDocument/2006/relationships/hyperlink" Target="https://podminky.urs.cz/item/CS_URS_2024_02/711161212" TargetMode="External"/><Relationship Id="rId228" Type="http://schemas.openxmlformats.org/officeDocument/2006/relationships/hyperlink" Target="https://podminky.urs.cz/item/CS_URS_2024_02/764315403" TargetMode="External"/><Relationship Id="rId281" Type="http://schemas.openxmlformats.org/officeDocument/2006/relationships/hyperlink" Target="https://podminky.urs.cz/item/CS_URS_2024_02/771591117" TargetMode="External"/><Relationship Id="rId34" Type="http://schemas.openxmlformats.org/officeDocument/2006/relationships/hyperlink" Target="https://podminky.urs.cz/item/CS_URS_2024_02/631351102" TargetMode="External"/><Relationship Id="rId76" Type="http://schemas.openxmlformats.org/officeDocument/2006/relationships/hyperlink" Target="https://podminky.urs.cz/item/CS_URS_2024_02/417321515" TargetMode="External"/><Relationship Id="rId141" Type="http://schemas.openxmlformats.org/officeDocument/2006/relationships/hyperlink" Target="https://podminky.urs.cz/item/CS_URS_2024_02/631351111" TargetMode="External"/><Relationship Id="rId7" Type="http://schemas.openxmlformats.org/officeDocument/2006/relationships/hyperlink" Target="https://podminky.urs.cz/item/CS_URS_2024_02/132251101" TargetMode="External"/><Relationship Id="rId162" Type="http://schemas.openxmlformats.org/officeDocument/2006/relationships/hyperlink" Target="https://podminky.urs.cz/item/CS_URS_2024_02/941111111" TargetMode="External"/><Relationship Id="rId183" Type="http://schemas.openxmlformats.org/officeDocument/2006/relationships/hyperlink" Target="https://podminky.urs.cz/item/CS_URS_2024_02/998713102" TargetMode="External"/><Relationship Id="rId218" Type="http://schemas.openxmlformats.org/officeDocument/2006/relationships/hyperlink" Target="https://podminky.urs.cz/item/CS_URS_2024_02/763131761" TargetMode="External"/><Relationship Id="rId239" Type="http://schemas.openxmlformats.org/officeDocument/2006/relationships/hyperlink" Target="https://podminky.urs.cz/item/CS_URS_2024_02/766694116" TargetMode="External"/><Relationship Id="rId250" Type="http://schemas.openxmlformats.org/officeDocument/2006/relationships/hyperlink" Target="https://podminky.urs.cz/item/CS_URS_2024_02/766660728" TargetMode="External"/><Relationship Id="rId271" Type="http://schemas.openxmlformats.org/officeDocument/2006/relationships/hyperlink" Target="https://podminky.urs.cz/item/CS_URS_2024_02/767640221" TargetMode="External"/><Relationship Id="rId292" Type="http://schemas.openxmlformats.org/officeDocument/2006/relationships/hyperlink" Target="https://podminky.urs.cz/item/CS_URS_2024_02/771591115" TargetMode="External"/><Relationship Id="rId306" Type="http://schemas.openxmlformats.org/officeDocument/2006/relationships/hyperlink" Target="https://podminky.urs.cz/item/CS_URS_2024_02/781571111" TargetMode="External"/><Relationship Id="rId24" Type="http://schemas.openxmlformats.org/officeDocument/2006/relationships/hyperlink" Target="https://podminky.urs.cz/item/CS_URS_2024_02/273351121" TargetMode="External"/><Relationship Id="rId45" Type="http://schemas.openxmlformats.org/officeDocument/2006/relationships/hyperlink" Target="https://podminky.urs.cz/item/CS_URS_2024_02/895270067" TargetMode="External"/><Relationship Id="rId66" Type="http://schemas.openxmlformats.org/officeDocument/2006/relationships/hyperlink" Target="https://podminky.urs.cz/item/CS_URS_2024_02/317168028" TargetMode="External"/><Relationship Id="rId87" Type="http://schemas.openxmlformats.org/officeDocument/2006/relationships/hyperlink" Target="https://podminky.urs.cz/item/CS_URS_2024_02/389381001" TargetMode="External"/><Relationship Id="rId110" Type="http://schemas.openxmlformats.org/officeDocument/2006/relationships/hyperlink" Target="https://podminky.urs.cz/item/CS_URS_2024_02/629991012" TargetMode="External"/><Relationship Id="rId131" Type="http://schemas.openxmlformats.org/officeDocument/2006/relationships/hyperlink" Target="https://podminky.urs.cz/item/CS_URS_2024_02/621142001" TargetMode="External"/><Relationship Id="rId327" Type="http://schemas.openxmlformats.org/officeDocument/2006/relationships/drawing" Target="../drawings/drawing2.xml"/><Relationship Id="rId152" Type="http://schemas.openxmlformats.org/officeDocument/2006/relationships/hyperlink" Target="https://podminky.urs.cz/item/CS_URS_2024_02/771121011" TargetMode="External"/><Relationship Id="rId173" Type="http://schemas.openxmlformats.org/officeDocument/2006/relationships/hyperlink" Target="https://podminky.urs.cz/item/CS_URS_2024_02/998711102" TargetMode="External"/><Relationship Id="rId194" Type="http://schemas.openxmlformats.org/officeDocument/2006/relationships/hyperlink" Target="https://podminky.urs.cz/item/CS_URS_2024_02/762332132" TargetMode="External"/><Relationship Id="rId208" Type="http://schemas.openxmlformats.org/officeDocument/2006/relationships/hyperlink" Target="https://podminky.urs.cz/item/CS_URS_2024_02/763411125" TargetMode="External"/><Relationship Id="rId229" Type="http://schemas.openxmlformats.org/officeDocument/2006/relationships/hyperlink" Target="https://podminky.urs.cz/item/CS_URS_2024_02/764216644" TargetMode="External"/><Relationship Id="rId240" Type="http://schemas.openxmlformats.org/officeDocument/2006/relationships/hyperlink" Target="https://podminky.urs.cz/item/CS_URS_2024_02/998766102" TargetMode="External"/><Relationship Id="rId261" Type="http://schemas.openxmlformats.org/officeDocument/2006/relationships/hyperlink" Target="https://podminky.urs.cz/item/CS_URS_2024_02/998767102" TargetMode="External"/><Relationship Id="rId14" Type="http://schemas.openxmlformats.org/officeDocument/2006/relationships/hyperlink" Target="https://podminky.urs.cz/item/CS_URS_2024_02/997013873" TargetMode="External"/><Relationship Id="rId35" Type="http://schemas.openxmlformats.org/officeDocument/2006/relationships/hyperlink" Target="https://podminky.urs.cz/item/CS_URS_2024_02/631362021.2" TargetMode="External"/><Relationship Id="rId56" Type="http://schemas.openxmlformats.org/officeDocument/2006/relationships/hyperlink" Target="https://podminky.urs.cz/item/CS_URS_2024_02/317168052" TargetMode="External"/><Relationship Id="rId77" Type="http://schemas.openxmlformats.org/officeDocument/2006/relationships/hyperlink" Target="https://podminky.urs.cz/item/CS_URS_2024_02/417351115" TargetMode="External"/><Relationship Id="rId100" Type="http://schemas.openxmlformats.org/officeDocument/2006/relationships/hyperlink" Target="https://podminky.urs.cz/item/CS_URS_2024_02/413351112" TargetMode="External"/><Relationship Id="rId282" Type="http://schemas.openxmlformats.org/officeDocument/2006/relationships/hyperlink" Target="https://podminky.urs.cz/item/CS_URS_2024_02/771591184" TargetMode="External"/><Relationship Id="rId317" Type="http://schemas.openxmlformats.org/officeDocument/2006/relationships/hyperlink" Target="https://podminky.urs.cz/item/CS_URS_2024_02/784171101" TargetMode="External"/><Relationship Id="rId8" Type="http://schemas.openxmlformats.org/officeDocument/2006/relationships/hyperlink" Target="https://podminky.urs.cz/item/CS_URS_2024_02/132251251" TargetMode="External"/><Relationship Id="rId98" Type="http://schemas.openxmlformats.org/officeDocument/2006/relationships/hyperlink" Target="https://podminky.urs.cz/item/CS_URS_2024_02/953511111" TargetMode="External"/><Relationship Id="rId121" Type="http://schemas.openxmlformats.org/officeDocument/2006/relationships/hyperlink" Target="https://podminky.urs.cz/item/CS_URS_2024_02/622252002" TargetMode="External"/><Relationship Id="rId142" Type="http://schemas.openxmlformats.org/officeDocument/2006/relationships/hyperlink" Target="https://podminky.urs.cz/item/CS_URS_2024_02/631351112" TargetMode="External"/><Relationship Id="rId163" Type="http://schemas.openxmlformats.org/officeDocument/2006/relationships/hyperlink" Target="https://podminky.urs.cz/item/CS_URS_2024_02/941111211" TargetMode="External"/><Relationship Id="rId184" Type="http://schemas.openxmlformats.org/officeDocument/2006/relationships/hyperlink" Target="https://podminky.urs.cz/item/CS_URS_2024_02/713121111" TargetMode="External"/><Relationship Id="rId219" Type="http://schemas.openxmlformats.org/officeDocument/2006/relationships/hyperlink" Target="https://podminky.urs.cz/item/CS_URS_2024_02/763182411" TargetMode="External"/><Relationship Id="rId230" Type="http://schemas.openxmlformats.org/officeDocument/2006/relationships/hyperlink" Target="https://podminky.urs.cz/item/CS_URS_2024_02/764216665" TargetMode="External"/><Relationship Id="rId251" Type="http://schemas.openxmlformats.org/officeDocument/2006/relationships/hyperlink" Target="https://podminky.urs.cz/item/CS_URS_2024_02/766660729" TargetMode="External"/><Relationship Id="rId25" Type="http://schemas.openxmlformats.org/officeDocument/2006/relationships/hyperlink" Target="https://podminky.urs.cz/item/CS_URS_2024_02/273351122" TargetMode="External"/><Relationship Id="rId46" Type="http://schemas.openxmlformats.org/officeDocument/2006/relationships/hyperlink" Target="https://podminky.urs.cz/item/CS_URS_2024_02/175111101" TargetMode="External"/><Relationship Id="rId67" Type="http://schemas.openxmlformats.org/officeDocument/2006/relationships/hyperlink" Target="https://podminky.urs.cz/item/CS_URS_2024_02/342244201" TargetMode="External"/><Relationship Id="rId272" Type="http://schemas.openxmlformats.org/officeDocument/2006/relationships/hyperlink" Target="https://podminky.urs.cz/item/CS_URS_2024_02/767620325" TargetMode="External"/><Relationship Id="rId293" Type="http://schemas.openxmlformats.org/officeDocument/2006/relationships/hyperlink" Target="https://podminky.urs.cz/item/CS_URS_2024_02/771591117" TargetMode="External"/><Relationship Id="rId307" Type="http://schemas.openxmlformats.org/officeDocument/2006/relationships/hyperlink" Target="https://podminky.urs.cz/item/CS_URS_2024_02/998781102" TargetMode="External"/><Relationship Id="rId88" Type="http://schemas.openxmlformats.org/officeDocument/2006/relationships/hyperlink" Target="https://podminky.urs.cz/item/CS_URS_2024_02/411351011" TargetMode="External"/><Relationship Id="rId111" Type="http://schemas.openxmlformats.org/officeDocument/2006/relationships/hyperlink" Target="https://podminky.urs.cz/item/CS_URS_2024_02/622143004" TargetMode="External"/><Relationship Id="rId132" Type="http://schemas.openxmlformats.org/officeDocument/2006/relationships/hyperlink" Target="https://podminky.urs.cz/item/CS_URS_2024_02/622142001" TargetMode="External"/><Relationship Id="rId153" Type="http://schemas.openxmlformats.org/officeDocument/2006/relationships/hyperlink" Target="https://podminky.urs.cz/item/CS_URS_2024_02/642942111" TargetMode="External"/><Relationship Id="rId174" Type="http://schemas.openxmlformats.org/officeDocument/2006/relationships/hyperlink" Target="https://podminky.urs.cz/item/CS_URS_2024_02/711111001" TargetMode="External"/><Relationship Id="rId195" Type="http://schemas.openxmlformats.org/officeDocument/2006/relationships/hyperlink" Target="https://podminky.urs.cz/item/CS_URS_2024_02/762395000" TargetMode="External"/><Relationship Id="rId209" Type="http://schemas.openxmlformats.org/officeDocument/2006/relationships/hyperlink" Target="https://podminky.urs.cz/item/CS_URS_2024_02/763411215" TargetMode="External"/><Relationship Id="rId220" Type="http://schemas.openxmlformats.org/officeDocument/2006/relationships/hyperlink" Target="https://podminky.urs.cz/item/CS_URS_2024_02/763131752" TargetMode="External"/><Relationship Id="rId241" Type="http://schemas.openxmlformats.org/officeDocument/2006/relationships/hyperlink" Target="https://podminky.urs.cz/item/CS_URS_2024_02/766660021" TargetMode="External"/><Relationship Id="rId15" Type="http://schemas.openxmlformats.org/officeDocument/2006/relationships/hyperlink" Target="https://podminky.urs.cz/item/CS_URS_2024_02/213141111" TargetMode="External"/><Relationship Id="rId36" Type="http://schemas.openxmlformats.org/officeDocument/2006/relationships/hyperlink" Target="https://podminky.urs.cz/item/CS_URS_2024_02/741410021" TargetMode="External"/><Relationship Id="rId57" Type="http://schemas.openxmlformats.org/officeDocument/2006/relationships/hyperlink" Target="https://podminky.urs.cz/item/CS_URS_2024_02/317168053" TargetMode="External"/><Relationship Id="rId262" Type="http://schemas.openxmlformats.org/officeDocument/2006/relationships/hyperlink" Target="https://podminky.urs.cz/item/CS_URS_2024_02/767620322" TargetMode="External"/><Relationship Id="rId283" Type="http://schemas.openxmlformats.org/officeDocument/2006/relationships/hyperlink" Target="https://podminky.urs.cz/item/CS_URS_2024_02/998771102" TargetMode="External"/><Relationship Id="rId318" Type="http://schemas.openxmlformats.org/officeDocument/2006/relationships/hyperlink" Target="https://podminky.urs.cz/item/CS_URS_2024_02/784171121" TargetMode="External"/><Relationship Id="rId78" Type="http://schemas.openxmlformats.org/officeDocument/2006/relationships/hyperlink" Target="https://podminky.urs.cz/item/CS_URS_2024_02/417351116" TargetMode="External"/><Relationship Id="rId99" Type="http://schemas.openxmlformats.org/officeDocument/2006/relationships/hyperlink" Target="https://podminky.urs.cz/item/CS_URS_2024_02/413351111" TargetMode="External"/><Relationship Id="rId101" Type="http://schemas.openxmlformats.org/officeDocument/2006/relationships/hyperlink" Target="https://podminky.urs.cz/item/CS_URS_2024_02/413352111" TargetMode="External"/><Relationship Id="rId122" Type="http://schemas.openxmlformats.org/officeDocument/2006/relationships/hyperlink" Target="https://podminky.urs.cz/item/CS_URS_2024_02/621211001" TargetMode="External"/><Relationship Id="rId143" Type="http://schemas.openxmlformats.org/officeDocument/2006/relationships/hyperlink" Target="https://podminky.urs.cz/item/CS_URS_2024_02/635111311" TargetMode="External"/><Relationship Id="rId164" Type="http://schemas.openxmlformats.org/officeDocument/2006/relationships/hyperlink" Target="https://podminky.urs.cz/item/CS_URS_2024_02/941111811" TargetMode="External"/><Relationship Id="rId185" Type="http://schemas.openxmlformats.org/officeDocument/2006/relationships/hyperlink" Target="https://podminky.urs.cz/item/CS_URS_2024_02/713121111" TargetMode="External"/><Relationship Id="rId9" Type="http://schemas.openxmlformats.org/officeDocument/2006/relationships/hyperlink" Target="https://podminky.urs.cz/item/CS_URS_2024_02/174111101" TargetMode="External"/><Relationship Id="rId210" Type="http://schemas.openxmlformats.org/officeDocument/2006/relationships/hyperlink" Target="https://podminky.urs.cz/item/CS_URS_2024_02/998763302" TargetMode="External"/><Relationship Id="rId26" Type="http://schemas.openxmlformats.org/officeDocument/2006/relationships/hyperlink" Target="https://podminky.urs.cz/item/CS_URS_2024_02/273361821" TargetMode="External"/><Relationship Id="rId231" Type="http://schemas.openxmlformats.org/officeDocument/2006/relationships/hyperlink" Target="https://podminky.urs.cz/item/CS_URS_2024_02/764511602" TargetMode="External"/><Relationship Id="rId252" Type="http://schemas.openxmlformats.org/officeDocument/2006/relationships/hyperlink" Target="https://podminky.urs.cz/item/CS_URS_2024_02/766660734" TargetMode="External"/><Relationship Id="rId273" Type="http://schemas.openxmlformats.org/officeDocument/2006/relationships/hyperlink" Target="https://podminky.urs.cz/item/CS_URS_2024_02/767640222" TargetMode="External"/><Relationship Id="rId294" Type="http://schemas.openxmlformats.org/officeDocument/2006/relationships/hyperlink" Target="https://podminky.urs.cz/item/CS_URS_2024_02/776111112" TargetMode="External"/><Relationship Id="rId308" Type="http://schemas.openxmlformats.org/officeDocument/2006/relationships/hyperlink" Target="https://podminky.urs.cz/item/CS_URS_2024_02/781131207" TargetMode="External"/><Relationship Id="rId47" Type="http://schemas.openxmlformats.org/officeDocument/2006/relationships/hyperlink" Target="https://podminky.urs.cz/item/CS_URS_2024_02/218111112" TargetMode="External"/><Relationship Id="rId68" Type="http://schemas.openxmlformats.org/officeDocument/2006/relationships/hyperlink" Target="https://podminky.urs.cz/item/CS_URS_2024_02/342244211" TargetMode="External"/><Relationship Id="rId89" Type="http://schemas.openxmlformats.org/officeDocument/2006/relationships/hyperlink" Target="https://podminky.urs.cz/item/CS_URS_2024_02/411351012" TargetMode="External"/><Relationship Id="rId112" Type="http://schemas.openxmlformats.org/officeDocument/2006/relationships/hyperlink" Target="https://podminky.urs.cz/item/CS_URS_2024_02/622143005" TargetMode="External"/><Relationship Id="rId133" Type="http://schemas.openxmlformats.org/officeDocument/2006/relationships/hyperlink" Target="https://podminky.urs.cz/item/CS_URS_2024_02/713131145" TargetMode="External"/><Relationship Id="rId154" Type="http://schemas.openxmlformats.org/officeDocument/2006/relationships/hyperlink" Target="https://podminky.urs.cz/item/CS_URS_2024_02/642942221" TargetMode="External"/><Relationship Id="rId175" Type="http://schemas.openxmlformats.org/officeDocument/2006/relationships/hyperlink" Target="https://podminky.urs.cz/item/CS_URS_2024_02/711112001" TargetMode="External"/><Relationship Id="rId196" Type="http://schemas.openxmlformats.org/officeDocument/2006/relationships/hyperlink" Target="https://podminky.urs.cz/item/CS_URS_2024_02/762083111" TargetMode="External"/><Relationship Id="rId200" Type="http://schemas.openxmlformats.org/officeDocument/2006/relationships/hyperlink" Target="https://podminky.urs.cz/item/CS_URS_2024_02/762342511" TargetMode="External"/><Relationship Id="rId16" Type="http://schemas.openxmlformats.org/officeDocument/2006/relationships/hyperlink" Target="https://podminky.urs.cz/item/CS_URS_2024_02/274351121" TargetMode="External"/><Relationship Id="rId221" Type="http://schemas.openxmlformats.org/officeDocument/2006/relationships/hyperlink" Target="https://podminky.urs.cz/item/CS_URS_2024_02/763131751" TargetMode="External"/><Relationship Id="rId242" Type="http://schemas.openxmlformats.org/officeDocument/2006/relationships/hyperlink" Target="https://podminky.urs.cz/item/CS_URS_2024_02/766660031" TargetMode="External"/><Relationship Id="rId263" Type="http://schemas.openxmlformats.org/officeDocument/2006/relationships/hyperlink" Target="https://podminky.urs.cz/item/CS_URS_2024_02/767620353" TargetMode="External"/><Relationship Id="rId284" Type="http://schemas.openxmlformats.org/officeDocument/2006/relationships/hyperlink" Target="https://podminky.urs.cz/item/CS_URS_2024_02/771591207" TargetMode="External"/><Relationship Id="rId319" Type="http://schemas.openxmlformats.org/officeDocument/2006/relationships/hyperlink" Target="https://podminky.urs.cz/item/CS_URS_2024_02/786623021" TargetMode="External"/><Relationship Id="rId37" Type="http://schemas.openxmlformats.org/officeDocument/2006/relationships/hyperlink" Target="https://podminky.urs.cz/item/CS_URS_2024_02/175111101" TargetMode="External"/><Relationship Id="rId58" Type="http://schemas.openxmlformats.org/officeDocument/2006/relationships/hyperlink" Target="https://podminky.urs.cz/item/CS_URS_2024_02/317168054" TargetMode="External"/><Relationship Id="rId79" Type="http://schemas.openxmlformats.org/officeDocument/2006/relationships/hyperlink" Target="https://podminky.urs.cz/item/CS_URS_2024_02/417361821" TargetMode="External"/><Relationship Id="rId102" Type="http://schemas.openxmlformats.org/officeDocument/2006/relationships/hyperlink" Target="https://podminky.urs.cz/item/CS_URS_2024_02/413352112" TargetMode="External"/><Relationship Id="rId123" Type="http://schemas.openxmlformats.org/officeDocument/2006/relationships/hyperlink" Target="https://podminky.urs.cz/item/CS_URS_2024_02/622211041" TargetMode="External"/><Relationship Id="rId144" Type="http://schemas.openxmlformats.org/officeDocument/2006/relationships/hyperlink" Target="https://podminky.urs.cz/item/CS_URS_2024_02/631311115" TargetMode="External"/><Relationship Id="rId90" Type="http://schemas.openxmlformats.org/officeDocument/2006/relationships/hyperlink" Target="https://podminky.urs.cz/item/CS_URS_2024_02/417361821" TargetMode="External"/><Relationship Id="rId165" Type="http://schemas.openxmlformats.org/officeDocument/2006/relationships/hyperlink" Target="https://podminky.urs.cz/item/CS_URS_2024_02/949101111" TargetMode="External"/><Relationship Id="rId186" Type="http://schemas.openxmlformats.org/officeDocument/2006/relationships/hyperlink" Target="https://podminky.urs.cz/item/CS_URS_2024_02/713211181" TargetMode="External"/><Relationship Id="rId211" Type="http://schemas.openxmlformats.org/officeDocument/2006/relationships/hyperlink" Target="https://podminky.urs.cz/item/CS_URS_2024_02/763161510" TargetMode="External"/><Relationship Id="rId232" Type="http://schemas.openxmlformats.org/officeDocument/2006/relationships/hyperlink" Target="https://podminky.urs.cz/item/CS_URS_2024_02/764511642" TargetMode="External"/><Relationship Id="rId253" Type="http://schemas.openxmlformats.org/officeDocument/2006/relationships/hyperlink" Target="https://podminky.urs.cz/item/CS_URS_2024_02/766682111" TargetMode="External"/><Relationship Id="rId274" Type="http://schemas.openxmlformats.org/officeDocument/2006/relationships/hyperlink" Target="https://podminky.urs.cz/item/CS_URS_2024_02/783314101" TargetMode="External"/><Relationship Id="rId295" Type="http://schemas.openxmlformats.org/officeDocument/2006/relationships/hyperlink" Target="https://podminky.urs.cz/item/CS_URS_2024_02/776111311" TargetMode="External"/><Relationship Id="rId309" Type="http://schemas.openxmlformats.org/officeDocument/2006/relationships/hyperlink" Target="https://podminky.urs.cz/item/CS_URS_2024_02/782132211" TargetMode="External"/><Relationship Id="rId27" Type="http://schemas.openxmlformats.org/officeDocument/2006/relationships/hyperlink" Target="https://podminky.urs.cz/item/CS_URS_2024_02/631311126" TargetMode="External"/><Relationship Id="rId48" Type="http://schemas.openxmlformats.org/officeDocument/2006/relationships/hyperlink" Target="https://podminky.urs.cz/item/CS_URS_2024_02/218111121" TargetMode="External"/><Relationship Id="rId69" Type="http://schemas.openxmlformats.org/officeDocument/2006/relationships/hyperlink" Target="https://podminky.urs.cz/item/CS_URS_2024_02/342272225" TargetMode="External"/><Relationship Id="rId113" Type="http://schemas.openxmlformats.org/officeDocument/2006/relationships/hyperlink" Target="https://podminky.urs.cz/item/CS_URS_2024_02/612142001" TargetMode="External"/><Relationship Id="rId134" Type="http://schemas.openxmlformats.org/officeDocument/2006/relationships/hyperlink" Target="https://podminky.urs.cz/item/CS_URS_2024_02/621151001" TargetMode="External"/><Relationship Id="rId320" Type="http://schemas.openxmlformats.org/officeDocument/2006/relationships/hyperlink" Target="https://podminky.urs.cz/item/CS_URS_2024_02/786623023" TargetMode="External"/><Relationship Id="rId80" Type="http://schemas.openxmlformats.org/officeDocument/2006/relationships/hyperlink" Target="https://podminky.urs.cz/item/CS_URS_2024_02/953331112" TargetMode="External"/><Relationship Id="rId155" Type="http://schemas.openxmlformats.org/officeDocument/2006/relationships/hyperlink" Target="https://podminky.urs.cz/item/CS_URS_2024_02/642946111" TargetMode="External"/><Relationship Id="rId176" Type="http://schemas.openxmlformats.org/officeDocument/2006/relationships/hyperlink" Target="https://podminky.urs.cz/item/CS_URS_2024_02/711141559" TargetMode="External"/><Relationship Id="rId197" Type="http://schemas.openxmlformats.org/officeDocument/2006/relationships/hyperlink" Target="https://podminky.urs.cz/item/CS_URS_2024_02/953961113" TargetMode="External"/><Relationship Id="rId201" Type="http://schemas.openxmlformats.org/officeDocument/2006/relationships/hyperlink" Target="https://podminky.urs.cz/item/CS_URS_2024_02/762395000" TargetMode="External"/><Relationship Id="rId222" Type="http://schemas.openxmlformats.org/officeDocument/2006/relationships/hyperlink" Target="https://podminky.urs.cz/item/CS_URS_2024_02/998764102" TargetMode="External"/><Relationship Id="rId243" Type="http://schemas.openxmlformats.org/officeDocument/2006/relationships/hyperlink" Target="https://podminky.urs.cz/item/CS_URS_2024_02/766660022" TargetMode="External"/><Relationship Id="rId264" Type="http://schemas.openxmlformats.org/officeDocument/2006/relationships/hyperlink" Target="https://podminky.urs.cz/item/CS_URS_2024_02/767620355" TargetMode="External"/><Relationship Id="rId285" Type="http://schemas.openxmlformats.org/officeDocument/2006/relationships/hyperlink" Target="https://podminky.urs.cz/item/CS_URS_2024_02/771591237" TargetMode="External"/><Relationship Id="rId17" Type="http://schemas.openxmlformats.org/officeDocument/2006/relationships/hyperlink" Target="https://podminky.urs.cz/item/CS_URS_2024_02/274351122" TargetMode="External"/><Relationship Id="rId38" Type="http://schemas.openxmlformats.org/officeDocument/2006/relationships/hyperlink" Target="https://podminky.urs.cz/item/CS_URS_2024_02/211971121" TargetMode="External"/><Relationship Id="rId59" Type="http://schemas.openxmlformats.org/officeDocument/2006/relationships/hyperlink" Target="https://podminky.urs.cz/item/CS_URS_2024_02/317168057" TargetMode="External"/><Relationship Id="rId103" Type="http://schemas.openxmlformats.org/officeDocument/2006/relationships/hyperlink" Target="https://podminky.urs.cz/item/CS_URS_2024_02/413321414" TargetMode="External"/><Relationship Id="rId124" Type="http://schemas.openxmlformats.org/officeDocument/2006/relationships/hyperlink" Target="https://podminky.urs.cz/item/CS_URS_2024_02/622251101" TargetMode="External"/><Relationship Id="rId310" Type="http://schemas.openxmlformats.org/officeDocument/2006/relationships/hyperlink" Target="https://podminky.urs.cz/item/CS_URS_2024_02/782191111" TargetMode="External"/><Relationship Id="rId70" Type="http://schemas.openxmlformats.org/officeDocument/2006/relationships/hyperlink" Target="https://podminky.urs.cz/item/CS_URS_2024_02/342244221" TargetMode="External"/><Relationship Id="rId91" Type="http://schemas.openxmlformats.org/officeDocument/2006/relationships/hyperlink" Target="https://podminky.urs.cz/item/CS_URS_2024_02/953312112" TargetMode="External"/><Relationship Id="rId145" Type="http://schemas.openxmlformats.org/officeDocument/2006/relationships/hyperlink" Target="https://podminky.urs.cz/item/CS_URS_2024_02/631319011" TargetMode="External"/><Relationship Id="rId166" Type="http://schemas.openxmlformats.org/officeDocument/2006/relationships/hyperlink" Target="https://podminky.urs.cz/item/CS_URS_2024_02/944511111" TargetMode="External"/><Relationship Id="rId187" Type="http://schemas.openxmlformats.org/officeDocument/2006/relationships/hyperlink" Target="https://podminky.urs.cz/item/CS_URS_2024_02/713111121" TargetMode="External"/><Relationship Id="rId1" Type="http://schemas.openxmlformats.org/officeDocument/2006/relationships/hyperlink" Target="https://podminky.urs.cz/item/CS_URS_2024_02/121151103" TargetMode="External"/><Relationship Id="rId212" Type="http://schemas.openxmlformats.org/officeDocument/2006/relationships/hyperlink" Target="https://podminky.urs.cz/item/CS_URS_2024_02/763161529" TargetMode="External"/><Relationship Id="rId233" Type="http://schemas.openxmlformats.org/officeDocument/2006/relationships/hyperlink" Target="https://podminky.urs.cz/item/CS_URS_2024_02/764518622" TargetMode="External"/><Relationship Id="rId254" Type="http://schemas.openxmlformats.org/officeDocument/2006/relationships/hyperlink" Target="https://podminky.urs.cz/item/CS_URS_2024_02/766695212" TargetMode="External"/><Relationship Id="rId28" Type="http://schemas.openxmlformats.org/officeDocument/2006/relationships/hyperlink" Target="https://podminky.urs.cz/item/CS_URS_2024_02/631319022" TargetMode="External"/><Relationship Id="rId49" Type="http://schemas.openxmlformats.org/officeDocument/2006/relationships/hyperlink" Target="https://podminky.urs.cz/item/CS_URS_2024_02/218121111" TargetMode="External"/><Relationship Id="rId114" Type="http://schemas.openxmlformats.org/officeDocument/2006/relationships/hyperlink" Target="https://podminky.urs.cz/item/CS_URS_2024_02/632450121" TargetMode="External"/><Relationship Id="rId275" Type="http://schemas.openxmlformats.org/officeDocument/2006/relationships/hyperlink" Target="https://podminky.urs.cz/item/CS_URS_2024_02/771111011" TargetMode="External"/><Relationship Id="rId296" Type="http://schemas.openxmlformats.org/officeDocument/2006/relationships/hyperlink" Target="https://podminky.urs.cz/item/CS_URS_2024_02/776121112" TargetMode="External"/><Relationship Id="rId300" Type="http://schemas.openxmlformats.org/officeDocument/2006/relationships/hyperlink" Target="https://podminky.urs.cz/item/CS_URS_2024_02/781121011" TargetMode="External"/><Relationship Id="rId60" Type="http://schemas.openxmlformats.org/officeDocument/2006/relationships/hyperlink" Target="https://podminky.urs.cz/item/CS_URS_2024_02/317168055" TargetMode="External"/><Relationship Id="rId81" Type="http://schemas.openxmlformats.org/officeDocument/2006/relationships/hyperlink" Target="https://podminky.urs.cz/item/CS_URS_2024_02/417321515" TargetMode="External"/><Relationship Id="rId135" Type="http://schemas.openxmlformats.org/officeDocument/2006/relationships/hyperlink" Target="https://podminky.urs.cz/item/CS_URS_2024_02/621531012" TargetMode="External"/><Relationship Id="rId156" Type="http://schemas.openxmlformats.org/officeDocument/2006/relationships/hyperlink" Target="https://podminky.urs.cz/item/CS_URS_2024_02/783314101.1" TargetMode="External"/><Relationship Id="rId177" Type="http://schemas.openxmlformats.org/officeDocument/2006/relationships/hyperlink" Target="https://podminky.urs.cz/item/CS_URS_2024_02/711142559" TargetMode="External"/><Relationship Id="rId198" Type="http://schemas.openxmlformats.org/officeDocument/2006/relationships/hyperlink" Target="https://podminky.urs.cz/item/CS_URS_2024_02/762081150" TargetMode="External"/><Relationship Id="rId321" Type="http://schemas.openxmlformats.org/officeDocument/2006/relationships/hyperlink" Target="https://podminky.urs.cz/item/CS_URS_2024_02/786623027" TargetMode="External"/><Relationship Id="rId202" Type="http://schemas.openxmlformats.org/officeDocument/2006/relationships/hyperlink" Target="https://podminky.urs.cz/item/CS_URS_2024_02/762431023" TargetMode="External"/><Relationship Id="rId223" Type="http://schemas.openxmlformats.org/officeDocument/2006/relationships/hyperlink" Target="https://podminky.urs.cz/item/CS_URS_2024_02/764111671" TargetMode="External"/><Relationship Id="rId244" Type="http://schemas.openxmlformats.org/officeDocument/2006/relationships/hyperlink" Target="https://podminky.urs.cz/item/CS_URS_2024_02/766660001" TargetMode="External"/><Relationship Id="rId18" Type="http://schemas.openxmlformats.org/officeDocument/2006/relationships/hyperlink" Target="https://podminky.urs.cz/item/CS_URS_2024_02/274313711" TargetMode="External"/><Relationship Id="rId39" Type="http://schemas.openxmlformats.org/officeDocument/2006/relationships/hyperlink" Target="https://podminky.urs.cz/item/CS_URS_2024_02/212312111" TargetMode="External"/><Relationship Id="rId265" Type="http://schemas.openxmlformats.org/officeDocument/2006/relationships/hyperlink" Target="https://podminky.urs.cz/item/CS_URS_2024_02/767620354" TargetMode="External"/><Relationship Id="rId286" Type="http://schemas.openxmlformats.org/officeDocument/2006/relationships/hyperlink" Target="https://podminky.urs.cz/item/CS_URS_2024_02/771111012" TargetMode="External"/><Relationship Id="rId50" Type="http://schemas.openxmlformats.org/officeDocument/2006/relationships/hyperlink" Target="https://podminky.urs.cz/item/CS_URS_2024_02/311235151" TargetMode="External"/><Relationship Id="rId104" Type="http://schemas.openxmlformats.org/officeDocument/2006/relationships/hyperlink" Target="https://podminky.urs.cz/item/CS_URS_2024_02/413361821" TargetMode="External"/><Relationship Id="rId125" Type="http://schemas.openxmlformats.org/officeDocument/2006/relationships/hyperlink" Target="https://podminky.urs.cz/item/CS_URS_2024_02/622251221" TargetMode="External"/><Relationship Id="rId146" Type="http://schemas.openxmlformats.org/officeDocument/2006/relationships/hyperlink" Target="https://podminky.urs.cz/item/CS_URS_2024_02/631319171" TargetMode="External"/><Relationship Id="rId167" Type="http://schemas.openxmlformats.org/officeDocument/2006/relationships/hyperlink" Target="https://podminky.urs.cz/item/CS_URS_2024_02/944511211" TargetMode="External"/><Relationship Id="rId188" Type="http://schemas.openxmlformats.org/officeDocument/2006/relationships/hyperlink" Target="https://podminky.urs.cz/item/CS_URS_2024_02/762361311" TargetMode="External"/><Relationship Id="rId311" Type="http://schemas.openxmlformats.org/officeDocument/2006/relationships/hyperlink" Target="https://podminky.urs.cz/item/CS_URS_2024_02/998782102" TargetMode="External"/><Relationship Id="rId71" Type="http://schemas.openxmlformats.org/officeDocument/2006/relationships/hyperlink" Target="https://podminky.urs.cz/item/CS_URS_2024_02/342291112" TargetMode="External"/><Relationship Id="rId92" Type="http://schemas.openxmlformats.org/officeDocument/2006/relationships/hyperlink" Target="https://podminky.urs.cz/item/CS_URS_2024_02/411321414" TargetMode="External"/><Relationship Id="rId213" Type="http://schemas.openxmlformats.org/officeDocument/2006/relationships/hyperlink" Target="https://podminky.urs.cz/item/CS_URS_2024_02/763131411" TargetMode="External"/><Relationship Id="rId234" Type="http://schemas.openxmlformats.org/officeDocument/2006/relationships/hyperlink" Target="https://podminky.urs.cz/item/CS_URS_2024_02/998765102" TargetMode="External"/><Relationship Id="rId2" Type="http://schemas.openxmlformats.org/officeDocument/2006/relationships/hyperlink" Target="https://podminky.urs.cz/item/CS_URS_2024_02/181351003" TargetMode="External"/><Relationship Id="rId29" Type="http://schemas.openxmlformats.org/officeDocument/2006/relationships/hyperlink" Target="https://podminky.urs.cz/item/CS_URS_2024_02/631319173" TargetMode="External"/><Relationship Id="rId255" Type="http://schemas.openxmlformats.org/officeDocument/2006/relationships/hyperlink" Target="https://podminky.urs.cz/item/CS_URS_2024_02/766695232" TargetMode="External"/><Relationship Id="rId276" Type="http://schemas.openxmlformats.org/officeDocument/2006/relationships/hyperlink" Target="https://podminky.urs.cz/item/CS_URS_2024_02/771121011" TargetMode="External"/><Relationship Id="rId297" Type="http://schemas.openxmlformats.org/officeDocument/2006/relationships/hyperlink" Target="https://podminky.urs.cz/item/CS_URS_2024_02/776231111" TargetMode="External"/><Relationship Id="rId40" Type="http://schemas.openxmlformats.org/officeDocument/2006/relationships/hyperlink" Target="https://podminky.urs.cz/item/CS_URS_2024_02/212755214" TargetMode="External"/><Relationship Id="rId115" Type="http://schemas.openxmlformats.org/officeDocument/2006/relationships/hyperlink" Target="https://podminky.urs.cz/item/CS_URS_2024_02/612331321" TargetMode="External"/><Relationship Id="rId136" Type="http://schemas.openxmlformats.org/officeDocument/2006/relationships/hyperlink" Target="https://podminky.urs.cz/item/CS_URS_2024_02/622151001" TargetMode="External"/><Relationship Id="rId157" Type="http://schemas.openxmlformats.org/officeDocument/2006/relationships/hyperlink" Target="https://podminky.urs.cz/item/CS_URS_2024_02/783317101.1" TargetMode="External"/><Relationship Id="rId178" Type="http://schemas.openxmlformats.org/officeDocument/2006/relationships/hyperlink" Target="https://podminky.urs.cz/item/CS_URS_2024_02/711747067" TargetMode="External"/><Relationship Id="rId301" Type="http://schemas.openxmlformats.org/officeDocument/2006/relationships/hyperlink" Target="https://podminky.urs.cz/item/CS_URS_2024_02/781474164" TargetMode="External"/><Relationship Id="rId322" Type="http://schemas.openxmlformats.org/officeDocument/2006/relationships/hyperlink" Target="https://podminky.urs.cz/item/CS_URS_2024_02/786623039" TargetMode="External"/><Relationship Id="rId61" Type="http://schemas.openxmlformats.org/officeDocument/2006/relationships/hyperlink" Target="https://podminky.urs.cz/item/CS_URS_2024_02/317168056" TargetMode="External"/><Relationship Id="rId82" Type="http://schemas.openxmlformats.org/officeDocument/2006/relationships/hyperlink" Target="https://podminky.urs.cz/item/CS_URS_2024_02/417351115" TargetMode="External"/><Relationship Id="rId199" Type="http://schemas.openxmlformats.org/officeDocument/2006/relationships/hyperlink" Target="https://podminky.urs.cz/item/CS_URS_2024_02/762341275" TargetMode="External"/><Relationship Id="rId203" Type="http://schemas.openxmlformats.org/officeDocument/2006/relationships/hyperlink" Target="https://podminky.urs.cz/item/CS_URS_2024_02/762429001" TargetMode="External"/><Relationship Id="rId19" Type="http://schemas.openxmlformats.org/officeDocument/2006/relationships/hyperlink" Target="https://podminky.urs.cz/item/CS_URS_2024_02/279113144" TargetMode="External"/><Relationship Id="rId224" Type="http://schemas.openxmlformats.org/officeDocument/2006/relationships/hyperlink" Target="https://podminky.urs.cz/item/CS_URS_2024_02/764111643" TargetMode="External"/><Relationship Id="rId245" Type="http://schemas.openxmlformats.org/officeDocument/2006/relationships/hyperlink" Target="https://podminky.urs.cz/item/CS_URS_2024_02/766660002" TargetMode="External"/><Relationship Id="rId266" Type="http://schemas.openxmlformats.org/officeDocument/2006/relationships/hyperlink" Target="https://podminky.urs.cz/item/CS_URS_2024_02/767627306" TargetMode="External"/><Relationship Id="rId287" Type="http://schemas.openxmlformats.org/officeDocument/2006/relationships/hyperlink" Target="https://podminky.urs.cz/item/CS_URS_2024_02/771121015" TargetMode="External"/><Relationship Id="rId30" Type="http://schemas.openxmlformats.org/officeDocument/2006/relationships/hyperlink" Target="https://podminky.urs.cz/item/CS_URS_2024_02/631311135" TargetMode="External"/><Relationship Id="rId105" Type="http://schemas.openxmlformats.org/officeDocument/2006/relationships/hyperlink" Target="https://podminky.urs.cz/item/CS_URS_2024_02/431124111" TargetMode="External"/><Relationship Id="rId126" Type="http://schemas.openxmlformats.org/officeDocument/2006/relationships/hyperlink" Target="https://podminky.urs.cz/item/CS_URS_2024_02/622251209" TargetMode="External"/><Relationship Id="rId147" Type="http://schemas.openxmlformats.org/officeDocument/2006/relationships/hyperlink" Target="https://podminky.urs.cz/item/CS_URS_2024_02/631319204" TargetMode="External"/><Relationship Id="rId168" Type="http://schemas.openxmlformats.org/officeDocument/2006/relationships/hyperlink" Target="https://podminky.urs.cz/item/CS_URS_2024_02/944511811" TargetMode="External"/><Relationship Id="rId312" Type="http://schemas.openxmlformats.org/officeDocument/2006/relationships/hyperlink" Target="https://podminky.urs.cz/item/CS_URS_2024_02/784111001" TargetMode="External"/><Relationship Id="rId51" Type="http://schemas.openxmlformats.org/officeDocument/2006/relationships/hyperlink" Target="https://podminky.urs.cz/item/CS_URS_2024_02/311236141" TargetMode="External"/><Relationship Id="rId72" Type="http://schemas.openxmlformats.org/officeDocument/2006/relationships/hyperlink" Target="https://podminky.urs.cz/item/CS_URS_2024_02/342291121" TargetMode="External"/><Relationship Id="rId93" Type="http://schemas.openxmlformats.org/officeDocument/2006/relationships/hyperlink" Target="https://podminky.urs.cz/item/CS_URS_2024_02/411361821.1" TargetMode="External"/><Relationship Id="rId189" Type="http://schemas.openxmlformats.org/officeDocument/2006/relationships/hyperlink" Target="https://podminky.urs.cz/item/CS_URS_2024_02/998762102" TargetMode="External"/><Relationship Id="rId3" Type="http://schemas.openxmlformats.org/officeDocument/2006/relationships/hyperlink" Target="https://podminky.urs.cz/item/CS_URS_2024_02/162251102" TargetMode="External"/><Relationship Id="rId214" Type="http://schemas.openxmlformats.org/officeDocument/2006/relationships/hyperlink" Target="https://podminky.urs.cz/item/CS_URS_2024_02/763131451" TargetMode="External"/><Relationship Id="rId235" Type="http://schemas.openxmlformats.org/officeDocument/2006/relationships/hyperlink" Target="https://podminky.urs.cz/item/CS_URS_2024_02/764212662" TargetMode="External"/><Relationship Id="rId256" Type="http://schemas.openxmlformats.org/officeDocument/2006/relationships/hyperlink" Target="https://podminky.urs.cz/item/CS_URS_2024_02/766671005" TargetMode="External"/><Relationship Id="rId277" Type="http://schemas.openxmlformats.org/officeDocument/2006/relationships/hyperlink" Target="https://podminky.urs.cz/item/CS_URS_2024_02/771574412" TargetMode="External"/><Relationship Id="rId298" Type="http://schemas.openxmlformats.org/officeDocument/2006/relationships/hyperlink" Target="https://podminky.urs.cz/item/CS_URS_2024_02/775413401" TargetMode="External"/><Relationship Id="rId116" Type="http://schemas.openxmlformats.org/officeDocument/2006/relationships/hyperlink" Target="https://podminky.urs.cz/item/CS_URS_2024_02/611341325" TargetMode="External"/><Relationship Id="rId137" Type="http://schemas.openxmlformats.org/officeDocument/2006/relationships/hyperlink" Target="https://podminky.urs.cz/item/CS_URS_2024_02/622531012" TargetMode="External"/><Relationship Id="rId158" Type="http://schemas.openxmlformats.org/officeDocument/2006/relationships/hyperlink" Target="https://podminky.urs.cz/item/CS_URS_2024_02/751614121R" TargetMode="External"/><Relationship Id="rId302" Type="http://schemas.openxmlformats.org/officeDocument/2006/relationships/hyperlink" Target="https://podminky.urs.cz/item/CS_URS_2024_02/781161021" TargetMode="External"/><Relationship Id="rId323" Type="http://schemas.openxmlformats.org/officeDocument/2006/relationships/hyperlink" Target="https://podminky.urs.cz/item/CS_URS_2024_02/786623041" TargetMode="External"/><Relationship Id="rId20" Type="http://schemas.openxmlformats.org/officeDocument/2006/relationships/hyperlink" Target="https://podminky.urs.cz/item/CS_URS_2024_02/279113145" TargetMode="External"/><Relationship Id="rId41" Type="http://schemas.openxmlformats.org/officeDocument/2006/relationships/hyperlink" Target="https://podminky.urs.cz/item/CS_URS_2024_02/894812155" TargetMode="External"/><Relationship Id="rId62" Type="http://schemas.openxmlformats.org/officeDocument/2006/relationships/hyperlink" Target="https://podminky.urs.cz/item/CS_URS_2024_02/317998132" TargetMode="External"/><Relationship Id="rId83" Type="http://schemas.openxmlformats.org/officeDocument/2006/relationships/hyperlink" Target="https://podminky.urs.cz/item/CS_URS_2024_02/417351116" TargetMode="External"/><Relationship Id="rId179" Type="http://schemas.openxmlformats.org/officeDocument/2006/relationships/hyperlink" Target="https://podminky.urs.cz/item/CS_URS_2024_02/711745567" TargetMode="External"/><Relationship Id="rId190" Type="http://schemas.openxmlformats.org/officeDocument/2006/relationships/hyperlink" Target="https://podminky.urs.cz/item/CS_URS_2024_02/762082120" TargetMode="External"/><Relationship Id="rId204" Type="http://schemas.openxmlformats.org/officeDocument/2006/relationships/hyperlink" Target="https://podminky.urs.cz/item/CS_URS_2024_02/762495000" TargetMode="External"/><Relationship Id="rId225" Type="http://schemas.openxmlformats.org/officeDocument/2006/relationships/hyperlink" Target="https://podminky.urs.cz/item/CS_URS_2024_02/764211616" TargetMode="External"/><Relationship Id="rId246" Type="http://schemas.openxmlformats.org/officeDocument/2006/relationships/hyperlink" Target="https://podminky.urs.cz/item/CS_URS_2024_02/766660012" TargetMode="External"/><Relationship Id="rId267" Type="http://schemas.openxmlformats.org/officeDocument/2006/relationships/hyperlink" Target="https://podminky.urs.cz/item/CS_URS_2024_02/767627307" TargetMode="External"/><Relationship Id="rId288" Type="http://schemas.openxmlformats.org/officeDocument/2006/relationships/hyperlink" Target="https://podminky.urs.cz/item/CS_URS_2024_02/771161022" TargetMode="External"/><Relationship Id="rId106" Type="http://schemas.openxmlformats.org/officeDocument/2006/relationships/hyperlink" Target="https://podminky.urs.cz/item/CS_URS_2024_02/435124311" TargetMode="External"/><Relationship Id="rId127" Type="http://schemas.openxmlformats.org/officeDocument/2006/relationships/hyperlink" Target="https://podminky.urs.cz/item/CS_URS_2024_02/622212001" TargetMode="External"/><Relationship Id="rId313" Type="http://schemas.openxmlformats.org/officeDocument/2006/relationships/hyperlink" Target="https://podminky.urs.cz/item/CS_URS_2024_02/784181101" TargetMode="External"/><Relationship Id="rId10" Type="http://schemas.openxmlformats.org/officeDocument/2006/relationships/hyperlink" Target="https://podminky.urs.cz/item/CS_URS_2024_02/162251102" TargetMode="External"/><Relationship Id="rId31" Type="http://schemas.openxmlformats.org/officeDocument/2006/relationships/hyperlink" Target="https://podminky.urs.cz/item/CS_URS_2024_02/631319013" TargetMode="External"/><Relationship Id="rId52" Type="http://schemas.openxmlformats.org/officeDocument/2006/relationships/hyperlink" Target="https://podminky.urs.cz/item/CS_URS_2024_02/311238937" TargetMode="External"/><Relationship Id="rId73" Type="http://schemas.openxmlformats.org/officeDocument/2006/relationships/hyperlink" Target="https://podminky.urs.cz/item/CS_URS_2024_02/346272256" TargetMode="External"/><Relationship Id="rId94" Type="http://schemas.openxmlformats.org/officeDocument/2006/relationships/hyperlink" Target="https://podminky.urs.cz/item/CS_URS_2024_02/411351011" TargetMode="External"/><Relationship Id="rId148" Type="http://schemas.openxmlformats.org/officeDocument/2006/relationships/hyperlink" Target="https://podminky.urs.cz/item/CS_URS_2024_02/637121113" TargetMode="External"/><Relationship Id="rId169" Type="http://schemas.openxmlformats.org/officeDocument/2006/relationships/hyperlink" Target="https://podminky.urs.cz/item/CS_URS_2024_02/993111111" TargetMode="External"/><Relationship Id="rId4" Type="http://schemas.openxmlformats.org/officeDocument/2006/relationships/hyperlink" Target="https://podminky.urs.cz/item/CS_URS_2024_02/167151111" TargetMode="External"/><Relationship Id="rId180" Type="http://schemas.openxmlformats.org/officeDocument/2006/relationships/hyperlink" Target="https://podminky.urs.cz/item/CS_URS_2024_02/712331111" TargetMode="External"/><Relationship Id="rId215" Type="http://schemas.openxmlformats.org/officeDocument/2006/relationships/hyperlink" Target="https://podminky.urs.cz/item/CS_URS_2024_02/763131411" TargetMode="External"/><Relationship Id="rId236" Type="http://schemas.openxmlformats.org/officeDocument/2006/relationships/hyperlink" Target="https://podminky.urs.cz/item/CS_URS_2024_02/765191023" TargetMode="External"/><Relationship Id="rId257" Type="http://schemas.openxmlformats.org/officeDocument/2006/relationships/hyperlink" Target="https://podminky.urs.cz/item/CS_URS_2024_02/767223222" TargetMode="External"/><Relationship Id="rId278" Type="http://schemas.openxmlformats.org/officeDocument/2006/relationships/hyperlink" Target="https://podminky.urs.cz/item/CS_URS_2024_02/771161021" TargetMode="External"/><Relationship Id="rId303" Type="http://schemas.openxmlformats.org/officeDocument/2006/relationships/hyperlink" Target="https://podminky.urs.cz/item/CS_URS_2024_02/781495115" TargetMode="External"/><Relationship Id="rId42" Type="http://schemas.openxmlformats.org/officeDocument/2006/relationships/hyperlink" Target="https://podminky.urs.cz/item/CS_URS_2024_02/895270001" TargetMode="External"/><Relationship Id="rId84" Type="http://schemas.openxmlformats.org/officeDocument/2006/relationships/hyperlink" Target="https://podminky.urs.cz/item/CS_URS_2024_02/417361821" TargetMode="External"/><Relationship Id="rId138" Type="http://schemas.openxmlformats.org/officeDocument/2006/relationships/hyperlink" Target="https://podminky.urs.cz/item/CS_URS_2024_02/632481213" TargetMode="External"/><Relationship Id="rId191" Type="http://schemas.openxmlformats.org/officeDocument/2006/relationships/hyperlink" Target="https://podminky.urs.cz/item/CS_URS_2024_02/762082220" TargetMode="External"/><Relationship Id="rId205" Type="http://schemas.openxmlformats.org/officeDocument/2006/relationships/hyperlink" Target="https://podminky.urs.cz/item/CS_URS_2024_02/762421024" TargetMode="External"/><Relationship Id="rId247" Type="http://schemas.openxmlformats.org/officeDocument/2006/relationships/hyperlink" Target="https://podminky.urs.cz/item/CS_URS_2024_02/766660311" TargetMode="External"/><Relationship Id="rId107" Type="http://schemas.openxmlformats.org/officeDocument/2006/relationships/hyperlink" Target="https://podminky.urs.cz/item/CS_URS_2024_02/953611141" TargetMode="External"/><Relationship Id="rId289" Type="http://schemas.openxmlformats.org/officeDocument/2006/relationships/hyperlink" Target="https://podminky.urs.cz/item/CS_URS_2024_02/771274113" TargetMode="External"/><Relationship Id="rId11" Type="http://schemas.openxmlformats.org/officeDocument/2006/relationships/hyperlink" Target="https://podminky.urs.cz/item/CS_URS_2024_02/167151111" TargetMode="External"/><Relationship Id="rId53" Type="http://schemas.openxmlformats.org/officeDocument/2006/relationships/hyperlink" Target="https://podminky.urs.cz/item/CS_URS_2024_02/311113144" TargetMode="External"/><Relationship Id="rId149" Type="http://schemas.openxmlformats.org/officeDocument/2006/relationships/hyperlink" Target="https://podminky.urs.cz/item/CS_URS_2024_02/637311131" TargetMode="External"/><Relationship Id="rId314" Type="http://schemas.openxmlformats.org/officeDocument/2006/relationships/hyperlink" Target="https://podminky.urs.cz/item/CS_URS_2024_02/784211101" TargetMode="External"/><Relationship Id="rId95" Type="http://schemas.openxmlformats.org/officeDocument/2006/relationships/hyperlink" Target="https://podminky.urs.cz/item/CS_URS_2024_02/411351012" TargetMode="External"/><Relationship Id="rId160" Type="http://schemas.openxmlformats.org/officeDocument/2006/relationships/hyperlink" Target="https://podminky.urs.cz/item/CS_URS_2024_02/722254116" TargetMode="External"/><Relationship Id="rId216" Type="http://schemas.openxmlformats.org/officeDocument/2006/relationships/hyperlink" Target="https://podminky.urs.cz/item/CS_URS_2024_02/763131714" TargetMode="External"/><Relationship Id="rId258" Type="http://schemas.openxmlformats.org/officeDocument/2006/relationships/hyperlink" Target="https://podminky.urs.cz/item/CS_URS_2024_02/767165111" TargetMode="External"/><Relationship Id="rId22" Type="http://schemas.openxmlformats.org/officeDocument/2006/relationships/hyperlink" Target="https://podminky.urs.cz/item/CS_URS_2024_02/953961113" TargetMode="External"/><Relationship Id="rId64" Type="http://schemas.openxmlformats.org/officeDocument/2006/relationships/hyperlink" Target="https://podminky.urs.cz/item/CS_URS_2024_02/346244381" TargetMode="External"/><Relationship Id="rId118" Type="http://schemas.openxmlformats.org/officeDocument/2006/relationships/hyperlink" Target="https://podminky.urs.cz/item/CS_URS_2024_02/629991012" TargetMode="External"/><Relationship Id="rId325" Type="http://schemas.openxmlformats.org/officeDocument/2006/relationships/hyperlink" Target="https://podminky.urs.cz/item/CS_URS_2024_02/786623051" TargetMode="External"/><Relationship Id="rId171" Type="http://schemas.openxmlformats.org/officeDocument/2006/relationships/hyperlink" Target="https://podminky.urs.cz/item/CS_URS_2024_02/998011002" TargetMode="External"/><Relationship Id="rId227" Type="http://schemas.openxmlformats.org/officeDocument/2006/relationships/hyperlink" Target="https://podminky.urs.cz/item/CS_URS_2024_02/764002414" TargetMode="External"/><Relationship Id="rId269" Type="http://schemas.openxmlformats.org/officeDocument/2006/relationships/hyperlink" Target="https://podminky.urs.cz/item/CS_URS_2024_02/767627306" TargetMode="External"/><Relationship Id="rId33" Type="http://schemas.openxmlformats.org/officeDocument/2006/relationships/hyperlink" Target="https://podminky.urs.cz/item/CS_URS_2024_02/631351101" TargetMode="External"/><Relationship Id="rId129" Type="http://schemas.openxmlformats.org/officeDocument/2006/relationships/hyperlink" Target="https://podminky.urs.cz/item/CS_URS_2024_02/622212001" TargetMode="External"/><Relationship Id="rId280" Type="http://schemas.openxmlformats.org/officeDocument/2006/relationships/hyperlink" Target="https://podminky.urs.cz/item/CS_URS_2024_02/771591115" TargetMode="External"/><Relationship Id="rId75" Type="http://schemas.openxmlformats.org/officeDocument/2006/relationships/hyperlink" Target="https://podminky.urs.cz/item/CS_URS_2024_02/413941135" TargetMode="External"/><Relationship Id="rId140" Type="http://schemas.openxmlformats.org/officeDocument/2006/relationships/hyperlink" Target="https://podminky.urs.cz/item/CS_URS_2024_02/634113113" TargetMode="External"/><Relationship Id="rId182" Type="http://schemas.openxmlformats.org/officeDocument/2006/relationships/hyperlink" Target="https://podminky.urs.cz/item/CS_URS_2024_02/713141336" TargetMode="External"/><Relationship Id="rId6" Type="http://schemas.openxmlformats.org/officeDocument/2006/relationships/hyperlink" Target="https://podminky.urs.cz/item/CS_URS_2024_02/132212131" TargetMode="External"/><Relationship Id="rId238" Type="http://schemas.openxmlformats.org/officeDocument/2006/relationships/hyperlink" Target="https://podminky.urs.cz/item/CS_URS_2024_02/765191071" TargetMode="External"/><Relationship Id="rId291" Type="http://schemas.openxmlformats.org/officeDocument/2006/relationships/hyperlink" Target="https://podminky.urs.cz/item/CS_URS_2024_02/771474131" TargetMode="External"/><Relationship Id="rId305" Type="http://schemas.openxmlformats.org/officeDocument/2006/relationships/hyperlink" Target="https://podminky.urs.cz/item/CS_URS_2024_02/781495143" TargetMode="External"/><Relationship Id="rId44" Type="http://schemas.openxmlformats.org/officeDocument/2006/relationships/hyperlink" Target="https://podminky.urs.cz/item/CS_URS_2024_02/895270031" TargetMode="External"/><Relationship Id="rId86" Type="http://schemas.openxmlformats.org/officeDocument/2006/relationships/hyperlink" Target="https://podminky.urs.cz/item/CS_URS_2024_02/411133903" TargetMode="External"/><Relationship Id="rId151" Type="http://schemas.openxmlformats.org/officeDocument/2006/relationships/hyperlink" Target="https://podminky.urs.cz/item/CS_URS_2024_02/632451101" TargetMode="External"/><Relationship Id="rId193" Type="http://schemas.openxmlformats.org/officeDocument/2006/relationships/hyperlink" Target="https://podminky.urs.cz/item/CS_URS_2024_02/762332131" TargetMode="External"/><Relationship Id="rId207" Type="http://schemas.openxmlformats.org/officeDocument/2006/relationships/hyperlink" Target="https://podminky.urs.cz/item/CS_URS_2024_02/763411115" TargetMode="External"/><Relationship Id="rId249" Type="http://schemas.openxmlformats.org/officeDocument/2006/relationships/hyperlink" Target="https://podminky.urs.cz/item/CS_URS_2024_02/766660726" TargetMode="External"/><Relationship Id="rId13" Type="http://schemas.openxmlformats.org/officeDocument/2006/relationships/hyperlink" Target="https://podminky.urs.cz/item/CS_URS_2024_02/162751119" TargetMode="External"/><Relationship Id="rId109" Type="http://schemas.openxmlformats.org/officeDocument/2006/relationships/hyperlink" Target="https://podminky.urs.cz/item/CS_URS_2024_02/953611151" TargetMode="External"/><Relationship Id="rId260" Type="http://schemas.openxmlformats.org/officeDocument/2006/relationships/hyperlink" Target="https://podminky.urs.cz/item/CS_URS_2024_02/767531215" TargetMode="External"/><Relationship Id="rId316" Type="http://schemas.openxmlformats.org/officeDocument/2006/relationships/hyperlink" Target="https://podminky.urs.cz/item/CS_URS_2024_02/784171001" TargetMode="External"/><Relationship Id="rId55" Type="http://schemas.openxmlformats.org/officeDocument/2006/relationships/hyperlink" Target="https://podminky.urs.cz/item/CS_URS_2024_02/317168051" TargetMode="External"/><Relationship Id="rId97" Type="http://schemas.openxmlformats.org/officeDocument/2006/relationships/hyperlink" Target="https://podminky.urs.cz/item/CS_URS_2024_02/411354314" TargetMode="External"/><Relationship Id="rId120" Type="http://schemas.openxmlformats.org/officeDocument/2006/relationships/hyperlink" Target="https://podminky.urs.cz/item/CS_URS_2024_02/62214300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23221302" TargetMode="External"/><Relationship Id="rId13" Type="http://schemas.openxmlformats.org/officeDocument/2006/relationships/hyperlink" Target="https://podminky.urs.cz/item/CS_URS_2024_02/723261912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podminky.urs.cz/item/CS_URS_2024_02/723111204" TargetMode="External"/><Relationship Id="rId7" Type="http://schemas.openxmlformats.org/officeDocument/2006/relationships/hyperlink" Target="https://podminky.urs.cz/item/CS_URS_2024_02/723190907" TargetMode="External"/><Relationship Id="rId12" Type="http://schemas.openxmlformats.org/officeDocument/2006/relationships/hyperlink" Target="https://podminky.urs.cz/item/CS_URS_2024_02/723234311" TargetMode="External"/><Relationship Id="rId17" Type="http://schemas.openxmlformats.org/officeDocument/2006/relationships/hyperlink" Target="https://podminky.urs.cz/item/CS_URS_2024_02/783617611" TargetMode="External"/><Relationship Id="rId2" Type="http://schemas.openxmlformats.org/officeDocument/2006/relationships/hyperlink" Target="https://podminky.urs.cz/item/CS_URS_2024_02/723111203" TargetMode="External"/><Relationship Id="rId16" Type="http://schemas.openxmlformats.org/officeDocument/2006/relationships/hyperlink" Target="https://podminky.urs.cz/item/CS_URS_2024_02/783614651" TargetMode="External"/><Relationship Id="rId1" Type="http://schemas.openxmlformats.org/officeDocument/2006/relationships/hyperlink" Target="https://podminky.urs.cz/item/CS_URS_2024_02/723111202" TargetMode="External"/><Relationship Id="rId6" Type="http://schemas.openxmlformats.org/officeDocument/2006/relationships/hyperlink" Target="https://podminky.urs.cz/item/CS_URS_2024_02/723160334" TargetMode="External"/><Relationship Id="rId11" Type="http://schemas.openxmlformats.org/officeDocument/2006/relationships/hyperlink" Target="https://podminky.urs.cz/item/CS_URS_2024_02/723231164" TargetMode="External"/><Relationship Id="rId5" Type="http://schemas.openxmlformats.org/officeDocument/2006/relationships/hyperlink" Target="https://podminky.urs.cz/item/CS_URS_2024_02/723160204" TargetMode="External"/><Relationship Id="rId15" Type="http://schemas.openxmlformats.org/officeDocument/2006/relationships/hyperlink" Target="https://podminky.urs.cz/item/CS_URS_2024_02/998723192" TargetMode="External"/><Relationship Id="rId10" Type="http://schemas.openxmlformats.org/officeDocument/2006/relationships/hyperlink" Target="https://podminky.urs.cz/item/CS_URS_2024_02/723231162" TargetMode="External"/><Relationship Id="rId4" Type="http://schemas.openxmlformats.org/officeDocument/2006/relationships/hyperlink" Target="https://podminky.urs.cz/item/CS_URS_2024_02/723150366" TargetMode="External"/><Relationship Id="rId9" Type="http://schemas.openxmlformats.org/officeDocument/2006/relationships/hyperlink" Target="https://podminky.urs.cz/item/CS_URS_2024_02/723230104" TargetMode="External"/><Relationship Id="rId14" Type="http://schemas.openxmlformats.org/officeDocument/2006/relationships/hyperlink" Target="https://podminky.urs.cz/item/CS_URS_2024_02/99872310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733223106" TargetMode="External"/><Relationship Id="rId18" Type="http://schemas.openxmlformats.org/officeDocument/2006/relationships/hyperlink" Target="https://podminky.urs.cz/item/CS_URS_2024_02/733224224" TargetMode="External"/><Relationship Id="rId26" Type="http://schemas.openxmlformats.org/officeDocument/2006/relationships/hyperlink" Target="https://podminky.urs.cz/item/CS_URS_2024_02/734291274" TargetMode="External"/><Relationship Id="rId39" Type="http://schemas.openxmlformats.org/officeDocument/2006/relationships/hyperlink" Target="https://podminky.urs.cz/item/CS_URS_2024_02/736111002" TargetMode="External"/><Relationship Id="rId21" Type="http://schemas.openxmlformats.org/officeDocument/2006/relationships/hyperlink" Target="https://podminky.urs.cz/item/CS_URS_2024_02/998733111" TargetMode="External"/><Relationship Id="rId34" Type="http://schemas.openxmlformats.org/officeDocument/2006/relationships/hyperlink" Target="https://podminky.urs.cz/item/CS_URS_2024_02/736110251" TargetMode="External"/><Relationship Id="rId42" Type="http://schemas.openxmlformats.org/officeDocument/2006/relationships/hyperlink" Target="https://podminky.urs.cz/item/CS_URS_2024_02/736111034" TargetMode="External"/><Relationship Id="rId7" Type="http://schemas.openxmlformats.org/officeDocument/2006/relationships/hyperlink" Target="https://podminky.urs.cz/item/CS_URS_2024_02/732211116" TargetMode="External"/><Relationship Id="rId2" Type="http://schemas.openxmlformats.org/officeDocument/2006/relationships/hyperlink" Target="https://podminky.urs.cz/item/CS_URS_2024_02/713463131" TargetMode="External"/><Relationship Id="rId16" Type="http://schemas.openxmlformats.org/officeDocument/2006/relationships/hyperlink" Target="https://podminky.urs.cz/item/CS_URS_2024_02/733224206" TargetMode="External"/><Relationship Id="rId29" Type="http://schemas.openxmlformats.org/officeDocument/2006/relationships/hyperlink" Target="https://podminky.urs.cz/item/CS_URS_2024_02/998734193" TargetMode="External"/><Relationship Id="rId1" Type="http://schemas.openxmlformats.org/officeDocument/2006/relationships/hyperlink" Target="https://podminky.urs.cz/item/CS_URS_2024_02/713411121" TargetMode="External"/><Relationship Id="rId6" Type="http://schemas.openxmlformats.org/officeDocument/2006/relationships/hyperlink" Target="https://podminky.urs.cz/item/CS_URS_2024_02/732199100" TargetMode="External"/><Relationship Id="rId11" Type="http://schemas.openxmlformats.org/officeDocument/2006/relationships/hyperlink" Target="https://podminky.urs.cz/item/CS_URS_2024_02/733222104" TargetMode="External"/><Relationship Id="rId24" Type="http://schemas.openxmlformats.org/officeDocument/2006/relationships/hyperlink" Target="https://podminky.urs.cz/item/CS_URS_2024_02/734242414" TargetMode="External"/><Relationship Id="rId32" Type="http://schemas.openxmlformats.org/officeDocument/2006/relationships/hyperlink" Target="https://podminky.urs.cz/item/CS_URS_2024_02/735191910" TargetMode="External"/><Relationship Id="rId37" Type="http://schemas.openxmlformats.org/officeDocument/2006/relationships/hyperlink" Target="https://podminky.urs.cz/item/CS_URS_2024_02/736110654" TargetMode="External"/><Relationship Id="rId40" Type="http://schemas.openxmlformats.org/officeDocument/2006/relationships/hyperlink" Target="https://podminky.urs.cz/item/CS_URS_2024_02/736111005" TargetMode="External"/><Relationship Id="rId45" Type="http://schemas.openxmlformats.org/officeDocument/2006/relationships/drawing" Target="../drawings/drawing4.xml"/><Relationship Id="rId5" Type="http://schemas.openxmlformats.org/officeDocument/2006/relationships/hyperlink" Target="https://podminky.urs.cz/item/CS_URS_2024_02/998731193" TargetMode="External"/><Relationship Id="rId15" Type="http://schemas.openxmlformats.org/officeDocument/2006/relationships/hyperlink" Target="https://podminky.urs.cz/item/CS_URS_2024_02/733224205" TargetMode="External"/><Relationship Id="rId23" Type="http://schemas.openxmlformats.org/officeDocument/2006/relationships/hyperlink" Target="https://podminky.urs.cz/item/CS_URS_2024_02/734211120" TargetMode="External"/><Relationship Id="rId28" Type="http://schemas.openxmlformats.org/officeDocument/2006/relationships/hyperlink" Target="https://podminky.urs.cz/item/CS_URS_2024_02/998734111" TargetMode="External"/><Relationship Id="rId36" Type="http://schemas.openxmlformats.org/officeDocument/2006/relationships/hyperlink" Target="https://podminky.urs.cz/item/CS_URS_2024_02/736110653" TargetMode="External"/><Relationship Id="rId10" Type="http://schemas.openxmlformats.org/officeDocument/2006/relationships/hyperlink" Target="https://podminky.urs.cz/item/CS_URS_2024_02/998732193" TargetMode="External"/><Relationship Id="rId19" Type="http://schemas.openxmlformats.org/officeDocument/2006/relationships/hyperlink" Target="https://podminky.urs.cz/item/CS_URS_2024_02/733224225" TargetMode="External"/><Relationship Id="rId31" Type="http://schemas.openxmlformats.org/officeDocument/2006/relationships/hyperlink" Target="https://podminky.urs.cz/item/CS_URS_2024_02/735191905" TargetMode="External"/><Relationship Id="rId44" Type="http://schemas.openxmlformats.org/officeDocument/2006/relationships/hyperlink" Target="https://podminky.urs.cz/item/CS_URS_2024_02/736111104" TargetMode="External"/><Relationship Id="rId4" Type="http://schemas.openxmlformats.org/officeDocument/2006/relationships/hyperlink" Target="https://podminky.urs.cz/item/CS_URS_2024_02/998731101" TargetMode="External"/><Relationship Id="rId9" Type="http://schemas.openxmlformats.org/officeDocument/2006/relationships/hyperlink" Target="https://podminky.urs.cz/item/CS_URS_2024_02/998732111" TargetMode="External"/><Relationship Id="rId14" Type="http://schemas.openxmlformats.org/officeDocument/2006/relationships/hyperlink" Target="https://podminky.urs.cz/item/CS_URS_2024_02/733224204" TargetMode="External"/><Relationship Id="rId22" Type="http://schemas.openxmlformats.org/officeDocument/2006/relationships/hyperlink" Target="https://podminky.urs.cz/item/CS_URS_2024_02/998733193" TargetMode="External"/><Relationship Id="rId27" Type="http://schemas.openxmlformats.org/officeDocument/2006/relationships/hyperlink" Target="https://podminky.urs.cz/item/CS_URS_2024_02/734292715" TargetMode="External"/><Relationship Id="rId30" Type="http://schemas.openxmlformats.org/officeDocument/2006/relationships/hyperlink" Target="https://podminky.urs.cz/item/CS_URS_2024_02/735000911" TargetMode="External"/><Relationship Id="rId35" Type="http://schemas.openxmlformats.org/officeDocument/2006/relationships/hyperlink" Target="https://podminky.urs.cz/item/CS_URS_2024_02/736110652" TargetMode="External"/><Relationship Id="rId43" Type="http://schemas.openxmlformats.org/officeDocument/2006/relationships/hyperlink" Target="https://podminky.urs.cz/item/CS_URS_2024_02/736111103" TargetMode="External"/><Relationship Id="rId8" Type="http://schemas.openxmlformats.org/officeDocument/2006/relationships/hyperlink" Target="https://podminky.urs.cz/item/CS_URS_2024_02/732331616" TargetMode="External"/><Relationship Id="rId3" Type="http://schemas.openxmlformats.org/officeDocument/2006/relationships/hyperlink" Target="https://podminky.urs.cz/item/CS_URS_2024_02/731244492" TargetMode="External"/><Relationship Id="rId12" Type="http://schemas.openxmlformats.org/officeDocument/2006/relationships/hyperlink" Target="https://podminky.urs.cz/item/CS_URS_2024_02/733223105" TargetMode="External"/><Relationship Id="rId17" Type="http://schemas.openxmlformats.org/officeDocument/2006/relationships/hyperlink" Target="https://podminky.urs.cz/item/CS_URS_2024_02/733224222" TargetMode="External"/><Relationship Id="rId25" Type="http://schemas.openxmlformats.org/officeDocument/2006/relationships/hyperlink" Target="https://podminky.urs.cz/item/CS_URS_2024_02/734291123" TargetMode="External"/><Relationship Id="rId33" Type="http://schemas.openxmlformats.org/officeDocument/2006/relationships/hyperlink" Target="https://podminky.urs.cz/item/CS_URS_2024_02/736110212" TargetMode="External"/><Relationship Id="rId38" Type="http://schemas.openxmlformats.org/officeDocument/2006/relationships/hyperlink" Target="https://podminky.urs.cz/item/CS_URS_2024_02/736111001" TargetMode="External"/><Relationship Id="rId20" Type="http://schemas.openxmlformats.org/officeDocument/2006/relationships/hyperlink" Target="https://podminky.urs.cz/item/CS_URS_2024_02/733291101" TargetMode="External"/><Relationship Id="rId41" Type="http://schemas.openxmlformats.org/officeDocument/2006/relationships/hyperlink" Target="https://podminky.urs.cz/item/CS_URS_2024_02/73611100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51322111" TargetMode="External"/><Relationship Id="rId13" Type="http://schemas.openxmlformats.org/officeDocument/2006/relationships/hyperlink" Target="https://podminky.urs.cz/item/CS_URS_2024_02/751537146" TargetMode="External"/><Relationship Id="rId3" Type="http://schemas.openxmlformats.org/officeDocument/2006/relationships/hyperlink" Target="https://podminky.urs.cz/item/CS_URS_2024_02/998751291" TargetMode="External"/><Relationship Id="rId7" Type="http://schemas.openxmlformats.org/officeDocument/2006/relationships/hyperlink" Target="https://podminky.urs.cz/item/CS_URS_2024_02/751311111" TargetMode="External"/><Relationship Id="rId12" Type="http://schemas.openxmlformats.org/officeDocument/2006/relationships/hyperlink" Target="https://podminky.urs.cz/item/CS_URS_2024_02/751510042" TargetMode="External"/><Relationship Id="rId2" Type="http://schemas.openxmlformats.org/officeDocument/2006/relationships/hyperlink" Target="https://podminky.urs.cz/item/CS_URS_2024_02/998751201" TargetMode="External"/><Relationship Id="rId1" Type="http://schemas.openxmlformats.org/officeDocument/2006/relationships/hyperlink" Target="https://podminky.urs.cz/item/CS_URS_2024_02/713411121" TargetMode="External"/><Relationship Id="rId6" Type="http://schemas.openxmlformats.org/officeDocument/2006/relationships/hyperlink" Target="https://podminky.urs.cz/item/CS_URS_2024_02/751721111" TargetMode="External"/><Relationship Id="rId11" Type="http://schemas.openxmlformats.org/officeDocument/2006/relationships/hyperlink" Target="https://podminky.urs.cz/item/CS_URS_2024_02/751514612" TargetMode="External"/><Relationship Id="rId5" Type="http://schemas.openxmlformats.org/officeDocument/2006/relationships/hyperlink" Target="https://podminky.urs.cz/item/CS_URS_2024_02/751614121" TargetMode="External"/><Relationship Id="rId10" Type="http://schemas.openxmlformats.org/officeDocument/2006/relationships/hyperlink" Target="https://podminky.urs.cz/item/CS_URS_2024_02/751398051" TargetMode="External"/><Relationship Id="rId4" Type="http://schemas.openxmlformats.org/officeDocument/2006/relationships/hyperlink" Target="https://podminky.urs.cz/item/CS_URS_2024_02/751611115" TargetMode="External"/><Relationship Id="rId9" Type="http://schemas.openxmlformats.org/officeDocument/2006/relationships/hyperlink" Target="https://podminky.urs.cz/item/CS_URS_2024_02/751344121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721274126" TargetMode="External"/><Relationship Id="rId21" Type="http://schemas.openxmlformats.org/officeDocument/2006/relationships/hyperlink" Target="https://podminky.urs.cz/item/CS_URS_2024_02/721194105" TargetMode="External"/><Relationship Id="rId42" Type="http://schemas.openxmlformats.org/officeDocument/2006/relationships/hyperlink" Target="https://podminky.urs.cz/item/CS_URS_2024_02/722181242" TargetMode="External"/><Relationship Id="rId47" Type="http://schemas.openxmlformats.org/officeDocument/2006/relationships/hyperlink" Target="https://podminky.urs.cz/item/CS_URS_2024_02/722220231" TargetMode="External"/><Relationship Id="rId63" Type="http://schemas.openxmlformats.org/officeDocument/2006/relationships/hyperlink" Target="https://podminky.urs.cz/item/CS_URS_2024_02/722290226" TargetMode="External"/><Relationship Id="rId68" Type="http://schemas.openxmlformats.org/officeDocument/2006/relationships/hyperlink" Target="https://podminky.urs.cz/item/CS_URS_2024_02/725119125" TargetMode="External"/><Relationship Id="rId84" Type="http://schemas.openxmlformats.org/officeDocument/2006/relationships/hyperlink" Target="https://podminky.urs.cz/item/CS_URS_2024_02/726131041" TargetMode="External"/><Relationship Id="rId89" Type="http://schemas.openxmlformats.org/officeDocument/2006/relationships/hyperlink" Target="https://podminky.urs.cz/item/CS_URS_2024_02/998726293" TargetMode="External"/><Relationship Id="rId16" Type="http://schemas.openxmlformats.org/officeDocument/2006/relationships/hyperlink" Target="https://podminky.urs.cz/item/CS_URS_2024_02/721174043" TargetMode="External"/><Relationship Id="rId11" Type="http://schemas.openxmlformats.org/officeDocument/2006/relationships/hyperlink" Target="https://podminky.urs.cz/item/CS_URS_2024_02/721173402" TargetMode="External"/><Relationship Id="rId32" Type="http://schemas.openxmlformats.org/officeDocument/2006/relationships/hyperlink" Target="https://podminky.urs.cz/item/CS_URS_2024_02/722130235" TargetMode="External"/><Relationship Id="rId37" Type="http://schemas.openxmlformats.org/officeDocument/2006/relationships/hyperlink" Target="https://podminky.urs.cz/item/CS_URS_2024_02/722174006" TargetMode="External"/><Relationship Id="rId53" Type="http://schemas.openxmlformats.org/officeDocument/2006/relationships/hyperlink" Target="https://podminky.urs.cz/item/CS_URS_2024_02/722231074" TargetMode="External"/><Relationship Id="rId58" Type="http://schemas.openxmlformats.org/officeDocument/2006/relationships/hyperlink" Target="https://podminky.urs.cz/item/CS_URS_2024_02/722232125" TargetMode="External"/><Relationship Id="rId74" Type="http://schemas.openxmlformats.org/officeDocument/2006/relationships/hyperlink" Target="https://podminky.urs.cz/item/CS_URS_2024_02/725821325" TargetMode="External"/><Relationship Id="rId79" Type="http://schemas.openxmlformats.org/officeDocument/2006/relationships/hyperlink" Target="https://podminky.urs.cz/item/CS_URS_2024_02/725862103" TargetMode="External"/><Relationship Id="rId5" Type="http://schemas.openxmlformats.org/officeDocument/2006/relationships/hyperlink" Target="https://podminky.urs.cz/item/CS_URS_2024_02/171201231" TargetMode="External"/><Relationship Id="rId90" Type="http://schemas.openxmlformats.org/officeDocument/2006/relationships/hyperlink" Target="https://podminky.urs.cz/item/CS_URS_2024_02/734411103" TargetMode="External"/><Relationship Id="rId14" Type="http://schemas.openxmlformats.org/officeDocument/2006/relationships/hyperlink" Target="https://podminky.urs.cz/item/CS_URS_2024_02/721174041" TargetMode="External"/><Relationship Id="rId22" Type="http://schemas.openxmlformats.org/officeDocument/2006/relationships/hyperlink" Target="https://podminky.urs.cz/item/CS_URS_2024_02/721194109" TargetMode="External"/><Relationship Id="rId27" Type="http://schemas.openxmlformats.org/officeDocument/2006/relationships/hyperlink" Target="https://podminky.urs.cz/item/CS_URS_2024_02/721290111" TargetMode="External"/><Relationship Id="rId30" Type="http://schemas.openxmlformats.org/officeDocument/2006/relationships/hyperlink" Target="https://podminky.urs.cz/item/CS_URS_2024_02/998721292" TargetMode="External"/><Relationship Id="rId35" Type="http://schemas.openxmlformats.org/officeDocument/2006/relationships/hyperlink" Target="https://podminky.urs.cz/item/CS_URS_2024_02/722174004" TargetMode="External"/><Relationship Id="rId43" Type="http://schemas.openxmlformats.org/officeDocument/2006/relationships/hyperlink" Target="https://podminky.urs.cz/item/CS_URS_2024_02/722181252" TargetMode="External"/><Relationship Id="rId48" Type="http://schemas.openxmlformats.org/officeDocument/2006/relationships/hyperlink" Target="https://podminky.urs.cz/item/CS_URS_2024_02/722220232" TargetMode="External"/><Relationship Id="rId56" Type="http://schemas.openxmlformats.org/officeDocument/2006/relationships/hyperlink" Target="https://podminky.urs.cz/item/CS_URS_2024_02/722232123" TargetMode="External"/><Relationship Id="rId64" Type="http://schemas.openxmlformats.org/officeDocument/2006/relationships/hyperlink" Target="https://podminky.urs.cz/item/CS_URS_2024_02/722290234" TargetMode="External"/><Relationship Id="rId69" Type="http://schemas.openxmlformats.org/officeDocument/2006/relationships/hyperlink" Target="https://podminky.urs.cz/item/CS_URS_2024_02/725129101" TargetMode="External"/><Relationship Id="rId77" Type="http://schemas.openxmlformats.org/officeDocument/2006/relationships/hyperlink" Target="https://podminky.urs.cz/item/CS_URS_2024_02/725829132" TargetMode="External"/><Relationship Id="rId8" Type="http://schemas.openxmlformats.org/officeDocument/2006/relationships/hyperlink" Target="https://podminky.urs.cz/item/CS_URS_2024_02/175111101" TargetMode="External"/><Relationship Id="rId51" Type="http://schemas.openxmlformats.org/officeDocument/2006/relationships/hyperlink" Target="https://podminky.urs.cz/item/CS_URS_2024_02/722224116" TargetMode="External"/><Relationship Id="rId72" Type="http://schemas.openxmlformats.org/officeDocument/2006/relationships/hyperlink" Target="https://podminky.urs.cz/item/CS_URS_2024_02/725339111" TargetMode="External"/><Relationship Id="rId80" Type="http://schemas.openxmlformats.org/officeDocument/2006/relationships/hyperlink" Target="https://podminky.urs.cz/item/CS_URS_2024_02/998725202" TargetMode="External"/><Relationship Id="rId85" Type="http://schemas.openxmlformats.org/officeDocument/2006/relationships/hyperlink" Target="https://podminky.urs.cz/item/CS_URS_2024_02/726131043" TargetMode="External"/><Relationship Id="rId3" Type="http://schemas.openxmlformats.org/officeDocument/2006/relationships/hyperlink" Target="https://podminky.urs.cz/item/CS_URS_2024_02/151101111" TargetMode="External"/><Relationship Id="rId12" Type="http://schemas.openxmlformats.org/officeDocument/2006/relationships/hyperlink" Target="https://podminky.urs.cz/item/CS_URS_2024_02/721173403" TargetMode="External"/><Relationship Id="rId17" Type="http://schemas.openxmlformats.org/officeDocument/2006/relationships/hyperlink" Target="https://podminky.urs.cz/item/CS_URS_2024_02/721174044" TargetMode="External"/><Relationship Id="rId25" Type="http://schemas.openxmlformats.org/officeDocument/2006/relationships/hyperlink" Target="https://podminky.urs.cz/item/CS_URS_2024_02/721273153" TargetMode="External"/><Relationship Id="rId33" Type="http://schemas.openxmlformats.org/officeDocument/2006/relationships/hyperlink" Target="https://podminky.urs.cz/item/CS_URS_2024_02/722174002" TargetMode="External"/><Relationship Id="rId38" Type="http://schemas.openxmlformats.org/officeDocument/2006/relationships/hyperlink" Target="https://podminky.urs.cz/item/CS_URS_2024_02/722181231" TargetMode="External"/><Relationship Id="rId46" Type="http://schemas.openxmlformats.org/officeDocument/2006/relationships/hyperlink" Target="https://podminky.urs.cz/item/CS_URS_2024_02/722220111" TargetMode="External"/><Relationship Id="rId59" Type="http://schemas.openxmlformats.org/officeDocument/2006/relationships/hyperlink" Target="https://podminky.urs.cz/item/CS_URS_2024_02/722232126" TargetMode="External"/><Relationship Id="rId67" Type="http://schemas.openxmlformats.org/officeDocument/2006/relationships/hyperlink" Target="https://podminky.urs.cz/item/CS_URS_2024_02/724233005" TargetMode="External"/><Relationship Id="rId20" Type="http://schemas.openxmlformats.org/officeDocument/2006/relationships/hyperlink" Target="https://podminky.urs.cz/item/CS_URS_2024_02/721194104" TargetMode="External"/><Relationship Id="rId41" Type="http://schemas.openxmlformats.org/officeDocument/2006/relationships/hyperlink" Target="https://podminky.urs.cz/item/CS_URS_2024_02/722181241" TargetMode="External"/><Relationship Id="rId54" Type="http://schemas.openxmlformats.org/officeDocument/2006/relationships/hyperlink" Target="https://podminky.urs.cz/item/CS_URS_2024_02/722231222" TargetMode="External"/><Relationship Id="rId62" Type="http://schemas.openxmlformats.org/officeDocument/2006/relationships/hyperlink" Target="https://podminky.urs.cz/item/CS_URS_2024_02/722263215" TargetMode="External"/><Relationship Id="rId70" Type="http://schemas.openxmlformats.org/officeDocument/2006/relationships/hyperlink" Target="https://podminky.urs.cz/item/CS_URS_2024_02/725219102" TargetMode="External"/><Relationship Id="rId75" Type="http://schemas.openxmlformats.org/officeDocument/2006/relationships/hyperlink" Target="https://podminky.urs.cz/item/CS_URS_2024_02/725829101" TargetMode="External"/><Relationship Id="rId83" Type="http://schemas.openxmlformats.org/officeDocument/2006/relationships/hyperlink" Target="https://podminky.urs.cz/item/CS_URS_2024_02/726131002" TargetMode="External"/><Relationship Id="rId88" Type="http://schemas.openxmlformats.org/officeDocument/2006/relationships/hyperlink" Target="https://podminky.urs.cz/item/CS_URS_2024_02/998726211" TargetMode="External"/><Relationship Id="rId91" Type="http://schemas.openxmlformats.org/officeDocument/2006/relationships/drawing" Target="../drawings/drawing6.xml"/><Relationship Id="rId1" Type="http://schemas.openxmlformats.org/officeDocument/2006/relationships/hyperlink" Target="https://podminky.urs.cz/item/CS_URS_2024_02/132312122" TargetMode="External"/><Relationship Id="rId6" Type="http://schemas.openxmlformats.org/officeDocument/2006/relationships/hyperlink" Target="https://podminky.urs.cz/item/CS_URS_2024_02/171251201" TargetMode="External"/><Relationship Id="rId15" Type="http://schemas.openxmlformats.org/officeDocument/2006/relationships/hyperlink" Target="https://podminky.urs.cz/item/CS_URS_2024_02/721174042" TargetMode="External"/><Relationship Id="rId23" Type="http://schemas.openxmlformats.org/officeDocument/2006/relationships/hyperlink" Target="https://podminky.urs.cz/item/CS_URS_2024_02/721211421" TargetMode="External"/><Relationship Id="rId28" Type="http://schemas.openxmlformats.org/officeDocument/2006/relationships/hyperlink" Target="https://podminky.urs.cz/item/CS_URS_2024_02/721290112" TargetMode="External"/><Relationship Id="rId36" Type="http://schemas.openxmlformats.org/officeDocument/2006/relationships/hyperlink" Target="https://podminky.urs.cz/item/CS_URS_2024_02/722174005" TargetMode="External"/><Relationship Id="rId49" Type="http://schemas.openxmlformats.org/officeDocument/2006/relationships/hyperlink" Target="https://podminky.urs.cz/item/CS_URS_2024_02/722220233" TargetMode="External"/><Relationship Id="rId57" Type="http://schemas.openxmlformats.org/officeDocument/2006/relationships/hyperlink" Target="https://podminky.urs.cz/item/CS_URS_2024_02/722232124" TargetMode="External"/><Relationship Id="rId10" Type="http://schemas.openxmlformats.org/officeDocument/2006/relationships/hyperlink" Target="https://podminky.urs.cz/item/CS_URS_2024_02/721173401" TargetMode="External"/><Relationship Id="rId31" Type="http://schemas.openxmlformats.org/officeDocument/2006/relationships/hyperlink" Target="https://podminky.urs.cz/item/CS_URS_2024_02/722130233" TargetMode="External"/><Relationship Id="rId44" Type="http://schemas.openxmlformats.org/officeDocument/2006/relationships/hyperlink" Target="https://podminky.urs.cz/item/CS_URS_2024_02/722181253" TargetMode="External"/><Relationship Id="rId52" Type="http://schemas.openxmlformats.org/officeDocument/2006/relationships/hyperlink" Target="https://podminky.urs.cz/item/CS_URS_2024_02/722231072" TargetMode="External"/><Relationship Id="rId60" Type="http://schemas.openxmlformats.org/officeDocument/2006/relationships/hyperlink" Target="https://podminky.urs.cz/item/CS_URS_2024_02/722234263" TargetMode="External"/><Relationship Id="rId65" Type="http://schemas.openxmlformats.org/officeDocument/2006/relationships/hyperlink" Target="https://podminky.urs.cz/item/CS_URS_2024_02/998722202" TargetMode="External"/><Relationship Id="rId73" Type="http://schemas.openxmlformats.org/officeDocument/2006/relationships/hyperlink" Target="https://podminky.urs.cz/item/CS_URS_2024_02/725813111" TargetMode="External"/><Relationship Id="rId78" Type="http://schemas.openxmlformats.org/officeDocument/2006/relationships/hyperlink" Target="https://podminky.urs.cz/item/CS_URS_2024_02/725861102" TargetMode="External"/><Relationship Id="rId81" Type="http://schemas.openxmlformats.org/officeDocument/2006/relationships/hyperlink" Target="https://podminky.urs.cz/item/CS_URS_2024_02/998725293" TargetMode="External"/><Relationship Id="rId86" Type="http://schemas.openxmlformats.org/officeDocument/2006/relationships/hyperlink" Target="https://podminky.urs.cz/item/CS_URS_2024_02/726191001" TargetMode="External"/><Relationship Id="rId4" Type="http://schemas.openxmlformats.org/officeDocument/2006/relationships/hyperlink" Target="https://podminky.urs.cz/item/CS_URS_2024_02/162651132" TargetMode="External"/><Relationship Id="rId9" Type="http://schemas.openxmlformats.org/officeDocument/2006/relationships/hyperlink" Target="https://podminky.urs.cz/item/CS_URS_2024_02/451541111" TargetMode="External"/><Relationship Id="rId13" Type="http://schemas.openxmlformats.org/officeDocument/2006/relationships/hyperlink" Target="https://podminky.urs.cz/item/CS_URS_2024_02/721174025" TargetMode="External"/><Relationship Id="rId18" Type="http://schemas.openxmlformats.org/officeDocument/2006/relationships/hyperlink" Target="https://podminky.urs.cz/item/CS_URS_2024_02/721174045" TargetMode="External"/><Relationship Id="rId39" Type="http://schemas.openxmlformats.org/officeDocument/2006/relationships/hyperlink" Target="https://podminky.urs.cz/item/CS_URS_2024_02/722181232" TargetMode="External"/><Relationship Id="rId34" Type="http://schemas.openxmlformats.org/officeDocument/2006/relationships/hyperlink" Target="https://podminky.urs.cz/item/CS_URS_2024_02/722174003" TargetMode="External"/><Relationship Id="rId50" Type="http://schemas.openxmlformats.org/officeDocument/2006/relationships/hyperlink" Target="https://podminky.urs.cz/item/CS_URS_2024_02/722220234" TargetMode="External"/><Relationship Id="rId55" Type="http://schemas.openxmlformats.org/officeDocument/2006/relationships/hyperlink" Target="https://podminky.urs.cz/item/CS_URS_2024_02/722232122" TargetMode="External"/><Relationship Id="rId76" Type="http://schemas.openxmlformats.org/officeDocument/2006/relationships/hyperlink" Target="https://podminky.urs.cz/item/CS_URS_2024_02/725829131" TargetMode="External"/><Relationship Id="rId7" Type="http://schemas.openxmlformats.org/officeDocument/2006/relationships/hyperlink" Target="https://podminky.urs.cz/item/CS_URS_2024_02/174211101" TargetMode="External"/><Relationship Id="rId71" Type="http://schemas.openxmlformats.org/officeDocument/2006/relationships/hyperlink" Target="https://podminky.urs.cz/item/CS_URS_2024_02/725319111" TargetMode="External"/><Relationship Id="rId2" Type="http://schemas.openxmlformats.org/officeDocument/2006/relationships/hyperlink" Target="https://podminky.urs.cz/item/CS_URS_2024_02/151101101" TargetMode="External"/><Relationship Id="rId29" Type="http://schemas.openxmlformats.org/officeDocument/2006/relationships/hyperlink" Target="https://podminky.urs.cz/item/CS_URS_2024_02/998721201" TargetMode="External"/><Relationship Id="rId24" Type="http://schemas.openxmlformats.org/officeDocument/2006/relationships/hyperlink" Target="https://podminky.urs.cz/item/CS_URS_2024_02/721226512" TargetMode="External"/><Relationship Id="rId40" Type="http://schemas.openxmlformats.org/officeDocument/2006/relationships/hyperlink" Target="https://podminky.urs.cz/item/CS_URS_2024_02/722181233" TargetMode="External"/><Relationship Id="rId45" Type="http://schemas.openxmlformats.org/officeDocument/2006/relationships/hyperlink" Target="https://podminky.urs.cz/item/CS_URS_2024_02/722190401" TargetMode="External"/><Relationship Id="rId66" Type="http://schemas.openxmlformats.org/officeDocument/2006/relationships/hyperlink" Target="https://podminky.urs.cz/item/CS_URS_2024_02/998722292" TargetMode="External"/><Relationship Id="rId87" Type="http://schemas.openxmlformats.org/officeDocument/2006/relationships/hyperlink" Target="https://podminky.urs.cz/item/CS_URS_2024_02/726191002" TargetMode="External"/><Relationship Id="rId61" Type="http://schemas.openxmlformats.org/officeDocument/2006/relationships/hyperlink" Target="https://podminky.urs.cz/item/CS_URS_2024_02/722250143" TargetMode="External"/><Relationship Id="rId82" Type="http://schemas.openxmlformats.org/officeDocument/2006/relationships/hyperlink" Target="https://podminky.urs.cz/item/CS_URS_2024_02/726131001" TargetMode="External"/><Relationship Id="rId19" Type="http://schemas.openxmlformats.org/officeDocument/2006/relationships/hyperlink" Target="https://podminky.urs.cz/item/CS_URS_2024_02/721194103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10220321" TargetMode="External"/><Relationship Id="rId3" Type="http://schemas.openxmlformats.org/officeDocument/2006/relationships/hyperlink" Target="https://podminky.urs.cz/item/CS_URS_2024_02/210220101" TargetMode="External"/><Relationship Id="rId7" Type="http://schemas.openxmlformats.org/officeDocument/2006/relationships/hyperlink" Target="https://podminky.urs.cz/item/CS_URS_2024_02/210220301" TargetMode="External"/><Relationship Id="rId2" Type="http://schemas.openxmlformats.org/officeDocument/2006/relationships/hyperlink" Target="https://podminky.urs.cz/item/CS_URS_2024_02/210191531" TargetMode="External"/><Relationship Id="rId1" Type="http://schemas.openxmlformats.org/officeDocument/2006/relationships/hyperlink" Target="https://podminky.urs.cz/item/CS_URS_2024_02/210191511" TargetMode="External"/><Relationship Id="rId6" Type="http://schemas.openxmlformats.org/officeDocument/2006/relationships/hyperlink" Target="https://podminky.urs.cz/item/CS_URS_2024_02/210100272" TargetMode="External"/><Relationship Id="rId11" Type="http://schemas.openxmlformats.org/officeDocument/2006/relationships/drawing" Target="../drawings/drawing7.xml"/><Relationship Id="rId5" Type="http://schemas.openxmlformats.org/officeDocument/2006/relationships/hyperlink" Target="https://podminky.urs.cz/item/CS_URS_2024_02/210220201" TargetMode="External"/><Relationship Id="rId10" Type="http://schemas.openxmlformats.org/officeDocument/2006/relationships/hyperlink" Target="https://podminky.urs.cz/item/CS_URS_2024_02/K035" TargetMode="External"/><Relationship Id="rId4" Type="http://schemas.openxmlformats.org/officeDocument/2006/relationships/hyperlink" Target="https://podminky.urs.cz/item/CS_URS_2024_02/210020681" TargetMode="External"/><Relationship Id="rId9" Type="http://schemas.openxmlformats.org/officeDocument/2006/relationships/hyperlink" Target="https://podminky.urs.cz/item/CS_URS_2024_02/K03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5111101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https://podminky.urs.cz/item/CS_URS_2024_02/151101111" TargetMode="External"/><Relationship Id="rId7" Type="http://schemas.openxmlformats.org/officeDocument/2006/relationships/hyperlink" Target="https://podminky.urs.cz/item/CS_URS_2024_02/174211101" TargetMode="External"/><Relationship Id="rId12" Type="http://schemas.openxmlformats.org/officeDocument/2006/relationships/hyperlink" Target="https://podminky.urs.cz/item/CS_URS_2024_02/892233121" TargetMode="External"/><Relationship Id="rId2" Type="http://schemas.openxmlformats.org/officeDocument/2006/relationships/hyperlink" Target="https://podminky.urs.cz/item/CS_URS_2024_02/151101101" TargetMode="External"/><Relationship Id="rId1" Type="http://schemas.openxmlformats.org/officeDocument/2006/relationships/hyperlink" Target="https://podminky.urs.cz/item/CS_URS_2024_02/132312122" TargetMode="External"/><Relationship Id="rId6" Type="http://schemas.openxmlformats.org/officeDocument/2006/relationships/hyperlink" Target="https://podminky.urs.cz/item/CS_URS_2024_02/171251201" TargetMode="External"/><Relationship Id="rId11" Type="http://schemas.openxmlformats.org/officeDocument/2006/relationships/hyperlink" Target="https://podminky.urs.cz/item/CS_URS_2024_02/891249111" TargetMode="External"/><Relationship Id="rId5" Type="http://schemas.openxmlformats.org/officeDocument/2006/relationships/hyperlink" Target="https://podminky.urs.cz/item/CS_URS_2024_02/171201231" TargetMode="External"/><Relationship Id="rId10" Type="http://schemas.openxmlformats.org/officeDocument/2006/relationships/hyperlink" Target="https://podminky.urs.cz/item/CS_URS_2024_02/871211141" TargetMode="External"/><Relationship Id="rId4" Type="http://schemas.openxmlformats.org/officeDocument/2006/relationships/hyperlink" Target="https://podminky.urs.cz/item/CS_URS_2024_02/162651132" TargetMode="External"/><Relationship Id="rId9" Type="http://schemas.openxmlformats.org/officeDocument/2006/relationships/hyperlink" Target="https://podminky.urs.cz/item/CS_URS_2024_02/451541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7"/>
  <sheetViews>
    <sheetView showGridLines="0" workbookViewId="0">
      <selection activeCell="E23" sqref="E23:AN23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ht="36.9" customHeight="1">
      <c r="AR2" s="330" t="s">
        <v>6</v>
      </c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S2" s="19" t="s">
        <v>7</v>
      </c>
      <c r="BT2" s="19" t="s">
        <v>8</v>
      </c>
    </row>
    <row r="3" spans="1:74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pans="1:74" ht="24.9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pans="1:74" ht="12" customHeight="1">
      <c r="B5" s="22"/>
      <c r="D5" s="26" t="s">
        <v>14</v>
      </c>
      <c r="K5" s="318" t="s">
        <v>15</v>
      </c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R5" s="22"/>
      <c r="BE5" s="315" t="s">
        <v>16</v>
      </c>
      <c r="BS5" s="19" t="s">
        <v>7</v>
      </c>
    </row>
    <row r="6" spans="1:74" ht="36.9" customHeight="1">
      <c r="B6" s="22"/>
      <c r="D6" s="28" t="s">
        <v>17</v>
      </c>
      <c r="K6" s="320" t="s">
        <v>18</v>
      </c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R6" s="22"/>
      <c r="BE6" s="316"/>
      <c r="BS6" s="19" t="s">
        <v>7</v>
      </c>
    </row>
    <row r="7" spans="1:74" ht="12" customHeight="1">
      <c r="B7" s="22"/>
      <c r="D7" s="29" t="s">
        <v>19</v>
      </c>
      <c r="K7" s="27" t="s">
        <v>3</v>
      </c>
      <c r="AK7" s="29" t="s">
        <v>20</v>
      </c>
      <c r="AN7" s="27" t="s">
        <v>3</v>
      </c>
      <c r="AR7" s="22"/>
      <c r="BE7" s="316"/>
      <c r="BS7" s="19" t="s">
        <v>7</v>
      </c>
    </row>
    <row r="8" spans="1:74" ht="12" customHeight="1">
      <c r="B8" s="22"/>
      <c r="D8" s="29" t="s">
        <v>21</v>
      </c>
      <c r="K8" s="27" t="s">
        <v>22</v>
      </c>
      <c r="AK8" s="29" t="s">
        <v>23</v>
      </c>
      <c r="AN8" s="30" t="s">
        <v>24</v>
      </c>
      <c r="AR8" s="22"/>
      <c r="BE8" s="316"/>
      <c r="BS8" s="19" t="s">
        <v>7</v>
      </c>
    </row>
    <row r="9" spans="1:74" ht="14.4" customHeight="1">
      <c r="B9" s="22"/>
      <c r="AR9" s="22"/>
      <c r="BE9" s="316"/>
      <c r="BS9" s="19" t="s">
        <v>7</v>
      </c>
    </row>
    <row r="10" spans="1:74" ht="12" customHeight="1">
      <c r="B10" s="22"/>
      <c r="D10" s="29" t="s">
        <v>25</v>
      </c>
      <c r="AK10" s="29" t="s">
        <v>26</v>
      </c>
      <c r="AN10" s="27" t="s">
        <v>3</v>
      </c>
      <c r="AR10" s="22"/>
      <c r="BE10" s="316"/>
      <c r="BS10" s="19" t="s">
        <v>7</v>
      </c>
    </row>
    <row r="11" spans="1:74" ht="18.45" customHeight="1">
      <c r="B11" s="22"/>
      <c r="E11" s="27" t="s">
        <v>27</v>
      </c>
      <c r="AK11" s="29" t="s">
        <v>28</v>
      </c>
      <c r="AN11" s="27" t="s">
        <v>3</v>
      </c>
      <c r="AR11" s="22"/>
      <c r="BE11" s="316"/>
      <c r="BS11" s="19" t="s">
        <v>7</v>
      </c>
    </row>
    <row r="12" spans="1:74" ht="6.9" customHeight="1">
      <c r="B12" s="22"/>
      <c r="AR12" s="22"/>
      <c r="BE12" s="316"/>
      <c r="BS12" s="19" t="s">
        <v>7</v>
      </c>
    </row>
    <row r="13" spans="1:74" ht="12" customHeight="1">
      <c r="B13" s="22"/>
      <c r="D13" s="29" t="s">
        <v>29</v>
      </c>
      <c r="AK13" s="29" t="s">
        <v>26</v>
      </c>
      <c r="AN13" s="31" t="s">
        <v>30</v>
      </c>
      <c r="AR13" s="22"/>
      <c r="BE13" s="316"/>
      <c r="BS13" s="19" t="s">
        <v>7</v>
      </c>
    </row>
    <row r="14" spans="1:74" ht="13.2">
      <c r="B14" s="22"/>
      <c r="E14" s="321" t="s">
        <v>30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29" t="s">
        <v>28</v>
      </c>
      <c r="AN14" s="31" t="s">
        <v>30</v>
      </c>
      <c r="AR14" s="22"/>
      <c r="BE14" s="316"/>
      <c r="BS14" s="19" t="s">
        <v>7</v>
      </c>
    </row>
    <row r="15" spans="1:74" ht="6.9" customHeight="1">
      <c r="B15" s="22"/>
      <c r="AR15" s="22"/>
      <c r="BE15" s="316"/>
      <c r="BS15" s="19" t="s">
        <v>4</v>
      </c>
    </row>
    <row r="16" spans="1:74" ht="12" customHeight="1">
      <c r="B16" s="22"/>
      <c r="D16" s="29" t="s">
        <v>31</v>
      </c>
      <c r="AK16" s="29" t="s">
        <v>26</v>
      </c>
      <c r="AN16" s="27" t="s">
        <v>3</v>
      </c>
      <c r="AR16" s="22"/>
      <c r="BE16" s="316"/>
      <c r="BS16" s="19" t="s">
        <v>4</v>
      </c>
    </row>
    <row r="17" spans="2:71" ht="18.45" customHeight="1">
      <c r="B17" s="22"/>
      <c r="E17" s="27" t="s">
        <v>32</v>
      </c>
      <c r="AK17" s="29" t="s">
        <v>28</v>
      </c>
      <c r="AN17" s="27" t="s">
        <v>3</v>
      </c>
      <c r="AR17" s="22"/>
      <c r="BE17" s="316"/>
      <c r="BS17" s="19" t="s">
        <v>33</v>
      </c>
    </row>
    <row r="18" spans="2:71" ht="6.9" customHeight="1">
      <c r="B18" s="22"/>
      <c r="AR18" s="22"/>
      <c r="BE18" s="316"/>
      <c r="BS18" s="19" t="s">
        <v>7</v>
      </c>
    </row>
    <row r="19" spans="2:71" ht="12" customHeight="1">
      <c r="B19" s="22"/>
      <c r="D19" s="29" t="s">
        <v>34</v>
      </c>
      <c r="AK19" s="29" t="s">
        <v>26</v>
      </c>
      <c r="AN19" s="27" t="s">
        <v>3</v>
      </c>
      <c r="AR19" s="22"/>
      <c r="BE19" s="316"/>
      <c r="BS19" s="19" t="s">
        <v>7</v>
      </c>
    </row>
    <row r="20" spans="2:71" ht="18.45" customHeight="1">
      <c r="B20" s="22"/>
      <c r="E20" s="27" t="s">
        <v>35</v>
      </c>
      <c r="AK20" s="29" t="s">
        <v>28</v>
      </c>
      <c r="AN20" s="27" t="s">
        <v>3</v>
      </c>
      <c r="AR20" s="22"/>
      <c r="BE20" s="316"/>
      <c r="BS20" s="19" t="s">
        <v>4</v>
      </c>
    </row>
    <row r="21" spans="2:71" ht="6.9" customHeight="1">
      <c r="B21" s="22"/>
      <c r="AR21" s="22"/>
      <c r="BE21" s="316"/>
    </row>
    <row r="22" spans="2:71" ht="12" customHeight="1">
      <c r="B22" s="22"/>
      <c r="D22" s="29" t="s">
        <v>36</v>
      </c>
      <c r="AR22" s="22"/>
      <c r="BE22" s="316"/>
    </row>
    <row r="23" spans="2:71" ht="47.25" customHeight="1">
      <c r="B23" s="22"/>
      <c r="E23" s="323" t="s">
        <v>37</v>
      </c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R23" s="22"/>
      <c r="BE23" s="316"/>
    </row>
    <row r="24" spans="2:71" ht="6.9" customHeight="1">
      <c r="B24" s="22"/>
      <c r="AR24" s="22"/>
      <c r="BE24" s="316"/>
    </row>
    <row r="25" spans="2:71" ht="6.9" customHeight="1">
      <c r="B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2"/>
      <c r="BE25" s="316"/>
    </row>
    <row r="26" spans="2:71" s="1" customFormat="1" ht="25.95" customHeight="1">
      <c r="B26" s="34"/>
      <c r="D26" s="35" t="s">
        <v>38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24">
        <f>ROUND(AG54,2)</f>
        <v>0</v>
      </c>
      <c r="AL26" s="325"/>
      <c r="AM26" s="325"/>
      <c r="AN26" s="325"/>
      <c r="AO26" s="325"/>
      <c r="AR26" s="34"/>
      <c r="BE26" s="316"/>
    </row>
    <row r="27" spans="2:71" s="1" customFormat="1" ht="6.9" customHeight="1">
      <c r="B27" s="34"/>
      <c r="AR27" s="34"/>
      <c r="BE27" s="316"/>
    </row>
    <row r="28" spans="2:71" s="1" customFormat="1" ht="13.2">
      <c r="B28" s="34"/>
      <c r="L28" s="326" t="s">
        <v>39</v>
      </c>
      <c r="M28" s="326"/>
      <c r="N28" s="326"/>
      <c r="O28" s="326"/>
      <c r="P28" s="326"/>
      <c r="W28" s="326" t="s">
        <v>40</v>
      </c>
      <c r="X28" s="326"/>
      <c r="Y28" s="326"/>
      <c r="Z28" s="326"/>
      <c r="AA28" s="326"/>
      <c r="AB28" s="326"/>
      <c r="AC28" s="326"/>
      <c r="AD28" s="326"/>
      <c r="AE28" s="326"/>
      <c r="AK28" s="326" t="s">
        <v>41</v>
      </c>
      <c r="AL28" s="326"/>
      <c r="AM28" s="326"/>
      <c r="AN28" s="326"/>
      <c r="AO28" s="326"/>
      <c r="AR28" s="34"/>
      <c r="BE28" s="316"/>
    </row>
    <row r="29" spans="2:71" s="2" customFormat="1" ht="14.4" customHeight="1">
      <c r="B29" s="38"/>
      <c r="D29" s="29" t="s">
        <v>42</v>
      </c>
      <c r="F29" s="29" t="s">
        <v>43</v>
      </c>
      <c r="L29" s="329">
        <v>0.21</v>
      </c>
      <c r="M29" s="328"/>
      <c r="N29" s="328"/>
      <c r="O29" s="328"/>
      <c r="P29" s="328"/>
      <c r="W29" s="327">
        <f>ROUND(AZ54, 2)</f>
        <v>0</v>
      </c>
      <c r="X29" s="328"/>
      <c r="Y29" s="328"/>
      <c r="Z29" s="328"/>
      <c r="AA29" s="328"/>
      <c r="AB29" s="328"/>
      <c r="AC29" s="328"/>
      <c r="AD29" s="328"/>
      <c r="AE29" s="328"/>
      <c r="AK29" s="327">
        <f>ROUND(AV54, 2)</f>
        <v>0</v>
      </c>
      <c r="AL29" s="328"/>
      <c r="AM29" s="328"/>
      <c r="AN29" s="328"/>
      <c r="AO29" s="328"/>
      <c r="AR29" s="38"/>
      <c r="BE29" s="317"/>
    </row>
    <row r="30" spans="2:71" s="2" customFormat="1" ht="14.4" customHeight="1">
      <c r="B30" s="38"/>
      <c r="F30" s="29" t="s">
        <v>44</v>
      </c>
      <c r="L30" s="329">
        <v>0.12</v>
      </c>
      <c r="M30" s="328"/>
      <c r="N30" s="328"/>
      <c r="O30" s="328"/>
      <c r="P30" s="328"/>
      <c r="W30" s="327">
        <f>ROUND(BA54, 2)</f>
        <v>0</v>
      </c>
      <c r="X30" s="328"/>
      <c r="Y30" s="328"/>
      <c r="Z30" s="328"/>
      <c r="AA30" s="328"/>
      <c r="AB30" s="328"/>
      <c r="AC30" s="328"/>
      <c r="AD30" s="328"/>
      <c r="AE30" s="328"/>
      <c r="AK30" s="327">
        <f>ROUND(AW54, 2)</f>
        <v>0</v>
      </c>
      <c r="AL30" s="328"/>
      <c r="AM30" s="328"/>
      <c r="AN30" s="328"/>
      <c r="AO30" s="328"/>
      <c r="AR30" s="38"/>
      <c r="BE30" s="317"/>
    </row>
    <row r="31" spans="2:71" s="2" customFormat="1" ht="14.4" hidden="1" customHeight="1">
      <c r="B31" s="38"/>
      <c r="F31" s="29" t="s">
        <v>45</v>
      </c>
      <c r="L31" s="329">
        <v>0.21</v>
      </c>
      <c r="M31" s="328"/>
      <c r="N31" s="328"/>
      <c r="O31" s="328"/>
      <c r="P31" s="328"/>
      <c r="W31" s="327">
        <f>ROUND(BB54, 2)</f>
        <v>0</v>
      </c>
      <c r="X31" s="328"/>
      <c r="Y31" s="328"/>
      <c r="Z31" s="328"/>
      <c r="AA31" s="328"/>
      <c r="AB31" s="328"/>
      <c r="AC31" s="328"/>
      <c r="AD31" s="328"/>
      <c r="AE31" s="328"/>
      <c r="AK31" s="327">
        <v>0</v>
      </c>
      <c r="AL31" s="328"/>
      <c r="AM31" s="328"/>
      <c r="AN31" s="328"/>
      <c r="AO31" s="328"/>
      <c r="AR31" s="38"/>
      <c r="BE31" s="317"/>
    </row>
    <row r="32" spans="2:71" s="2" customFormat="1" ht="14.4" hidden="1" customHeight="1">
      <c r="B32" s="38"/>
      <c r="F32" s="29" t="s">
        <v>46</v>
      </c>
      <c r="L32" s="329">
        <v>0.12</v>
      </c>
      <c r="M32" s="328"/>
      <c r="N32" s="328"/>
      <c r="O32" s="328"/>
      <c r="P32" s="328"/>
      <c r="W32" s="327">
        <f>ROUND(BC54, 2)</f>
        <v>0</v>
      </c>
      <c r="X32" s="328"/>
      <c r="Y32" s="328"/>
      <c r="Z32" s="328"/>
      <c r="AA32" s="328"/>
      <c r="AB32" s="328"/>
      <c r="AC32" s="328"/>
      <c r="AD32" s="328"/>
      <c r="AE32" s="328"/>
      <c r="AK32" s="327">
        <v>0</v>
      </c>
      <c r="AL32" s="328"/>
      <c r="AM32" s="328"/>
      <c r="AN32" s="328"/>
      <c r="AO32" s="328"/>
      <c r="AR32" s="38"/>
      <c r="BE32" s="317"/>
    </row>
    <row r="33" spans="2:44" s="2" customFormat="1" ht="14.4" hidden="1" customHeight="1">
      <c r="B33" s="38"/>
      <c r="F33" s="29" t="s">
        <v>47</v>
      </c>
      <c r="L33" s="329">
        <v>0</v>
      </c>
      <c r="M33" s="328"/>
      <c r="N33" s="328"/>
      <c r="O33" s="328"/>
      <c r="P33" s="328"/>
      <c r="W33" s="327">
        <f>ROUND(BD54, 2)</f>
        <v>0</v>
      </c>
      <c r="X33" s="328"/>
      <c r="Y33" s="328"/>
      <c r="Z33" s="328"/>
      <c r="AA33" s="328"/>
      <c r="AB33" s="328"/>
      <c r="AC33" s="328"/>
      <c r="AD33" s="328"/>
      <c r="AE33" s="328"/>
      <c r="AK33" s="327">
        <v>0</v>
      </c>
      <c r="AL33" s="328"/>
      <c r="AM33" s="328"/>
      <c r="AN33" s="328"/>
      <c r="AO33" s="328"/>
      <c r="AR33" s="38"/>
    </row>
    <row r="34" spans="2:44" s="1" customFormat="1" ht="6.9" customHeight="1">
      <c r="B34" s="34"/>
      <c r="AR34" s="34"/>
    </row>
    <row r="35" spans="2:44" s="1" customFormat="1" ht="25.95" customHeight="1">
      <c r="B35" s="34"/>
      <c r="C35" s="39"/>
      <c r="D35" s="40" t="s">
        <v>48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49</v>
      </c>
      <c r="U35" s="41"/>
      <c r="V35" s="41"/>
      <c r="W35" s="41"/>
      <c r="X35" s="344" t="s">
        <v>50</v>
      </c>
      <c r="Y35" s="342"/>
      <c r="Z35" s="342"/>
      <c r="AA35" s="342"/>
      <c r="AB35" s="342"/>
      <c r="AC35" s="41"/>
      <c r="AD35" s="41"/>
      <c r="AE35" s="41"/>
      <c r="AF35" s="41"/>
      <c r="AG35" s="41"/>
      <c r="AH35" s="41"/>
      <c r="AI35" s="41"/>
      <c r="AJ35" s="41"/>
      <c r="AK35" s="341">
        <f>SUM(AK26:AK33)</f>
        <v>0</v>
      </c>
      <c r="AL35" s="342"/>
      <c r="AM35" s="342"/>
      <c r="AN35" s="342"/>
      <c r="AO35" s="343"/>
      <c r="AP35" s="39"/>
      <c r="AQ35" s="39"/>
      <c r="AR35" s="34"/>
    </row>
    <row r="36" spans="2:44" s="1" customFormat="1" ht="6.9" customHeight="1">
      <c r="B36" s="34"/>
      <c r="AR36" s="34"/>
    </row>
    <row r="37" spans="2:44" s="1" customFormat="1" ht="6.9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</row>
    <row r="41" spans="2:44" s="1" customFormat="1" ht="6.9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</row>
    <row r="42" spans="2:44" s="1" customFormat="1" ht="24.9" customHeight="1">
      <c r="B42" s="34"/>
      <c r="C42" s="23" t="s">
        <v>51</v>
      </c>
      <c r="AR42" s="34"/>
    </row>
    <row r="43" spans="2:44" s="1" customFormat="1" ht="6.9" customHeight="1">
      <c r="B43" s="34"/>
      <c r="AR43" s="34"/>
    </row>
    <row r="44" spans="2:44" s="3" customFormat="1" ht="12" customHeight="1">
      <c r="B44" s="47"/>
      <c r="C44" s="29" t="s">
        <v>14</v>
      </c>
      <c r="L44" s="3" t="str">
        <f>K5</f>
        <v>R001-xx</v>
      </c>
      <c r="AR44" s="47"/>
    </row>
    <row r="45" spans="2:44" s="4" customFormat="1" ht="36.9" customHeight="1">
      <c r="B45" s="48"/>
      <c r="C45" s="49" t="s">
        <v>17</v>
      </c>
      <c r="L45" s="339" t="str">
        <f>K6</f>
        <v>Obecní dům Rudíkov - smlouva č. 1 - SO01, 10, 12</v>
      </c>
      <c r="M45" s="340"/>
      <c r="N45" s="340"/>
      <c r="O45" s="340"/>
      <c r="P45" s="340"/>
      <c r="Q45" s="340"/>
      <c r="R45" s="340"/>
      <c r="S45" s="340"/>
      <c r="T45" s="340"/>
      <c r="U45" s="340"/>
      <c r="V45" s="340"/>
      <c r="W45" s="340"/>
      <c r="X45" s="340"/>
      <c r="Y45" s="340"/>
      <c r="Z45" s="340"/>
      <c r="AA45" s="340"/>
      <c r="AB45" s="340"/>
      <c r="AC45" s="340"/>
      <c r="AD45" s="340"/>
      <c r="AE45" s="340"/>
      <c r="AF45" s="340"/>
      <c r="AG45" s="340"/>
      <c r="AH45" s="340"/>
      <c r="AI45" s="340"/>
      <c r="AJ45" s="340"/>
      <c r="AK45" s="340"/>
      <c r="AL45" s="340"/>
      <c r="AM45" s="340"/>
      <c r="AN45" s="340"/>
      <c r="AO45" s="340"/>
      <c r="AR45" s="48"/>
    </row>
    <row r="46" spans="2:44" s="1" customFormat="1" ht="6.9" customHeight="1">
      <c r="B46" s="34"/>
      <c r="AR46" s="34"/>
    </row>
    <row r="47" spans="2:44" s="1" customFormat="1" ht="12" customHeight="1">
      <c r="B47" s="34"/>
      <c r="C47" s="29" t="s">
        <v>21</v>
      </c>
      <c r="L47" s="50" t="str">
        <f>IF(K8="","",K8)</f>
        <v>p.č. 2250/4, 2221, ST.2208/9 k.ú. Rudíkov</v>
      </c>
      <c r="AI47" s="29" t="s">
        <v>23</v>
      </c>
      <c r="AM47" s="336" t="str">
        <f>IF(AN8= "","",AN8)</f>
        <v>10. 1. 2024</v>
      </c>
      <c r="AN47" s="336"/>
      <c r="AR47" s="34"/>
    </row>
    <row r="48" spans="2:44" s="1" customFormat="1" ht="6.9" customHeight="1">
      <c r="B48" s="34"/>
      <c r="AR48" s="34"/>
    </row>
    <row r="49" spans="1:91" s="1" customFormat="1" ht="15.15" customHeight="1">
      <c r="B49" s="34"/>
      <c r="C49" s="29" t="s">
        <v>25</v>
      </c>
      <c r="L49" s="3" t="str">
        <f>IF(E11= "","",E11)</f>
        <v xml:space="preserve"> </v>
      </c>
      <c r="AI49" s="29" t="s">
        <v>31</v>
      </c>
      <c r="AM49" s="334" t="str">
        <f>IF(E17="","",E17)</f>
        <v xml:space="preserve">BS projekt s.r.o. </v>
      </c>
      <c r="AN49" s="335"/>
      <c r="AO49" s="335"/>
      <c r="AP49" s="335"/>
      <c r="AR49" s="34"/>
      <c r="AS49" s="345" t="s">
        <v>52</v>
      </c>
      <c r="AT49" s="346"/>
      <c r="AU49" s="52"/>
      <c r="AV49" s="52"/>
      <c r="AW49" s="52"/>
      <c r="AX49" s="52"/>
      <c r="AY49" s="52"/>
      <c r="AZ49" s="52"/>
      <c r="BA49" s="52"/>
      <c r="BB49" s="52"/>
      <c r="BC49" s="52"/>
      <c r="BD49" s="53"/>
    </row>
    <row r="50" spans="1:91" s="1" customFormat="1" ht="25.65" customHeight="1">
      <c r="B50" s="34"/>
      <c r="C50" s="29" t="s">
        <v>29</v>
      </c>
      <c r="L50" s="3" t="str">
        <f>IF(E14= "Vyplň údaj","",E14)</f>
        <v/>
      </c>
      <c r="AI50" s="29" t="s">
        <v>34</v>
      </c>
      <c r="AM50" s="334" t="str">
        <f>IF(E20="","",E20)</f>
        <v>Ing. Tomáš Hrdlička, Jan Hajný</v>
      </c>
      <c r="AN50" s="335"/>
      <c r="AO50" s="335"/>
      <c r="AP50" s="335"/>
      <c r="AR50" s="34"/>
      <c r="AS50" s="347"/>
      <c r="AT50" s="348"/>
      <c r="BD50" s="55"/>
    </row>
    <row r="51" spans="1:91" s="1" customFormat="1" ht="10.8" customHeight="1">
      <c r="B51" s="34"/>
      <c r="AR51" s="34"/>
      <c r="AS51" s="347"/>
      <c r="AT51" s="348"/>
      <c r="BD51" s="55"/>
    </row>
    <row r="52" spans="1:91" s="1" customFormat="1" ht="29.25" customHeight="1">
      <c r="B52" s="34"/>
      <c r="C52" s="311" t="s">
        <v>53</v>
      </c>
      <c r="D52" s="312"/>
      <c r="E52" s="312"/>
      <c r="F52" s="312"/>
      <c r="G52" s="312"/>
      <c r="H52" s="56"/>
      <c r="I52" s="313" t="s">
        <v>54</v>
      </c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33" t="s">
        <v>55</v>
      </c>
      <c r="AH52" s="312"/>
      <c r="AI52" s="312"/>
      <c r="AJ52" s="312"/>
      <c r="AK52" s="312"/>
      <c r="AL52" s="312"/>
      <c r="AM52" s="312"/>
      <c r="AN52" s="313" t="s">
        <v>56</v>
      </c>
      <c r="AO52" s="312"/>
      <c r="AP52" s="312"/>
      <c r="AQ52" s="57" t="s">
        <v>57</v>
      </c>
      <c r="AR52" s="34"/>
      <c r="AS52" s="58" t="s">
        <v>58</v>
      </c>
      <c r="AT52" s="59" t="s">
        <v>59</v>
      </c>
      <c r="AU52" s="59" t="s">
        <v>60</v>
      </c>
      <c r="AV52" s="59" t="s">
        <v>61</v>
      </c>
      <c r="AW52" s="59" t="s">
        <v>62</v>
      </c>
      <c r="AX52" s="59" t="s">
        <v>63</v>
      </c>
      <c r="AY52" s="59" t="s">
        <v>64</v>
      </c>
      <c r="AZ52" s="59" t="s">
        <v>65</v>
      </c>
      <c r="BA52" s="59" t="s">
        <v>66</v>
      </c>
      <c r="BB52" s="59" t="s">
        <v>67</v>
      </c>
      <c r="BC52" s="59" t="s">
        <v>68</v>
      </c>
      <c r="BD52" s="60" t="s">
        <v>69</v>
      </c>
    </row>
    <row r="53" spans="1:91" s="1" customFormat="1" ht="10.8" customHeight="1">
      <c r="B53" s="34"/>
      <c r="AR53" s="34"/>
      <c r="AS53" s="61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3"/>
    </row>
    <row r="54" spans="1:91" s="5" customFormat="1" ht="32.4" customHeight="1">
      <c r="B54" s="62"/>
      <c r="C54" s="63" t="s">
        <v>70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314">
        <f>ROUND(AG55+SUM(AG63:AG65),2)</f>
        <v>0</v>
      </c>
      <c r="AH54" s="314"/>
      <c r="AI54" s="314"/>
      <c r="AJ54" s="314"/>
      <c r="AK54" s="314"/>
      <c r="AL54" s="314"/>
      <c r="AM54" s="314"/>
      <c r="AN54" s="349">
        <f t="shared" ref="AN54:AN65" si="0">SUM(AG54,AT54)</f>
        <v>0</v>
      </c>
      <c r="AO54" s="349"/>
      <c r="AP54" s="349"/>
      <c r="AQ54" s="66" t="s">
        <v>3</v>
      </c>
      <c r="AR54" s="62"/>
      <c r="AS54" s="67">
        <f>ROUND(AS55+SUM(AS63:AS65),2)</f>
        <v>0</v>
      </c>
      <c r="AT54" s="68">
        <f t="shared" ref="AT54:AT65" si="1">ROUND(SUM(AV54:AW54),2)</f>
        <v>0</v>
      </c>
      <c r="AU54" s="69">
        <f>ROUND(AU55+SUM(AU63:AU65),5)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ROUND(AZ55+SUM(AZ63:AZ65),2)</f>
        <v>0</v>
      </c>
      <c r="BA54" s="68">
        <f>ROUND(BA55+SUM(BA63:BA65),2)</f>
        <v>0</v>
      </c>
      <c r="BB54" s="68">
        <f>ROUND(BB55+SUM(BB63:BB65),2)</f>
        <v>0</v>
      </c>
      <c r="BC54" s="68">
        <f>ROUND(BC55+SUM(BC63:BC65),2)</f>
        <v>0</v>
      </c>
      <c r="BD54" s="70">
        <f>ROUND(BD55+SUM(BD63:BD65),2)</f>
        <v>0</v>
      </c>
      <c r="BS54" s="71" t="s">
        <v>71</v>
      </c>
      <c r="BT54" s="71" t="s">
        <v>72</v>
      </c>
      <c r="BU54" s="72" t="s">
        <v>73</v>
      </c>
      <c r="BV54" s="71" t="s">
        <v>74</v>
      </c>
      <c r="BW54" s="71" t="s">
        <v>5</v>
      </c>
      <c r="BX54" s="71" t="s">
        <v>75</v>
      </c>
      <c r="CL54" s="71" t="s">
        <v>3</v>
      </c>
    </row>
    <row r="55" spans="1:91" s="6" customFormat="1" ht="16.5" customHeight="1">
      <c r="B55" s="73"/>
      <c r="C55" s="74"/>
      <c r="D55" s="309" t="s">
        <v>76</v>
      </c>
      <c r="E55" s="309"/>
      <c r="F55" s="309"/>
      <c r="G55" s="309"/>
      <c r="H55" s="309"/>
      <c r="I55" s="75"/>
      <c r="J55" s="309" t="s">
        <v>77</v>
      </c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50">
        <f>ROUND(SUM(AG56:AG62),2)</f>
        <v>0</v>
      </c>
      <c r="AH55" s="338"/>
      <c r="AI55" s="338"/>
      <c r="AJ55" s="338"/>
      <c r="AK55" s="338"/>
      <c r="AL55" s="338"/>
      <c r="AM55" s="338"/>
      <c r="AN55" s="337">
        <f t="shared" si="0"/>
        <v>0</v>
      </c>
      <c r="AO55" s="338"/>
      <c r="AP55" s="338"/>
      <c r="AQ55" s="76" t="s">
        <v>78</v>
      </c>
      <c r="AR55" s="73"/>
      <c r="AS55" s="77">
        <f>ROUND(SUM(AS56:AS62),2)</f>
        <v>0</v>
      </c>
      <c r="AT55" s="78">
        <f t="shared" si="1"/>
        <v>0</v>
      </c>
      <c r="AU55" s="79">
        <f>ROUND(SUM(AU56:AU62),5)</f>
        <v>0</v>
      </c>
      <c r="AV55" s="78">
        <f>ROUND(AZ55*L29,2)</f>
        <v>0</v>
      </c>
      <c r="AW55" s="78">
        <f>ROUND(BA55*L30,2)</f>
        <v>0</v>
      </c>
      <c r="AX55" s="78">
        <f>ROUND(BB55*L29,2)</f>
        <v>0</v>
      </c>
      <c r="AY55" s="78">
        <f>ROUND(BC55*L30,2)</f>
        <v>0</v>
      </c>
      <c r="AZ55" s="78">
        <f>ROUND(SUM(AZ56:AZ62),2)</f>
        <v>0</v>
      </c>
      <c r="BA55" s="78">
        <f>ROUND(SUM(BA56:BA62),2)</f>
        <v>0</v>
      </c>
      <c r="BB55" s="78">
        <f>ROUND(SUM(BB56:BB62),2)</f>
        <v>0</v>
      </c>
      <c r="BC55" s="78">
        <f>ROUND(SUM(BC56:BC62),2)</f>
        <v>0</v>
      </c>
      <c r="BD55" s="80">
        <f>ROUND(SUM(BD56:BD62),2)</f>
        <v>0</v>
      </c>
      <c r="BS55" s="81" t="s">
        <v>71</v>
      </c>
      <c r="BT55" s="81" t="s">
        <v>76</v>
      </c>
      <c r="BV55" s="81" t="s">
        <v>74</v>
      </c>
      <c r="BW55" s="81" t="s">
        <v>79</v>
      </c>
      <c r="BX55" s="81" t="s">
        <v>5</v>
      </c>
      <c r="CL55" s="81" t="s">
        <v>3</v>
      </c>
      <c r="CM55" s="81" t="s">
        <v>80</v>
      </c>
    </row>
    <row r="56" spans="1:91" s="3" customFormat="1" ht="16.5" customHeight="1">
      <c r="A56" s="82" t="s">
        <v>81</v>
      </c>
      <c r="B56" s="47"/>
      <c r="C56" s="9"/>
      <c r="D56" s="9"/>
      <c r="E56" s="310" t="s">
        <v>76</v>
      </c>
      <c r="F56" s="310"/>
      <c r="G56" s="310"/>
      <c r="H56" s="310"/>
      <c r="I56" s="310"/>
      <c r="J56" s="9"/>
      <c r="K56" s="310" t="s">
        <v>77</v>
      </c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31">
        <f>'1 - SO01'!J30</f>
        <v>0</v>
      </c>
      <c r="AH56" s="332"/>
      <c r="AI56" s="332"/>
      <c r="AJ56" s="332"/>
      <c r="AK56" s="332"/>
      <c r="AL56" s="332"/>
      <c r="AM56" s="332"/>
      <c r="AN56" s="331">
        <f t="shared" si="0"/>
        <v>0</v>
      </c>
      <c r="AO56" s="332"/>
      <c r="AP56" s="332"/>
      <c r="AQ56" s="83" t="s">
        <v>82</v>
      </c>
      <c r="AR56" s="47"/>
      <c r="AS56" s="84">
        <v>0</v>
      </c>
      <c r="AT56" s="85">
        <f t="shared" si="1"/>
        <v>0</v>
      </c>
      <c r="AU56" s="86">
        <f>'1 - SO01'!P160</f>
        <v>0</v>
      </c>
      <c r="AV56" s="85">
        <f>'1 - SO01'!J33</f>
        <v>0</v>
      </c>
      <c r="AW56" s="85">
        <f>'1 - SO01'!J34</f>
        <v>0</v>
      </c>
      <c r="AX56" s="85">
        <f>'1 - SO01'!J35</f>
        <v>0</v>
      </c>
      <c r="AY56" s="85">
        <f>'1 - SO01'!J36</f>
        <v>0</v>
      </c>
      <c r="AZ56" s="85">
        <f>'1 - SO01'!F33</f>
        <v>0</v>
      </c>
      <c r="BA56" s="85">
        <f>'1 - SO01'!F34</f>
        <v>0</v>
      </c>
      <c r="BB56" s="85">
        <f>'1 - SO01'!F35</f>
        <v>0</v>
      </c>
      <c r="BC56" s="85">
        <f>'1 - SO01'!F36</f>
        <v>0</v>
      </c>
      <c r="BD56" s="87">
        <f>'1 - SO01'!F37</f>
        <v>0</v>
      </c>
      <c r="BT56" s="27" t="s">
        <v>80</v>
      </c>
      <c r="BU56" s="27" t="s">
        <v>83</v>
      </c>
      <c r="BV56" s="27" t="s">
        <v>74</v>
      </c>
      <c r="BW56" s="27" t="s">
        <v>79</v>
      </c>
      <c r="BX56" s="27" t="s">
        <v>5</v>
      </c>
      <c r="CL56" s="27" t="s">
        <v>3</v>
      </c>
      <c r="CM56" s="27" t="s">
        <v>80</v>
      </c>
    </row>
    <row r="57" spans="1:91" s="3" customFormat="1" ht="16.5" customHeight="1">
      <c r="A57" s="82" t="s">
        <v>81</v>
      </c>
      <c r="B57" s="47"/>
      <c r="C57" s="9"/>
      <c r="D57" s="9"/>
      <c r="E57" s="310" t="s">
        <v>84</v>
      </c>
      <c r="F57" s="310"/>
      <c r="G57" s="310"/>
      <c r="H57" s="310"/>
      <c r="I57" s="310"/>
      <c r="J57" s="9"/>
      <c r="K57" s="310" t="s">
        <v>85</v>
      </c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31">
        <f>'11 - PLYNOVÁ ZAŘÍZENÍ'!J32</f>
        <v>0</v>
      </c>
      <c r="AH57" s="332"/>
      <c r="AI57" s="332"/>
      <c r="AJ57" s="332"/>
      <c r="AK57" s="332"/>
      <c r="AL57" s="332"/>
      <c r="AM57" s="332"/>
      <c r="AN57" s="331">
        <f t="shared" si="0"/>
        <v>0</v>
      </c>
      <c r="AO57" s="332"/>
      <c r="AP57" s="332"/>
      <c r="AQ57" s="83" t="s">
        <v>82</v>
      </c>
      <c r="AR57" s="47"/>
      <c r="AS57" s="84">
        <v>0</v>
      </c>
      <c r="AT57" s="85">
        <f t="shared" si="1"/>
        <v>0</v>
      </c>
      <c r="AU57" s="86">
        <f>'11 - PLYNOVÁ ZAŘÍZENÍ'!P88</f>
        <v>0</v>
      </c>
      <c r="AV57" s="85">
        <f>'11 - PLYNOVÁ ZAŘÍZENÍ'!J35</f>
        <v>0</v>
      </c>
      <c r="AW57" s="85">
        <f>'11 - PLYNOVÁ ZAŘÍZENÍ'!J36</f>
        <v>0</v>
      </c>
      <c r="AX57" s="85">
        <f>'11 - PLYNOVÁ ZAŘÍZENÍ'!J37</f>
        <v>0</v>
      </c>
      <c r="AY57" s="85">
        <f>'11 - PLYNOVÁ ZAŘÍZENÍ'!J38</f>
        <v>0</v>
      </c>
      <c r="AZ57" s="85">
        <f>'11 - PLYNOVÁ ZAŘÍZENÍ'!F35</f>
        <v>0</v>
      </c>
      <c r="BA57" s="85">
        <f>'11 - PLYNOVÁ ZAŘÍZENÍ'!F36</f>
        <v>0</v>
      </c>
      <c r="BB57" s="85">
        <f>'11 - PLYNOVÁ ZAŘÍZENÍ'!F37</f>
        <v>0</v>
      </c>
      <c r="BC57" s="85">
        <f>'11 - PLYNOVÁ ZAŘÍZENÍ'!F38</f>
        <v>0</v>
      </c>
      <c r="BD57" s="87">
        <f>'11 - PLYNOVÁ ZAŘÍZENÍ'!F39</f>
        <v>0</v>
      </c>
      <c r="BT57" s="27" t="s">
        <v>80</v>
      </c>
      <c r="BV57" s="27" t="s">
        <v>74</v>
      </c>
      <c r="BW57" s="27" t="s">
        <v>86</v>
      </c>
      <c r="BX57" s="27" t="s">
        <v>79</v>
      </c>
      <c r="CL57" s="27" t="s">
        <v>3</v>
      </c>
    </row>
    <row r="58" spans="1:91" s="3" customFormat="1" ht="16.5" customHeight="1">
      <c r="A58" s="82" t="s">
        <v>81</v>
      </c>
      <c r="B58" s="47"/>
      <c r="C58" s="9"/>
      <c r="D58" s="9"/>
      <c r="E58" s="310" t="s">
        <v>9</v>
      </c>
      <c r="F58" s="310"/>
      <c r="G58" s="310"/>
      <c r="H58" s="310"/>
      <c r="I58" s="310"/>
      <c r="J58" s="9"/>
      <c r="K58" s="310" t="s">
        <v>87</v>
      </c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31">
        <f>'12 - VYTÁPĚNÍ'!J32</f>
        <v>0</v>
      </c>
      <c r="AH58" s="332"/>
      <c r="AI58" s="332"/>
      <c r="AJ58" s="332"/>
      <c r="AK58" s="332"/>
      <c r="AL58" s="332"/>
      <c r="AM58" s="332"/>
      <c r="AN58" s="331">
        <f t="shared" si="0"/>
        <v>0</v>
      </c>
      <c r="AO58" s="332"/>
      <c r="AP58" s="332"/>
      <c r="AQ58" s="83" t="s">
        <v>82</v>
      </c>
      <c r="AR58" s="47"/>
      <c r="AS58" s="84">
        <v>0</v>
      </c>
      <c r="AT58" s="85">
        <f t="shared" si="1"/>
        <v>0</v>
      </c>
      <c r="AU58" s="86">
        <f>'12 - VYTÁPĚNÍ'!P93</f>
        <v>0</v>
      </c>
      <c r="AV58" s="85">
        <f>'12 - VYTÁPĚNÍ'!J35</f>
        <v>0</v>
      </c>
      <c r="AW58" s="85">
        <f>'12 - VYTÁPĚNÍ'!J36</f>
        <v>0</v>
      </c>
      <c r="AX58" s="85">
        <f>'12 - VYTÁPĚNÍ'!J37</f>
        <v>0</v>
      </c>
      <c r="AY58" s="85">
        <f>'12 - VYTÁPĚNÍ'!J38</f>
        <v>0</v>
      </c>
      <c r="AZ58" s="85">
        <f>'12 - VYTÁPĚNÍ'!F35</f>
        <v>0</v>
      </c>
      <c r="BA58" s="85">
        <f>'12 - VYTÁPĚNÍ'!F36</f>
        <v>0</v>
      </c>
      <c r="BB58" s="85">
        <f>'12 - VYTÁPĚNÍ'!F37</f>
        <v>0</v>
      </c>
      <c r="BC58" s="85">
        <f>'12 - VYTÁPĚNÍ'!F38</f>
        <v>0</v>
      </c>
      <c r="BD58" s="87">
        <f>'12 - VYTÁPĚNÍ'!F39</f>
        <v>0</v>
      </c>
      <c r="BT58" s="27" t="s">
        <v>80</v>
      </c>
      <c r="BV58" s="27" t="s">
        <v>74</v>
      </c>
      <c r="BW58" s="27" t="s">
        <v>88</v>
      </c>
      <c r="BX58" s="27" t="s">
        <v>79</v>
      </c>
      <c r="CL58" s="27" t="s">
        <v>3</v>
      </c>
    </row>
    <row r="59" spans="1:91" s="3" customFormat="1" ht="16.5" customHeight="1">
      <c r="A59" s="82" t="s">
        <v>81</v>
      </c>
      <c r="B59" s="47"/>
      <c r="C59" s="9"/>
      <c r="D59" s="9"/>
      <c r="E59" s="310" t="s">
        <v>89</v>
      </c>
      <c r="F59" s="310"/>
      <c r="G59" s="310"/>
      <c r="H59" s="310"/>
      <c r="I59" s="310"/>
      <c r="J59" s="9"/>
      <c r="K59" s="310" t="s">
        <v>90</v>
      </c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31">
        <f>'13 - VZDUCHOTECHNIKA'!J32</f>
        <v>0</v>
      </c>
      <c r="AH59" s="332"/>
      <c r="AI59" s="332"/>
      <c r="AJ59" s="332"/>
      <c r="AK59" s="332"/>
      <c r="AL59" s="332"/>
      <c r="AM59" s="332"/>
      <c r="AN59" s="331">
        <f t="shared" si="0"/>
        <v>0</v>
      </c>
      <c r="AO59" s="332"/>
      <c r="AP59" s="332"/>
      <c r="AQ59" s="83" t="s">
        <v>82</v>
      </c>
      <c r="AR59" s="47"/>
      <c r="AS59" s="84">
        <v>0</v>
      </c>
      <c r="AT59" s="85">
        <f t="shared" si="1"/>
        <v>0</v>
      </c>
      <c r="AU59" s="86">
        <f>'13 - VZDUCHOTECHNIKA'!P90</f>
        <v>0</v>
      </c>
      <c r="AV59" s="85">
        <f>'13 - VZDUCHOTECHNIKA'!J35</f>
        <v>0</v>
      </c>
      <c r="AW59" s="85">
        <f>'13 - VZDUCHOTECHNIKA'!J36</f>
        <v>0</v>
      </c>
      <c r="AX59" s="85">
        <f>'13 - VZDUCHOTECHNIKA'!J37</f>
        <v>0</v>
      </c>
      <c r="AY59" s="85">
        <f>'13 - VZDUCHOTECHNIKA'!J38</f>
        <v>0</v>
      </c>
      <c r="AZ59" s="85">
        <f>'13 - VZDUCHOTECHNIKA'!F35</f>
        <v>0</v>
      </c>
      <c r="BA59" s="85">
        <f>'13 - VZDUCHOTECHNIKA'!F36</f>
        <v>0</v>
      </c>
      <c r="BB59" s="85">
        <f>'13 - VZDUCHOTECHNIKA'!F37</f>
        <v>0</v>
      </c>
      <c r="BC59" s="85">
        <f>'13 - VZDUCHOTECHNIKA'!F38</f>
        <v>0</v>
      </c>
      <c r="BD59" s="87">
        <f>'13 - VZDUCHOTECHNIKA'!F39</f>
        <v>0</v>
      </c>
      <c r="BT59" s="27" t="s">
        <v>80</v>
      </c>
      <c r="BV59" s="27" t="s">
        <v>74</v>
      </c>
      <c r="BW59" s="27" t="s">
        <v>91</v>
      </c>
      <c r="BX59" s="27" t="s">
        <v>79</v>
      </c>
      <c r="CL59" s="27" t="s">
        <v>3</v>
      </c>
    </row>
    <row r="60" spans="1:91" s="3" customFormat="1" ht="16.5" customHeight="1">
      <c r="A60" s="82" t="s">
        <v>81</v>
      </c>
      <c r="B60" s="47"/>
      <c r="C60" s="9"/>
      <c r="D60" s="9"/>
      <c r="E60" s="310" t="s">
        <v>92</v>
      </c>
      <c r="F60" s="310"/>
      <c r="G60" s="310"/>
      <c r="H60" s="310"/>
      <c r="I60" s="310"/>
      <c r="J60" s="9"/>
      <c r="K60" s="310" t="s">
        <v>93</v>
      </c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31">
        <f>'14 - ZDRAVOTNĚ TECHNICKÉ ...'!J32</f>
        <v>0</v>
      </c>
      <c r="AH60" s="332"/>
      <c r="AI60" s="332"/>
      <c r="AJ60" s="332"/>
      <c r="AK60" s="332"/>
      <c r="AL60" s="332"/>
      <c r="AM60" s="332"/>
      <c r="AN60" s="331">
        <f t="shared" si="0"/>
        <v>0</v>
      </c>
      <c r="AO60" s="332"/>
      <c r="AP60" s="332"/>
      <c r="AQ60" s="83" t="s">
        <v>82</v>
      </c>
      <c r="AR60" s="47"/>
      <c r="AS60" s="84">
        <v>0</v>
      </c>
      <c r="AT60" s="85">
        <f t="shared" si="1"/>
        <v>0</v>
      </c>
      <c r="AU60" s="86">
        <f>'14 - ZDRAVOTNĚ TECHNICKÉ ...'!P96</f>
        <v>0</v>
      </c>
      <c r="AV60" s="85">
        <f>'14 - ZDRAVOTNĚ TECHNICKÉ ...'!J35</f>
        <v>0</v>
      </c>
      <c r="AW60" s="85">
        <f>'14 - ZDRAVOTNĚ TECHNICKÉ ...'!J36</f>
        <v>0</v>
      </c>
      <c r="AX60" s="85">
        <f>'14 - ZDRAVOTNĚ TECHNICKÉ ...'!J37</f>
        <v>0</v>
      </c>
      <c r="AY60" s="85">
        <f>'14 - ZDRAVOTNĚ TECHNICKÉ ...'!J38</f>
        <v>0</v>
      </c>
      <c r="AZ60" s="85">
        <f>'14 - ZDRAVOTNĚ TECHNICKÉ ...'!F35</f>
        <v>0</v>
      </c>
      <c r="BA60" s="85">
        <f>'14 - ZDRAVOTNĚ TECHNICKÉ ...'!F36</f>
        <v>0</v>
      </c>
      <c r="BB60" s="85">
        <f>'14 - ZDRAVOTNĚ TECHNICKÉ ...'!F37</f>
        <v>0</v>
      </c>
      <c r="BC60" s="85">
        <f>'14 - ZDRAVOTNĚ TECHNICKÉ ...'!F38</f>
        <v>0</v>
      </c>
      <c r="BD60" s="87">
        <f>'14 - ZDRAVOTNĚ TECHNICKÉ ...'!F39</f>
        <v>0</v>
      </c>
      <c r="BT60" s="27" t="s">
        <v>80</v>
      </c>
      <c r="BV60" s="27" t="s">
        <v>74</v>
      </c>
      <c r="BW60" s="27" t="s">
        <v>94</v>
      </c>
      <c r="BX60" s="27" t="s">
        <v>79</v>
      </c>
      <c r="CL60" s="27" t="s">
        <v>3</v>
      </c>
    </row>
    <row r="61" spans="1:91" s="3" customFormat="1" ht="16.5" customHeight="1">
      <c r="A61" s="82" t="s">
        <v>81</v>
      </c>
      <c r="B61" s="47"/>
      <c r="C61" s="9"/>
      <c r="D61" s="9"/>
      <c r="E61" s="310" t="s">
        <v>95</v>
      </c>
      <c r="F61" s="310"/>
      <c r="G61" s="310"/>
      <c r="H61" s="310"/>
      <c r="I61" s="310"/>
      <c r="J61" s="9"/>
      <c r="K61" s="310" t="s">
        <v>96</v>
      </c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331">
        <f>'15 - Elektro'!J32</f>
        <v>0</v>
      </c>
      <c r="AH61" s="332"/>
      <c r="AI61" s="332"/>
      <c r="AJ61" s="332"/>
      <c r="AK61" s="332"/>
      <c r="AL61" s="332"/>
      <c r="AM61" s="332"/>
      <c r="AN61" s="331">
        <f t="shared" si="0"/>
        <v>0</v>
      </c>
      <c r="AO61" s="332"/>
      <c r="AP61" s="332"/>
      <c r="AQ61" s="83" t="s">
        <v>82</v>
      </c>
      <c r="AR61" s="47"/>
      <c r="AS61" s="84">
        <v>0</v>
      </c>
      <c r="AT61" s="85">
        <f t="shared" si="1"/>
        <v>0</v>
      </c>
      <c r="AU61" s="86">
        <f>'15 - Elektro'!P105</f>
        <v>0</v>
      </c>
      <c r="AV61" s="85">
        <f>'15 - Elektro'!J35</f>
        <v>0</v>
      </c>
      <c r="AW61" s="85">
        <f>'15 - Elektro'!J36</f>
        <v>0</v>
      </c>
      <c r="AX61" s="85">
        <f>'15 - Elektro'!J37</f>
        <v>0</v>
      </c>
      <c r="AY61" s="85">
        <f>'15 - Elektro'!J38</f>
        <v>0</v>
      </c>
      <c r="AZ61" s="85">
        <f>'15 - Elektro'!F35</f>
        <v>0</v>
      </c>
      <c r="BA61" s="85">
        <f>'15 - Elektro'!F36</f>
        <v>0</v>
      </c>
      <c r="BB61" s="85">
        <f>'15 - Elektro'!F37</f>
        <v>0</v>
      </c>
      <c r="BC61" s="85">
        <f>'15 - Elektro'!F38</f>
        <v>0</v>
      </c>
      <c r="BD61" s="87">
        <f>'15 - Elektro'!F39</f>
        <v>0</v>
      </c>
      <c r="BT61" s="27" t="s">
        <v>80</v>
      </c>
      <c r="BV61" s="27" t="s">
        <v>74</v>
      </c>
      <c r="BW61" s="27" t="s">
        <v>97</v>
      </c>
      <c r="BX61" s="27" t="s">
        <v>79</v>
      </c>
      <c r="CL61" s="27" t="s">
        <v>3</v>
      </c>
    </row>
    <row r="62" spans="1:91" s="3" customFormat="1" ht="23.25" customHeight="1">
      <c r="A62" s="82" t="s">
        <v>81</v>
      </c>
      <c r="B62" s="47"/>
      <c r="C62" s="9"/>
      <c r="D62" s="9"/>
      <c r="E62" s="310" t="s">
        <v>98</v>
      </c>
      <c r="F62" s="310"/>
      <c r="G62" s="310"/>
      <c r="H62" s="310"/>
      <c r="I62" s="310"/>
      <c r="J62" s="9"/>
      <c r="K62" s="310" t="s">
        <v>99</v>
      </c>
      <c r="L62" s="310"/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31">
        <f>'16 - Vybavení dle návrhu ...'!J32</f>
        <v>0</v>
      </c>
      <c r="AH62" s="332"/>
      <c r="AI62" s="332"/>
      <c r="AJ62" s="332"/>
      <c r="AK62" s="332"/>
      <c r="AL62" s="332"/>
      <c r="AM62" s="332"/>
      <c r="AN62" s="331">
        <f t="shared" si="0"/>
        <v>0</v>
      </c>
      <c r="AO62" s="332"/>
      <c r="AP62" s="332"/>
      <c r="AQ62" s="83" t="s">
        <v>82</v>
      </c>
      <c r="AR62" s="47"/>
      <c r="AS62" s="84">
        <v>0</v>
      </c>
      <c r="AT62" s="85">
        <f t="shared" si="1"/>
        <v>0</v>
      </c>
      <c r="AU62" s="86">
        <f>'16 - Vybavení dle návrhu ...'!P89</f>
        <v>0</v>
      </c>
      <c r="AV62" s="85">
        <f>'16 - Vybavení dle návrhu ...'!J35</f>
        <v>0</v>
      </c>
      <c r="AW62" s="85">
        <f>'16 - Vybavení dle návrhu ...'!J36</f>
        <v>0</v>
      </c>
      <c r="AX62" s="85">
        <f>'16 - Vybavení dle návrhu ...'!J37</f>
        <v>0</v>
      </c>
      <c r="AY62" s="85">
        <f>'16 - Vybavení dle návrhu ...'!J38</f>
        <v>0</v>
      </c>
      <c r="AZ62" s="85">
        <f>'16 - Vybavení dle návrhu ...'!F35</f>
        <v>0</v>
      </c>
      <c r="BA62" s="85">
        <f>'16 - Vybavení dle návrhu ...'!F36</f>
        <v>0</v>
      </c>
      <c r="BB62" s="85">
        <f>'16 - Vybavení dle návrhu ...'!F37</f>
        <v>0</v>
      </c>
      <c r="BC62" s="85">
        <f>'16 - Vybavení dle návrhu ...'!F38</f>
        <v>0</v>
      </c>
      <c r="BD62" s="87">
        <f>'16 - Vybavení dle návrhu ...'!F39</f>
        <v>0</v>
      </c>
      <c r="BT62" s="27" t="s">
        <v>80</v>
      </c>
      <c r="BV62" s="27" t="s">
        <v>74</v>
      </c>
      <c r="BW62" s="27" t="s">
        <v>100</v>
      </c>
      <c r="BX62" s="27" t="s">
        <v>79</v>
      </c>
      <c r="CL62" s="27" t="s">
        <v>3</v>
      </c>
    </row>
    <row r="63" spans="1:91" s="6" customFormat="1" ht="16.5" customHeight="1">
      <c r="A63" s="82" t="s">
        <v>81</v>
      </c>
      <c r="B63" s="73"/>
      <c r="C63" s="74"/>
      <c r="D63" s="309" t="s">
        <v>101</v>
      </c>
      <c r="E63" s="309"/>
      <c r="F63" s="309"/>
      <c r="G63" s="309"/>
      <c r="H63" s="309"/>
      <c r="I63" s="75"/>
      <c r="J63" s="309" t="s">
        <v>102</v>
      </c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37">
        <f>'55 - SO10'!J30</f>
        <v>0</v>
      </c>
      <c r="AH63" s="338"/>
      <c r="AI63" s="338"/>
      <c r="AJ63" s="338"/>
      <c r="AK63" s="338"/>
      <c r="AL63" s="338"/>
      <c r="AM63" s="338"/>
      <c r="AN63" s="337">
        <f t="shared" si="0"/>
        <v>0</v>
      </c>
      <c r="AO63" s="338"/>
      <c r="AP63" s="338"/>
      <c r="AQ63" s="76" t="s">
        <v>78</v>
      </c>
      <c r="AR63" s="73"/>
      <c r="AS63" s="77">
        <v>0</v>
      </c>
      <c r="AT63" s="78">
        <f t="shared" si="1"/>
        <v>0</v>
      </c>
      <c r="AU63" s="79">
        <f>'55 - SO10'!P83</f>
        <v>0</v>
      </c>
      <c r="AV63" s="78">
        <f>'55 - SO10'!J33</f>
        <v>0</v>
      </c>
      <c r="AW63" s="78">
        <f>'55 - SO10'!J34</f>
        <v>0</v>
      </c>
      <c r="AX63" s="78">
        <f>'55 - SO10'!J35</f>
        <v>0</v>
      </c>
      <c r="AY63" s="78">
        <f>'55 - SO10'!J36</f>
        <v>0</v>
      </c>
      <c r="AZ63" s="78">
        <f>'55 - SO10'!F33</f>
        <v>0</v>
      </c>
      <c r="BA63" s="78">
        <f>'55 - SO10'!F34</f>
        <v>0</v>
      </c>
      <c r="BB63" s="78">
        <f>'55 - SO10'!F35</f>
        <v>0</v>
      </c>
      <c r="BC63" s="78">
        <f>'55 - SO10'!F36</f>
        <v>0</v>
      </c>
      <c r="BD63" s="80">
        <f>'55 - SO10'!F37</f>
        <v>0</v>
      </c>
      <c r="BT63" s="81" t="s">
        <v>76</v>
      </c>
      <c r="BV63" s="81" t="s">
        <v>74</v>
      </c>
      <c r="BW63" s="81" t="s">
        <v>103</v>
      </c>
      <c r="BX63" s="81" t="s">
        <v>5</v>
      </c>
      <c r="CL63" s="81" t="s">
        <v>3</v>
      </c>
      <c r="CM63" s="81" t="s">
        <v>80</v>
      </c>
    </row>
    <row r="64" spans="1:91" s="6" customFormat="1" ht="16.5" customHeight="1">
      <c r="A64" s="82" t="s">
        <v>81</v>
      </c>
      <c r="B64" s="73"/>
      <c r="C64" s="74"/>
      <c r="D64" s="309" t="s">
        <v>104</v>
      </c>
      <c r="E64" s="309"/>
      <c r="F64" s="309"/>
      <c r="G64" s="309"/>
      <c r="H64" s="309"/>
      <c r="I64" s="75"/>
      <c r="J64" s="309" t="s">
        <v>105</v>
      </c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37">
        <f>'57 - SO12'!J30</f>
        <v>0</v>
      </c>
      <c r="AH64" s="338"/>
      <c r="AI64" s="338"/>
      <c r="AJ64" s="338"/>
      <c r="AK64" s="338"/>
      <c r="AL64" s="338"/>
      <c r="AM64" s="338"/>
      <c r="AN64" s="337">
        <f t="shared" si="0"/>
        <v>0</v>
      </c>
      <c r="AO64" s="338"/>
      <c r="AP64" s="338"/>
      <c r="AQ64" s="76" t="s">
        <v>78</v>
      </c>
      <c r="AR64" s="73"/>
      <c r="AS64" s="77">
        <v>0</v>
      </c>
      <c r="AT64" s="78">
        <f t="shared" si="1"/>
        <v>0</v>
      </c>
      <c r="AU64" s="79">
        <f>'57 - SO12'!P83</f>
        <v>0</v>
      </c>
      <c r="AV64" s="78">
        <f>'57 - SO12'!J33</f>
        <v>0</v>
      </c>
      <c r="AW64" s="78">
        <f>'57 - SO12'!J34</f>
        <v>0</v>
      </c>
      <c r="AX64" s="78">
        <f>'57 - SO12'!J35</f>
        <v>0</v>
      </c>
      <c r="AY64" s="78">
        <f>'57 - SO12'!J36</f>
        <v>0</v>
      </c>
      <c r="AZ64" s="78">
        <f>'57 - SO12'!F33</f>
        <v>0</v>
      </c>
      <c r="BA64" s="78">
        <f>'57 - SO12'!F34</f>
        <v>0</v>
      </c>
      <c r="BB64" s="78">
        <f>'57 - SO12'!F35</f>
        <v>0</v>
      </c>
      <c r="BC64" s="78">
        <f>'57 - SO12'!F36</f>
        <v>0</v>
      </c>
      <c r="BD64" s="80">
        <f>'57 - SO12'!F37</f>
        <v>0</v>
      </c>
      <c r="BT64" s="81" t="s">
        <v>76</v>
      </c>
      <c r="BV64" s="81" t="s">
        <v>74</v>
      </c>
      <c r="BW64" s="81" t="s">
        <v>106</v>
      </c>
      <c r="BX64" s="81" t="s">
        <v>5</v>
      </c>
      <c r="CL64" s="81" t="s">
        <v>3</v>
      </c>
      <c r="CM64" s="81" t="s">
        <v>80</v>
      </c>
    </row>
    <row r="65" spans="1:91" s="6" customFormat="1" ht="16.5" customHeight="1">
      <c r="A65" s="82" t="s">
        <v>81</v>
      </c>
      <c r="B65" s="73"/>
      <c r="C65" s="74"/>
      <c r="D65" s="309" t="s">
        <v>107</v>
      </c>
      <c r="E65" s="309"/>
      <c r="F65" s="309"/>
      <c r="G65" s="309"/>
      <c r="H65" s="309"/>
      <c r="I65" s="75"/>
      <c r="J65" s="309" t="s">
        <v>108</v>
      </c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37">
        <f>'9 - VRN'!J30</f>
        <v>0</v>
      </c>
      <c r="AH65" s="338"/>
      <c r="AI65" s="338"/>
      <c r="AJ65" s="338"/>
      <c r="AK65" s="338"/>
      <c r="AL65" s="338"/>
      <c r="AM65" s="338"/>
      <c r="AN65" s="337">
        <f t="shared" si="0"/>
        <v>0</v>
      </c>
      <c r="AO65" s="338"/>
      <c r="AP65" s="338"/>
      <c r="AQ65" s="76" t="s">
        <v>78</v>
      </c>
      <c r="AR65" s="73"/>
      <c r="AS65" s="88">
        <v>0</v>
      </c>
      <c r="AT65" s="89">
        <f t="shared" si="1"/>
        <v>0</v>
      </c>
      <c r="AU65" s="90">
        <f>'9 - VRN'!P86</f>
        <v>0</v>
      </c>
      <c r="AV65" s="89">
        <f>'9 - VRN'!J33</f>
        <v>0</v>
      </c>
      <c r="AW65" s="89">
        <f>'9 - VRN'!J34</f>
        <v>0</v>
      </c>
      <c r="AX65" s="89">
        <f>'9 - VRN'!J35</f>
        <v>0</v>
      </c>
      <c r="AY65" s="89">
        <f>'9 - VRN'!J36</f>
        <v>0</v>
      </c>
      <c r="AZ65" s="89">
        <f>'9 - VRN'!F33</f>
        <v>0</v>
      </c>
      <c r="BA65" s="89">
        <f>'9 - VRN'!F34</f>
        <v>0</v>
      </c>
      <c r="BB65" s="89">
        <f>'9 - VRN'!F35</f>
        <v>0</v>
      </c>
      <c r="BC65" s="89">
        <f>'9 - VRN'!F36</f>
        <v>0</v>
      </c>
      <c r="BD65" s="91">
        <f>'9 - VRN'!F37</f>
        <v>0</v>
      </c>
      <c r="BT65" s="81" t="s">
        <v>76</v>
      </c>
      <c r="BV65" s="81" t="s">
        <v>74</v>
      </c>
      <c r="BW65" s="81" t="s">
        <v>109</v>
      </c>
      <c r="BX65" s="81" t="s">
        <v>5</v>
      </c>
      <c r="CL65" s="81" t="s">
        <v>3</v>
      </c>
      <c r="CM65" s="81" t="s">
        <v>80</v>
      </c>
    </row>
    <row r="66" spans="1:91" s="1" customFormat="1" ht="30" customHeight="1">
      <c r="B66" s="34"/>
      <c r="AR66" s="34"/>
    </row>
    <row r="67" spans="1:91" s="1" customFormat="1" ht="6.9" customHeight="1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34"/>
    </row>
  </sheetData>
  <mergeCells count="82">
    <mergeCell ref="AN64:AP64"/>
    <mergeCell ref="AS49:AT51"/>
    <mergeCell ref="AN65:AP65"/>
    <mergeCell ref="AG65:AM65"/>
    <mergeCell ref="AN54:AP54"/>
    <mergeCell ref="AN63:AP63"/>
    <mergeCell ref="AN58:AP58"/>
    <mergeCell ref="AN61:AP61"/>
    <mergeCell ref="AN60:AP60"/>
    <mergeCell ref="AN59:AP59"/>
    <mergeCell ref="AN62:AP62"/>
    <mergeCell ref="AG64:AM64"/>
    <mergeCell ref="AG56:AM56"/>
    <mergeCell ref="AG62:AM62"/>
    <mergeCell ref="AG55:AM55"/>
    <mergeCell ref="AG63:AM63"/>
    <mergeCell ref="AG61:AM61"/>
    <mergeCell ref="AG52:AM52"/>
    <mergeCell ref="AM50:AP50"/>
    <mergeCell ref="AM49:AP49"/>
    <mergeCell ref="AM47:AN47"/>
    <mergeCell ref="AN57:AP57"/>
    <mergeCell ref="AN56:AP56"/>
    <mergeCell ref="AN55:AP55"/>
    <mergeCell ref="AN52:AP52"/>
    <mergeCell ref="AG59:AM59"/>
    <mergeCell ref="AG60:AM60"/>
    <mergeCell ref="AG57:AM57"/>
    <mergeCell ref="L33:P33"/>
    <mergeCell ref="AK33:AO33"/>
    <mergeCell ref="W33:AE33"/>
    <mergeCell ref="AR2:BE2"/>
    <mergeCell ref="AG58:AM58"/>
    <mergeCell ref="L45:AO45"/>
    <mergeCell ref="AK35:AO35"/>
    <mergeCell ref="X35:AB35"/>
    <mergeCell ref="AK31:AO31"/>
    <mergeCell ref="W31:AE31"/>
    <mergeCell ref="L31:P31"/>
    <mergeCell ref="L32:P32"/>
    <mergeCell ref="W32:AE32"/>
    <mergeCell ref="AK32:AO32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C52:G52"/>
    <mergeCell ref="D63:H63"/>
    <mergeCell ref="I52:AF52"/>
    <mergeCell ref="D65:H65"/>
    <mergeCell ref="J65:AF65"/>
    <mergeCell ref="K58:AF58"/>
    <mergeCell ref="K59:AF59"/>
    <mergeCell ref="K60:AF60"/>
    <mergeCell ref="J64:AF64"/>
    <mergeCell ref="J55:AF55"/>
    <mergeCell ref="J63:AF63"/>
    <mergeCell ref="K56:AF56"/>
    <mergeCell ref="D64:H64"/>
    <mergeCell ref="D55:H55"/>
    <mergeCell ref="E59:I59"/>
    <mergeCell ref="E60:I60"/>
    <mergeCell ref="E56:I56"/>
    <mergeCell ref="E57:I57"/>
    <mergeCell ref="E62:I62"/>
    <mergeCell ref="E58:I58"/>
    <mergeCell ref="E61:I61"/>
    <mergeCell ref="K62:AF62"/>
    <mergeCell ref="K57:AF57"/>
    <mergeCell ref="K61:AF61"/>
  </mergeCells>
  <hyperlinks>
    <hyperlink ref="A56" location="'1 - SO01'!C2" display="/" xr:uid="{00000000-0004-0000-0000-000000000000}"/>
    <hyperlink ref="A57" location="'11 - PLYNOVÁ ZAŘÍZENÍ'!C2" display="/" xr:uid="{00000000-0004-0000-0000-000001000000}"/>
    <hyperlink ref="A58" location="'12 - VYTÁPĚNÍ'!C2" display="/" xr:uid="{00000000-0004-0000-0000-000002000000}"/>
    <hyperlink ref="A59" location="'13 - VZDUCHOTECHNIKA'!C2" display="/" xr:uid="{00000000-0004-0000-0000-000003000000}"/>
    <hyperlink ref="A60" location="'14 - ZDRAVOTNĚ TECHNICKÉ ...'!C2" display="/" xr:uid="{00000000-0004-0000-0000-000004000000}"/>
    <hyperlink ref="A61" location="'15 - Elektro'!C2" display="/" xr:uid="{00000000-0004-0000-0000-000005000000}"/>
    <hyperlink ref="A62" location="'16 - Vybavení dle návrhu ...'!C2" display="/" xr:uid="{00000000-0004-0000-0000-000006000000}"/>
    <hyperlink ref="A63" location="'55 - SO10'!C2" display="/" xr:uid="{00000000-0004-0000-0000-000007000000}"/>
    <hyperlink ref="A64" location="'57 - SO12'!C2" display="/" xr:uid="{00000000-0004-0000-0000-000008000000}"/>
    <hyperlink ref="A65" location="'9 - VRN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32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106</v>
      </c>
    </row>
    <row r="3" spans="2:4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2:46" ht="24.9" customHeight="1">
      <c r="B4" s="22"/>
      <c r="D4" s="23" t="s">
        <v>119</v>
      </c>
      <c r="L4" s="22"/>
      <c r="M4" s="93" t="s">
        <v>11</v>
      </c>
      <c r="AT4" s="19" t="s">
        <v>4</v>
      </c>
    </row>
    <row r="5" spans="2:46" ht="6.9" customHeight="1">
      <c r="B5" s="22"/>
      <c r="L5" s="22"/>
    </row>
    <row r="6" spans="2:46" ht="12" customHeight="1">
      <c r="B6" s="22"/>
      <c r="D6" s="29" t="s">
        <v>17</v>
      </c>
      <c r="L6" s="22"/>
    </row>
    <row r="7" spans="2:4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</row>
    <row r="8" spans="2:46" s="1" customFormat="1" ht="12" customHeight="1">
      <c r="B8" s="34"/>
      <c r="D8" s="29" t="s">
        <v>132</v>
      </c>
      <c r="L8" s="34"/>
    </row>
    <row r="9" spans="2:46" s="1" customFormat="1" ht="16.5" customHeight="1">
      <c r="B9" s="34"/>
      <c r="E9" s="339" t="s">
        <v>5187</v>
      </c>
      <c r="F9" s="351"/>
      <c r="G9" s="351"/>
      <c r="H9" s="351"/>
      <c r="L9" s="34"/>
    </row>
    <row r="10" spans="2:46" s="1" customFormat="1">
      <c r="B10" s="34"/>
      <c r="L10" s="34"/>
    </row>
    <row r="11" spans="2:46" s="1" customFormat="1" ht="12" customHeight="1">
      <c r="B11" s="34"/>
      <c r="D11" s="29" t="s">
        <v>19</v>
      </c>
      <c r="F11" s="27" t="s">
        <v>3</v>
      </c>
      <c r="I11" s="29" t="s">
        <v>20</v>
      </c>
      <c r="J11" s="27" t="s">
        <v>3</v>
      </c>
      <c r="L11" s="34"/>
    </row>
    <row r="12" spans="2:46" s="1" customFormat="1" ht="12" customHeight="1">
      <c r="B12" s="34"/>
      <c r="D12" s="29" t="s">
        <v>21</v>
      </c>
      <c r="F12" s="27" t="s">
        <v>3301</v>
      </c>
      <c r="I12" s="29" t="s">
        <v>23</v>
      </c>
      <c r="J12" s="51" t="str">
        <f>'Rekapitulace stavby'!AN8</f>
        <v>10. 1. 2024</v>
      </c>
      <c r="L12" s="34"/>
    </row>
    <row r="13" spans="2:46" s="1" customFormat="1" ht="10.8" customHeight="1">
      <c r="B13" s="34"/>
      <c r="L13" s="34"/>
    </row>
    <row r="14" spans="2:46" s="1" customFormat="1" ht="12" customHeight="1">
      <c r="B14" s="34"/>
      <c r="D14" s="29" t="s">
        <v>25</v>
      </c>
      <c r="I14" s="29" t="s">
        <v>26</v>
      </c>
      <c r="J14" s="27" t="str">
        <f>IF('Rekapitulace stavby'!AN10="","",'Rekapitulace stavby'!AN10)</f>
        <v/>
      </c>
      <c r="L14" s="34"/>
    </row>
    <row r="15" spans="2:46" s="1" customFormat="1" ht="18" customHeight="1">
      <c r="B15" s="34"/>
      <c r="E15" s="27" t="str">
        <f>IF('Rekapitulace stavby'!E11="","",'Rekapitulace stavby'!E11)</f>
        <v xml:space="preserve"> </v>
      </c>
      <c r="I15" s="29" t="s">
        <v>28</v>
      </c>
      <c r="J15" s="27" t="str">
        <f>IF('Rekapitulace stavby'!AN11="","",'Rekapitulace stavby'!AN11)</f>
        <v/>
      </c>
      <c r="L15" s="34"/>
    </row>
    <row r="16" spans="2:46" s="1" customFormat="1" ht="6.9" customHeight="1">
      <c r="B16" s="34"/>
      <c r="L16" s="34"/>
    </row>
    <row r="17" spans="2:12" s="1" customFormat="1" ht="12" customHeight="1">
      <c r="B17" s="34"/>
      <c r="D17" s="29" t="s">
        <v>29</v>
      </c>
      <c r="I17" s="29" t="s">
        <v>26</v>
      </c>
      <c r="J17" s="30" t="str">
        <f>'Rekapitulace stavby'!AN13</f>
        <v>Vyplň údaj</v>
      </c>
      <c r="L17" s="34"/>
    </row>
    <row r="18" spans="2:12" s="1" customFormat="1" ht="18" customHeight="1">
      <c r="B18" s="34"/>
      <c r="E18" s="354" t="str">
        <f>'Rekapitulace stavby'!E14</f>
        <v>Vyplň údaj</v>
      </c>
      <c r="F18" s="318"/>
      <c r="G18" s="318"/>
      <c r="H18" s="318"/>
      <c r="I18" s="29" t="s">
        <v>28</v>
      </c>
      <c r="J18" s="30" t="str">
        <f>'Rekapitulace stavby'!AN14</f>
        <v>Vyplň údaj</v>
      </c>
      <c r="L18" s="34"/>
    </row>
    <row r="19" spans="2:12" s="1" customFormat="1" ht="6.9" customHeight="1">
      <c r="B19" s="34"/>
      <c r="L19" s="34"/>
    </row>
    <row r="20" spans="2:12" s="1" customFormat="1" ht="12" customHeight="1">
      <c r="B20" s="34"/>
      <c r="D20" s="29" t="s">
        <v>31</v>
      </c>
      <c r="I20" s="29" t="s">
        <v>26</v>
      </c>
      <c r="J20" s="27" t="s">
        <v>3</v>
      </c>
      <c r="L20" s="34"/>
    </row>
    <row r="21" spans="2:12" s="1" customFormat="1" ht="18" customHeight="1">
      <c r="B21" s="34"/>
      <c r="E21" s="27" t="s">
        <v>3302</v>
      </c>
      <c r="I21" s="29" t="s">
        <v>28</v>
      </c>
      <c r="J21" s="27" t="s">
        <v>3</v>
      </c>
      <c r="L21" s="34"/>
    </row>
    <row r="22" spans="2:12" s="1" customFormat="1" ht="6.9" customHeight="1">
      <c r="B22" s="34"/>
      <c r="L22" s="34"/>
    </row>
    <row r="23" spans="2:12" s="1" customFormat="1" ht="12" customHeight="1">
      <c r="B23" s="34"/>
      <c r="D23" s="29" t="s">
        <v>34</v>
      </c>
      <c r="I23" s="29" t="s">
        <v>26</v>
      </c>
      <c r="J23" s="27" t="s">
        <v>3</v>
      </c>
      <c r="L23" s="34"/>
    </row>
    <row r="24" spans="2:12" s="1" customFormat="1" ht="18" customHeight="1">
      <c r="B24" s="34"/>
      <c r="E24" s="27" t="s">
        <v>3302</v>
      </c>
      <c r="I24" s="29" t="s">
        <v>28</v>
      </c>
      <c r="J24" s="27" t="s">
        <v>3</v>
      </c>
      <c r="L24" s="34"/>
    </row>
    <row r="25" spans="2:12" s="1" customFormat="1" ht="6.9" customHeight="1">
      <c r="B25" s="34"/>
      <c r="L25" s="34"/>
    </row>
    <row r="26" spans="2:12" s="1" customFormat="1" ht="12" customHeight="1">
      <c r="B26" s="34"/>
      <c r="D26" s="29" t="s">
        <v>36</v>
      </c>
      <c r="L26" s="34"/>
    </row>
    <row r="27" spans="2:12" s="7" customFormat="1" ht="71.25" customHeight="1">
      <c r="B27" s="94"/>
      <c r="E27" s="323" t="s">
        <v>37</v>
      </c>
      <c r="F27" s="323"/>
      <c r="G27" s="323"/>
      <c r="H27" s="323"/>
      <c r="L27" s="94"/>
    </row>
    <row r="28" spans="2:12" s="1" customFormat="1" ht="6.9" customHeight="1">
      <c r="B28" s="34"/>
      <c r="L28" s="34"/>
    </row>
    <row r="29" spans="2:12" s="1" customFormat="1" ht="6.9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96" t="s">
        <v>38</v>
      </c>
      <c r="J30" s="65">
        <f>ROUND(J83, 2)</f>
        <v>0</v>
      </c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>
      <c r="B32" s="34"/>
      <c r="F32" s="37" t="s">
        <v>40</v>
      </c>
      <c r="I32" s="37" t="s">
        <v>39</v>
      </c>
      <c r="J32" s="37" t="s">
        <v>41</v>
      </c>
      <c r="L32" s="34"/>
    </row>
    <row r="33" spans="2:12" s="1" customFormat="1" ht="14.4" customHeight="1">
      <c r="B33" s="34"/>
      <c r="D33" s="54" t="s">
        <v>42</v>
      </c>
      <c r="E33" s="29" t="s">
        <v>43</v>
      </c>
      <c r="F33" s="85">
        <f>ROUND((SUM(BE83:BE131)),  2)</f>
        <v>0</v>
      </c>
      <c r="I33" s="97">
        <v>0.21</v>
      </c>
      <c r="J33" s="85">
        <f>ROUND(((SUM(BE83:BE131))*I33),  2)</f>
        <v>0</v>
      </c>
      <c r="L33" s="34"/>
    </row>
    <row r="34" spans="2:12" s="1" customFormat="1" ht="14.4" customHeight="1">
      <c r="B34" s="34"/>
      <c r="E34" s="29" t="s">
        <v>44</v>
      </c>
      <c r="F34" s="85">
        <f>ROUND((SUM(BF83:BF131)),  2)</f>
        <v>0</v>
      </c>
      <c r="I34" s="97">
        <v>0.12</v>
      </c>
      <c r="J34" s="85">
        <f>ROUND(((SUM(BF83:BF131))*I34),  2)</f>
        <v>0</v>
      </c>
      <c r="L34" s="34"/>
    </row>
    <row r="35" spans="2:12" s="1" customFormat="1" ht="14.4" hidden="1" customHeight="1">
      <c r="B35" s="34"/>
      <c r="E35" s="29" t="s">
        <v>45</v>
      </c>
      <c r="F35" s="85">
        <f>ROUND((SUM(BG83:BG131)),  2)</f>
        <v>0</v>
      </c>
      <c r="I35" s="97">
        <v>0.21</v>
      </c>
      <c r="J35" s="85">
        <f>0</f>
        <v>0</v>
      </c>
      <c r="L35" s="34"/>
    </row>
    <row r="36" spans="2:12" s="1" customFormat="1" ht="14.4" hidden="1" customHeight="1">
      <c r="B36" s="34"/>
      <c r="E36" s="29" t="s">
        <v>46</v>
      </c>
      <c r="F36" s="85">
        <f>ROUND((SUM(BH83:BH131)),  2)</f>
        <v>0</v>
      </c>
      <c r="I36" s="97">
        <v>0.12</v>
      </c>
      <c r="J36" s="85">
        <f>0</f>
        <v>0</v>
      </c>
      <c r="L36" s="34"/>
    </row>
    <row r="37" spans="2:12" s="1" customFormat="1" ht="14.4" hidden="1" customHeight="1">
      <c r="B37" s="34"/>
      <c r="E37" s="29" t="s">
        <v>47</v>
      </c>
      <c r="F37" s="85">
        <f>ROUND((SUM(BI83:BI131)),  2)</f>
        <v>0</v>
      </c>
      <c r="I37" s="97">
        <v>0</v>
      </c>
      <c r="J37" s="85">
        <f>0</f>
        <v>0</v>
      </c>
      <c r="L37" s="34"/>
    </row>
    <row r="38" spans="2:12" s="1" customFormat="1" ht="6.9" customHeight="1">
      <c r="B38" s="34"/>
      <c r="L38" s="34"/>
    </row>
    <row r="39" spans="2:12" s="1" customFormat="1" ht="25.35" customHeight="1">
      <c r="B39" s="34"/>
      <c r="C39" s="98"/>
      <c r="D39" s="99" t="s">
        <v>48</v>
      </c>
      <c r="E39" s="56"/>
      <c r="F39" s="56"/>
      <c r="G39" s="100" t="s">
        <v>49</v>
      </c>
      <c r="H39" s="101" t="s">
        <v>50</v>
      </c>
      <c r="I39" s="56"/>
      <c r="J39" s="102">
        <f>SUM(J30:J37)</f>
        <v>0</v>
      </c>
      <c r="K39" s="103"/>
      <c r="L39" s="34"/>
    </row>
    <row r="40" spans="2:12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" customHeight="1">
      <c r="B45" s="34"/>
      <c r="C45" s="23" t="s">
        <v>245</v>
      </c>
      <c r="L45" s="34"/>
    </row>
    <row r="46" spans="2:12" s="1" customFormat="1" ht="6.9" customHeight="1">
      <c r="B46" s="34"/>
      <c r="L46" s="34"/>
    </row>
    <row r="47" spans="2:12" s="1" customFormat="1" ht="12" customHeight="1">
      <c r="B47" s="34"/>
      <c r="C47" s="29" t="s">
        <v>17</v>
      </c>
      <c r="L47" s="34"/>
    </row>
    <row r="48" spans="2:12" s="1" customFormat="1" ht="16.5" customHeight="1">
      <c r="B48" s="34"/>
      <c r="E48" s="352" t="str">
        <f>E7</f>
        <v>Obecní dům Rudíkov - smlouva č. 1 - SO01, 10, 12</v>
      </c>
      <c r="F48" s="353"/>
      <c r="G48" s="353"/>
      <c r="H48" s="353"/>
      <c r="L48" s="34"/>
    </row>
    <row r="49" spans="2:47" s="1" customFormat="1" ht="12" customHeight="1">
      <c r="B49" s="34"/>
      <c r="C49" s="29" t="s">
        <v>132</v>
      </c>
      <c r="L49" s="34"/>
    </row>
    <row r="50" spans="2:47" s="1" customFormat="1" ht="16.5" customHeight="1">
      <c r="B50" s="34"/>
      <c r="E50" s="339" t="str">
        <f>E9</f>
        <v>57 - SO12</v>
      </c>
      <c r="F50" s="351"/>
      <c r="G50" s="351"/>
      <c r="H50" s="351"/>
      <c r="L50" s="34"/>
    </row>
    <row r="51" spans="2:47" s="1" customFormat="1" ht="6.9" customHeight="1">
      <c r="B51" s="34"/>
      <c r="L51" s="34"/>
    </row>
    <row r="52" spans="2:47" s="1" customFormat="1" ht="12" customHeight="1">
      <c r="B52" s="34"/>
      <c r="C52" s="29" t="s">
        <v>21</v>
      </c>
      <c r="F52" s="27" t="str">
        <f>F12</f>
        <v>RUDÍKOV, P.Č. 2250/4, 2261, ST. 63, 2208/9</v>
      </c>
      <c r="I52" s="29" t="s">
        <v>23</v>
      </c>
      <c r="J52" s="51" t="str">
        <f>IF(J12="","",J12)</f>
        <v>10. 1. 2024</v>
      </c>
      <c r="L52" s="34"/>
    </row>
    <row r="53" spans="2:47" s="1" customFormat="1" ht="6.9" customHeight="1">
      <c r="B53" s="34"/>
      <c r="L53" s="34"/>
    </row>
    <row r="54" spans="2:47" s="1" customFormat="1" ht="15.15" customHeight="1">
      <c r="B54" s="34"/>
      <c r="C54" s="29" t="s">
        <v>25</v>
      </c>
      <c r="F54" s="27" t="str">
        <f>E15</f>
        <v xml:space="preserve"> </v>
      </c>
      <c r="I54" s="29" t="s">
        <v>31</v>
      </c>
      <c r="J54" s="32" t="str">
        <f>E21</f>
        <v>Ondřej Zikán</v>
      </c>
      <c r="L54" s="34"/>
    </row>
    <row r="55" spans="2:47" s="1" customFormat="1" ht="15.15" customHeight="1">
      <c r="B55" s="34"/>
      <c r="C55" s="29" t="s">
        <v>29</v>
      </c>
      <c r="F55" s="27" t="str">
        <f>IF(E18="","",E18)</f>
        <v>Vyplň údaj</v>
      </c>
      <c r="I55" s="29" t="s">
        <v>34</v>
      </c>
      <c r="J55" s="32" t="str">
        <f>E24</f>
        <v>Ondřej Zikán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104" t="s">
        <v>280</v>
      </c>
      <c r="D57" s="98"/>
      <c r="E57" s="98"/>
      <c r="F57" s="98"/>
      <c r="G57" s="98"/>
      <c r="H57" s="98"/>
      <c r="I57" s="98"/>
      <c r="J57" s="105" t="s">
        <v>281</v>
      </c>
      <c r="K57" s="98"/>
      <c r="L57" s="34"/>
    </row>
    <row r="58" spans="2:47" s="1" customFormat="1" ht="10.35" customHeight="1">
      <c r="B58" s="34"/>
      <c r="L58" s="34"/>
    </row>
    <row r="59" spans="2:47" s="1" customFormat="1" ht="22.8" customHeight="1">
      <c r="B59" s="34"/>
      <c r="C59" s="106" t="s">
        <v>70</v>
      </c>
      <c r="J59" s="65">
        <f>J83</f>
        <v>0</v>
      </c>
      <c r="L59" s="34"/>
      <c r="AU59" s="19" t="s">
        <v>287</v>
      </c>
    </row>
    <row r="60" spans="2:47" s="8" customFormat="1" ht="24.9" customHeight="1">
      <c r="B60" s="107"/>
      <c r="D60" s="108" t="s">
        <v>3843</v>
      </c>
      <c r="E60" s="109"/>
      <c r="F60" s="109"/>
      <c r="G60" s="109"/>
      <c r="H60" s="109"/>
      <c r="I60" s="109"/>
      <c r="J60" s="110">
        <f>J84</f>
        <v>0</v>
      </c>
      <c r="L60" s="107"/>
    </row>
    <row r="61" spans="2:47" s="9" customFormat="1" ht="19.95" customHeight="1">
      <c r="B61" s="112"/>
      <c r="D61" s="113" t="s">
        <v>295</v>
      </c>
      <c r="E61" s="114"/>
      <c r="F61" s="114"/>
      <c r="G61" s="114"/>
      <c r="H61" s="114"/>
      <c r="I61" s="114"/>
      <c r="J61" s="115">
        <f>J85</f>
        <v>0</v>
      </c>
      <c r="L61" s="112"/>
    </row>
    <row r="62" spans="2:47" s="9" customFormat="1" ht="19.95" customHeight="1">
      <c r="B62" s="112"/>
      <c r="D62" s="113" t="s">
        <v>331</v>
      </c>
      <c r="E62" s="114"/>
      <c r="F62" s="114"/>
      <c r="G62" s="114"/>
      <c r="H62" s="114"/>
      <c r="I62" s="114"/>
      <c r="J62" s="115">
        <f>J113</f>
        <v>0</v>
      </c>
      <c r="L62" s="112"/>
    </row>
    <row r="63" spans="2:47" s="8" customFormat="1" ht="24.9" customHeight="1">
      <c r="B63" s="107"/>
      <c r="D63" s="108" t="s">
        <v>358</v>
      </c>
      <c r="E63" s="109"/>
      <c r="F63" s="109"/>
      <c r="G63" s="109"/>
      <c r="H63" s="109"/>
      <c r="I63" s="109"/>
      <c r="J63" s="110">
        <f>J117</f>
        <v>0</v>
      </c>
      <c r="L63" s="107"/>
    </row>
    <row r="64" spans="2:47" s="1" customFormat="1" ht="21.75" customHeight="1">
      <c r="B64" s="34"/>
      <c r="L64" s="34"/>
    </row>
    <row r="65" spans="2:12" s="1" customFormat="1" ht="6.9" customHeight="1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34"/>
    </row>
    <row r="69" spans="2:12" s="1" customFormat="1" ht="6.9" customHeight="1">
      <c r="B69" s="45"/>
      <c r="C69" s="46"/>
      <c r="D69" s="46"/>
      <c r="E69" s="46"/>
      <c r="F69" s="46"/>
      <c r="G69" s="46"/>
      <c r="H69" s="46"/>
      <c r="I69" s="46"/>
      <c r="J69" s="46"/>
      <c r="K69" s="46"/>
      <c r="L69" s="34"/>
    </row>
    <row r="70" spans="2:12" s="1" customFormat="1" ht="24.9" customHeight="1">
      <c r="B70" s="34"/>
      <c r="C70" s="23" t="s">
        <v>393</v>
      </c>
      <c r="L70" s="34"/>
    </row>
    <row r="71" spans="2:12" s="1" customFormat="1" ht="6.9" customHeight="1">
      <c r="B71" s="34"/>
      <c r="L71" s="34"/>
    </row>
    <row r="72" spans="2:12" s="1" customFormat="1" ht="12" customHeight="1">
      <c r="B72" s="34"/>
      <c r="C72" s="29" t="s">
        <v>17</v>
      </c>
      <c r="L72" s="34"/>
    </row>
    <row r="73" spans="2:12" s="1" customFormat="1" ht="16.5" customHeight="1">
      <c r="B73" s="34"/>
      <c r="E73" s="352" t="str">
        <f>E7</f>
        <v>Obecní dům Rudíkov - smlouva č. 1 - SO01, 10, 12</v>
      </c>
      <c r="F73" s="353"/>
      <c r="G73" s="353"/>
      <c r="H73" s="353"/>
      <c r="L73" s="34"/>
    </row>
    <row r="74" spans="2:12" s="1" customFormat="1" ht="12" customHeight="1">
      <c r="B74" s="34"/>
      <c r="C74" s="29" t="s">
        <v>132</v>
      </c>
      <c r="L74" s="34"/>
    </row>
    <row r="75" spans="2:12" s="1" customFormat="1" ht="16.5" customHeight="1">
      <c r="B75" s="34"/>
      <c r="E75" s="339" t="str">
        <f>E9</f>
        <v>57 - SO12</v>
      </c>
      <c r="F75" s="351"/>
      <c r="G75" s="351"/>
      <c r="H75" s="351"/>
      <c r="L75" s="34"/>
    </row>
    <row r="76" spans="2:12" s="1" customFormat="1" ht="6.9" customHeight="1">
      <c r="B76" s="34"/>
      <c r="L76" s="34"/>
    </row>
    <row r="77" spans="2:12" s="1" customFormat="1" ht="12" customHeight="1">
      <c r="B77" s="34"/>
      <c r="C77" s="29" t="s">
        <v>21</v>
      </c>
      <c r="F77" s="27" t="str">
        <f>F12</f>
        <v>RUDÍKOV, P.Č. 2250/4, 2261, ST. 63, 2208/9</v>
      </c>
      <c r="I77" s="29" t="s">
        <v>23</v>
      </c>
      <c r="J77" s="51" t="str">
        <f>IF(J12="","",J12)</f>
        <v>10. 1. 2024</v>
      </c>
      <c r="L77" s="34"/>
    </row>
    <row r="78" spans="2:12" s="1" customFormat="1" ht="6.9" customHeight="1">
      <c r="B78" s="34"/>
      <c r="L78" s="34"/>
    </row>
    <row r="79" spans="2:12" s="1" customFormat="1" ht="15.15" customHeight="1">
      <c r="B79" s="34"/>
      <c r="C79" s="29" t="s">
        <v>25</v>
      </c>
      <c r="F79" s="27" t="str">
        <f>E15</f>
        <v xml:space="preserve"> </v>
      </c>
      <c r="I79" s="29" t="s">
        <v>31</v>
      </c>
      <c r="J79" s="32" t="str">
        <f>E21</f>
        <v>Ondřej Zikán</v>
      </c>
      <c r="L79" s="34"/>
    </row>
    <row r="80" spans="2:12" s="1" customFormat="1" ht="15.15" customHeight="1">
      <c r="B80" s="34"/>
      <c r="C80" s="29" t="s">
        <v>29</v>
      </c>
      <c r="F80" s="27" t="str">
        <f>IF(E18="","",E18)</f>
        <v>Vyplň údaj</v>
      </c>
      <c r="I80" s="29" t="s">
        <v>34</v>
      </c>
      <c r="J80" s="32" t="str">
        <f>E24</f>
        <v>Ondřej Zikán</v>
      </c>
      <c r="L80" s="34"/>
    </row>
    <row r="81" spans="2:65" s="1" customFormat="1" ht="10.35" customHeight="1">
      <c r="B81" s="34"/>
      <c r="L81" s="34"/>
    </row>
    <row r="82" spans="2:65" s="10" customFormat="1" ht="29.25" customHeight="1">
      <c r="B82" s="117"/>
      <c r="C82" s="118" t="s">
        <v>394</v>
      </c>
      <c r="D82" s="119" t="s">
        <v>57</v>
      </c>
      <c r="E82" s="119" t="s">
        <v>53</v>
      </c>
      <c r="F82" s="119" t="s">
        <v>54</v>
      </c>
      <c r="G82" s="119" t="s">
        <v>395</v>
      </c>
      <c r="H82" s="119" t="s">
        <v>396</v>
      </c>
      <c r="I82" s="119" t="s">
        <v>397</v>
      </c>
      <c r="J82" s="119" t="s">
        <v>281</v>
      </c>
      <c r="K82" s="120" t="s">
        <v>398</v>
      </c>
      <c r="L82" s="117"/>
      <c r="M82" s="58" t="s">
        <v>3</v>
      </c>
      <c r="N82" s="59" t="s">
        <v>42</v>
      </c>
      <c r="O82" s="59" t="s">
        <v>399</v>
      </c>
      <c r="P82" s="59" t="s">
        <v>400</v>
      </c>
      <c r="Q82" s="59" t="s">
        <v>401</v>
      </c>
      <c r="R82" s="59" t="s">
        <v>402</v>
      </c>
      <c r="S82" s="59" t="s">
        <v>403</v>
      </c>
      <c r="T82" s="60" t="s">
        <v>404</v>
      </c>
    </row>
    <row r="83" spans="2:65" s="1" customFormat="1" ht="22.8" customHeight="1">
      <c r="B83" s="34"/>
      <c r="C83" s="63" t="s">
        <v>405</v>
      </c>
      <c r="J83" s="121">
        <f>BK83</f>
        <v>0</v>
      </c>
      <c r="L83" s="34"/>
      <c r="M83" s="61"/>
      <c r="N83" s="52"/>
      <c r="O83" s="52"/>
      <c r="P83" s="122">
        <f>P84+P117</f>
        <v>0</v>
      </c>
      <c r="Q83" s="52"/>
      <c r="R83" s="122">
        <f>R84+R117</f>
        <v>94.235617999999988</v>
      </c>
      <c r="S83" s="52"/>
      <c r="T83" s="123">
        <f>T84+T117</f>
        <v>0</v>
      </c>
      <c r="AT83" s="19" t="s">
        <v>71</v>
      </c>
      <c r="AU83" s="19" t="s">
        <v>287</v>
      </c>
      <c r="BK83" s="124">
        <f>BK84+BK117</f>
        <v>0</v>
      </c>
    </row>
    <row r="84" spans="2:65" s="11" customFormat="1" ht="25.95" customHeight="1">
      <c r="B84" s="125"/>
      <c r="D84" s="126" t="s">
        <v>71</v>
      </c>
      <c r="E84" s="127" t="s">
        <v>406</v>
      </c>
      <c r="F84" s="127" t="s">
        <v>406</v>
      </c>
      <c r="I84" s="128"/>
      <c r="J84" s="129">
        <f>BK84</f>
        <v>0</v>
      </c>
      <c r="L84" s="125"/>
      <c r="M84" s="130"/>
      <c r="P84" s="131">
        <f>P85+P113</f>
        <v>0</v>
      </c>
      <c r="R84" s="131">
        <f>R85+R113</f>
        <v>94.213787999999994</v>
      </c>
      <c r="T84" s="132">
        <f>T85+T113</f>
        <v>0</v>
      </c>
      <c r="AR84" s="126" t="s">
        <v>76</v>
      </c>
      <c r="AT84" s="133" t="s">
        <v>71</v>
      </c>
      <c r="AU84" s="133" t="s">
        <v>72</v>
      </c>
      <c r="AY84" s="126" t="s">
        <v>408</v>
      </c>
      <c r="BK84" s="134">
        <f>BK85+BK113</f>
        <v>0</v>
      </c>
    </row>
    <row r="85" spans="2:65" s="11" customFormat="1" ht="22.8" customHeight="1">
      <c r="B85" s="125"/>
      <c r="D85" s="126" t="s">
        <v>71</v>
      </c>
      <c r="E85" s="135" t="s">
        <v>76</v>
      </c>
      <c r="F85" s="135" t="s">
        <v>409</v>
      </c>
      <c r="I85" s="128"/>
      <c r="J85" s="136">
        <f>BK85</f>
        <v>0</v>
      </c>
      <c r="L85" s="125"/>
      <c r="M85" s="130"/>
      <c r="P85" s="131">
        <f>SUM(P86:P112)</f>
        <v>0</v>
      </c>
      <c r="R85" s="131">
        <f>SUM(R86:R112)</f>
        <v>94.213787999999994</v>
      </c>
      <c r="T85" s="132">
        <f>SUM(T86:T112)</f>
        <v>0</v>
      </c>
      <c r="AR85" s="126" t="s">
        <v>76</v>
      </c>
      <c r="AT85" s="133" t="s">
        <v>71</v>
      </c>
      <c r="AU85" s="133" t="s">
        <v>76</v>
      </c>
      <c r="AY85" s="126" t="s">
        <v>408</v>
      </c>
      <c r="BK85" s="134">
        <f>SUM(BK86:BK112)</f>
        <v>0</v>
      </c>
    </row>
    <row r="86" spans="2:65" s="1" customFormat="1" ht="44.25" customHeight="1">
      <c r="B86" s="137"/>
      <c r="C86" s="138" t="s">
        <v>76</v>
      </c>
      <c r="D86" s="138" t="s">
        <v>411</v>
      </c>
      <c r="E86" s="139" t="s">
        <v>3849</v>
      </c>
      <c r="F86" s="140" t="s">
        <v>3850</v>
      </c>
      <c r="G86" s="141" t="s">
        <v>426</v>
      </c>
      <c r="H86" s="142">
        <v>52.28</v>
      </c>
      <c r="I86" s="143"/>
      <c r="J86" s="144">
        <f>ROUND(I86*H86,2)</f>
        <v>0</v>
      </c>
      <c r="K86" s="140" t="s">
        <v>414</v>
      </c>
      <c r="L86" s="34"/>
      <c r="M86" s="145" t="s">
        <v>3</v>
      </c>
      <c r="N86" s="146" t="s">
        <v>43</v>
      </c>
      <c r="P86" s="147">
        <f>O86*H86</f>
        <v>0</v>
      </c>
      <c r="Q86" s="147">
        <v>0</v>
      </c>
      <c r="R86" s="147">
        <f>Q86*H86</f>
        <v>0</v>
      </c>
      <c r="S86" s="147">
        <v>0</v>
      </c>
      <c r="T86" s="148">
        <f>S86*H86</f>
        <v>0</v>
      </c>
      <c r="AR86" s="149" t="s">
        <v>415</v>
      </c>
      <c r="AT86" s="149" t="s">
        <v>411</v>
      </c>
      <c r="AU86" s="149" t="s">
        <v>80</v>
      </c>
      <c r="AY86" s="19" t="s">
        <v>408</v>
      </c>
      <c r="BE86" s="150">
        <f>IF(N86="základní",J86,0)</f>
        <v>0</v>
      </c>
      <c r="BF86" s="150">
        <f>IF(N86="snížená",J86,0)</f>
        <v>0</v>
      </c>
      <c r="BG86" s="150">
        <f>IF(N86="zákl. přenesená",J86,0)</f>
        <v>0</v>
      </c>
      <c r="BH86" s="150">
        <f>IF(N86="sníž. přenesená",J86,0)</f>
        <v>0</v>
      </c>
      <c r="BI86" s="150">
        <f>IF(N86="nulová",J86,0)</f>
        <v>0</v>
      </c>
      <c r="BJ86" s="19" t="s">
        <v>76</v>
      </c>
      <c r="BK86" s="150">
        <f>ROUND(I86*H86,2)</f>
        <v>0</v>
      </c>
      <c r="BL86" s="19" t="s">
        <v>415</v>
      </c>
      <c r="BM86" s="149" t="s">
        <v>5188</v>
      </c>
    </row>
    <row r="87" spans="2:65" s="1" customFormat="1">
      <c r="B87" s="34"/>
      <c r="D87" s="151" t="s">
        <v>417</v>
      </c>
      <c r="F87" s="152" t="s">
        <v>3852</v>
      </c>
      <c r="I87" s="153"/>
      <c r="L87" s="34"/>
      <c r="M87" s="154"/>
      <c r="T87" s="55"/>
      <c r="AT87" s="19" t="s">
        <v>417</v>
      </c>
      <c r="AU87" s="19" t="s">
        <v>80</v>
      </c>
    </row>
    <row r="88" spans="2:65" s="12" customFormat="1" ht="20.399999999999999">
      <c r="B88" s="155"/>
      <c r="D88" s="156" t="s">
        <v>419</v>
      </c>
      <c r="E88" s="157" t="s">
        <v>3</v>
      </c>
      <c r="F88" s="158" t="s">
        <v>3853</v>
      </c>
      <c r="H88" s="159">
        <v>52.28</v>
      </c>
      <c r="I88" s="160"/>
      <c r="L88" s="155"/>
      <c r="M88" s="161"/>
      <c r="T88" s="162"/>
      <c r="AT88" s="157" t="s">
        <v>419</v>
      </c>
      <c r="AU88" s="157" t="s">
        <v>80</v>
      </c>
      <c r="AV88" s="12" t="s">
        <v>80</v>
      </c>
      <c r="AW88" s="12" t="s">
        <v>33</v>
      </c>
      <c r="AX88" s="12" t="s">
        <v>76</v>
      </c>
      <c r="AY88" s="157" t="s">
        <v>408</v>
      </c>
    </row>
    <row r="89" spans="2:65" s="1" customFormat="1" ht="37.799999999999997" customHeight="1">
      <c r="B89" s="137"/>
      <c r="C89" s="138" t="s">
        <v>80</v>
      </c>
      <c r="D89" s="138" t="s">
        <v>411</v>
      </c>
      <c r="E89" s="139" t="s">
        <v>3854</v>
      </c>
      <c r="F89" s="140" t="s">
        <v>3855</v>
      </c>
      <c r="G89" s="141" t="s">
        <v>117</v>
      </c>
      <c r="H89" s="142">
        <v>130.69999999999999</v>
      </c>
      <c r="I89" s="143"/>
      <c r="J89" s="144">
        <f>ROUND(I89*H89,2)</f>
        <v>0</v>
      </c>
      <c r="K89" s="140" t="s">
        <v>414</v>
      </c>
      <c r="L89" s="34"/>
      <c r="M89" s="145" t="s">
        <v>3</v>
      </c>
      <c r="N89" s="146" t="s">
        <v>43</v>
      </c>
      <c r="P89" s="147">
        <f>O89*H89</f>
        <v>0</v>
      </c>
      <c r="Q89" s="147">
        <v>8.4000000000000003E-4</v>
      </c>
      <c r="R89" s="147">
        <f>Q89*H89</f>
        <v>0.109788</v>
      </c>
      <c r="S89" s="147">
        <v>0</v>
      </c>
      <c r="T89" s="148">
        <f>S89*H89</f>
        <v>0</v>
      </c>
      <c r="AR89" s="149" t="s">
        <v>415</v>
      </c>
      <c r="AT89" s="149" t="s">
        <v>411</v>
      </c>
      <c r="AU89" s="149" t="s">
        <v>80</v>
      </c>
      <c r="AY89" s="19" t="s">
        <v>408</v>
      </c>
      <c r="BE89" s="150">
        <f>IF(N89="základní",J89,0)</f>
        <v>0</v>
      </c>
      <c r="BF89" s="150">
        <f>IF(N89="snížená",J89,0)</f>
        <v>0</v>
      </c>
      <c r="BG89" s="150">
        <f>IF(N89="zákl. přenesená",J89,0)</f>
        <v>0</v>
      </c>
      <c r="BH89" s="150">
        <f>IF(N89="sníž. přenesená",J89,0)</f>
        <v>0</v>
      </c>
      <c r="BI89" s="150">
        <f>IF(N89="nulová",J89,0)</f>
        <v>0</v>
      </c>
      <c r="BJ89" s="19" t="s">
        <v>76</v>
      </c>
      <c r="BK89" s="150">
        <f>ROUND(I89*H89,2)</f>
        <v>0</v>
      </c>
      <c r="BL89" s="19" t="s">
        <v>415</v>
      </c>
      <c r="BM89" s="149" t="s">
        <v>5189</v>
      </c>
    </row>
    <row r="90" spans="2:65" s="1" customFormat="1">
      <c r="B90" s="34"/>
      <c r="D90" s="151" t="s">
        <v>417</v>
      </c>
      <c r="F90" s="152" t="s">
        <v>3857</v>
      </c>
      <c r="I90" s="153"/>
      <c r="L90" s="34"/>
      <c r="M90" s="154"/>
      <c r="T90" s="55"/>
      <c r="AT90" s="19" t="s">
        <v>417</v>
      </c>
      <c r="AU90" s="19" t="s">
        <v>80</v>
      </c>
    </row>
    <row r="91" spans="2:65" s="12" customFormat="1" ht="20.399999999999999">
      <c r="B91" s="155"/>
      <c r="D91" s="156" t="s">
        <v>419</v>
      </c>
      <c r="E91" s="157" t="s">
        <v>3</v>
      </c>
      <c r="F91" s="158" t="s">
        <v>3858</v>
      </c>
      <c r="H91" s="159">
        <v>130.69999999999999</v>
      </c>
      <c r="I91" s="160"/>
      <c r="L91" s="155"/>
      <c r="M91" s="161"/>
      <c r="T91" s="162"/>
      <c r="AT91" s="157" t="s">
        <v>419</v>
      </c>
      <c r="AU91" s="157" t="s">
        <v>80</v>
      </c>
      <c r="AV91" s="12" t="s">
        <v>80</v>
      </c>
      <c r="AW91" s="12" t="s">
        <v>33</v>
      </c>
      <c r="AX91" s="12" t="s">
        <v>76</v>
      </c>
      <c r="AY91" s="157" t="s">
        <v>408</v>
      </c>
    </row>
    <row r="92" spans="2:65" s="1" customFormat="1" ht="44.25" customHeight="1">
      <c r="B92" s="137"/>
      <c r="C92" s="138" t="s">
        <v>114</v>
      </c>
      <c r="D92" s="138" t="s">
        <v>411</v>
      </c>
      <c r="E92" s="139" t="s">
        <v>3859</v>
      </c>
      <c r="F92" s="140" t="s">
        <v>3860</v>
      </c>
      <c r="G92" s="141" t="s">
        <v>117</v>
      </c>
      <c r="H92" s="142">
        <v>130.69999999999999</v>
      </c>
      <c r="I92" s="143"/>
      <c r="J92" s="144">
        <f>ROUND(I92*H92,2)</f>
        <v>0</v>
      </c>
      <c r="K92" s="140" t="s">
        <v>414</v>
      </c>
      <c r="L92" s="34"/>
      <c r="M92" s="145" t="s">
        <v>3</v>
      </c>
      <c r="N92" s="146" t="s">
        <v>43</v>
      </c>
      <c r="P92" s="147">
        <f>O92*H92</f>
        <v>0</v>
      </c>
      <c r="Q92" s="147">
        <v>0</v>
      </c>
      <c r="R92" s="147">
        <f>Q92*H92</f>
        <v>0</v>
      </c>
      <c r="S92" s="147">
        <v>0</v>
      </c>
      <c r="T92" s="148">
        <f>S92*H92</f>
        <v>0</v>
      </c>
      <c r="AR92" s="149" t="s">
        <v>415</v>
      </c>
      <c r="AT92" s="149" t="s">
        <v>411</v>
      </c>
      <c r="AU92" s="149" t="s">
        <v>80</v>
      </c>
      <c r="AY92" s="19" t="s">
        <v>408</v>
      </c>
      <c r="BE92" s="150">
        <f>IF(N92="základní",J92,0)</f>
        <v>0</v>
      </c>
      <c r="BF92" s="150">
        <f>IF(N92="snížená",J92,0)</f>
        <v>0</v>
      </c>
      <c r="BG92" s="150">
        <f>IF(N92="zákl. přenesená",J92,0)</f>
        <v>0</v>
      </c>
      <c r="BH92" s="150">
        <f>IF(N92="sníž. přenesená",J92,0)</f>
        <v>0</v>
      </c>
      <c r="BI92" s="150">
        <f>IF(N92="nulová",J92,0)</f>
        <v>0</v>
      </c>
      <c r="BJ92" s="19" t="s">
        <v>76</v>
      </c>
      <c r="BK92" s="150">
        <f>ROUND(I92*H92,2)</f>
        <v>0</v>
      </c>
      <c r="BL92" s="19" t="s">
        <v>415</v>
      </c>
      <c r="BM92" s="149" t="s">
        <v>5190</v>
      </c>
    </row>
    <row r="93" spans="2:65" s="1" customFormat="1">
      <c r="B93" s="34"/>
      <c r="D93" s="151" t="s">
        <v>417</v>
      </c>
      <c r="F93" s="152" t="s">
        <v>3862</v>
      </c>
      <c r="I93" s="153"/>
      <c r="L93" s="34"/>
      <c r="M93" s="154"/>
      <c r="T93" s="55"/>
      <c r="AT93" s="19" t="s">
        <v>417</v>
      </c>
      <c r="AU93" s="19" t="s">
        <v>80</v>
      </c>
    </row>
    <row r="94" spans="2:65" s="12" customFormat="1" ht="20.399999999999999">
      <c r="B94" s="155"/>
      <c r="D94" s="156" t="s">
        <v>419</v>
      </c>
      <c r="E94" s="157" t="s">
        <v>3</v>
      </c>
      <c r="F94" s="158" t="s">
        <v>3863</v>
      </c>
      <c r="H94" s="159">
        <v>130.69999999999999</v>
      </c>
      <c r="I94" s="160"/>
      <c r="L94" s="155"/>
      <c r="M94" s="161"/>
      <c r="T94" s="162"/>
      <c r="AT94" s="157" t="s">
        <v>419</v>
      </c>
      <c r="AU94" s="157" t="s">
        <v>80</v>
      </c>
      <c r="AV94" s="12" t="s">
        <v>80</v>
      </c>
      <c r="AW94" s="12" t="s">
        <v>33</v>
      </c>
      <c r="AX94" s="12" t="s">
        <v>76</v>
      </c>
      <c r="AY94" s="157" t="s">
        <v>408</v>
      </c>
    </row>
    <row r="95" spans="2:65" s="1" customFormat="1" ht="62.7" customHeight="1">
      <c r="B95" s="137"/>
      <c r="C95" s="138" t="s">
        <v>415</v>
      </c>
      <c r="D95" s="138" t="s">
        <v>411</v>
      </c>
      <c r="E95" s="139" t="s">
        <v>3864</v>
      </c>
      <c r="F95" s="140" t="s">
        <v>3865</v>
      </c>
      <c r="G95" s="141" t="s">
        <v>426</v>
      </c>
      <c r="H95" s="142">
        <v>52.28</v>
      </c>
      <c r="I95" s="143"/>
      <c r="J95" s="144">
        <f>ROUND(I95*H95,2)</f>
        <v>0</v>
      </c>
      <c r="K95" s="140" t="s">
        <v>414</v>
      </c>
      <c r="L95" s="34"/>
      <c r="M95" s="145" t="s">
        <v>3</v>
      </c>
      <c r="N95" s="146" t="s">
        <v>43</v>
      </c>
      <c r="P95" s="147">
        <f>O95*H95</f>
        <v>0</v>
      </c>
      <c r="Q95" s="147">
        <v>0</v>
      </c>
      <c r="R95" s="147">
        <f>Q95*H95</f>
        <v>0</v>
      </c>
      <c r="S95" s="147">
        <v>0</v>
      </c>
      <c r="T95" s="148">
        <f>S95*H95</f>
        <v>0</v>
      </c>
      <c r="AR95" s="149" t="s">
        <v>415</v>
      </c>
      <c r="AT95" s="149" t="s">
        <v>411</v>
      </c>
      <c r="AU95" s="149" t="s">
        <v>80</v>
      </c>
      <c r="AY95" s="19" t="s">
        <v>408</v>
      </c>
      <c r="BE95" s="150">
        <f>IF(N95="základní",J95,0)</f>
        <v>0</v>
      </c>
      <c r="BF95" s="150">
        <f>IF(N95="snížená",J95,0)</f>
        <v>0</v>
      </c>
      <c r="BG95" s="150">
        <f>IF(N95="zákl. přenesená",J95,0)</f>
        <v>0</v>
      </c>
      <c r="BH95" s="150">
        <f>IF(N95="sníž. přenesená",J95,0)</f>
        <v>0</v>
      </c>
      <c r="BI95" s="150">
        <f>IF(N95="nulová",J95,0)</f>
        <v>0</v>
      </c>
      <c r="BJ95" s="19" t="s">
        <v>76</v>
      </c>
      <c r="BK95" s="150">
        <f>ROUND(I95*H95,2)</f>
        <v>0</v>
      </c>
      <c r="BL95" s="19" t="s">
        <v>415</v>
      </c>
      <c r="BM95" s="149" t="s">
        <v>5191</v>
      </c>
    </row>
    <row r="96" spans="2:65" s="1" customFormat="1">
      <c r="B96" s="34"/>
      <c r="D96" s="151" t="s">
        <v>417</v>
      </c>
      <c r="F96" s="152" t="s">
        <v>3867</v>
      </c>
      <c r="I96" s="153"/>
      <c r="L96" s="34"/>
      <c r="M96" s="154"/>
      <c r="T96" s="55"/>
      <c r="AT96" s="19" t="s">
        <v>417</v>
      </c>
      <c r="AU96" s="19" t="s">
        <v>80</v>
      </c>
    </row>
    <row r="97" spans="2:65" s="12" customFormat="1">
      <c r="B97" s="155"/>
      <c r="D97" s="156" t="s">
        <v>419</v>
      </c>
      <c r="E97" s="157" t="s">
        <v>3</v>
      </c>
      <c r="F97" s="158" t="s">
        <v>3868</v>
      </c>
      <c r="H97" s="159">
        <v>52.28</v>
      </c>
      <c r="I97" s="160"/>
      <c r="L97" s="155"/>
      <c r="M97" s="161"/>
      <c r="T97" s="162"/>
      <c r="AT97" s="157" t="s">
        <v>419</v>
      </c>
      <c r="AU97" s="157" t="s">
        <v>80</v>
      </c>
      <c r="AV97" s="12" t="s">
        <v>80</v>
      </c>
      <c r="AW97" s="12" t="s">
        <v>33</v>
      </c>
      <c r="AX97" s="12" t="s">
        <v>76</v>
      </c>
      <c r="AY97" s="157" t="s">
        <v>408</v>
      </c>
    </row>
    <row r="98" spans="2:65" s="1" customFormat="1" ht="44.25" customHeight="1">
      <c r="B98" s="137"/>
      <c r="C98" s="138" t="s">
        <v>437</v>
      </c>
      <c r="D98" s="138" t="s">
        <v>411</v>
      </c>
      <c r="E98" s="139" t="s">
        <v>3869</v>
      </c>
      <c r="F98" s="140" t="s">
        <v>500</v>
      </c>
      <c r="G98" s="141" t="s">
        <v>501</v>
      </c>
      <c r="H98" s="142">
        <v>94.103999999999999</v>
      </c>
      <c r="I98" s="143"/>
      <c r="J98" s="144">
        <f>ROUND(I98*H98,2)</f>
        <v>0</v>
      </c>
      <c r="K98" s="140" t="s">
        <v>414</v>
      </c>
      <c r="L98" s="34"/>
      <c r="M98" s="145" t="s">
        <v>3</v>
      </c>
      <c r="N98" s="146" t="s">
        <v>43</v>
      </c>
      <c r="P98" s="147">
        <f>O98*H98</f>
        <v>0</v>
      </c>
      <c r="Q98" s="147">
        <v>0</v>
      </c>
      <c r="R98" s="147">
        <f>Q98*H98</f>
        <v>0</v>
      </c>
      <c r="S98" s="147">
        <v>0</v>
      </c>
      <c r="T98" s="148">
        <f>S98*H98</f>
        <v>0</v>
      </c>
      <c r="AR98" s="149" t="s">
        <v>415</v>
      </c>
      <c r="AT98" s="149" t="s">
        <v>411</v>
      </c>
      <c r="AU98" s="149" t="s">
        <v>80</v>
      </c>
      <c r="AY98" s="19" t="s">
        <v>408</v>
      </c>
      <c r="BE98" s="150">
        <f>IF(N98="základní",J98,0)</f>
        <v>0</v>
      </c>
      <c r="BF98" s="150">
        <f>IF(N98="snížená",J98,0)</f>
        <v>0</v>
      </c>
      <c r="BG98" s="150">
        <f>IF(N98="zákl. přenesená",J98,0)</f>
        <v>0</v>
      </c>
      <c r="BH98" s="150">
        <f>IF(N98="sníž. přenesená",J98,0)</f>
        <v>0</v>
      </c>
      <c r="BI98" s="150">
        <f>IF(N98="nulová",J98,0)</f>
        <v>0</v>
      </c>
      <c r="BJ98" s="19" t="s">
        <v>76</v>
      </c>
      <c r="BK98" s="150">
        <f>ROUND(I98*H98,2)</f>
        <v>0</v>
      </c>
      <c r="BL98" s="19" t="s">
        <v>415</v>
      </c>
      <c r="BM98" s="149" t="s">
        <v>5192</v>
      </c>
    </row>
    <row r="99" spans="2:65" s="1" customFormat="1">
      <c r="B99" s="34"/>
      <c r="D99" s="151" t="s">
        <v>417</v>
      </c>
      <c r="F99" s="152" t="s">
        <v>3871</v>
      </c>
      <c r="I99" s="153"/>
      <c r="L99" s="34"/>
      <c r="M99" s="154"/>
      <c r="T99" s="55"/>
      <c r="AT99" s="19" t="s">
        <v>417</v>
      </c>
      <c r="AU99" s="19" t="s">
        <v>80</v>
      </c>
    </row>
    <row r="100" spans="2:65" s="12" customFormat="1" ht="20.399999999999999">
      <c r="B100" s="155"/>
      <c r="D100" s="156" t="s">
        <v>419</v>
      </c>
      <c r="E100" s="157" t="s">
        <v>3</v>
      </c>
      <c r="F100" s="158" t="s">
        <v>3872</v>
      </c>
      <c r="H100" s="159">
        <v>94.103999999999999</v>
      </c>
      <c r="I100" s="160"/>
      <c r="L100" s="155"/>
      <c r="M100" s="161"/>
      <c r="T100" s="162"/>
      <c r="AT100" s="157" t="s">
        <v>419</v>
      </c>
      <c r="AU100" s="157" t="s">
        <v>80</v>
      </c>
      <c r="AV100" s="12" t="s">
        <v>80</v>
      </c>
      <c r="AW100" s="12" t="s">
        <v>33</v>
      </c>
      <c r="AX100" s="12" t="s">
        <v>76</v>
      </c>
      <c r="AY100" s="157" t="s">
        <v>408</v>
      </c>
    </row>
    <row r="101" spans="2:65" s="1" customFormat="1" ht="37.799999999999997" customHeight="1">
      <c r="B101" s="137"/>
      <c r="C101" s="138" t="s">
        <v>452</v>
      </c>
      <c r="D101" s="138" t="s">
        <v>411</v>
      </c>
      <c r="E101" s="139" t="s">
        <v>3873</v>
      </c>
      <c r="F101" s="140" t="s">
        <v>3874</v>
      </c>
      <c r="G101" s="141" t="s">
        <v>426</v>
      </c>
      <c r="H101" s="142">
        <v>52.28</v>
      </c>
      <c r="I101" s="143"/>
      <c r="J101" s="144">
        <f>ROUND(I101*H101,2)</f>
        <v>0</v>
      </c>
      <c r="K101" s="140" t="s">
        <v>414</v>
      </c>
      <c r="L101" s="34"/>
      <c r="M101" s="145" t="s">
        <v>3</v>
      </c>
      <c r="N101" s="146" t="s">
        <v>43</v>
      </c>
      <c r="P101" s="147">
        <f>O101*H101</f>
        <v>0</v>
      </c>
      <c r="Q101" s="147">
        <v>0</v>
      </c>
      <c r="R101" s="147">
        <f>Q101*H101</f>
        <v>0</v>
      </c>
      <c r="S101" s="147">
        <v>0</v>
      </c>
      <c r="T101" s="148">
        <f>S101*H101</f>
        <v>0</v>
      </c>
      <c r="AR101" s="149" t="s">
        <v>415</v>
      </c>
      <c r="AT101" s="149" t="s">
        <v>411</v>
      </c>
      <c r="AU101" s="149" t="s">
        <v>80</v>
      </c>
      <c r="AY101" s="19" t="s">
        <v>408</v>
      </c>
      <c r="BE101" s="150">
        <f>IF(N101="základní",J101,0)</f>
        <v>0</v>
      </c>
      <c r="BF101" s="150">
        <f>IF(N101="snížená",J101,0)</f>
        <v>0</v>
      </c>
      <c r="BG101" s="150">
        <f>IF(N101="zákl. přenesená",J101,0)</f>
        <v>0</v>
      </c>
      <c r="BH101" s="150">
        <f>IF(N101="sníž. přenesená",J101,0)</f>
        <v>0</v>
      </c>
      <c r="BI101" s="150">
        <f>IF(N101="nulová",J101,0)</f>
        <v>0</v>
      </c>
      <c r="BJ101" s="19" t="s">
        <v>76</v>
      </c>
      <c r="BK101" s="150">
        <f>ROUND(I101*H101,2)</f>
        <v>0</v>
      </c>
      <c r="BL101" s="19" t="s">
        <v>415</v>
      </c>
      <c r="BM101" s="149" t="s">
        <v>5193</v>
      </c>
    </row>
    <row r="102" spans="2:65" s="1" customFormat="1">
      <c r="B102" s="34"/>
      <c r="D102" s="151" t="s">
        <v>417</v>
      </c>
      <c r="F102" s="152" t="s">
        <v>3876</v>
      </c>
      <c r="I102" s="153"/>
      <c r="L102" s="34"/>
      <c r="M102" s="154"/>
      <c r="T102" s="55"/>
      <c r="AT102" s="19" t="s">
        <v>417</v>
      </c>
      <c r="AU102" s="19" t="s">
        <v>80</v>
      </c>
    </row>
    <row r="103" spans="2:65" s="12" customFormat="1">
      <c r="B103" s="155"/>
      <c r="D103" s="156" t="s">
        <v>419</v>
      </c>
      <c r="E103" s="157" t="s">
        <v>3</v>
      </c>
      <c r="F103" s="158" t="s">
        <v>3868</v>
      </c>
      <c r="H103" s="159">
        <v>52.28</v>
      </c>
      <c r="I103" s="160"/>
      <c r="L103" s="155"/>
      <c r="M103" s="161"/>
      <c r="T103" s="162"/>
      <c r="AT103" s="157" t="s">
        <v>419</v>
      </c>
      <c r="AU103" s="157" t="s">
        <v>80</v>
      </c>
      <c r="AV103" s="12" t="s">
        <v>80</v>
      </c>
      <c r="AW103" s="12" t="s">
        <v>33</v>
      </c>
      <c r="AX103" s="12" t="s">
        <v>76</v>
      </c>
      <c r="AY103" s="157" t="s">
        <v>408</v>
      </c>
    </row>
    <row r="104" spans="2:65" s="1" customFormat="1" ht="44.25" customHeight="1">
      <c r="B104" s="137"/>
      <c r="C104" s="138" t="s">
        <v>458</v>
      </c>
      <c r="D104" s="138" t="s">
        <v>411</v>
      </c>
      <c r="E104" s="139" t="s">
        <v>3877</v>
      </c>
      <c r="F104" s="140" t="s">
        <v>3878</v>
      </c>
      <c r="G104" s="141" t="s">
        <v>426</v>
      </c>
      <c r="H104" s="142">
        <v>23.72</v>
      </c>
      <c r="I104" s="143"/>
      <c r="J104" s="144">
        <f>ROUND(I104*H104,2)</f>
        <v>0</v>
      </c>
      <c r="K104" s="140" t="s">
        <v>414</v>
      </c>
      <c r="L104" s="34"/>
      <c r="M104" s="145" t="s">
        <v>3</v>
      </c>
      <c r="N104" s="146" t="s">
        <v>43</v>
      </c>
      <c r="P104" s="147">
        <f>O104*H104</f>
        <v>0</v>
      </c>
      <c r="Q104" s="147">
        <v>0</v>
      </c>
      <c r="R104" s="147">
        <f>Q104*H104</f>
        <v>0</v>
      </c>
      <c r="S104" s="147">
        <v>0</v>
      </c>
      <c r="T104" s="148">
        <f>S104*H104</f>
        <v>0</v>
      </c>
      <c r="AR104" s="149" t="s">
        <v>415</v>
      </c>
      <c r="AT104" s="149" t="s">
        <v>411</v>
      </c>
      <c r="AU104" s="149" t="s">
        <v>80</v>
      </c>
      <c r="AY104" s="19" t="s">
        <v>408</v>
      </c>
      <c r="BE104" s="150">
        <f>IF(N104="základní",J104,0)</f>
        <v>0</v>
      </c>
      <c r="BF104" s="150">
        <f>IF(N104="snížená",J104,0)</f>
        <v>0</v>
      </c>
      <c r="BG104" s="150">
        <f>IF(N104="zákl. přenesená",J104,0)</f>
        <v>0</v>
      </c>
      <c r="BH104" s="150">
        <f>IF(N104="sníž. přenesená",J104,0)</f>
        <v>0</v>
      </c>
      <c r="BI104" s="150">
        <f>IF(N104="nulová",J104,0)</f>
        <v>0</v>
      </c>
      <c r="BJ104" s="19" t="s">
        <v>76</v>
      </c>
      <c r="BK104" s="150">
        <f>ROUND(I104*H104,2)</f>
        <v>0</v>
      </c>
      <c r="BL104" s="19" t="s">
        <v>415</v>
      </c>
      <c r="BM104" s="149" t="s">
        <v>5194</v>
      </c>
    </row>
    <row r="105" spans="2:65" s="1" customFormat="1">
      <c r="B105" s="34"/>
      <c r="D105" s="151" t="s">
        <v>417</v>
      </c>
      <c r="F105" s="152" t="s">
        <v>3880</v>
      </c>
      <c r="I105" s="153"/>
      <c r="L105" s="34"/>
      <c r="M105" s="154"/>
      <c r="T105" s="55"/>
      <c r="AT105" s="19" t="s">
        <v>417</v>
      </c>
      <c r="AU105" s="19" t="s">
        <v>80</v>
      </c>
    </row>
    <row r="106" spans="2:65" s="12" customFormat="1" ht="20.399999999999999">
      <c r="B106" s="155"/>
      <c r="D106" s="156" t="s">
        <v>419</v>
      </c>
      <c r="E106" s="157" t="s">
        <v>3</v>
      </c>
      <c r="F106" s="158" t="s">
        <v>3881</v>
      </c>
      <c r="H106" s="159">
        <v>23.72</v>
      </c>
      <c r="I106" s="160"/>
      <c r="L106" s="155"/>
      <c r="M106" s="161"/>
      <c r="T106" s="162"/>
      <c r="AT106" s="157" t="s">
        <v>419</v>
      </c>
      <c r="AU106" s="157" t="s">
        <v>80</v>
      </c>
      <c r="AV106" s="12" t="s">
        <v>80</v>
      </c>
      <c r="AW106" s="12" t="s">
        <v>33</v>
      </c>
      <c r="AX106" s="12" t="s">
        <v>72</v>
      </c>
      <c r="AY106" s="157" t="s">
        <v>408</v>
      </c>
    </row>
    <row r="107" spans="2:65" s="14" customFormat="1">
      <c r="B107" s="170"/>
      <c r="D107" s="156" t="s">
        <v>419</v>
      </c>
      <c r="E107" s="171" t="s">
        <v>3</v>
      </c>
      <c r="F107" s="172" t="s">
        <v>451</v>
      </c>
      <c r="H107" s="173">
        <v>23.72</v>
      </c>
      <c r="I107" s="174"/>
      <c r="L107" s="170"/>
      <c r="M107" s="175"/>
      <c r="T107" s="176"/>
      <c r="AT107" s="171" t="s">
        <v>419</v>
      </c>
      <c r="AU107" s="171" t="s">
        <v>80</v>
      </c>
      <c r="AV107" s="14" t="s">
        <v>415</v>
      </c>
      <c r="AW107" s="14" t="s">
        <v>33</v>
      </c>
      <c r="AX107" s="14" t="s">
        <v>76</v>
      </c>
      <c r="AY107" s="171" t="s">
        <v>408</v>
      </c>
    </row>
    <row r="108" spans="2:65" s="1" customFormat="1" ht="66.75" customHeight="1">
      <c r="B108" s="137"/>
      <c r="C108" s="138" t="s">
        <v>470</v>
      </c>
      <c r="D108" s="138" t="s">
        <v>411</v>
      </c>
      <c r="E108" s="139" t="s">
        <v>672</v>
      </c>
      <c r="F108" s="140" t="s">
        <v>673</v>
      </c>
      <c r="G108" s="141" t="s">
        <v>426</v>
      </c>
      <c r="H108" s="142">
        <v>23.8</v>
      </c>
      <c r="I108" s="143"/>
      <c r="J108" s="144">
        <f>ROUND(I108*H108,2)</f>
        <v>0</v>
      </c>
      <c r="K108" s="140" t="s">
        <v>414</v>
      </c>
      <c r="L108" s="34"/>
      <c r="M108" s="145" t="s">
        <v>3</v>
      </c>
      <c r="N108" s="146" t="s">
        <v>43</v>
      </c>
      <c r="P108" s="147">
        <f>O108*H108</f>
        <v>0</v>
      </c>
      <c r="Q108" s="147">
        <v>0</v>
      </c>
      <c r="R108" s="147">
        <f>Q108*H108</f>
        <v>0</v>
      </c>
      <c r="S108" s="147">
        <v>0</v>
      </c>
      <c r="T108" s="148">
        <f>S108*H108</f>
        <v>0</v>
      </c>
      <c r="AR108" s="149" t="s">
        <v>415</v>
      </c>
      <c r="AT108" s="149" t="s">
        <v>411</v>
      </c>
      <c r="AU108" s="149" t="s">
        <v>80</v>
      </c>
      <c r="AY108" s="19" t="s">
        <v>408</v>
      </c>
      <c r="BE108" s="150">
        <f>IF(N108="základní",J108,0)</f>
        <v>0</v>
      </c>
      <c r="BF108" s="150">
        <f>IF(N108="snížená",J108,0)</f>
        <v>0</v>
      </c>
      <c r="BG108" s="150">
        <f>IF(N108="zákl. přenesená",J108,0)</f>
        <v>0</v>
      </c>
      <c r="BH108" s="150">
        <f>IF(N108="sníž. přenesená",J108,0)</f>
        <v>0</v>
      </c>
      <c r="BI108" s="150">
        <f>IF(N108="nulová",J108,0)</f>
        <v>0</v>
      </c>
      <c r="BJ108" s="19" t="s">
        <v>76</v>
      </c>
      <c r="BK108" s="150">
        <f>ROUND(I108*H108,2)</f>
        <v>0</v>
      </c>
      <c r="BL108" s="19" t="s">
        <v>415</v>
      </c>
      <c r="BM108" s="149" t="s">
        <v>5195</v>
      </c>
    </row>
    <row r="109" spans="2:65" s="1" customFormat="1">
      <c r="B109" s="34"/>
      <c r="D109" s="151" t="s">
        <v>417</v>
      </c>
      <c r="F109" s="152" t="s">
        <v>675</v>
      </c>
      <c r="I109" s="153"/>
      <c r="L109" s="34"/>
      <c r="M109" s="154"/>
      <c r="T109" s="55"/>
      <c r="AT109" s="19" t="s">
        <v>417</v>
      </c>
      <c r="AU109" s="19" t="s">
        <v>80</v>
      </c>
    </row>
    <row r="110" spans="2:65" s="12" customFormat="1" ht="20.399999999999999">
      <c r="B110" s="155"/>
      <c r="D110" s="156" t="s">
        <v>419</v>
      </c>
      <c r="E110" s="157" t="s">
        <v>3</v>
      </c>
      <c r="F110" s="158" t="s">
        <v>3883</v>
      </c>
      <c r="H110" s="159">
        <v>23.8</v>
      </c>
      <c r="I110" s="160"/>
      <c r="L110" s="155"/>
      <c r="M110" s="161"/>
      <c r="T110" s="162"/>
      <c r="AT110" s="157" t="s">
        <v>419</v>
      </c>
      <c r="AU110" s="157" t="s">
        <v>80</v>
      </c>
      <c r="AV110" s="12" t="s">
        <v>80</v>
      </c>
      <c r="AW110" s="12" t="s">
        <v>33</v>
      </c>
      <c r="AX110" s="12" t="s">
        <v>76</v>
      </c>
      <c r="AY110" s="157" t="s">
        <v>408</v>
      </c>
    </row>
    <row r="111" spans="2:65" s="1" customFormat="1" ht="16.5" customHeight="1">
      <c r="B111" s="137"/>
      <c r="C111" s="177" t="s">
        <v>107</v>
      </c>
      <c r="D111" s="177" t="s">
        <v>513</v>
      </c>
      <c r="E111" s="178" t="s">
        <v>3884</v>
      </c>
      <c r="F111" s="179" t="s">
        <v>3885</v>
      </c>
      <c r="G111" s="180" t="s">
        <v>501</v>
      </c>
      <c r="H111" s="181">
        <v>94.103999999999999</v>
      </c>
      <c r="I111" s="182"/>
      <c r="J111" s="183">
        <f>ROUND(I111*H111,2)</f>
        <v>0</v>
      </c>
      <c r="K111" s="179" t="s">
        <v>3327</v>
      </c>
      <c r="L111" s="184"/>
      <c r="M111" s="185" t="s">
        <v>3</v>
      </c>
      <c r="N111" s="186" t="s">
        <v>43</v>
      </c>
      <c r="P111" s="147">
        <f>O111*H111</f>
        <v>0</v>
      </c>
      <c r="Q111" s="147">
        <v>1</v>
      </c>
      <c r="R111" s="147">
        <f>Q111*H111</f>
        <v>94.103999999999999</v>
      </c>
      <c r="S111" s="147">
        <v>0</v>
      </c>
      <c r="T111" s="148">
        <f>S111*H111</f>
        <v>0</v>
      </c>
      <c r="AR111" s="149" t="s">
        <v>470</v>
      </c>
      <c r="AT111" s="149" t="s">
        <v>513</v>
      </c>
      <c r="AU111" s="149" t="s">
        <v>80</v>
      </c>
      <c r="AY111" s="19" t="s">
        <v>408</v>
      </c>
      <c r="BE111" s="150">
        <f>IF(N111="základní",J111,0)</f>
        <v>0</v>
      </c>
      <c r="BF111" s="150">
        <f>IF(N111="snížená",J111,0)</f>
        <v>0</v>
      </c>
      <c r="BG111" s="150">
        <f>IF(N111="zákl. přenesená",J111,0)</f>
        <v>0</v>
      </c>
      <c r="BH111" s="150">
        <f>IF(N111="sníž. přenesená",J111,0)</f>
        <v>0</v>
      </c>
      <c r="BI111" s="150">
        <f>IF(N111="nulová",J111,0)</f>
        <v>0</v>
      </c>
      <c r="BJ111" s="19" t="s">
        <v>76</v>
      </c>
      <c r="BK111" s="150">
        <f>ROUND(I111*H111,2)</f>
        <v>0</v>
      </c>
      <c r="BL111" s="19" t="s">
        <v>415</v>
      </c>
      <c r="BM111" s="149" t="s">
        <v>5196</v>
      </c>
    </row>
    <row r="112" spans="2:65" s="12" customFormat="1">
      <c r="B112" s="155"/>
      <c r="D112" s="156" t="s">
        <v>419</v>
      </c>
      <c r="E112" s="157" t="s">
        <v>3</v>
      </c>
      <c r="F112" s="158" t="s">
        <v>3887</v>
      </c>
      <c r="H112" s="159">
        <v>94.103999999999999</v>
      </c>
      <c r="I112" s="160"/>
      <c r="L112" s="155"/>
      <c r="M112" s="161"/>
      <c r="T112" s="162"/>
      <c r="AT112" s="157" t="s">
        <v>419</v>
      </c>
      <c r="AU112" s="157" t="s">
        <v>80</v>
      </c>
      <c r="AV112" s="12" t="s">
        <v>80</v>
      </c>
      <c r="AW112" s="12" t="s">
        <v>33</v>
      </c>
      <c r="AX112" s="12" t="s">
        <v>76</v>
      </c>
      <c r="AY112" s="157" t="s">
        <v>408</v>
      </c>
    </row>
    <row r="113" spans="2:65" s="11" customFormat="1" ht="22.8" customHeight="1">
      <c r="B113" s="125"/>
      <c r="D113" s="126" t="s">
        <v>71</v>
      </c>
      <c r="E113" s="135" t="s">
        <v>415</v>
      </c>
      <c r="F113" s="135" t="s">
        <v>990</v>
      </c>
      <c r="I113" s="128"/>
      <c r="J113" s="136">
        <f>BK113</f>
        <v>0</v>
      </c>
      <c r="L113" s="125"/>
      <c r="M113" s="130"/>
      <c r="P113" s="131">
        <f>SUM(P114:P116)</f>
        <v>0</v>
      </c>
      <c r="R113" s="131">
        <f>SUM(R114:R116)</f>
        <v>0</v>
      </c>
      <c r="T113" s="132">
        <f>SUM(T114:T116)</f>
        <v>0</v>
      </c>
      <c r="AR113" s="126" t="s">
        <v>76</v>
      </c>
      <c r="AT113" s="133" t="s">
        <v>71</v>
      </c>
      <c r="AU113" s="133" t="s">
        <v>76</v>
      </c>
      <c r="AY113" s="126" t="s">
        <v>408</v>
      </c>
      <c r="BK113" s="134">
        <f>SUM(BK114:BK116)</f>
        <v>0</v>
      </c>
    </row>
    <row r="114" spans="2:65" s="1" customFormat="1" ht="24.15" customHeight="1">
      <c r="B114" s="137"/>
      <c r="C114" s="138" t="s">
        <v>482</v>
      </c>
      <c r="D114" s="138" t="s">
        <v>411</v>
      </c>
      <c r="E114" s="139" t="s">
        <v>3888</v>
      </c>
      <c r="F114" s="140" t="s">
        <v>3889</v>
      </c>
      <c r="G114" s="141" t="s">
        <v>426</v>
      </c>
      <c r="H114" s="142">
        <v>4.76</v>
      </c>
      <c r="I114" s="143"/>
      <c r="J114" s="144">
        <f>ROUND(I114*H114,2)</f>
        <v>0</v>
      </c>
      <c r="K114" s="140" t="s">
        <v>414</v>
      </c>
      <c r="L114" s="34"/>
      <c r="M114" s="145" t="s">
        <v>3</v>
      </c>
      <c r="N114" s="146" t="s">
        <v>43</v>
      </c>
      <c r="P114" s="147">
        <f>O114*H114</f>
        <v>0</v>
      </c>
      <c r="Q114" s="147">
        <v>0</v>
      </c>
      <c r="R114" s="147">
        <f>Q114*H114</f>
        <v>0</v>
      </c>
      <c r="S114" s="147">
        <v>0</v>
      </c>
      <c r="T114" s="148">
        <f>S114*H114</f>
        <v>0</v>
      </c>
      <c r="AR114" s="149" t="s">
        <v>415</v>
      </c>
      <c r="AT114" s="149" t="s">
        <v>411</v>
      </c>
      <c r="AU114" s="149" t="s">
        <v>80</v>
      </c>
      <c r="AY114" s="19" t="s">
        <v>408</v>
      </c>
      <c r="BE114" s="150">
        <f>IF(N114="základní",J114,0)</f>
        <v>0</v>
      </c>
      <c r="BF114" s="150">
        <f>IF(N114="snížená",J114,0)</f>
        <v>0</v>
      </c>
      <c r="BG114" s="150">
        <f>IF(N114="zákl. přenesená",J114,0)</f>
        <v>0</v>
      </c>
      <c r="BH114" s="150">
        <f>IF(N114="sníž. přenesená",J114,0)</f>
        <v>0</v>
      </c>
      <c r="BI114" s="150">
        <f>IF(N114="nulová",J114,0)</f>
        <v>0</v>
      </c>
      <c r="BJ114" s="19" t="s">
        <v>76</v>
      </c>
      <c r="BK114" s="150">
        <f>ROUND(I114*H114,2)</f>
        <v>0</v>
      </c>
      <c r="BL114" s="19" t="s">
        <v>415</v>
      </c>
      <c r="BM114" s="149" t="s">
        <v>5197</v>
      </c>
    </row>
    <row r="115" spans="2:65" s="1" customFormat="1">
      <c r="B115" s="34"/>
      <c r="D115" s="151" t="s">
        <v>417</v>
      </c>
      <c r="F115" s="152" t="s">
        <v>3891</v>
      </c>
      <c r="I115" s="153"/>
      <c r="L115" s="34"/>
      <c r="M115" s="154"/>
      <c r="T115" s="55"/>
      <c r="AT115" s="19" t="s">
        <v>417</v>
      </c>
      <c r="AU115" s="19" t="s">
        <v>80</v>
      </c>
    </row>
    <row r="116" spans="2:65" s="12" customFormat="1" ht="20.399999999999999">
      <c r="B116" s="155"/>
      <c r="D116" s="156" t="s">
        <v>419</v>
      </c>
      <c r="E116" s="157" t="s">
        <v>3</v>
      </c>
      <c r="F116" s="158" t="s">
        <v>3892</v>
      </c>
      <c r="H116" s="159">
        <v>4.76</v>
      </c>
      <c r="I116" s="160"/>
      <c r="L116" s="155"/>
      <c r="M116" s="161"/>
      <c r="T116" s="162"/>
      <c r="AT116" s="157" t="s">
        <v>419</v>
      </c>
      <c r="AU116" s="157" t="s">
        <v>80</v>
      </c>
      <c r="AV116" s="12" t="s">
        <v>80</v>
      </c>
      <c r="AW116" s="12" t="s">
        <v>33</v>
      </c>
      <c r="AX116" s="12" t="s">
        <v>76</v>
      </c>
      <c r="AY116" s="157" t="s">
        <v>408</v>
      </c>
    </row>
    <row r="117" spans="2:65" s="11" customFormat="1" ht="25.95" customHeight="1">
      <c r="B117" s="125"/>
      <c r="D117" s="126" t="s">
        <v>71</v>
      </c>
      <c r="E117" s="127" t="s">
        <v>1812</v>
      </c>
      <c r="F117" s="127" t="s">
        <v>1813</v>
      </c>
      <c r="I117" s="128"/>
      <c r="J117" s="129">
        <f>BK117</f>
        <v>0</v>
      </c>
      <c r="L117" s="125"/>
      <c r="M117" s="130"/>
      <c r="P117" s="131">
        <f>SUM(P118:P131)</f>
        <v>0</v>
      </c>
      <c r="R117" s="131">
        <f>SUM(R118:R131)</f>
        <v>2.1830000000000002E-2</v>
      </c>
      <c r="T117" s="132">
        <f>SUM(T118:T131)</f>
        <v>0</v>
      </c>
      <c r="AR117" s="126" t="s">
        <v>80</v>
      </c>
      <c r="AT117" s="133" t="s">
        <v>71</v>
      </c>
      <c r="AU117" s="133" t="s">
        <v>72</v>
      </c>
      <c r="AY117" s="126" t="s">
        <v>408</v>
      </c>
      <c r="BK117" s="134">
        <f>SUM(BK118:BK131)</f>
        <v>0</v>
      </c>
    </row>
    <row r="118" spans="2:65" s="1" customFormat="1" ht="24.15" customHeight="1">
      <c r="B118" s="137"/>
      <c r="C118" s="138" t="s">
        <v>84</v>
      </c>
      <c r="D118" s="138" t="s">
        <v>411</v>
      </c>
      <c r="E118" s="139" t="s">
        <v>3332</v>
      </c>
      <c r="F118" s="140" t="s">
        <v>5198</v>
      </c>
      <c r="G118" s="141" t="s">
        <v>561</v>
      </c>
      <c r="H118" s="142">
        <v>1</v>
      </c>
      <c r="I118" s="143"/>
      <c r="J118" s="144">
        <f t="shared" ref="J118:J131" si="0">ROUND(I118*H118,2)</f>
        <v>0</v>
      </c>
      <c r="K118" s="140" t="s">
        <v>665</v>
      </c>
      <c r="L118" s="34"/>
      <c r="M118" s="145" t="s">
        <v>3</v>
      </c>
      <c r="N118" s="146" t="s">
        <v>43</v>
      </c>
      <c r="P118" s="147">
        <f t="shared" ref="P118:P131" si="1">O118*H118</f>
        <v>0</v>
      </c>
      <c r="Q118" s="147">
        <v>3.3800000000000002E-3</v>
      </c>
      <c r="R118" s="147">
        <f t="shared" ref="R118:R131" si="2">Q118*H118</f>
        <v>3.3800000000000002E-3</v>
      </c>
      <c r="S118" s="147">
        <v>0</v>
      </c>
      <c r="T118" s="148">
        <f t="shared" ref="T118:T131" si="3">S118*H118</f>
        <v>0</v>
      </c>
      <c r="AR118" s="149" t="s">
        <v>98</v>
      </c>
      <c r="AT118" s="149" t="s">
        <v>411</v>
      </c>
      <c r="AU118" s="149" t="s">
        <v>76</v>
      </c>
      <c r="AY118" s="19" t="s">
        <v>408</v>
      </c>
      <c r="BE118" s="150">
        <f t="shared" ref="BE118:BE131" si="4">IF(N118="základní",J118,0)</f>
        <v>0</v>
      </c>
      <c r="BF118" s="150">
        <f t="shared" ref="BF118:BF131" si="5">IF(N118="snížená",J118,0)</f>
        <v>0</v>
      </c>
      <c r="BG118" s="150">
        <f t="shared" ref="BG118:BG131" si="6">IF(N118="zákl. přenesená",J118,0)</f>
        <v>0</v>
      </c>
      <c r="BH118" s="150">
        <f t="shared" ref="BH118:BH131" si="7">IF(N118="sníž. přenesená",J118,0)</f>
        <v>0</v>
      </c>
      <c r="BI118" s="150">
        <f t="shared" ref="BI118:BI131" si="8">IF(N118="nulová",J118,0)</f>
        <v>0</v>
      </c>
      <c r="BJ118" s="19" t="s">
        <v>76</v>
      </c>
      <c r="BK118" s="150">
        <f t="shared" ref="BK118:BK131" si="9">ROUND(I118*H118,2)</f>
        <v>0</v>
      </c>
      <c r="BL118" s="19" t="s">
        <v>98</v>
      </c>
      <c r="BM118" s="149" t="s">
        <v>5199</v>
      </c>
    </row>
    <row r="119" spans="2:65" s="1" customFormat="1" ht="16.5" customHeight="1">
      <c r="B119" s="137"/>
      <c r="C119" s="138" t="s">
        <v>9</v>
      </c>
      <c r="D119" s="138" t="s">
        <v>411</v>
      </c>
      <c r="E119" s="139" t="s">
        <v>3336</v>
      </c>
      <c r="F119" s="140" t="s">
        <v>5200</v>
      </c>
      <c r="G119" s="141" t="s">
        <v>561</v>
      </c>
      <c r="H119" s="142">
        <v>1</v>
      </c>
      <c r="I119" s="143"/>
      <c r="J119" s="144">
        <f t="shared" si="0"/>
        <v>0</v>
      </c>
      <c r="K119" s="140" t="s">
        <v>665</v>
      </c>
      <c r="L119" s="34"/>
      <c r="M119" s="145" t="s">
        <v>3</v>
      </c>
      <c r="N119" s="146" t="s">
        <v>43</v>
      </c>
      <c r="P119" s="147">
        <f t="shared" si="1"/>
        <v>0</v>
      </c>
      <c r="Q119" s="147">
        <v>2.2000000000000001E-4</v>
      </c>
      <c r="R119" s="147">
        <f t="shared" si="2"/>
        <v>2.2000000000000001E-4</v>
      </c>
      <c r="S119" s="147">
        <v>0</v>
      </c>
      <c r="T119" s="148">
        <f t="shared" si="3"/>
        <v>0</v>
      </c>
      <c r="AR119" s="149" t="s">
        <v>98</v>
      </c>
      <c r="AT119" s="149" t="s">
        <v>411</v>
      </c>
      <c r="AU119" s="149" t="s">
        <v>76</v>
      </c>
      <c r="AY119" s="19" t="s">
        <v>408</v>
      </c>
      <c r="BE119" s="150">
        <f t="shared" si="4"/>
        <v>0</v>
      </c>
      <c r="BF119" s="150">
        <f t="shared" si="5"/>
        <v>0</v>
      </c>
      <c r="BG119" s="150">
        <f t="shared" si="6"/>
        <v>0</v>
      </c>
      <c r="BH119" s="150">
        <f t="shared" si="7"/>
        <v>0</v>
      </c>
      <c r="BI119" s="150">
        <f t="shared" si="8"/>
        <v>0</v>
      </c>
      <c r="BJ119" s="19" t="s">
        <v>76</v>
      </c>
      <c r="BK119" s="150">
        <f t="shared" si="9"/>
        <v>0</v>
      </c>
      <c r="BL119" s="19" t="s">
        <v>98</v>
      </c>
      <c r="BM119" s="149" t="s">
        <v>5201</v>
      </c>
    </row>
    <row r="120" spans="2:65" s="1" customFormat="1" ht="33" customHeight="1">
      <c r="B120" s="137"/>
      <c r="C120" s="138" t="s">
        <v>89</v>
      </c>
      <c r="D120" s="138" t="s">
        <v>411</v>
      </c>
      <c r="E120" s="139" t="s">
        <v>5202</v>
      </c>
      <c r="F120" s="140" t="s">
        <v>5203</v>
      </c>
      <c r="G120" s="141" t="s">
        <v>650</v>
      </c>
      <c r="H120" s="142">
        <v>10</v>
      </c>
      <c r="I120" s="143"/>
      <c r="J120" s="144">
        <f t="shared" si="0"/>
        <v>0</v>
      </c>
      <c r="K120" s="140" t="s">
        <v>5204</v>
      </c>
      <c r="L120" s="34"/>
      <c r="M120" s="145" t="s">
        <v>3</v>
      </c>
      <c r="N120" s="146" t="s">
        <v>43</v>
      </c>
      <c r="P120" s="147">
        <f t="shared" si="1"/>
        <v>0</v>
      </c>
      <c r="Q120" s="147">
        <v>3.6999999999999999E-4</v>
      </c>
      <c r="R120" s="147">
        <f t="shared" si="2"/>
        <v>3.7000000000000002E-3</v>
      </c>
      <c r="S120" s="147">
        <v>0</v>
      </c>
      <c r="T120" s="148">
        <f t="shared" si="3"/>
        <v>0</v>
      </c>
      <c r="AR120" s="149" t="s">
        <v>98</v>
      </c>
      <c r="AT120" s="149" t="s">
        <v>411</v>
      </c>
      <c r="AU120" s="149" t="s">
        <v>76</v>
      </c>
      <c r="AY120" s="19" t="s">
        <v>408</v>
      </c>
      <c r="BE120" s="150">
        <f t="shared" si="4"/>
        <v>0</v>
      </c>
      <c r="BF120" s="150">
        <f t="shared" si="5"/>
        <v>0</v>
      </c>
      <c r="BG120" s="150">
        <f t="shared" si="6"/>
        <v>0</v>
      </c>
      <c r="BH120" s="150">
        <f t="shared" si="7"/>
        <v>0</v>
      </c>
      <c r="BI120" s="150">
        <f t="shared" si="8"/>
        <v>0</v>
      </c>
      <c r="BJ120" s="19" t="s">
        <v>76</v>
      </c>
      <c r="BK120" s="150">
        <f t="shared" si="9"/>
        <v>0</v>
      </c>
      <c r="BL120" s="19" t="s">
        <v>98</v>
      </c>
      <c r="BM120" s="149" t="s">
        <v>5205</v>
      </c>
    </row>
    <row r="121" spans="2:65" s="1" customFormat="1" ht="33" customHeight="1">
      <c r="B121" s="137"/>
      <c r="C121" s="138" t="s">
        <v>92</v>
      </c>
      <c r="D121" s="138" t="s">
        <v>411</v>
      </c>
      <c r="E121" s="139" t="s">
        <v>5206</v>
      </c>
      <c r="F121" s="140" t="s">
        <v>5207</v>
      </c>
      <c r="G121" s="141" t="s">
        <v>650</v>
      </c>
      <c r="H121" s="142">
        <v>8</v>
      </c>
      <c r="I121" s="143"/>
      <c r="J121" s="144">
        <f t="shared" si="0"/>
        <v>0</v>
      </c>
      <c r="K121" s="140" t="s">
        <v>5204</v>
      </c>
      <c r="L121" s="34"/>
      <c r="M121" s="145" t="s">
        <v>3</v>
      </c>
      <c r="N121" s="146" t="s">
        <v>43</v>
      </c>
      <c r="P121" s="147">
        <f t="shared" si="1"/>
        <v>0</v>
      </c>
      <c r="Q121" s="147">
        <v>8.4000000000000003E-4</v>
      </c>
      <c r="R121" s="147">
        <f t="shared" si="2"/>
        <v>6.7200000000000003E-3</v>
      </c>
      <c r="S121" s="147">
        <v>0</v>
      </c>
      <c r="T121" s="148">
        <f t="shared" si="3"/>
        <v>0</v>
      </c>
      <c r="AR121" s="149" t="s">
        <v>98</v>
      </c>
      <c r="AT121" s="149" t="s">
        <v>411</v>
      </c>
      <c r="AU121" s="149" t="s">
        <v>76</v>
      </c>
      <c r="AY121" s="19" t="s">
        <v>408</v>
      </c>
      <c r="BE121" s="150">
        <f t="shared" si="4"/>
        <v>0</v>
      </c>
      <c r="BF121" s="150">
        <f t="shared" si="5"/>
        <v>0</v>
      </c>
      <c r="BG121" s="150">
        <f t="shared" si="6"/>
        <v>0</v>
      </c>
      <c r="BH121" s="150">
        <f t="shared" si="7"/>
        <v>0</v>
      </c>
      <c r="BI121" s="150">
        <f t="shared" si="8"/>
        <v>0</v>
      </c>
      <c r="BJ121" s="19" t="s">
        <v>76</v>
      </c>
      <c r="BK121" s="150">
        <f t="shared" si="9"/>
        <v>0</v>
      </c>
      <c r="BL121" s="19" t="s">
        <v>98</v>
      </c>
      <c r="BM121" s="149" t="s">
        <v>5208</v>
      </c>
    </row>
    <row r="122" spans="2:65" s="1" customFormat="1" ht="33" customHeight="1">
      <c r="B122" s="137"/>
      <c r="C122" s="138" t="s">
        <v>95</v>
      </c>
      <c r="D122" s="138" t="s">
        <v>411</v>
      </c>
      <c r="E122" s="139" t="s">
        <v>5209</v>
      </c>
      <c r="F122" s="140" t="s">
        <v>5210</v>
      </c>
      <c r="G122" s="141" t="s">
        <v>561</v>
      </c>
      <c r="H122" s="142">
        <v>1</v>
      </c>
      <c r="I122" s="143"/>
      <c r="J122" s="144">
        <f t="shared" si="0"/>
        <v>0</v>
      </c>
      <c r="K122" s="140" t="s">
        <v>5204</v>
      </c>
      <c r="L122" s="34"/>
      <c r="M122" s="145" t="s">
        <v>3</v>
      </c>
      <c r="N122" s="146" t="s">
        <v>43</v>
      </c>
      <c r="P122" s="147">
        <f t="shared" si="1"/>
        <v>0</v>
      </c>
      <c r="Q122" s="147">
        <v>3.8000000000000002E-4</v>
      </c>
      <c r="R122" s="147">
        <f t="shared" si="2"/>
        <v>3.8000000000000002E-4</v>
      </c>
      <c r="S122" s="147">
        <v>0</v>
      </c>
      <c r="T122" s="148">
        <f t="shared" si="3"/>
        <v>0</v>
      </c>
      <c r="AR122" s="149" t="s">
        <v>98</v>
      </c>
      <c r="AT122" s="149" t="s">
        <v>411</v>
      </c>
      <c r="AU122" s="149" t="s">
        <v>76</v>
      </c>
      <c r="AY122" s="19" t="s">
        <v>408</v>
      </c>
      <c r="BE122" s="150">
        <f t="shared" si="4"/>
        <v>0</v>
      </c>
      <c r="BF122" s="150">
        <f t="shared" si="5"/>
        <v>0</v>
      </c>
      <c r="BG122" s="150">
        <f t="shared" si="6"/>
        <v>0</v>
      </c>
      <c r="BH122" s="150">
        <f t="shared" si="7"/>
        <v>0</v>
      </c>
      <c r="BI122" s="150">
        <f t="shared" si="8"/>
        <v>0</v>
      </c>
      <c r="BJ122" s="19" t="s">
        <v>76</v>
      </c>
      <c r="BK122" s="150">
        <f t="shared" si="9"/>
        <v>0</v>
      </c>
      <c r="BL122" s="19" t="s">
        <v>98</v>
      </c>
      <c r="BM122" s="149" t="s">
        <v>5211</v>
      </c>
    </row>
    <row r="123" spans="2:65" s="1" customFormat="1" ht="16.5" customHeight="1">
      <c r="B123" s="137"/>
      <c r="C123" s="138" t="s">
        <v>98</v>
      </c>
      <c r="D123" s="138" t="s">
        <v>411</v>
      </c>
      <c r="E123" s="139" t="s">
        <v>5212</v>
      </c>
      <c r="F123" s="140" t="s">
        <v>3374</v>
      </c>
      <c r="G123" s="141" t="s">
        <v>561</v>
      </c>
      <c r="H123" s="142">
        <v>1</v>
      </c>
      <c r="I123" s="143"/>
      <c r="J123" s="144">
        <f t="shared" si="0"/>
        <v>0</v>
      </c>
      <c r="K123" s="140" t="s">
        <v>665</v>
      </c>
      <c r="L123" s="34"/>
      <c r="M123" s="145" t="s">
        <v>3</v>
      </c>
      <c r="N123" s="146" t="s">
        <v>43</v>
      </c>
      <c r="P123" s="147">
        <f t="shared" si="1"/>
        <v>0</v>
      </c>
      <c r="Q123" s="147">
        <v>1.2999999999999999E-4</v>
      </c>
      <c r="R123" s="147">
        <f t="shared" si="2"/>
        <v>1.2999999999999999E-4</v>
      </c>
      <c r="S123" s="147">
        <v>0</v>
      </c>
      <c r="T123" s="148">
        <f t="shared" si="3"/>
        <v>0</v>
      </c>
      <c r="AR123" s="149" t="s">
        <v>98</v>
      </c>
      <c r="AT123" s="149" t="s">
        <v>411</v>
      </c>
      <c r="AU123" s="149" t="s">
        <v>76</v>
      </c>
      <c r="AY123" s="19" t="s">
        <v>408</v>
      </c>
      <c r="BE123" s="150">
        <f t="shared" si="4"/>
        <v>0</v>
      </c>
      <c r="BF123" s="150">
        <f t="shared" si="5"/>
        <v>0</v>
      </c>
      <c r="BG123" s="150">
        <f t="shared" si="6"/>
        <v>0</v>
      </c>
      <c r="BH123" s="150">
        <f t="shared" si="7"/>
        <v>0</v>
      </c>
      <c r="BI123" s="150">
        <f t="shared" si="8"/>
        <v>0</v>
      </c>
      <c r="BJ123" s="19" t="s">
        <v>76</v>
      </c>
      <c r="BK123" s="150">
        <f t="shared" si="9"/>
        <v>0</v>
      </c>
      <c r="BL123" s="19" t="s">
        <v>98</v>
      </c>
      <c r="BM123" s="149" t="s">
        <v>5213</v>
      </c>
    </row>
    <row r="124" spans="2:65" s="1" customFormat="1" ht="16.5" customHeight="1">
      <c r="B124" s="137"/>
      <c r="C124" s="138" t="s">
        <v>520</v>
      </c>
      <c r="D124" s="138" t="s">
        <v>411</v>
      </c>
      <c r="E124" s="139" t="s">
        <v>5214</v>
      </c>
      <c r="F124" s="140" t="s">
        <v>5215</v>
      </c>
      <c r="G124" s="141" t="s">
        <v>561</v>
      </c>
      <c r="H124" s="142">
        <v>1</v>
      </c>
      <c r="I124" s="143"/>
      <c r="J124" s="144">
        <f t="shared" si="0"/>
        <v>0</v>
      </c>
      <c r="K124" s="140" t="s">
        <v>665</v>
      </c>
      <c r="L124" s="34"/>
      <c r="M124" s="145" t="s">
        <v>3</v>
      </c>
      <c r="N124" s="146" t="s">
        <v>43</v>
      </c>
      <c r="P124" s="147">
        <f t="shared" si="1"/>
        <v>0</v>
      </c>
      <c r="Q124" s="147">
        <v>1.2999999999999999E-4</v>
      </c>
      <c r="R124" s="147">
        <f t="shared" si="2"/>
        <v>1.2999999999999999E-4</v>
      </c>
      <c r="S124" s="147">
        <v>0</v>
      </c>
      <c r="T124" s="148">
        <f t="shared" si="3"/>
        <v>0</v>
      </c>
      <c r="AR124" s="149" t="s">
        <v>98</v>
      </c>
      <c r="AT124" s="149" t="s">
        <v>411</v>
      </c>
      <c r="AU124" s="149" t="s">
        <v>76</v>
      </c>
      <c r="AY124" s="19" t="s">
        <v>408</v>
      </c>
      <c r="BE124" s="150">
        <f t="shared" si="4"/>
        <v>0</v>
      </c>
      <c r="BF124" s="150">
        <f t="shared" si="5"/>
        <v>0</v>
      </c>
      <c r="BG124" s="150">
        <f t="shared" si="6"/>
        <v>0</v>
      </c>
      <c r="BH124" s="150">
        <f t="shared" si="7"/>
        <v>0</v>
      </c>
      <c r="BI124" s="150">
        <f t="shared" si="8"/>
        <v>0</v>
      </c>
      <c r="BJ124" s="19" t="s">
        <v>76</v>
      </c>
      <c r="BK124" s="150">
        <f t="shared" si="9"/>
        <v>0</v>
      </c>
      <c r="BL124" s="19" t="s">
        <v>98</v>
      </c>
      <c r="BM124" s="149" t="s">
        <v>5216</v>
      </c>
    </row>
    <row r="125" spans="2:65" s="1" customFormat="1" ht="16.5" customHeight="1">
      <c r="B125" s="137"/>
      <c r="C125" s="138" t="s">
        <v>528</v>
      </c>
      <c r="D125" s="138" t="s">
        <v>411</v>
      </c>
      <c r="E125" s="139" t="s">
        <v>5217</v>
      </c>
      <c r="F125" s="140" t="s">
        <v>5218</v>
      </c>
      <c r="G125" s="141" t="s">
        <v>3537</v>
      </c>
      <c r="H125" s="142">
        <v>8</v>
      </c>
      <c r="I125" s="143"/>
      <c r="J125" s="144">
        <f t="shared" si="0"/>
        <v>0</v>
      </c>
      <c r="K125" s="140" t="s">
        <v>665</v>
      </c>
      <c r="L125" s="34"/>
      <c r="M125" s="145" t="s">
        <v>3</v>
      </c>
      <c r="N125" s="146" t="s">
        <v>43</v>
      </c>
      <c r="P125" s="147">
        <f t="shared" si="1"/>
        <v>0</v>
      </c>
      <c r="Q125" s="147">
        <v>1.2999999999999999E-4</v>
      </c>
      <c r="R125" s="147">
        <f t="shared" si="2"/>
        <v>1.0399999999999999E-3</v>
      </c>
      <c r="S125" s="147">
        <v>0</v>
      </c>
      <c r="T125" s="148">
        <f t="shared" si="3"/>
        <v>0</v>
      </c>
      <c r="AR125" s="149" t="s">
        <v>98</v>
      </c>
      <c r="AT125" s="149" t="s">
        <v>411</v>
      </c>
      <c r="AU125" s="149" t="s">
        <v>76</v>
      </c>
      <c r="AY125" s="19" t="s">
        <v>408</v>
      </c>
      <c r="BE125" s="150">
        <f t="shared" si="4"/>
        <v>0</v>
      </c>
      <c r="BF125" s="150">
        <f t="shared" si="5"/>
        <v>0</v>
      </c>
      <c r="BG125" s="150">
        <f t="shared" si="6"/>
        <v>0</v>
      </c>
      <c r="BH125" s="150">
        <f t="shared" si="7"/>
        <v>0</v>
      </c>
      <c r="BI125" s="150">
        <f t="shared" si="8"/>
        <v>0</v>
      </c>
      <c r="BJ125" s="19" t="s">
        <v>76</v>
      </c>
      <c r="BK125" s="150">
        <f t="shared" si="9"/>
        <v>0</v>
      </c>
      <c r="BL125" s="19" t="s">
        <v>98</v>
      </c>
      <c r="BM125" s="149" t="s">
        <v>5219</v>
      </c>
    </row>
    <row r="126" spans="2:65" s="1" customFormat="1" ht="24.15" customHeight="1">
      <c r="B126" s="137"/>
      <c r="C126" s="138" t="s">
        <v>533</v>
      </c>
      <c r="D126" s="138" t="s">
        <v>411</v>
      </c>
      <c r="E126" s="139" t="s">
        <v>5220</v>
      </c>
      <c r="F126" s="140" t="s">
        <v>5221</v>
      </c>
      <c r="G126" s="141" t="s">
        <v>561</v>
      </c>
      <c r="H126" s="142">
        <v>1</v>
      </c>
      <c r="I126" s="143"/>
      <c r="J126" s="144">
        <f t="shared" si="0"/>
        <v>0</v>
      </c>
      <c r="K126" s="140" t="s">
        <v>665</v>
      </c>
      <c r="L126" s="34"/>
      <c r="M126" s="145" t="s">
        <v>3</v>
      </c>
      <c r="N126" s="146" t="s">
        <v>43</v>
      </c>
      <c r="P126" s="147">
        <f t="shared" si="1"/>
        <v>0</v>
      </c>
      <c r="Q126" s="147">
        <v>1.2999999999999999E-4</v>
      </c>
      <c r="R126" s="147">
        <f t="shared" si="2"/>
        <v>1.2999999999999999E-4</v>
      </c>
      <c r="S126" s="147">
        <v>0</v>
      </c>
      <c r="T126" s="148">
        <f t="shared" si="3"/>
        <v>0</v>
      </c>
      <c r="AR126" s="149" t="s">
        <v>98</v>
      </c>
      <c r="AT126" s="149" t="s">
        <v>411</v>
      </c>
      <c r="AU126" s="149" t="s">
        <v>76</v>
      </c>
      <c r="AY126" s="19" t="s">
        <v>408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9" t="s">
        <v>76</v>
      </c>
      <c r="BK126" s="150">
        <f t="shared" si="9"/>
        <v>0</v>
      </c>
      <c r="BL126" s="19" t="s">
        <v>98</v>
      </c>
      <c r="BM126" s="149" t="s">
        <v>5222</v>
      </c>
    </row>
    <row r="127" spans="2:65" s="1" customFormat="1" ht="16.5" customHeight="1">
      <c r="B127" s="137"/>
      <c r="C127" s="138" t="s">
        <v>526</v>
      </c>
      <c r="D127" s="138" t="s">
        <v>411</v>
      </c>
      <c r="E127" s="139" t="s">
        <v>5223</v>
      </c>
      <c r="F127" s="140" t="s">
        <v>5224</v>
      </c>
      <c r="G127" s="141" t="s">
        <v>650</v>
      </c>
      <c r="H127" s="142">
        <v>12</v>
      </c>
      <c r="I127" s="143"/>
      <c r="J127" s="144">
        <f t="shared" si="0"/>
        <v>0</v>
      </c>
      <c r="K127" s="140" t="s">
        <v>665</v>
      </c>
      <c r="L127" s="34"/>
      <c r="M127" s="145" t="s">
        <v>3</v>
      </c>
      <c r="N127" s="146" t="s">
        <v>43</v>
      </c>
      <c r="P127" s="147">
        <f t="shared" si="1"/>
        <v>0</v>
      </c>
      <c r="Q127" s="147">
        <v>1.2999999999999999E-4</v>
      </c>
      <c r="R127" s="147">
        <f t="shared" si="2"/>
        <v>1.5599999999999998E-3</v>
      </c>
      <c r="S127" s="147">
        <v>0</v>
      </c>
      <c r="T127" s="148">
        <f t="shared" si="3"/>
        <v>0</v>
      </c>
      <c r="AR127" s="149" t="s">
        <v>98</v>
      </c>
      <c r="AT127" s="149" t="s">
        <v>411</v>
      </c>
      <c r="AU127" s="149" t="s">
        <v>76</v>
      </c>
      <c r="AY127" s="19" t="s">
        <v>408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9" t="s">
        <v>76</v>
      </c>
      <c r="BK127" s="150">
        <f t="shared" si="9"/>
        <v>0</v>
      </c>
      <c r="BL127" s="19" t="s">
        <v>98</v>
      </c>
      <c r="BM127" s="149" t="s">
        <v>5225</v>
      </c>
    </row>
    <row r="128" spans="2:65" s="1" customFormat="1" ht="16.5" customHeight="1">
      <c r="B128" s="137"/>
      <c r="C128" s="138" t="s">
        <v>8</v>
      </c>
      <c r="D128" s="138" t="s">
        <v>411</v>
      </c>
      <c r="E128" s="139" t="s">
        <v>5226</v>
      </c>
      <c r="F128" s="140" t="s">
        <v>5227</v>
      </c>
      <c r="G128" s="141" t="s">
        <v>650</v>
      </c>
      <c r="H128" s="142">
        <v>12</v>
      </c>
      <c r="I128" s="143"/>
      <c r="J128" s="144">
        <f t="shared" si="0"/>
        <v>0</v>
      </c>
      <c r="K128" s="140" t="s">
        <v>665</v>
      </c>
      <c r="L128" s="34"/>
      <c r="M128" s="145" t="s">
        <v>3</v>
      </c>
      <c r="N128" s="146" t="s">
        <v>43</v>
      </c>
      <c r="P128" s="147">
        <f t="shared" si="1"/>
        <v>0</v>
      </c>
      <c r="Q128" s="147">
        <v>1.2999999999999999E-4</v>
      </c>
      <c r="R128" s="147">
        <f t="shared" si="2"/>
        <v>1.5599999999999998E-3</v>
      </c>
      <c r="S128" s="147">
        <v>0</v>
      </c>
      <c r="T128" s="148">
        <f t="shared" si="3"/>
        <v>0</v>
      </c>
      <c r="AR128" s="149" t="s">
        <v>98</v>
      </c>
      <c r="AT128" s="149" t="s">
        <v>411</v>
      </c>
      <c r="AU128" s="149" t="s">
        <v>76</v>
      </c>
      <c r="AY128" s="19" t="s">
        <v>408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9" t="s">
        <v>76</v>
      </c>
      <c r="BK128" s="150">
        <f t="shared" si="9"/>
        <v>0</v>
      </c>
      <c r="BL128" s="19" t="s">
        <v>98</v>
      </c>
      <c r="BM128" s="149" t="s">
        <v>5228</v>
      </c>
    </row>
    <row r="129" spans="2:65" s="1" customFormat="1" ht="33" customHeight="1">
      <c r="B129" s="137"/>
      <c r="C129" s="177" t="s">
        <v>518</v>
      </c>
      <c r="D129" s="177" t="s">
        <v>513</v>
      </c>
      <c r="E129" s="178" t="s">
        <v>5229</v>
      </c>
      <c r="F129" s="179" t="s">
        <v>5230</v>
      </c>
      <c r="G129" s="180" t="s">
        <v>561</v>
      </c>
      <c r="H129" s="181">
        <v>1</v>
      </c>
      <c r="I129" s="182"/>
      <c r="J129" s="183">
        <f t="shared" si="0"/>
        <v>0</v>
      </c>
      <c r="K129" s="179" t="s">
        <v>665</v>
      </c>
      <c r="L129" s="184"/>
      <c r="M129" s="185" t="s">
        <v>3</v>
      </c>
      <c r="N129" s="186" t="s">
        <v>43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AR129" s="149" t="s">
        <v>616</v>
      </c>
      <c r="AT129" s="149" t="s">
        <v>513</v>
      </c>
      <c r="AU129" s="149" t="s">
        <v>76</v>
      </c>
      <c r="AY129" s="19" t="s">
        <v>408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9" t="s">
        <v>76</v>
      </c>
      <c r="BK129" s="150">
        <f t="shared" si="9"/>
        <v>0</v>
      </c>
      <c r="BL129" s="19" t="s">
        <v>98</v>
      </c>
      <c r="BM129" s="149" t="s">
        <v>5231</v>
      </c>
    </row>
    <row r="130" spans="2:65" s="1" customFormat="1" ht="21.75" customHeight="1">
      <c r="B130" s="137"/>
      <c r="C130" s="177" t="s">
        <v>558</v>
      </c>
      <c r="D130" s="177" t="s">
        <v>513</v>
      </c>
      <c r="E130" s="178" t="s">
        <v>5232</v>
      </c>
      <c r="F130" s="179" t="s">
        <v>5233</v>
      </c>
      <c r="G130" s="180" t="s">
        <v>561</v>
      </c>
      <c r="H130" s="181">
        <v>1</v>
      </c>
      <c r="I130" s="182"/>
      <c r="J130" s="183">
        <f t="shared" si="0"/>
        <v>0</v>
      </c>
      <c r="K130" s="179" t="s">
        <v>665</v>
      </c>
      <c r="L130" s="184"/>
      <c r="M130" s="185" t="s">
        <v>3</v>
      </c>
      <c r="N130" s="186" t="s">
        <v>43</v>
      </c>
      <c r="P130" s="147">
        <f t="shared" si="1"/>
        <v>0</v>
      </c>
      <c r="Q130" s="147">
        <v>1.4400000000000001E-3</v>
      </c>
      <c r="R130" s="147">
        <f t="shared" si="2"/>
        <v>1.4400000000000001E-3</v>
      </c>
      <c r="S130" s="147">
        <v>0</v>
      </c>
      <c r="T130" s="148">
        <f t="shared" si="3"/>
        <v>0</v>
      </c>
      <c r="AR130" s="149" t="s">
        <v>616</v>
      </c>
      <c r="AT130" s="149" t="s">
        <v>513</v>
      </c>
      <c r="AU130" s="149" t="s">
        <v>76</v>
      </c>
      <c r="AY130" s="19" t="s">
        <v>408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9" t="s">
        <v>76</v>
      </c>
      <c r="BK130" s="150">
        <f t="shared" si="9"/>
        <v>0</v>
      </c>
      <c r="BL130" s="19" t="s">
        <v>98</v>
      </c>
      <c r="BM130" s="149" t="s">
        <v>5234</v>
      </c>
    </row>
    <row r="131" spans="2:65" s="1" customFormat="1" ht="24.15" customHeight="1">
      <c r="B131" s="137"/>
      <c r="C131" s="177" t="s">
        <v>567</v>
      </c>
      <c r="D131" s="177" t="s">
        <v>513</v>
      </c>
      <c r="E131" s="178" t="s">
        <v>5235</v>
      </c>
      <c r="F131" s="179" t="s">
        <v>5236</v>
      </c>
      <c r="G131" s="180" t="s">
        <v>561</v>
      </c>
      <c r="H131" s="181">
        <v>1</v>
      </c>
      <c r="I131" s="182"/>
      <c r="J131" s="183">
        <f t="shared" si="0"/>
        <v>0</v>
      </c>
      <c r="K131" s="179" t="s">
        <v>665</v>
      </c>
      <c r="L131" s="184"/>
      <c r="M131" s="214" t="s">
        <v>3</v>
      </c>
      <c r="N131" s="215" t="s">
        <v>43</v>
      </c>
      <c r="O131" s="204"/>
      <c r="P131" s="212">
        <f t="shared" si="1"/>
        <v>0</v>
      </c>
      <c r="Q131" s="212">
        <v>1.4400000000000001E-3</v>
      </c>
      <c r="R131" s="212">
        <f t="shared" si="2"/>
        <v>1.4400000000000001E-3</v>
      </c>
      <c r="S131" s="212">
        <v>0</v>
      </c>
      <c r="T131" s="213">
        <f t="shared" si="3"/>
        <v>0</v>
      </c>
      <c r="AR131" s="149" t="s">
        <v>616</v>
      </c>
      <c r="AT131" s="149" t="s">
        <v>513</v>
      </c>
      <c r="AU131" s="149" t="s">
        <v>76</v>
      </c>
      <c r="AY131" s="19" t="s">
        <v>408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9" t="s">
        <v>76</v>
      </c>
      <c r="BK131" s="150">
        <f t="shared" si="9"/>
        <v>0</v>
      </c>
      <c r="BL131" s="19" t="s">
        <v>98</v>
      </c>
      <c r="BM131" s="149" t="s">
        <v>5237</v>
      </c>
    </row>
    <row r="132" spans="2:65" s="1" customFormat="1" ht="6.9" customHeight="1"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34"/>
    </row>
  </sheetData>
  <autoFilter ref="C82:K131" xr:uid="{00000000-0009-0000-0000-000009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900-000000000000}"/>
    <hyperlink ref="F90" r:id="rId2" xr:uid="{00000000-0004-0000-0900-000001000000}"/>
    <hyperlink ref="F93" r:id="rId3" xr:uid="{00000000-0004-0000-0900-000002000000}"/>
    <hyperlink ref="F96" r:id="rId4" xr:uid="{00000000-0004-0000-0900-000003000000}"/>
    <hyperlink ref="F99" r:id="rId5" xr:uid="{00000000-0004-0000-0900-000004000000}"/>
    <hyperlink ref="F102" r:id="rId6" xr:uid="{00000000-0004-0000-0900-000005000000}"/>
    <hyperlink ref="F105" r:id="rId7" xr:uid="{00000000-0004-0000-0900-000006000000}"/>
    <hyperlink ref="F109" r:id="rId8" xr:uid="{00000000-0004-0000-0900-000007000000}"/>
    <hyperlink ref="F115" r:id="rId9" xr:uid="{00000000-0004-0000-09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2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109</v>
      </c>
    </row>
    <row r="3" spans="2:4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2:46" ht="24.9" customHeight="1">
      <c r="B4" s="22"/>
      <c r="D4" s="23" t="s">
        <v>119</v>
      </c>
      <c r="L4" s="22"/>
      <c r="M4" s="93" t="s">
        <v>11</v>
      </c>
      <c r="AT4" s="19" t="s">
        <v>4</v>
      </c>
    </row>
    <row r="5" spans="2:46" ht="6.9" customHeight="1">
      <c r="B5" s="22"/>
      <c r="L5" s="22"/>
    </row>
    <row r="6" spans="2:46" ht="12" customHeight="1">
      <c r="B6" s="22"/>
      <c r="D6" s="29" t="s">
        <v>17</v>
      </c>
      <c r="L6" s="22"/>
    </row>
    <row r="7" spans="2:4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</row>
    <row r="8" spans="2:46" s="1" customFormat="1" ht="12" customHeight="1">
      <c r="B8" s="34"/>
      <c r="D8" s="29" t="s">
        <v>132</v>
      </c>
      <c r="L8" s="34"/>
    </row>
    <row r="9" spans="2:46" s="1" customFormat="1" ht="16.5" customHeight="1">
      <c r="B9" s="34"/>
      <c r="E9" s="339" t="s">
        <v>5238</v>
      </c>
      <c r="F9" s="351"/>
      <c r="G9" s="351"/>
      <c r="H9" s="351"/>
      <c r="L9" s="34"/>
    </row>
    <row r="10" spans="2:46" s="1" customFormat="1">
      <c r="B10" s="34"/>
      <c r="L10" s="34"/>
    </row>
    <row r="11" spans="2:46" s="1" customFormat="1" ht="12" customHeight="1">
      <c r="B11" s="34"/>
      <c r="D11" s="29" t="s">
        <v>19</v>
      </c>
      <c r="F11" s="27" t="s">
        <v>3</v>
      </c>
      <c r="I11" s="29" t="s">
        <v>20</v>
      </c>
      <c r="J11" s="27" t="s">
        <v>3</v>
      </c>
      <c r="L11" s="34"/>
    </row>
    <row r="12" spans="2:46" s="1" customFormat="1" ht="12" customHeight="1">
      <c r="B12" s="34"/>
      <c r="D12" s="29" t="s">
        <v>21</v>
      </c>
      <c r="F12" s="27" t="s">
        <v>27</v>
      </c>
      <c r="I12" s="29" t="s">
        <v>23</v>
      </c>
      <c r="J12" s="51" t="str">
        <f>'Rekapitulace stavby'!AN8</f>
        <v>10. 1. 2024</v>
      </c>
      <c r="L12" s="34"/>
    </row>
    <row r="13" spans="2:46" s="1" customFormat="1" ht="10.8" customHeight="1">
      <c r="B13" s="34"/>
      <c r="L13" s="34"/>
    </row>
    <row r="14" spans="2:46" s="1" customFormat="1" ht="12" customHeight="1">
      <c r="B14" s="34"/>
      <c r="D14" s="29" t="s">
        <v>25</v>
      </c>
      <c r="I14" s="29" t="s">
        <v>26</v>
      </c>
      <c r="J14" s="27" t="str">
        <f>IF('Rekapitulace stavby'!AN10="","",'Rekapitulace stavby'!AN10)</f>
        <v/>
      </c>
      <c r="L14" s="34"/>
    </row>
    <row r="15" spans="2:46" s="1" customFormat="1" ht="18" customHeight="1">
      <c r="B15" s="34"/>
      <c r="E15" s="27" t="str">
        <f>IF('Rekapitulace stavby'!E11="","",'Rekapitulace stavby'!E11)</f>
        <v xml:space="preserve"> </v>
      </c>
      <c r="I15" s="29" t="s">
        <v>28</v>
      </c>
      <c r="J15" s="27" t="str">
        <f>IF('Rekapitulace stavby'!AN11="","",'Rekapitulace stavby'!AN11)</f>
        <v/>
      </c>
      <c r="L15" s="34"/>
    </row>
    <row r="16" spans="2:46" s="1" customFormat="1" ht="6.9" customHeight="1">
      <c r="B16" s="34"/>
      <c r="L16" s="34"/>
    </row>
    <row r="17" spans="2:12" s="1" customFormat="1" ht="12" customHeight="1">
      <c r="B17" s="34"/>
      <c r="D17" s="29" t="s">
        <v>29</v>
      </c>
      <c r="I17" s="29" t="s">
        <v>26</v>
      </c>
      <c r="J17" s="30" t="str">
        <f>'Rekapitulace stavby'!AN13</f>
        <v>Vyplň údaj</v>
      </c>
      <c r="L17" s="34"/>
    </row>
    <row r="18" spans="2:12" s="1" customFormat="1" ht="18" customHeight="1">
      <c r="B18" s="34"/>
      <c r="E18" s="354" t="str">
        <f>'Rekapitulace stavby'!E14</f>
        <v>Vyplň údaj</v>
      </c>
      <c r="F18" s="318"/>
      <c r="G18" s="318"/>
      <c r="H18" s="318"/>
      <c r="I18" s="29" t="s">
        <v>28</v>
      </c>
      <c r="J18" s="30" t="str">
        <f>'Rekapitulace stavby'!AN14</f>
        <v>Vyplň údaj</v>
      </c>
      <c r="L18" s="34"/>
    </row>
    <row r="19" spans="2:12" s="1" customFormat="1" ht="6.9" customHeight="1">
      <c r="B19" s="34"/>
      <c r="L19" s="34"/>
    </row>
    <row r="20" spans="2:12" s="1" customFormat="1" ht="12" customHeight="1">
      <c r="B20" s="34"/>
      <c r="D20" s="29" t="s">
        <v>31</v>
      </c>
      <c r="I20" s="29" t="s">
        <v>26</v>
      </c>
      <c r="J20" s="27" t="str">
        <f>IF('Rekapitulace stavby'!AN16="","",'Rekapitulace stavby'!AN16)</f>
        <v/>
      </c>
      <c r="L20" s="34"/>
    </row>
    <row r="21" spans="2:12" s="1" customFormat="1" ht="18" customHeight="1">
      <c r="B21" s="34"/>
      <c r="E21" s="27" t="str">
        <f>IF('Rekapitulace stavby'!E17="","",'Rekapitulace stavby'!E17)</f>
        <v xml:space="preserve">BS projekt s.r.o. </v>
      </c>
      <c r="I21" s="29" t="s">
        <v>28</v>
      </c>
      <c r="J21" s="27" t="str">
        <f>IF('Rekapitulace stavby'!AN17="","",'Rekapitulace stavby'!AN17)</f>
        <v/>
      </c>
      <c r="L21" s="34"/>
    </row>
    <row r="22" spans="2:12" s="1" customFormat="1" ht="6.9" customHeight="1">
      <c r="B22" s="34"/>
      <c r="L22" s="34"/>
    </row>
    <row r="23" spans="2:12" s="1" customFormat="1" ht="12" customHeight="1">
      <c r="B23" s="34"/>
      <c r="D23" s="29" t="s">
        <v>34</v>
      </c>
      <c r="I23" s="29" t="s">
        <v>26</v>
      </c>
      <c r="J23" s="27" t="str">
        <f>IF('Rekapitulace stavby'!AN19="","",'Rekapitulace stavby'!AN19)</f>
        <v/>
      </c>
      <c r="L23" s="34"/>
    </row>
    <row r="24" spans="2:12" s="1" customFormat="1" ht="18" customHeight="1">
      <c r="B24" s="34"/>
      <c r="E24" s="27" t="str">
        <f>IF('Rekapitulace stavby'!E20="","",'Rekapitulace stavby'!E20)</f>
        <v>Ing. Tomáš Hrdlička, Jan Hajný</v>
      </c>
      <c r="I24" s="29" t="s">
        <v>28</v>
      </c>
      <c r="J24" s="27" t="str">
        <f>IF('Rekapitulace stavby'!AN20="","",'Rekapitulace stavby'!AN20)</f>
        <v/>
      </c>
      <c r="L24" s="34"/>
    </row>
    <row r="25" spans="2:12" s="1" customFormat="1" ht="6.9" customHeight="1">
      <c r="B25" s="34"/>
      <c r="L25" s="34"/>
    </row>
    <row r="26" spans="2:12" s="1" customFormat="1" ht="12" customHeight="1">
      <c r="B26" s="34"/>
      <c r="D26" s="29" t="s">
        <v>36</v>
      </c>
      <c r="L26" s="34"/>
    </row>
    <row r="27" spans="2:12" s="7" customFormat="1" ht="16.5" customHeight="1">
      <c r="B27" s="94"/>
      <c r="E27" s="323" t="s">
        <v>3</v>
      </c>
      <c r="F27" s="323"/>
      <c r="G27" s="323"/>
      <c r="H27" s="323"/>
      <c r="L27" s="94"/>
    </row>
    <row r="28" spans="2:12" s="1" customFormat="1" ht="6.9" customHeight="1">
      <c r="B28" s="34"/>
      <c r="L28" s="34"/>
    </row>
    <row r="29" spans="2:12" s="1" customFormat="1" ht="6.9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96" t="s">
        <v>38</v>
      </c>
      <c r="J30" s="65">
        <f>ROUND(J86, 2)</f>
        <v>0</v>
      </c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>
      <c r="B32" s="34"/>
      <c r="F32" s="37" t="s">
        <v>40</v>
      </c>
      <c r="I32" s="37" t="s">
        <v>39</v>
      </c>
      <c r="J32" s="37" t="s">
        <v>41</v>
      </c>
      <c r="L32" s="34"/>
    </row>
    <row r="33" spans="2:12" s="1" customFormat="1" ht="14.4" customHeight="1">
      <c r="B33" s="34"/>
      <c r="D33" s="54" t="s">
        <v>42</v>
      </c>
      <c r="E33" s="29" t="s">
        <v>43</v>
      </c>
      <c r="F33" s="85">
        <f>ROUND((SUM(BE86:BE128)),  2)</f>
        <v>0</v>
      </c>
      <c r="I33" s="97">
        <v>0.21</v>
      </c>
      <c r="J33" s="85">
        <f>ROUND(((SUM(BE86:BE128))*I33),  2)</f>
        <v>0</v>
      </c>
      <c r="L33" s="34"/>
    </row>
    <row r="34" spans="2:12" s="1" customFormat="1" ht="14.4" customHeight="1">
      <c r="B34" s="34"/>
      <c r="E34" s="29" t="s">
        <v>44</v>
      </c>
      <c r="F34" s="85">
        <f>ROUND((SUM(BF86:BF128)),  2)</f>
        <v>0</v>
      </c>
      <c r="I34" s="97">
        <v>0.12</v>
      </c>
      <c r="J34" s="85">
        <f>ROUND(((SUM(BF86:BF128))*I34),  2)</f>
        <v>0</v>
      </c>
      <c r="L34" s="34"/>
    </row>
    <row r="35" spans="2:12" s="1" customFormat="1" ht="14.4" hidden="1" customHeight="1">
      <c r="B35" s="34"/>
      <c r="E35" s="29" t="s">
        <v>45</v>
      </c>
      <c r="F35" s="85">
        <f>ROUND((SUM(BG86:BG128)),  2)</f>
        <v>0</v>
      </c>
      <c r="I35" s="97">
        <v>0.21</v>
      </c>
      <c r="J35" s="85">
        <f>0</f>
        <v>0</v>
      </c>
      <c r="L35" s="34"/>
    </row>
    <row r="36" spans="2:12" s="1" customFormat="1" ht="14.4" hidden="1" customHeight="1">
      <c r="B36" s="34"/>
      <c r="E36" s="29" t="s">
        <v>46</v>
      </c>
      <c r="F36" s="85">
        <f>ROUND((SUM(BH86:BH128)),  2)</f>
        <v>0</v>
      </c>
      <c r="I36" s="97">
        <v>0.12</v>
      </c>
      <c r="J36" s="85">
        <f>0</f>
        <v>0</v>
      </c>
      <c r="L36" s="34"/>
    </row>
    <row r="37" spans="2:12" s="1" customFormat="1" ht="14.4" hidden="1" customHeight="1">
      <c r="B37" s="34"/>
      <c r="E37" s="29" t="s">
        <v>47</v>
      </c>
      <c r="F37" s="85">
        <f>ROUND((SUM(BI86:BI128)),  2)</f>
        <v>0</v>
      </c>
      <c r="I37" s="97">
        <v>0</v>
      </c>
      <c r="J37" s="85">
        <f>0</f>
        <v>0</v>
      </c>
      <c r="L37" s="34"/>
    </row>
    <row r="38" spans="2:12" s="1" customFormat="1" ht="6.9" customHeight="1">
      <c r="B38" s="34"/>
      <c r="L38" s="34"/>
    </row>
    <row r="39" spans="2:12" s="1" customFormat="1" ht="25.35" customHeight="1">
      <c r="B39" s="34"/>
      <c r="C39" s="98"/>
      <c r="D39" s="99" t="s">
        <v>48</v>
      </c>
      <c r="E39" s="56"/>
      <c r="F39" s="56"/>
      <c r="G39" s="100" t="s">
        <v>49</v>
      </c>
      <c r="H39" s="101" t="s">
        <v>50</v>
      </c>
      <c r="I39" s="56"/>
      <c r="J39" s="102">
        <f>SUM(J30:J37)</f>
        <v>0</v>
      </c>
      <c r="K39" s="103"/>
      <c r="L39" s="34"/>
    </row>
    <row r="40" spans="2:12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" customHeight="1">
      <c r="B45" s="34"/>
      <c r="C45" s="23" t="s">
        <v>245</v>
      </c>
      <c r="L45" s="34"/>
    </row>
    <row r="46" spans="2:12" s="1" customFormat="1" ht="6.9" customHeight="1">
      <c r="B46" s="34"/>
      <c r="L46" s="34"/>
    </row>
    <row r="47" spans="2:12" s="1" customFormat="1" ht="12" customHeight="1">
      <c r="B47" s="34"/>
      <c r="C47" s="29" t="s">
        <v>17</v>
      </c>
      <c r="L47" s="34"/>
    </row>
    <row r="48" spans="2:12" s="1" customFormat="1" ht="16.5" customHeight="1">
      <c r="B48" s="34"/>
      <c r="E48" s="352" t="str">
        <f>E7</f>
        <v>Obecní dům Rudíkov - smlouva č. 1 - SO01, 10, 12</v>
      </c>
      <c r="F48" s="353"/>
      <c r="G48" s="353"/>
      <c r="H48" s="353"/>
      <c r="L48" s="34"/>
    </row>
    <row r="49" spans="2:47" s="1" customFormat="1" ht="12" customHeight="1">
      <c r="B49" s="34"/>
      <c r="C49" s="29" t="s">
        <v>132</v>
      </c>
      <c r="L49" s="34"/>
    </row>
    <row r="50" spans="2:47" s="1" customFormat="1" ht="16.5" customHeight="1">
      <c r="B50" s="34"/>
      <c r="E50" s="339" t="str">
        <f>E9</f>
        <v>9 - VRN</v>
      </c>
      <c r="F50" s="351"/>
      <c r="G50" s="351"/>
      <c r="H50" s="351"/>
      <c r="L50" s="34"/>
    </row>
    <row r="51" spans="2:47" s="1" customFormat="1" ht="6.9" customHeight="1">
      <c r="B51" s="34"/>
      <c r="L51" s="34"/>
    </row>
    <row r="52" spans="2:47" s="1" customFormat="1" ht="12" customHeight="1">
      <c r="B52" s="34"/>
      <c r="C52" s="29" t="s">
        <v>21</v>
      </c>
      <c r="F52" s="27" t="str">
        <f>F12</f>
        <v xml:space="preserve"> </v>
      </c>
      <c r="I52" s="29" t="s">
        <v>23</v>
      </c>
      <c r="J52" s="51" t="str">
        <f>IF(J12="","",J12)</f>
        <v>10. 1. 2024</v>
      </c>
      <c r="L52" s="34"/>
    </row>
    <row r="53" spans="2:47" s="1" customFormat="1" ht="6.9" customHeight="1">
      <c r="B53" s="34"/>
      <c r="L53" s="34"/>
    </row>
    <row r="54" spans="2:47" s="1" customFormat="1" ht="15.15" customHeight="1">
      <c r="B54" s="34"/>
      <c r="C54" s="29" t="s">
        <v>25</v>
      </c>
      <c r="F54" s="27" t="str">
        <f>E15</f>
        <v xml:space="preserve"> </v>
      </c>
      <c r="I54" s="29" t="s">
        <v>31</v>
      </c>
      <c r="J54" s="32" t="str">
        <f>E21</f>
        <v xml:space="preserve">BS projekt s.r.o. </v>
      </c>
      <c r="L54" s="34"/>
    </row>
    <row r="55" spans="2:47" s="1" customFormat="1" ht="25.65" customHeight="1">
      <c r="B55" s="34"/>
      <c r="C55" s="29" t="s">
        <v>29</v>
      </c>
      <c r="F55" s="27" t="str">
        <f>IF(E18="","",E18)</f>
        <v>Vyplň údaj</v>
      </c>
      <c r="I55" s="29" t="s">
        <v>34</v>
      </c>
      <c r="J55" s="32" t="str">
        <f>E24</f>
        <v>Ing. Tomáš Hrdlička, Jan Hajný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104" t="s">
        <v>280</v>
      </c>
      <c r="D57" s="98"/>
      <c r="E57" s="98"/>
      <c r="F57" s="98"/>
      <c r="G57" s="98"/>
      <c r="H57" s="98"/>
      <c r="I57" s="98"/>
      <c r="J57" s="105" t="s">
        <v>281</v>
      </c>
      <c r="K57" s="98"/>
      <c r="L57" s="34"/>
    </row>
    <row r="58" spans="2:47" s="1" customFormat="1" ht="10.35" customHeight="1">
      <c r="B58" s="34"/>
      <c r="L58" s="34"/>
    </row>
    <row r="59" spans="2:47" s="1" customFormat="1" ht="22.8" customHeight="1">
      <c r="B59" s="34"/>
      <c r="C59" s="106" t="s">
        <v>70</v>
      </c>
      <c r="J59" s="65">
        <f>J86</f>
        <v>0</v>
      </c>
      <c r="L59" s="34"/>
      <c r="AU59" s="19" t="s">
        <v>287</v>
      </c>
    </row>
    <row r="60" spans="2:47" s="8" customFormat="1" ht="24.9" customHeight="1">
      <c r="B60" s="107"/>
      <c r="D60" s="108" t="s">
        <v>5239</v>
      </c>
      <c r="E60" s="109"/>
      <c r="F60" s="109"/>
      <c r="G60" s="109"/>
      <c r="H60" s="109"/>
      <c r="I60" s="109"/>
      <c r="J60" s="110">
        <f>J87</f>
        <v>0</v>
      </c>
      <c r="L60" s="107"/>
    </row>
    <row r="61" spans="2:47" s="9" customFormat="1" ht="19.95" customHeight="1">
      <c r="B61" s="112"/>
      <c r="D61" s="113" t="s">
        <v>5240</v>
      </c>
      <c r="E61" s="114"/>
      <c r="F61" s="114"/>
      <c r="G61" s="114"/>
      <c r="H61" s="114"/>
      <c r="I61" s="114"/>
      <c r="J61" s="115">
        <f>J88</f>
        <v>0</v>
      </c>
      <c r="L61" s="112"/>
    </row>
    <row r="62" spans="2:47" s="9" customFormat="1" ht="19.95" customHeight="1">
      <c r="B62" s="112"/>
      <c r="D62" s="113" t="s">
        <v>5241</v>
      </c>
      <c r="E62" s="114"/>
      <c r="F62" s="114"/>
      <c r="G62" s="114"/>
      <c r="H62" s="114"/>
      <c r="I62" s="114"/>
      <c r="J62" s="115">
        <f>J98</f>
        <v>0</v>
      </c>
      <c r="L62" s="112"/>
    </row>
    <row r="63" spans="2:47" s="8" customFormat="1" ht="24.9" customHeight="1">
      <c r="B63" s="107"/>
      <c r="D63" s="108" t="s">
        <v>5242</v>
      </c>
      <c r="E63" s="109"/>
      <c r="F63" s="109"/>
      <c r="G63" s="109"/>
      <c r="H63" s="109"/>
      <c r="I63" s="109"/>
      <c r="J63" s="110">
        <f>J101</f>
        <v>0</v>
      </c>
      <c r="L63" s="107"/>
    </row>
    <row r="64" spans="2:47" s="9" customFormat="1" ht="19.95" customHeight="1">
      <c r="B64" s="112"/>
      <c r="D64" s="113" t="s">
        <v>5243</v>
      </c>
      <c r="E64" s="114"/>
      <c r="F64" s="114"/>
      <c r="G64" s="114"/>
      <c r="H64" s="114"/>
      <c r="I64" s="114"/>
      <c r="J64" s="115">
        <f>J111</f>
        <v>0</v>
      </c>
      <c r="L64" s="112"/>
    </row>
    <row r="65" spans="2:12" s="9" customFormat="1" ht="19.95" customHeight="1">
      <c r="B65" s="112"/>
      <c r="D65" s="113" t="s">
        <v>5244</v>
      </c>
      <c r="E65" s="114"/>
      <c r="F65" s="114"/>
      <c r="G65" s="114"/>
      <c r="H65" s="114"/>
      <c r="I65" s="114"/>
      <c r="J65" s="115">
        <f>J118</f>
        <v>0</v>
      </c>
      <c r="L65" s="112"/>
    </row>
    <row r="66" spans="2:12" s="9" customFormat="1" ht="19.95" customHeight="1">
      <c r="B66" s="112"/>
      <c r="D66" s="113" t="s">
        <v>5245</v>
      </c>
      <c r="E66" s="114"/>
      <c r="F66" s="114"/>
      <c r="G66" s="114"/>
      <c r="H66" s="114"/>
      <c r="I66" s="114"/>
      <c r="J66" s="115">
        <f>J121</f>
        <v>0</v>
      </c>
      <c r="L66" s="112"/>
    </row>
    <row r="67" spans="2:12" s="1" customFormat="1" ht="21.75" customHeight="1">
      <c r="B67" s="34"/>
      <c r="L67" s="34"/>
    </row>
    <row r="68" spans="2:12" s="1" customFormat="1" ht="6.9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4"/>
    </row>
    <row r="72" spans="2:12" s="1" customFormat="1" ht="6.9" customHeight="1">
      <c r="B72" s="45"/>
      <c r="C72" s="46"/>
      <c r="D72" s="46"/>
      <c r="E72" s="46"/>
      <c r="F72" s="46"/>
      <c r="G72" s="46"/>
      <c r="H72" s="46"/>
      <c r="I72" s="46"/>
      <c r="J72" s="46"/>
      <c r="K72" s="46"/>
      <c r="L72" s="34"/>
    </row>
    <row r="73" spans="2:12" s="1" customFormat="1" ht="24.9" customHeight="1">
      <c r="B73" s="34"/>
      <c r="C73" s="23" t="s">
        <v>393</v>
      </c>
      <c r="L73" s="34"/>
    </row>
    <row r="74" spans="2:12" s="1" customFormat="1" ht="6.9" customHeight="1">
      <c r="B74" s="34"/>
      <c r="L74" s="34"/>
    </row>
    <row r="75" spans="2:12" s="1" customFormat="1" ht="12" customHeight="1">
      <c r="B75" s="34"/>
      <c r="C75" s="29" t="s">
        <v>17</v>
      </c>
      <c r="L75" s="34"/>
    </row>
    <row r="76" spans="2:12" s="1" customFormat="1" ht="16.5" customHeight="1">
      <c r="B76" s="34"/>
      <c r="E76" s="352" t="str">
        <f>E7</f>
        <v>Obecní dům Rudíkov - smlouva č. 1 - SO01, 10, 12</v>
      </c>
      <c r="F76" s="353"/>
      <c r="G76" s="353"/>
      <c r="H76" s="353"/>
      <c r="L76" s="34"/>
    </row>
    <row r="77" spans="2:12" s="1" customFormat="1" ht="12" customHeight="1">
      <c r="B77" s="34"/>
      <c r="C77" s="29" t="s">
        <v>132</v>
      </c>
      <c r="L77" s="34"/>
    </row>
    <row r="78" spans="2:12" s="1" customFormat="1" ht="16.5" customHeight="1">
      <c r="B78" s="34"/>
      <c r="E78" s="339" t="str">
        <f>E9</f>
        <v>9 - VRN</v>
      </c>
      <c r="F78" s="351"/>
      <c r="G78" s="351"/>
      <c r="H78" s="351"/>
      <c r="L78" s="34"/>
    </row>
    <row r="79" spans="2:12" s="1" customFormat="1" ht="6.9" customHeight="1">
      <c r="B79" s="34"/>
      <c r="L79" s="34"/>
    </row>
    <row r="80" spans="2:12" s="1" customFormat="1" ht="12" customHeight="1">
      <c r="B80" s="34"/>
      <c r="C80" s="29" t="s">
        <v>21</v>
      </c>
      <c r="F80" s="27" t="str">
        <f>F12</f>
        <v xml:space="preserve"> </v>
      </c>
      <c r="I80" s="29" t="s">
        <v>23</v>
      </c>
      <c r="J80" s="51" t="str">
        <f>IF(J12="","",J12)</f>
        <v>10. 1. 2024</v>
      </c>
      <c r="L80" s="34"/>
    </row>
    <row r="81" spans="2:65" s="1" customFormat="1" ht="6.9" customHeight="1">
      <c r="B81" s="34"/>
      <c r="L81" s="34"/>
    </row>
    <row r="82" spans="2:65" s="1" customFormat="1" ht="15.15" customHeight="1">
      <c r="B82" s="34"/>
      <c r="C82" s="29" t="s">
        <v>25</v>
      </c>
      <c r="F82" s="27" t="str">
        <f>E15</f>
        <v xml:space="preserve"> </v>
      </c>
      <c r="I82" s="29" t="s">
        <v>31</v>
      </c>
      <c r="J82" s="32" t="str">
        <f>E21</f>
        <v xml:space="preserve">BS projekt s.r.o. </v>
      </c>
      <c r="L82" s="34"/>
    </row>
    <row r="83" spans="2:65" s="1" customFormat="1" ht="25.65" customHeight="1">
      <c r="B83" s="34"/>
      <c r="C83" s="29" t="s">
        <v>29</v>
      </c>
      <c r="F83" s="27" t="str">
        <f>IF(E18="","",E18)</f>
        <v>Vyplň údaj</v>
      </c>
      <c r="I83" s="29" t="s">
        <v>34</v>
      </c>
      <c r="J83" s="32" t="str">
        <f>E24</f>
        <v>Ing. Tomáš Hrdlička, Jan Hajný</v>
      </c>
      <c r="L83" s="34"/>
    </row>
    <row r="84" spans="2:65" s="1" customFormat="1" ht="10.35" customHeight="1">
      <c r="B84" s="34"/>
      <c r="L84" s="34"/>
    </row>
    <row r="85" spans="2:65" s="10" customFormat="1" ht="29.25" customHeight="1">
      <c r="B85" s="117"/>
      <c r="C85" s="118" t="s">
        <v>394</v>
      </c>
      <c r="D85" s="119" t="s">
        <v>57</v>
      </c>
      <c r="E85" s="119" t="s">
        <v>53</v>
      </c>
      <c r="F85" s="119" t="s">
        <v>54</v>
      </c>
      <c r="G85" s="119" t="s">
        <v>395</v>
      </c>
      <c r="H85" s="119" t="s">
        <v>396</v>
      </c>
      <c r="I85" s="119" t="s">
        <v>397</v>
      </c>
      <c r="J85" s="119" t="s">
        <v>281</v>
      </c>
      <c r="K85" s="120" t="s">
        <v>398</v>
      </c>
      <c r="L85" s="117"/>
      <c r="M85" s="58" t="s">
        <v>3</v>
      </c>
      <c r="N85" s="59" t="s">
        <v>42</v>
      </c>
      <c r="O85" s="59" t="s">
        <v>399</v>
      </c>
      <c r="P85" s="59" t="s">
        <v>400</v>
      </c>
      <c r="Q85" s="59" t="s">
        <v>401</v>
      </c>
      <c r="R85" s="59" t="s">
        <v>402</v>
      </c>
      <c r="S85" s="59" t="s">
        <v>403</v>
      </c>
      <c r="T85" s="60" t="s">
        <v>404</v>
      </c>
    </row>
    <row r="86" spans="2:65" s="1" customFormat="1" ht="22.8" customHeight="1">
      <c r="B86" s="34"/>
      <c r="C86" s="63" t="s">
        <v>405</v>
      </c>
      <c r="J86" s="121">
        <f>BK86</f>
        <v>0</v>
      </c>
      <c r="L86" s="34"/>
      <c r="M86" s="61"/>
      <c r="N86" s="52"/>
      <c r="O86" s="52"/>
      <c r="P86" s="122">
        <f>P87+P101</f>
        <v>0</v>
      </c>
      <c r="Q86" s="52"/>
      <c r="R86" s="122">
        <f>R87+R101</f>
        <v>0</v>
      </c>
      <c r="S86" s="52"/>
      <c r="T86" s="123">
        <f>T87+T101</f>
        <v>0</v>
      </c>
      <c r="AT86" s="19" t="s">
        <v>71</v>
      </c>
      <c r="AU86" s="19" t="s">
        <v>287</v>
      </c>
      <c r="BK86" s="124">
        <f>BK87+BK101</f>
        <v>0</v>
      </c>
    </row>
    <row r="87" spans="2:65" s="11" customFormat="1" ht="25.95" customHeight="1">
      <c r="B87" s="125"/>
      <c r="D87" s="126" t="s">
        <v>71</v>
      </c>
      <c r="E87" s="127" t="s">
        <v>108</v>
      </c>
      <c r="F87" s="127" t="s">
        <v>5246</v>
      </c>
      <c r="I87" s="128"/>
      <c r="J87" s="129">
        <f>BK87</f>
        <v>0</v>
      </c>
      <c r="L87" s="125"/>
      <c r="M87" s="130"/>
      <c r="P87" s="131">
        <f>P88+P98</f>
        <v>0</v>
      </c>
      <c r="R87" s="131">
        <f>R88+R98</f>
        <v>0</v>
      </c>
      <c r="T87" s="132">
        <f>T88+T98</f>
        <v>0</v>
      </c>
      <c r="AR87" s="126" t="s">
        <v>437</v>
      </c>
      <c r="AT87" s="133" t="s">
        <v>71</v>
      </c>
      <c r="AU87" s="133" t="s">
        <v>72</v>
      </c>
      <c r="AY87" s="126" t="s">
        <v>408</v>
      </c>
      <c r="BK87" s="134">
        <f>BK88+BK98</f>
        <v>0</v>
      </c>
    </row>
    <row r="88" spans="2:65" s="11" customFormat="1" ht="22.8" customHeight="1">
      <c r="B88" s="125"/>
      <c r="D88" s="126" t="s">
        <v>71</v>
      </c>
      <c r="E88" s="135" t="s">
        <v>5247</v>
      </c>
      <c r="F88" s="135" t="s">
        <v>5050</v>
      </c>
      <c r="I88" s="128"/>
      <c r="J88" s="136">
        <f>BK88</f>
        <v>0</v>
      </c>
      <c r="L88" s="125"/>
      <c r="M88" s="130"/>
      <c r="P88" s="131">
        <f>SUM(P89:P97)</f>
        <v>0</v>
      </c>
      <c r="R88" s="131">
        <f>SUM(R89:R97)</f>
        <v>0</v>
      </c>
      <c r="T88" s="132">
        <f>SUM(T89:T97)</f>
        <v>0</v>
      </c>
      <c r="AR88" s="126" t="s">
        <v>437</v>
      </c>
      <c r="AT88" s="133" t="s">
        <v>71</v>
      </c>
      <c r="AU88" s="133" t="s">
        <v>76</v>
      </c>
      <c r="AY88" s="126" t="s">
        <v>408</v>
      </c>
      <c r="BK88" s="134">
        <f>SUM(BK89:BK97)</f>
        <v>0</v>
      </c>
    </row>
    <row r="89" spans="2:65" s="1" customFormat="1" ht="16.5" customHeight="1">
      <c r="B89" s="137"/>
      <c r="C89" s="138" t="s">
        <v>76</v>
      </c>
      <c r="D89" s="138" t="s">
        <v>411</v>
      </c>
      <c r="E89" s="139" t="s">
        <v>5248</v>
      </c>
      <c r="F89" s="140" t="s">
        <v>5050</v>
      </c>
      <c r="G89" s="141" t="s">
        <v>1743</v>
      </c>
      <c r="H89" s="142">
        <v>1</v>
      </c>
      <c r="I89" s="143"/>
      <c r="J89" s="144">
        <f>ROUND(I89*H89,2)</f>
        <v>0</v>
      </c>
      <c r="K89" s="140" t="s">
        <v>414</v>
      </c>
      <c r="L89" s="34"/>
      <c r="M89" s="145" t="s">
        <v>3</v>
      </c>
      <c r="N89" s="146" t="s">
        <v>43</v>
      </c>
      <c r="P89" s="147">
        <f>O89*H89</f>
        <v>0</v>
      </c>
      <c r="Q89" s="147">
        <v>0</v>
      </c>
      <c r="R89" s="147">
        <f>Q89*H89</f>
        <v>0</v>
      </c>
      <c r="S89" s="147">
        <v>0</v>
      </c>
      <c r="T89" s="148">
        <f>S89*H89</f>
        <v>0</v>
      </c>
      <c r="AR89" s="149" t="s">
        <v>5249</v>
      </c>
      <c r="AT89" s="149" t="s">
        <v>411</v>
      </c>
      <c r="AU89" s="149" t="s">
        <v>80</v>
      </c>
      <c r="AY89" s="19" t="s">
        <v>408</v>
      </c>
      <c r="BE89" s="150">
        <f>IF(N89="základní",J89,0)</f>
        <v>0</v>
      </c>
      <c r="BF89" s="150">
        <f>IF(N89="snížená",J89,0)</f>
        <v>0</v>
      </c>
      <c r="BG89" s="150">
        <f>IF(N89="zákl. přenesená",J89,0)</f>
        <v>0</v>
      </c>
      <c r="BH89" s="150">
        <f>IF(N89="sníž. přenesená",J89,0)</f>
        <v>0</v>
      </c>
      <c r="BI89" s="150">
        <f>IF(N89="nulová",J89,0)</f>
        <v>0</v>
      </c>
      <c r="BJ89" s="19" t="s">
        <v>76</v>
      </c>
      <c r="BK89" s="150">
        <f>ROUND(I89*H89,2)</f>
        <v>0</v>
      </c>
      <c r="BL89" s="19" t="s">
        <v>5249</v>
      </c>
      <c r="BM89" s="149" t="s">
        <v>5250</v>
      </c>
    </row>
    <row r="90" spans="2:65" s="1" customFormat="1">
      <c r="B90" s="34"/>
      <c r="D90" s="151" t="s">
        <v>417</v>
      </c>
      <c r="F90" s="152" t="s">
        <v>5251</v>
      </c>
      <c r="I90" s="153"/>
      <c r="L90" s="34"/>
      <c r="M90" s="154"/>
      <c r="T90" s="55"/>
      <c r="AT90" s="19" t="s">
        <v>417</v>
      </c>
      <c r="AU90" s="19" t="s">
        <v>80</v>
      </c>
    </row>
    <row r="91" spans="2:65" s="1" customFormat="1" ht="38.4">
      <c r="B91" s="34"/>
      <c r="D91" s="156" t="s">
        <v>429</v>
      </c>
      <c r="F91" s="163" t="s">
        <v>5252</v>
      </c>
      <c r="I91" s="153"/>
      <c r="L91" s="34"/>
      <c r="M91" s="154"/>
      <c r="T91" s="55"/>
      <c r="AT91" s="19" t="s">
        <v>429</v>
      </c>
      <c r="AU91" s="19" t="s">
        <v>80</v>
      </c>
    </row>
    <row r="92" spans="2:65" s="1" customFormat="1" ht="16.5" customHeight="1">
      <c r="B92" s="137"/>
      <c r="C92" s="138" t="s">
        <v>80</v>
      </c>
      <c r="D92" s="138" t="s">
        <v>411</v>
      </c>
      <c r="E92" s="139" t="s">
        <v>5253</v>
      </c>
      <c r="F92" s="140" t="s">
        <v>5254</v>
      </c>
      <c r="G92" s="141" t="s">
        <v>664</v>
      </c>
      <c r="H92" s="142">
        <v>1</v>
      </c>
      <c r="I92" s="143"/>
      <c r="J92" s="144">
        <f>ROUND(I92*H92,2)</f>
        <v>0</v>
      </c>
      <c r="K92" s="140" t="s">
        <v>414</v>
      </c>
      <c r="L92" s="34"/>
      <c r="M92" s="145" t="s">
        <v>3</v>
      </c>
      <c r="N92" s="146" t="s">
        <v>43</v>
      </c>
      <c r="P92" s="147">
        <f>O92*H92</f>
        <v>0</v>
      </c>
      <c r="Q92" s="147">
        <v>0</v>
      </c>
      <c r="R92" s="147">
        <f>Q92*H92</f>
        <v>0</v>
      </c>
      <c r="S92" s="147">
        <v>0</v>
      </c>
      <c r="T92" s="148">
        <f>S92*H92</f>
        <v>0</v>
      </c>
      <c r="AR92" s="149" t="s">
        <v>5249</v>
      </c>
      <c r="AT92" s="149" t="s">
        <v>411</v>
      </c>
      <c r="AU92" s="149" t="s">
        <v>80</v>
      </c>
      <c r="AY92" s="19" t="s">
        <v>408</v>
      </c>
      <c r="BE92" s="150">
        <f>IF(N92="základní",J92,0)</f>
        <v>0</v>
      </c>
      <c r="BF92" s="150">
        <f>IF(N92="snížená",J92,0)</f>
        <v>0</v>
      </c>
      <c r="BG92" s="150">
        <f>IF(N92="zákl. přenesená",J92,0)</f>
        <v>0</v>
      </c>
      <c r="BH92" s="150">
        <f>IF(N92="sníž. přenesená",J92,0)</f>
        <v>0</v>
      </c>
      <c r="BI92" s="150">
        <f>IF(N92="nulová",J92,0)</f>
        <v>0</v>
      </c>
      <c r="BJ92" s="19" t="s">
        <v>76</v>
      </c>
      <c r="BK92" s="150">
        <f>ROUND(I92*H92,2)</f>
        <v>0</v>
      </c>
      <c r="BL92" s="19" t="s">
        <v>5249</v>
      </c>
      <c r="BM92" s="149" t="s">
        <v>5255</v>
      </c>
    </row>
    <row r="93" spans="2:65" s="1" customFormat="1">
      <c r="B93" s="34"/>
      <c r="D93" s="151" t="s">
        <v>417</v>
      </c>
      <c r="F93" s="152" t="s">
        <v>5256</v>
      </c>
      <c r="I93" s="153"/>
      <c r="L93" s="34"/>
      <c r="M93" s="154"/>
      <c r="T93" s="55"/>
      <c r="AT93" s="19" t="s">
        <v>417</v>
      </c>
      <c r="AU93" s="19" t="s">
        <v>80</v>
      </c>
    </row>
    <row r="94" spans="2:65" s="1" customFormat="1" ht="16.5" customHeight="1">
      <c r="B94" s="137"/>
      <c r="C94" s="138" t="s">
        <v>114</v>
      </c>
      <c r="D94" s="138" t="s">
        <v>411</v>
      </c>
      <c r="E94" s="139" t="s">
        <v>5257</v>
      </c>
      <c r="F94" s="140" t="s">
        <v>5258</v>
      </c>
      <c r="G94" s="141" t="s">
        <v>664</v>
      </c>
      <c r="H94" s="142">
        <v>1</v>
      </c>
      <c r="I94" s="143"/>
      <c r="J94" s="144">
        <f>ROUND(I94*H94,2)</f>
        <v>0</v>
      </c>
      <c r="K94" s="140" t="s">
        <v>414</v>
      </c>
      <c r="L94" s="34"/>
      <c r="M94" s="145" t="s">
        <v>3</v>
      </c>
      <c r="N94" s="146" t="s">
        <v>43</v>
      </c>
      <c r="P94" s="147">
        <f>O94*H94</f>
        <v>0</v>
      </c>
      <c r="Q94" s="147">
        <v>0</v>
      </c>
      <c r="R94" s="147">
        <f>Q94*H94</f>
        <v>0</v>
      </c>
      <c r="S94" s="147">
        <v>0</v>
      </c>
      <c r="T94" s="148">
        <f>S94*H94</f>
        <v>0</v>
      </c>
      <c r="AR94" s="149" t="s">
        <v>5249</v>
      </c>
      <c r="AT94" s="149" t="s">
        <v>411</v>
      </c>
      <c r="AU94" s="149" t="s">
        <v>80</v>
      </c>
      <c r="AY94" s="19" t="s">
        <v>408</v>
      </c>
      <c r="BE94" s="150">
        <f>IF(N94="základní",J94,0)</f>
        <v>0</v>
      </c>
      <c r="BF94" s="150">
        <f>IF(N94="snížená",J94,0)</f>
        <v>0</v>
      </c>
      <c r="BG94" s="150">
        <f>IF(N94="zákl. přenesená",J94,0)</f>
        <v>0</v>
      </c>
      <c r="BH94" s="150">
        <f>IF(N94="sníž. přenesená",J94,0)</f>
        <v>0</v>
      </c>
      <c r="BI94" s="150">
        <f>IF(N94="nulová",J94,0)</f>
        <v>0</v>
      </c>
      <c r="BJ94" s="19" t="s">
        <v>76</v>
      </c>
      <c r="BK94" s="150">
        <f>ROUND(I94*H94,2)</f>
        <v>0</v>
      </c>
      <c r="BL94" s="19" t="s">
        <v>5249</v>
      </c>
      <c r="BM94" s="149" t="s">
        <v>5259</v>
      </c>
    </row>
    <row r="95" spans="2:65" s="1" customFormat="1">
      <c r="B95" s="34"/>
      <c r="D95" s="151" t="s">
        <v>417</v>
      </c>
      <c r="F95" s="152" t="s">
        <v>5260</v>
      </c>
      <c r="I95" s="153"/>
      <c r="L95" s="34"/>
      <c r="M95" s="154"/>
      <c r="T95" s="55"/>
      <c r="AT95" s="19" t="s">
        <v>417</v>
      </c>
      <c r="AU95" s="19" t="s">
        <v>80</v>
      </c>
    </row>
    <row r="96" spans="2:65" s="1" customFormat="1" ht="16.5" customHeight="1">
      <c r="B96" s="137"/>
      <c r="C96" s="138" t="s">
        <v>415</v>
      </c>
      <c r="D96" s="138" t="s">
        <v>411</v>
      </c>
      <c r="E96" s="139" t="s">
        <v>5261</v>
      </c>
      <c r="F96" s="140" t="s">
        <v>5262</v>
      </c>
      <c r="G96" s="141" t="s">
        <v>1743</v>
      </c>
      <c r="H96" s="142">
        <v>1</v>
      </c>
      <c r="I96" s="143"/>
      <c r="J96" s="144">
        <f>ROUND(I96*H96,2)</f>
        <v>0</v>
      </c>
      <c r="K96" s="140" t="s">
        <v>414</v>
      </c>
      <c r="L96" s="34"/>
      <c r="M96" s="145" t="s">
        <v>3</v>
      </c>
      <c r="N96" s="146" t="s">
        <v>43</v>
      </c>
      <c r="P96" s="147">
        <f>O96*H96</f>
        <v>0</v>
      </c>
      <c r="Q96" s="147">
        <v>0</v>
      </c>
      <c r="R96" s="147">
        <f>Q96*H96</f>
        <v>0</v>
      </c>
      <c r="S96" s="147">
        <v>0</v>
      </c>
      <c r="T96" s="148">
        <f>S96*H96</f>
        <v>0</v>
      </c>
      <c r="AR96" s="149" t="s">
        <v>5249</v>
      </c>
      <c r="AT96" s="149" t="s">
        <v>411</v>
      </c>
      <c r="AU96" s="149" t="s">
        <v>80</v>
      </c>
      <c r="AY96" s="19" t="s">
        <v>408</v>
      </c>
      <c r="BE96" s="150">
        <f>IF(N96="základní",J96,0)</f>
        <v>0</v>
      </c>
      <c r="BF96" s="150">
        <f>IF(N96="snížená",J96,0)</f>
        <v>0</v>
      </c>
      <c r="BG96" s="150">
        <f>IF(N96="zákl. přenesená",J96,0)</f>
        <v>0</v>
      </c>
      <c r="BH96" s="150">
        <f>IF(N96="sníž. přenesená",J96,0)</f>
        <v>0</v>
      </c>
      <c r="BI96" s="150">
        <f>IF(N96="nulová",J96,0)</f>
        <v>0</v>
      </c>
      <c r="BJ96" s="19" t="s">
        <v>76</v>
      </c>
      <c r="BK96" s="150">
        <f>ROUND(I96*H96,2)</f>
        <v>0</v>
      </c>
      <c r="BL96" s="19" t="s">
        <v>5249</v>
      </c>
      <c r="BM96" s="149" t="s">
        <v>5263</v>
      </c>
    </row>
    <row r="97" spans="2:65" s="1" customFormat="1">
      <c r="B97" s="34"/>
      <c r="D97" s="151" t="s">
        <v>417</v>
      </c>
      <c r="F97" s="152" t="s">
        <v>5264</v>
      </c>
      <c r="I97" s="153"/>
      <c r="L97" s="34"/>
      <c r="M97" s="154"/>
      <c r="T97" s="55"/>
      <c r="AT97" s="19" t="s">
        <v>417</v>
      </c>
      <c r="AU97" s="19" t="s">
        <v>80</v>
      </c>
    </row>
    <row r="98" spans="2:65" s="11" customFormat="1" ht="22.8" customHeight="1">
      <c r="B98" s="125"/>
      <c r="D98" s="126" t="s">
        <v>71</v>
      </c>
      <c r="E98" s="135" t="s">
        <v>5265</v>
      </c>
      <c r="F98" s="135" t="s">
        <v>5266</v>
      </c>
      <c r="I98" s="128"/>
      <c r="J98" s="136">
        <f>BK98</f>
        <v>0</v>
      </c>
      <c r="L98" s="125"/>
      <c r="M98" s="130"/>
      <c r="P98" s="131">
        <f>SUM(P99:P100)</f>
        <v>0</v>
      </c>
      <c r="R98" s="131">
        <f>SUM(R99:R100)</f>
        <v>0</v>
      </c>
      <c r="T98" s="132">
        <f>SUM(T99:T100)</f>
        <v>0</v>
      </c>
      <c r="AR98" s="126" t="s">
        <v>437</v>
      </c>
      <c r="AT98" s="133" t="s">
        <v>71</v>
      </c>
      <c r="AU98" s="133" t="s">
        <v>76</v>
      </c>
      <c r="AY98" s="126" t="s">
        <v>408</v>
      </c>
      <c r="BK98" s="134">
        <f>SUM(BK99:BK100)</f>
        <v>0</v>
      </c>
    </row>
    <row r="99" spans="2:65" s="1" customFormat="1" ht="16.5" customHeight="1">
      <c r="B99" s="137"/>
      <c r="C99" s="138" t="s">
        <v>437</v>
      </c>
      <c r="D99" s="138" t="s">
        <v>411</v>
      </c>
      <c r="E99" s="139" t="s">
        <v>5267</v>
      </c>
      <c r="F99" s="140" t="s">
        <v>5268</v>
      </c>
      <c r="G99" s="141" t="s">
        <v>76</v>
      </c>
      <c r="H99" s="142">
        <v>1</v>
      </c>
      <c r="I99" s="143"/>
      <c r="J99" s="144">
        <f>ROUND(I99*H99,2)</f>
        <v>0</v>
      </c>
      <c r="K99" s="140" t="s">
        <v>414</v>
      </c>
      <c r="L99" s="34"/>
      <c r="M99" s="145" t="s">
        <v>3</v>
      </c>
      <c r="N99" s="146" t="s">
        <v>43</v>
      </c>
      <c r="P99" s="147">
        <f>O99*H99</f>
        <v>0</v>
      </c>
      <c r="Q99" s="147">
        <v>0</v>
      </c>
      <c r="R99" s="147">
        <f>Q99*H99</f>
        <v>0</v>
      </c>
      <c r="S99" s="147">
        <v>0</v>
      </c>
      <c r="T99" s="148">
        <f>S99*H99</f>
        <v>0</v>
      </c>
      <c r="AR99" s="149" t="s">
        <v>5249</v>
      </c>
      <c r="AT99" s="149" t="s">
        <v>411</v>
      </c>
      <c r="AU99" s="149" t="s">
        <v>80</v>
      </c>
      <c r="AY99" s="19" t="s">
        <v>408</v>
      </c>
      <c r="BE99" s="150">
        <f>IF(N99="základní",J99,0)</f>
        <v>0</v>
      </c>
      <c r="BF99" s="150">
        <f>IF(N99="snížená",J99,0)</f>
        <v>0</v>
      </c>
      <c r="BG99" s="150">
        <f>IF(N99="zákl. přenesená",J99,0)</f>
        <v>0</v>
      </c>
      <c r="BH99" s="150">
        <f>IF(N99="sníž. přenesená",J99,0)</f>
        <v>0</v>
      </c>
      <c r="BI99" s="150">
        <f>IF(N99="nulová",J99,0)</f>
        <v>0</v>
      </c>
      <c r="BJ99" s="19" t="s">
        <v>76</v>
      </c>
      <c r="BK99" s="150">
        <f>ROUND(I99*H99,2)</f>
        <v>0</v>
      </c>
      <c r="BL99" s="19" t="s">
        <v>5249</v>
      </c>
      <c r="BM99" s="149" t="s">
        <v>5269</v>
      </c>
    </row>
    <row r="100" spans="2:65" s="1" customFormat="1">
      <c r="B100" s="34"/>
      <c r="D100" s="151" t="s">
        <v>417</v>
      </c>
      <c r="F100" s="152" t="s">
        <v>5270</v>
      </c>
      <c r="I100" s="153"/>
      <c r="L100" s="34"/>
      <c r="M100" s="154"/>
      <c r="T100" s="55"/>
      <c r="AT100" s="19" t="s">
        <v>417</v>
      </c>
      <c r="AU100" s="19" t="s">
        <v>80</v>
      </c>
    </row>
    <row r="101" spans="2:65" s="11" customFormat="1" ht="25.95" customHeight="1">
      <c r="B101" s="125"/>
      <c r="D101" s="126" t="s">
        <v>71</v>
      </c>
      <c r="E101" s="127" t="s">
        <v>5271</v>
      </c>
      <c r="F101" s="127" t="s">
        <v>5272</v>
      </c>
      <c r="I101" s="128"/>
      <c r="J101" s="129">
        <f>BK101</f>
        <v>0</v>
      </c>
      <c r="L101" s="125"/>
      <c r="M101" s="130"/>
      <c r="P101" s="131">
        <f>P102+SUM(P103:P111)+P118+P121</f>
        <v>0</v>
      </c>
      <c r="R101" s="131">
        <f>R102+SUM(R103:R111)+R118+R121</f>
        <v>0</v>
      </c>
      <c r="T101" s="132">
        <f>T102+SUM(T103:T111)+T118+T121</f>
        <v>0</v>
      </c>
      <c r="AR101" s="126" t="s">
        <v>437</v>
      </c>
      <c r="AT101" s="133" t="s">
        <v>71</v>
      </c>
      <c r="AU101" s="133" t="s">
        <v>72</v>
      </c>
      <c r="AY101" s="126" t="s">
        <v>408</v>
      </c>
      <c r="BK101" s="134">
        <f>BK102+SUM(BK103:BK111)+BK118+BK121</f>
        <v>0</v>
      </c>
    </row>
    <row r="102" spans="2:65" s="1" customFormat="1" ht="16.5" customHeight="1">
      <c r="B102" s="137"/>
      <c r="C102" s="138" t="s">
        <v>452</v>
      </c>
      <c r="D102" s="138" t="s">
        <v>411</v>
      </c>
      <c r="E102" s="139" t="s">
        <v>5273</v>
      </c>
      <c r="F102" s="140" t="s">
        <v>5274</v>
      </c>
      <c r="G102" s="141" t="s">
        <v>664</v>
      </c>
      <c r="H102" s="142">
        <v>1</v>
      </c>
      <c r="I102" s="143"/>
      <c r="J102" s="144">
        <f>ROUND(I102*H102,2)</f>
        <v>0</v>
      </c>
      <c r="K102" s="140" t="s">
        <v>414</v>
      </c>
      <c r="L102" s="34"/>
      <c r="M102" s="145" t="s">
        <v>3</v>
      </c>
      <c r="N102" s="146" t="s">
        <v>43</v>
      </c>
      <c r="P102" s="147">
        <f>O102*H102</f>
        <v>0</v>
      </c>
      <c r="Q102" s="147">
        <v>0</v>
      </c>
      <c r="R102" s="147">
        <f>Q102*H102</f>
        <v>0</v>
      </c>
      <c r="S102" s="147">
        <v>0</v>
      </c>
      <c r="T102" s="148">
        <f>S102*H102</f>
        <v>0</v>
      </c>
      <c r="AR102" s="149" t="s">
        <v>5249</v>
      </c>
      <c r="AT102" s="149" t="s">
        <v>411</v>
      </c>
      <c r="AU102" s="149" t="s">
        <v>76</v>
      </c>
      <c r="AY102" s="19" t="s">
        <v>408</v>
      </c>
      <c r="BE102" s="150">
        <f>IF(N102="základní",J102,0)</f>
        <v>0</v>
      </c>
      <c r="BF102" s="150">
        <f>IF(N102="snížená",J102,0)</f>
        <v>0</v>
      </c>
      <c r="BG102" s="150">
        <f>IF(N102="zákl. přenesená",J102,0)</f>
        <v>0</v>
      </c>
      <c r="BH102" s="150">
        <f>IF(N102="sníž. přenesená",J102,0)</f>
        <v>0</v>
      </c>
      <c r="BI102" s="150">
        <f>IF(N102="nulová",J102,0)</f>
        <v>0</v>
      </c>
      <c r="BJ102" s="19" t="s">
        <v>76</v>
      </c>
      <c r="BK102" s="150">
        <f>ROUND(I102*H102,2)</f>
        <v>0</v>
      </c>
      <c r="BL102" s="19" t="s">
        <v>5249</v>
      </c>
      <c r="BM102" s="149" t="s">
        <v>5275</v>
      </c>
    </row>
    <row r="103" spans="2:65" s="1" customFormat="1">
      <c r="B103" s="34"/>
      <c r="D103" s="151" t="s">
        <v>417</v>
      </c>
      <c r="F103" s="152" t="s">
        <v>5276</v>
      </c>
      <c r="I103" s="153"/>
      <c r="L103" s="34"/>
      <c r="M103" s="154"/>
      <c r="T103" s="55"/>
      <c r="AT103" s="19" t="s">
        <v>417</v>
      </c>
      <c r="AU103" s="19" t="s">
        <v>76</v>
      </c>
    </row>
    <row r="104" spans="2:65" s="1" customFormat="1" ht="16.5" customHeight="1">
      <c r="B104" s="137"/>
      <c r="C104" s="138" t="s">
        <v>458</v>
      </c>
      <c r="D104" s="138" t="s">
        <v>411</v>
      </c>
      <c r="E104" s="139" t="s">
        <v>5277</v>
      </c>
      <c r="F104" s="140" t="s">
        <v>5278</v>
      </c>
      <c r="G104" s="141" t="s">
        <v>664</v>
      </c>
      <c r="H104" s="142">
        <v>1</v>
      </c>
      <c r="I104" s="143"/>
      <c r="J104" s="144">
        <f>ROUND(I104*H104,2)</f>
        <v>0</v>
      </c>
      <c r="K104" s="140" t="s">
        <v>414</v>
      </c>
      <c r="L104" s="34"/>
      <c r="M104" s="145" t="s">
        <v>3</v>
      </c>
      <c r="N104" s="146" t="s">
        <v>43</v>
      </c>
      <c r="P104" s="147">
        <f>O104*H104</f>
        <v>0</v>
      </c>
      <c r="Q104" s="147">
        <v>0</v>
      </c>
      <c r="R104" s="147">
        <f>Q104*H104</f>
        <v>0</v>
      </c>
      <c r="S104" s="147">
        <v>0</v>
      </c>
      <c r="T104" s="148">
        <f>S104*H104</f>
        <v>0</v>
      </c>
      <c r="AR104" s="149" t="s">
        <v>5249</v>
      </c>
      <c r="AT104" s="149" t="s">
        <v>411</v>
      </c>
      <c r="AU104" s="149" t="s">
        <v>76</v>
      </c>
      <c r="AY104" s="19" t="s">
        <v>408</v>
      </c>
      <c r="BE104" s="150">
        <f>IF(N104="základní",J104,0)</f>
        <v>0</v>
      </c>
      <c r="BF104" s="150">
        <f>IF(N104="snížená",J104,0)</f>
        <v>0</v>
      </c>
      <c r="BG104" s="150">
        <f>IF(N104="zákl. přenesená",J104,0)</f>
        <v>0</v>
      </c>
      <c r="BH104" s="150">
        <f>IF(N104="sníž. přenesená",J104,0)</f>
        <v>0</v>
      </c>
      <c r="BI104" s="150">
        <f>IF(N104="nulová",J104,0)</f>
        <v>0</v>
      </c>
      <c r="BJ104" s="19" t="s">
        <v>76</v>
      </c>
      <c r="BK104" s="150">
        <f>ROUND(I104*H104,2)</f>
        <v>0</v>
      </c>
      <c r="BL104" s="19" t="s">
        <v>5249</v>
      </c>
      <c r="BM104" s="149" t="s">
        <v>5279</v>
      </c>
    </row>
    <row r="105" spans="2:65" s="1" customFormat="1">
      <c r="B105" s="34"/>
      <c r="D105" s="151" t="s">
        <v>417</v>
      </c>
      <c r="F105" s="152" t="s">
        <v>5280</v>
      </c>
      <c r="I105" s="153"/>
      <c r="L105" s="34"/>
      <c r="M105" s="154"/>
      <c r="T105" s="55"/>
      <c r="AT105" s="19" t="s">
        <v>417</v>
      </c>
      <c r="AU105" s="19" t="s">
        <v>76</v>
      </c>
    </row>
    <row r="106" spans="2:65" s="1" customFormat="1" ht="21.75" customHeight="1">
      <c r="B106" s="137"/>
      <c r="C106" s="138" t="s">
        <v>470</v>
      </c>
      <c r="D106" s="138" t="s">
        <v>411</v>
      </c>
      <c r="E106" s="139" t="s">
        <v>5281</v>
      </c>
      <c r="F106" s="140" t="s">
        <v>5282</v>
      </c>
      <c r="G106" s="141" t="s">
        <v>664</v>
      </c>
      <c r="H106" s="142">
        <v>1</v>
      </c>
      <c r="I106" s="143"/>
      <c r="J106" s="144">
        <f>ROUND(I106*H106,2)</f>
        <v>0</v>
      </c>
      <c r="K106" s="140" t="s">
        <v>414</v>
      </c>
      <c r="L106" s="34"/>
      <c r="M106" s="145" t="s">
        <v>3</v>
      </c>
      <c r="N106" s="146" t="s">
        <v>43</v>
      </c>
      <c r="P106" s="147">
        <f>O106*H106</f>
        <v>0</v>
      </c>
      <c r="Q106" s="147">
        <v>0</v>
      </c>
      <c r="R106" s="147">
        <f>Q106*H106</f>
        <v>0</v>
      </c>
      <c r="S106" s="147">
        <v>0</v>
      </c>
      <c r="T106" s="148">
        <f>S106*H106</f>
        <v>0</v>
      </c>
      <c r="AR106" s="149" t="s">
        <v>5249</v>
      </c>
      <c r="AT106" s="149" t="s">
        <v>411</v>
      </c>
      <c r="AU106" s="149" t="s">
        <v>76</v>
      </c>
      <c r="AY106" s="19" t="s">
        <v>408</v>
      </c>
      <c r="BE106" s="150">
        <f>IF(N106="základní",J106,0)</f>
        <v>0</v>
      </c>
      <c r="BF106" s="150">
        <f>IF(N106="snížená",J106,0)</f>
        <v>0</v>
      </c>
      <c r="BG106" s="150">
        <f>IF(N106="zákl. přenesená",J106,0)</f>
        <v>0</v>
      </c>
      <c r="BH106" s="150">
        <f>IF(N106="sníž. přenesená",J106,0)</f>
        <v>0</v>
      </c>
      <c r="BI106" s="150">
        <f>IF(N106="nulová",J106,0)</f>
        <v>0</v>
      </c>
      <c r="BJ106" s="19" t="s">
        <v>76</v>
      </c>
      <c r="BK106" s="150">
        <f>ROUND(I106*H106,2)</f>
        <v>0</v>
      </c>
      <c r="BL106" s="19" t="s">
        <v>5249</v>
      </c>
      <c r="BM106" s="149" t="s">
        <v>5283</v>
      </c>
    </row>
    <row r="107" spans="2:65" s="1" customFormat="1">
      <c r="B107" s="34"/>
      <c r="D107" s="151" t="s">
        <v>417</v>
      </c>
      <c r="F107" s="152" t="s">
        <v>5284</v>
      </c>
      <c r="I107" s="153"/>
      <c r="L107" s="34"/>
      <c r="M107" s="154"/>
      <c r="T107" s="55"/>
      <c r="AT107" s="19" t="s">
        <v>417</v>
      </c>
      <c r="AU107" s="19" t="s">
        <v>76</v>
      </c>
    </row>
    <row r="108" spans="2:65" s="1" customFormat="1" ht="16.5" customHeight="1">
      <c r="B108" s="137"/>
      <c r="C108" s="138" t="s">
        <v>107</v>
      </c>
      <c r="D108" s="138" t="s">
        <v>411</v>
      </c>
      <c r="E108" s="139" t="s">
        <v>5285</v>
      </c>
      <c r="F108" s="140" t="s">
        <v>5286</v>
      </c>
      <c r="G108" s="141" t="s">
        <v>664</v>
      </c>
      <c r="H108" s="142">
        <v>1</v>
      </c>
      <c r="I108" s="143"/>
      <c r="J108" s="144">
        <f>ROUND(I108*H108,2)</f>
        <v>0</v>
      </c>
      <c r="K108" s="140" t="s">
        <v>414</v>
      </c>
      <c r="L108" s="34"/>
      <c r="M108" s="145" t="s">
        <v>3</v>
      </c>
      <c r="N108" s="146" t="s">
        <v>43</v>
      </c>
      <c r="P108" s="147">
        <f>O108*H108</f>
        <v>0</v>
      </c>
      <c r="Q108" s="147">
        <v>0</v>
      </c>
      <c r="R108" s="147">
        <f>Q108*H108</f>
        <v>0</v>
      </c>
      <c r="S108" s="147">
        <v>0</v>
      </c>
      <c r="T108" s="148">
        <f>S108*H108</f>
        <v>0</v>
      </c>
      <c r="AR108" s="149" t="s">
        <v>5249</v>
      </c>
      <c r="AT108" s="149" t="s">
        <v>411</v>
      </c>
      <c r="AU108" s="149" t="s">
        <v>76</v>
      </c>
      <c r="AY108" s="19" t="s">
        <v>408</v>
      </c>
      <c r="BE108" s="150">
        <f>IF(N108="základní",J108,0)</f>
        <v>0</v>
      </c>
      <c r="BF108" s="150">
        <f>IF(N108="snížená",J108,0)</f>
        <v>0</v>
      </c>
      <c r="BG108" s="150">
        <f>IF(N108="zákl. přenesená",J108,0)</f>
        <v>0</v>
      </c>
      <c r="BH108" s="150">
        <f>IF(N108="sníž. přenesená",J108,0)</f>
        <v>0</v>
      </c>
      <c r="BI108" s="150">
        <f>IF(N108="nulová",J108,0)</f>
        <v>0</v>
      </c>
      <c r="BJ108" s="19" t="s">
        <v>76</v>
      </c>
      <c r="BK108" s="150">
        <f>ROUND(I108*H108,2)</f>
        <v>0</v>
      </c>
      <c r="BL108" s="19" t="s">
        <v>5249</v>
      </c>
      <c r="BM108" s="149" t="s">
        <v>5287</v>
      </c>
    </row>
    <row r="109" spans="2:65" s="1" customFormat="1">
      <c r="B109" s="34"/>
      <c r="D109" s="151" t="s">
        <v>417</v>
      </c>
      <c r="F109" s="152" t="s">
        <v>5288</v>
      </c>
      <c r="I109" s="153"/>
      <c r="L109" s="34"/>
      <c r="M109" s="154"/>
      <c r="T109" s="55"/>
      <c r="AT109" s="19" t="s">
        <v>417</v>
      </c>
      <c r="AU109" s="19" t="s">
        <v>76</v>
      </c>
    </row>
    <row r="110" spans="2:65" s="1" customFormat="1" ht="16.5" customHeight="1">
      <c r="B110" s="137"/>
      <c r="C110" s="138" t="s">
        <v>482</v>
      </c>
      <c r="D110" s="138" t="s">
        <v>411</v>
      </c>
      <c r="E110" s="139" t="s">
        <v>5289</v>
      </c>
      <c r="F110" s="140" t="s">
        <v>5290</v>
      </c>
      <c r="G110" s="141" t="s">
        <v>664</v>
      </c>
      <c r="H110" s="142">
        <v>1</v>
      </c>
      <c r="I110" s="143"/>
      <c r="J110" s="144">
        <f>ROUND(I110*H110,2)</f>
        <v>0</v>
      </c>
      <c r="K110" s="140" t="s">
        <v>665</v>
      </c>
      <c r="L110" s="34"/>
      <c r="M110" s="145" t="s">
        <v>3</v>
      </c>
      <c r="N110" s="146" t="s">
        <v>43</v>
      </c>
      <c r="P110" s="147">
        <f>O110*H110</f>
        <v>0</v>
      </c>
      <c r="Q110" s="147">
        <v>0</v>
      </c>
      <c r="R110" s="147">
        <f>Q110*H110</f>
        <v>0</v>
      </c>
      <c r="S110" s="147">
        <v>0</v>
      </c>
      <c r="T110" s="148">
        <f>S110*H110</f>
        <v>0</v>
      </c>
      <c r="AR110" s="149" t="s">
        <v>415</v>
      </c>
      <c r="AT110" s="149" t="s">
        <v>411</v>
      </c>
      <c r="AU110" s="149" t="s">
        <v>76</v>
      </c>
      <c r="AY110" s="19" t="s">
        <v>408</v>
      </c>
      <c r="BE110" s="150">
        <f>IF(N110="základní",J110,0)</f>
        <v>0</v>
      </c>
      <c r="BF110" s="150">
        <f>IF(N110="snížená",J110,0)</f>
        <v>0</v>
      </c>
      <c r="BG110" s="150">
        <f>IF(N110="zákl. přenesená",J110,0)</f>
        <v>0</v>
      </c>
      <c r="BH110" s="150">
        <f>IF(N110="sníž. přenesená",J110,0)</f>
        <v>0</v>
      </c>
      <c r="BI110" s="150">
        <f>IF(N110="nulová",J110,0)</f>
        <v>0</v>
      </c>
      <c r="BJ110" s="19" t="s">
        <v>76</v>
      </c>
      <c r="BK110" s="150">
        <f>ROUND(I110*H110,2)</f>
        <v>0</v>
      </c>
      <c r="BL110" s="19" t="s">
        <v>415</v>
      </c>
      <c r="BM110" s="149" t="s">
        <v>5291</v>
      </c>
    </row>
    <row r="111" spans="2:65" s="11" customFormat="1" ht="22.8" customHeight="1">
      <c r="B111" s="125"/>
      <c r="D111" s="126" t="s">
        <v>71</v>
      </c>
      <c r="E111" s="135" t="s">
        <v>5292</v>
      </c>
      <c r="F111" s="135" t="s">
        <v>5293</v>
      </c>
      <c r="I111" s="128"/>
      <c r="J111" s="136">
        <f>BK111</f>
        <v>0</v>
      </c>
      <c r="L111" s="125"/>
      <c r="M111" s="130"/>
      <c r="P111" s="131">
        <f>SUM(P112:P117)</f>
        <v>0</v>
      </c>
      <c r="R111" s="131">
        <f>SUM(R112:R117)</f>
        <v>0</v>
      </c>
      <c r="T111" s="132">
        <f>SUM(T112:T117)</f>
        <v>0</v>
      </c>
      <c r="AR111" s="126" t="s">
        <v>437</v>
      </c>
      <c r="AT111" s="133" t="s">
        <v>71</v>
      </c>
      <c r="AU111" s="133" t="s">
        <v>76</v>
      </c>
      <c r="AY111" s="126" t="s">
        <v>408</v>
      </c>
      <c r="BK111" s="134">
        <f>SUM(BK112:BK117)</f>
        <v>0</v>
      </c>
    </row>
    <row r="112" spans="2:65" s="1" customFormat="1" ht="21.75" customHeight="1">
      <c r="B112" s="137"/>
      <c r="C112" s="138" t="s">
        <v>84</v>
      </c>
      <c r="D112" s="138" t="s">
        <v>411</v>
      </c>
      <c r="E112" s="139" t="s">
        <v>5294</v>
      </c>
      <c r="F112" s="140" t="s">
        <v>5295</v>
      </c>
      <c r="G112" s="141" t="s">
        <v>664</v>
      </c>
      <c r="H112" s="142">
        <v>1</v>
      </c>
      <c r="I112" s="143"/>
      <c r="J112" s="144">
        <f>ROUND(I112*H112,2)</f>
        <v>0</v>
      </c>
      <c r="K112" s="140" t="s">
        <v>414</v>
      </c>
      <c r="L112" s="34"/>
      <c r="M112" s="145" t="s">
        <v>3</v>
      </c>
      <c r="N112" s="146" t="s">
        <v>43</v>
      </c>
      <c r="P112" s="147">
        <f>O112*H112</f>
        <v>0</v>
      </c>
      <c r="Q112" s="147">
        <v>0</v>
      </c>
      <c r="R112" s="147">
        <f>Q112*H112</f>
        <v>0</v>
      </c>
      <c r="S112" s="147">
        <v>0</v>
      </c>
      <c r="T112" s="148">
        <f>S112*H112</f>
        <v>0</v>
      </c>
      <c r="AR112" s="149" t="s">
        <v>5249</v>
      </c>
      <c r="AT112" s="149" t="s">
        <v>411</v>
      </c>
      <c r="AU112" s="149" t="s">
        <v>80</v>
      </c>
      <c r="AY112" s="19" t="s">
        <v>408</v>
      </c>
      <c r="BE112" s="150">
        <f>IF(N112="základní",J112,0)</f>
        <v>0</v>
      </c>
      <c r="BF112" s="150">
        <f>IF(N112="snížená",J112,0)</f>
        <v>0</v>
      </c>
      <c r="BG112" s="150">
        <f>IF(N112="zákl. přenesená",J112,0)</f>
        <v>0</v>
      </c>
      <c r="BH112" s="150">
        <f>IF(N112="sníž. přenesená",J112,0)</f>
        <v>0</v>
      </c>
      <c r="BI112" s="150">
        <f>IF(N112="nulová",J112,0)</f>
        <v>0</v>
      </c>
      <c r="BJ112" s="19" t="s">
        <v>76</v>
      </c>
      <c r="BK112" s="150">
        <f>ROUND(I112*H112,2)</f>
        <v>0</v>
      </c>
      <c r="BL112" s="19" t="s">
        <v>5249</v>
      </c>
      <c r="BM112" s="149" t="s">
        <v>5296</v>
      </c>
    </row>
    <row r="113" spans="2:65" s="1" customFormat="1">
      <c r="B113" s="34"/>
      <c r="D113" s="151" t="s">
        <v>417</v>
      </c>
      <c r="F113" s="152" t="s">
        <v>5297</v>
      </c>
      <c r="I113" s="153"/>
      <c r="L113" s="34"/>
      <c r="M113" s="154"/>
      <c r="T113" s="55"/>
      <c r="AT113" s="19" t="s">
        <v>417</v>
      </c>
      <c r="AU113" s="19" t="s">
        <v>80</v>
      </c>
    </row>
    <row r="114" spans="2:65" s="1" customFormat="1" ht="16.5" customHeight="1">
      <c r="B114" s="137"/>
      <c r="C114" s="138" t="s">
        <v>9</v>
      </c>
      <c r="D114" s="138" t="s">
        <v>411</v>
      </c>
      <c r="E114" s="139" t="s">
        <v>5298</v>
      </c>
      <c r="F114" s="140" t="s">
        <v>5299</v>
      </c>
      <c r="G114" s="141" t="s">
        <v>664</v>
      </c>
      <c r="H114" s="142">
        <v>1</v>
      </c>
      <c r="I114" s="143"/>
      <c r="J114" s="144">
        <f>ROUND(I114*H114,2)</f>
        <v>0</v>
      </c>
      <c r="K114" s="140" t="s">
        <v>414</v>
      </c>
      <c r="L114" s="34"/>
      <c r="M114" s="145" t="s">
        <v>3</v>
      </c>
      <c r="N114" s="146" t="s">
        <v>43</v>
      </c>
      <c r="P114" s="147">
        <f>O114*H114</f>
        <v>0</v>
      </c>
      <c r="Q114" s="147">
        <v>0</v>
      </c>
      <c r="R114" s="147">
        <f>Q114*H114</f>
        <v>0</v>
      </c>
      <c r="S114" s="147">
        <v>0</v>
      </c>
      <c r="T114" s="148">
        <f>S114*H114</f>
        <v>0</v>
      </c>
      <c r="AR114" s="149" t="s">
        <v>5249</v>
      </c>
      <c r="AT114" s="149" t="s">
        <v>411</v>
      </c>
      <c r="AU114" s="149" t="s">
        <v>80</v>
      </c>
      <c r="AY114" s="19" t="s">
        <v>408</v>
      </c>
      <c r="BE114" s="150">
        <f>IF(N114="základní",J114,0)</f>
        <v>0</v>
      </c>
      <c r="BF114" s="150">
        <f>IF(N114="snížená",J114,0)</f>
        <v>0</v>
      </c>
      <c r="BG114" s="150">
        <f>IF(N114="zákl. přenesená",J114,0)</f>
        <v>0</v>
      </c>
      <c r="BH114" s="150">
        <f>IF(N114="sníž. přenesená",J114,0)</f>
        <v>0</v>
      </c>
      <c r="BI114" s="150">
        <f>IF(N114="nulová",J114,0)</f>
        <v>0</v>
      </c>
      <c r="BJ114" s="19" t="s">
        <v>76</v>
      </c>
      <c r="BK114" s="150">
        <f>ROUND(I114*H114,2)</f>
        <v>0</v>
      </c>
      <c r="BL114" s="19" t="s">
        <v>5249</v>
      </c>
      <c r="BM114" s="149" t="s">
        <v>5300</v>
      </c>
    </row>
    <row r="115" spans="2:65" s="1" customFormat="1">
      <c r="B115" s="34"/>
      <c r="D115" s="151" t="s">
        <v>417</v>
      </c>
      <c r="F115" s="152" t="s">
        <v>5301</v>
      </c>
      <c r="I115" s="153"/>
      <c r="L115" s="34"/>
      <c r="M115" s="154"/>
      <c r="T115" s="55"/>
      <c r="AT115" s="19" t="s">
        <v>417</v>
      </c>
      <c r="AU115" s="19" t="s">
        <v>80</v>
      </c>
    </row>
    <row r="116" spans="2:65" s="1" customFormat="1" ht="24.15" customHeight="1">
      <c r="B116" s="137"/>
      <c r="C116" s="138" t="s">
        <v>89</v>
      </c>
      <c r="D116" s="138" t="s">
        <v>411</v>
      </c>
      <c r="E116" s="139" t="s">
        <v>5302</v>
      </c>
      <c r="F116" s="140" t="s">
        <v>5303</v>
      </c>
      <c r="G116" s="141" t="s">
        <v>664</v>
      </c>
      <c r="H116" s="142">
        <v>1</v>
      </c>
      <c r="I116" s="143"/>
      <c r="J116" s="144">
        <f>ROUND(I116*H116,2)</f>
        <v>0</v>
      </c>
      <c r="K116" s="140" t="s">
        <v>414</v>
      </c>
      <c r="L116" s="34"/>
      <c r="M116" s="145" t="s">
        <v>3</v>
      </c>
      <c r="N116" s="146" t="s">
        <v>43</v>
      </c>
      <c r="P116" s="147">
        <f>O116*H116</f>
        <v>0</v>
      </c>
      <c r="Q116" s="147">
        <v>0</v>
      </c>
      <c r="R116" s="147">
        <f>Q116*H116</f>
        <v>0</v>
      </c>
      <c r="S116" s="147">
        <v>0</v>
      </c>
      <c r="T116" s="148">
        <f>S116*H116</f>
        <v>0</v>
      </c>
      <c r="AR116" s="149" t="s">
        <v>415</v>
      </c>
      <c r="AT116" s="149" t="s">
        <v>411</v>
      </c>
      <c r="AU116" s="149" t="s">
        <v>80</v>
      </c>
      <c r="AY116" s="19" t="s">
        <v>408</v>
      </c>
      <c r="BE116" s="150">
        <f>IF(N116="základní",J116,0)</f>
        <v>0</v>
      </c>
      <c r="BF116" s="150">
        <f>IF(N116="snížená",J116,0)</f>
        <v>0</v>
      </c>
      <c r="BG116" s="150">
        <f>IF(N116="zákl. přenesená",J116,0)</f>
        <v>0</v>
      </c>
      <c r="BH116" s="150">
        <f>IF(N116="sníž. přenesená",J116,0)</f>
        <v>0</v>
      </c>
      <c r="BI116" s="150">
        <f>IF(N116="nulová",J116,0)</f>
        <v>0</v>
      </c>
      <c r="BJ116" s="19" t="s">
        <v>76</v>
      </c>
      <c r="BK116" s="150">
        <f>ROUND(I116*H116,2)</f>
        <v>0</v>
      </c>
      <c r="BL116" s="19" t="s">
        <v>415</v>
      </c>
      <c r="BM116" s="149" t="s">
        <v>5304</v>
      </c>
    </row>
    <row r="117" spans="2:65" s="1" customFormat="1">
      <c r="B117" s="34"/>
      <c r="D117" s="151" t="s">
        <v>417</v>
      </c>
      <c r="F117" s="152" t="s">
        <v>5305</v>
      </c>
      <c r="I117" s="153"/>
      <c r="L117" s="34"/>
      <c r="M117" s="154"/>
      <c r="T117" s="55"/>
      <c r="AT117" s="19" t="s">
        <v>417</v>
      </c>
      <c r="AU117" s="19" t="s">
        <v>80</v>
      </c>
    </row>
    <row r="118" spans="2:65" s="11" customFormat="1" ht="22.8" customHeight="1">
      <c r="B118" s="125"/>
      <c r="D118" s="126" t="s">
        <v>71</v>
      </c>
      <c r="E118" s="135" t="s">
        <v>5306</v>
      </c>
      <c r="F118" s="135" t="s">
        <v>5307</v>
      </c>
      <c r="I118" s="128"/>
      <c r="J118" s="136">
        <f>BK118</f>
        <v>0</v>
      </c>
      <c r="L118" s="125"/>
      <c r="M118" s="130"/>
      <c r="P118" s="131">
        <f>SUM(P119:P120)</f>
        <v>0</v>
      </c>
      <c r="R118" s="131">
        <f>SUM(R119:R120)</f>
        <v>0</v>
      </c>
      <c r="T118" s="132">
        <f>SUM(T119:T120)</f>
        <v>0</v>
      </c>
      <c r="AR118" s="126" t="s">
        <v>437</v>
      </c>
      <c r="AT118" s="133" t="s">
        <v>71</v>
      </c>
      <c r="AU118" s="133" t="s">
        <v>76</v>
      </c>
      <c r="AY118" s="126" t="s">
        <v>408</v>
      </c>
      <c r="BK118" s="134">
        <f>SUM(BK119:BK120)</f>
        <v>0</v>
      </c>
    </row>
    <row r="119" spans="2:65" s="1" customFormat="1" ht="16.5" customHeight="1">
      <c r="B119" s="137"/>
      <c r="C119" s="138" t="s">
        <v>92</v>
      </c>
      <c r="D119" s="138" t="s">
        <v>411</v>
      </c>
      <c r="E119" s="139" t="s">
        <v>5308</v>
      </c>
      <c r="F119" s="140" t="s">
        <v>5309</v>
      </c>
      <c r="G119" s="141" t="s">
        <v>4478</v>
      </c>
      <c r="H119" s="142">
        <v>1</v>
      </c>
      <c r="I119" s="143"/>
      <c r="J119" s="144">
        <f>ROUND(I119*H119,2)</f>
        <v>0</v>
      </c>
      <c r="K119" s="140" t="s">
        <v>414</v>
      </c>
      <c r="L119" s="34"/>
      <c r="M119" s="145" t="s">
        <v>3</v>
      </c>
      <c r="N119" s="146" t="s">
        <v>43</v>
      </c>
      <c r="P119" s="147">
        <f>O119*H119</f>
        <v>0</v>
      </c>
      <c r="Q119" s="147">
        <v>0</v>
      </c>
      <c r="R119" s="147">
        <f>Q119*H119</f>
        <v>0</v>
      </c>
      <c r="S119" s="147">
        <v>0</v>
      </c>
      <c r="T119" s="148">
        <f>S119*H119</f>
        <v>0</v>
      </c>
      <c r="AR119" s="149" t="s">
        <v>5249</v>
      </c>
      <c r="AT119" s="149" t="s">
        <v>411</v>
      </c>
      <c r="AU119" s="149" t="s">
        <v>80</v>
      </c>
      <c r="AY119" s="19" t="s">
        <v>408</v>
      </c>
      <c r="BE119" s="150">
        <f>IF(N119="základní",J119,0)</f>
        <v>0</v>
      </c>
      <c r="BF119" s="150">
        <f>IF(N119="snížená",J119,0)</f>
        <v>0</v>
      </c>
      <c r="BG119" s="150">
        <f>IF(N119="zákl. přenesená",J119,0)</f>
        <v>0</v>
      </c>
      <c r="BH119" s="150">
        <f>IF(N119="sníž. přenesená",J119,0)</f>
        <v>0</v>
      </c>
      <c r="BI119" s="150">
        <f>IF(N119="nulová",J119,0)</f>
        <v>0</v>
      </c>
      <c r="BJ119" s="19" t="s">
        <v>76</v>
      </c>
      <c r="BK119" s="150">
        <f>ROUND(I119*H119,2)</f>
        <v>0</v>
      </c>
      <c r="BL119" s="19" t="s">
        <v>5249</v>
      </c>
      <c r="BM119" s="149" t="s">
        <v>5310</v>
      </c>
    </row>
    <row r="120" spans="2:65" s="1" customFormat="1">
      <c r="B120" s="34"/>
      <c r="D120" s="151" t="s">
        <v>417</v>
      </c>
      <c r="F120" s="152" t="s">
        <v>5311</v>
      </c>
      <c r="I120" s="153"/>
      <c r="L120" s="34"/>
      <c r="M120" s="154"/>
      <c r="T120" s="55"/>
      <c r="AT120" s="19" t="s">
        <v>417</v>
      </c>
      <c r="AU120" s="19" t="s">
        <v>80</v>
      </c>
    </row>
    <row r="121" spans="2:65" s="11" customFormat="1" ht="22.8" customHeight="1">
      <c r="B121" s="125"/>
      <c r="D121" s="126" t="s">
        <v>71</v>
      </c>
      <c r="E121" s="135" t="s">
        <v>5312</v>
      </c>
      <c r="F121" s="135" t="s">
        <v>3675</v>
      </c>
      <c r="I121" s="128"/>
      <c r="J121" s="136">
        <f>BK121</f>
        <v>0</v>
      </c>
      <c r="L121" s="125"/>
      <c r="M121" s="130"/>
      <c r="P121" s="131">
        <f>SUM(P122:P128)</f>
        <v>0</v>
      </c>
      <c r="R121" s="131">
        <f>SUM(R122:R128)</f>
        <v>0</v>
      </c>
      <c r="T121" s="132">
        <f>SUM(T122:T128)</f>
        <v>0</v>
      </c>
      <c r="AR121" s="126" t="s">
        <v>437</v>
      </c>
      <c r="AT121" s="133" t="s">
        <v>71</v>
      </c>
      <c r="AU121" s="133" t="s">
        <v>76</v>
      </c>
      <c r="AY121" s="126" t="s">
        <v>408</v>
      </c>
      <c r="BK121" s="134">
        <f>SUM(BK122:BK128)</f>
        <v>0</v>
      </c>
    </row>
    <row r="122" spans="2:65" s="1" customFormat="1" ht="16.5" customHeight="1">
      <c r="B122" s="137"/>
      <c r="C122" s="138" t="s">
        <v>95</v>
      </c>
      <c r="D122" s="138" t="s">
        <v>411</v>
      </c>
      <c r="E122" s="139" t="s">
        <v>5313</v>
      </c>
      <c r="F122" s="140" t="s">
        <v>5314</v>
      </c>
      <c r="G122" s="141" t="s">
        <v>664</v>
      </c>
      <c r="H122" s="142">
        <v>1</v>
      </c>
      <c r="I122" s="143"/>
      <c r="J122" s="144">
        <f>ROUND(I122*H122,2)</f>
        <v>0</v>
      </c>
      <c r="K122" s="140" t="s">
        <v>414</v>
      </c>
      <c r="L122" s="34"/>
      <c r="M122" s="145" t="s">
        <v>3</v>
      </c>
      <c r="N122" s="146" t="s">
        <v>43</v>
      </c>
      <c r="P122" s="147">
        <f>O122*H122</f>
        <v>0</v>
      </c>
      <c r="Q122" s="147">
        <v>0</v>
      </c>
      <c r="R122" s="147">
        <f>Q122*H122</f>
        <v>0</v>
      </c>
      <c r="S122" s="147">
        <v>0</v>
      </c>
      <c r="T122" s="148">
        <f>S122*H122</f>
        <v>0</v>
      </c>
      <c r="AR122" s="149" t="s">
        <v>5249</v>
      </c>
      <c r="AT122" s="149" t="s">
        <v>411</v>
      </c>
      <c r="AU122" s="149" t="s">
        <v>80</v>
      </c>
      <c r="AY122" s="19" t="s">
        <v>408</v>
      </c>
      <c r="BE122" s="150">
        <f>IF(N122="základní",J122,0)</f>
        <v>0</v>
      </c>
      <c r="BF122" s="150">
        <f>IF(N122="snížená",J122,0)</f>
        <v>0</v>
      </c>
      <c r="BG122" s="150">
        <f>IF(N122="zákl. přenesená",J122,0)</f>
        <v>0</v>
      </c>
      <c r="BH122" s="150">
        <f>IF(N122="sníž. přenesená",J122,0)</f>
        <v>0</v>
      </c>
      <c r="BI122" s="150">
        <f>IF(N122="nulová",J122,0)</f>
        <v>0</v>
      </c>
      <c r="BJ122" s="19" t="s">
        <v>76</v>
      </c>
      <c r="BK122" s="150">
        <f>ROUND(I122*H122,2)</f>
        <v>0</v>
      </c>
      <c r="BL122" s="19" t="s">
        <v>5249</v>
      </c>
      <c r="BM122" s="149" t="s">
        <v>5315</v>
      </c>
    </row>
    <row r="123" spans="2:65" s="1" customFormat="1">
      <c r="B123" s="34"/>
      <c r="D123" s="151" t="s">
        <v>417</v>
      </c>
      <c r="F123" s="152" t="s">
        <v>5316</v>
      </c>
      <c r="I123" s="153"/>
      <c r="L123" s="34"/>
      <c r="M123" s="154"/>
      <c r="T123" s="55"/>
      <c r="AT123" s="19" t="s">
        <v>417</v>
      </c>
      <c r="AU123" s="19" t="s">
        <v>80</v>
      </c>
    </row>
    <row r="124" spans="2:65" s="1" customFormat="1" ht="19.2">
      <c r="B124" s="34"/>
      <c r="D124" s="156" t="s">
        <v>429</v>
      </c>
      <c r="F124" s="163" t="s">
        <v>5317</v>
      </c>
      <c r="I124" s="153"/>
      <c r="L124" s="34"/>
      <c r="M124" s="154"/>
      <c r="T124" s="55"/>
      <c r="AT124" s="19" t="s">
        <v>429</v>
      </c>
      <c r="AU124" s="19" t="s">
        <v>80</v>
      </c>
    </row>
    <row r="125" spans="2:65" s="1" customFormat="1" ht="16.5" customHeight="1">
      <c r="B125" s="137"/>
      <c r="C125" s="138" t="s">
        <v>98</v>
      </c>
      <c r="D125" s="138" t="s">
        <v>411</v>
      </c>
      <c r="E125" s="139" t="s">
        <v>5318</v>
      </c>
      <c r="F125" s="140" t="s">
        <v>5319</v>
      </c>
      <c r="G125" s="141" t="s">
        <v>4478</v>
      </c>
      <c r="H125" s="142">
        <v>1</v>
      </c>
      <c r="I125" s="143"/>
      <c r="J125" s="144">
        <f>ROUND(I125*H125,2)</f>
        <v>0</v>
      </c>
      <c r="K125" s="140" t="s">
        <v>414</v>
      </c>
      <c r="L125" s="34"/>
      <c r="M125" s="145" t="s">
        <v>3</v>
      </c>
      <c r="N125" s="146" t="s">
        <v>43</v>
      </c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AR125" s="149" t="s">
        <v>5249</v>
      </c>
      <c r="AT125" s="149" t="s">
        <v>411</v>
      </c>
      <c r="AU125" s="149" t="s">
        <v>80</v>
      </c>
      <c r="AY125" s="19" t="s">
        <v>408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9" t="s">
        <v>76</v>
      </c>
      <c r="BK125" s="150">
        <f>ROUND(I125*H125,2)</f>
        <v>0</v>
      </c>
      <c r="BL125" s="19" t="s">
        <v>5249</v>
      </c>
      <c r="BM125" s="149" t="s">
        <v>5320</v>
      </c>
    </row>
    <row r="126" spans="2:65" s="1" customFormat="1">
      <c r="B126" s="34"/>
      <c r="D126" s="151" t="s">
        <v>417</v>
      </c>
      <c r="F126" s="152" t="s">
        <v>5321</v>
      </c>
      <c r="I126" s="153"/>
      <c r="L126" s="34"/>
      <c r="M126" s="154"/>
      <c r="T126" s="55"/>
      <c r="AT126" s="19" t="s">
        <v>417</v>
      </c>
      <c r="AU126" s="19" t="s">
        <v>80</v>
      </c>
    </row>
    <row r="127" spans="2:65" s="1" customFormat="1" ht="16.5" customHeight="1">
      <c r="B127" s="137"/>
      <c r="C127" s="138" t="s">
        <v>520</v>
      </c>
      <c r="D127" s="138" t="s">
        <v>411</v>
      </c>
      <c r="E127" s="139" t="s">
        <v>5322</v>
      </c>
      <c r="F127" s="140" t="s">
        <v>5323</v>
      </c>
      <c r="G127" s="141" t="s">
        <v>664</v>
      </c>
      <c r="H127" s="142">
        <v>1</v>
      </c>
      <c r="I127" s="143"/>
      <c r="J127" s="144">
        <f>ROUND(I127*H127,2)</f>
        <v>0</v>
      </c>
      <c r="K127" s="140" t="s">
        <v>414</v>
      </c>
      <c r="L127" s="34"/>
      <c r="M127" s="145" t="s">
        <v>3</v>
      </c>
      <c r="N127" s="146" t="s">
        <v>43</v>
      </c>
      <c r="P127" s="147">
        <f>O127*H127</f>
        <v>0</v>
      </c>
      <c r="Q127" s="147">
        <v>0</v>
      </c>
      <c r="R127" s="147">
        <f>Q127*H127</f>
        <v>0</v>
      </c>
      <c r="S127" s="147">
        <v>0</v>
      </c>
      <c r="T127" s="148">
        <f>S127*H127</f>
        <v>0</v>
      </c>
      <c r="AR127" s="149" t="s">
        <v>5249</v>
      </c>
      <c r="AT127" s="149" t="s">
        <v>411</v>
      </c>
      <c r="AU127" s="149" t="s">
        <v>80</v>
      </c>
      <c r="AY127" s="19" t="s">
        <v>408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9" t="s">
        <v>76</v>
      </c>
      <c r="BK127" s="150">
        <f>ROUND(I127*H127,2)</f>
        <v>0</v>
      </c>
      <c r="BL127" s="19" t="s">
        <v>5249</v>
      </c>
      <c r="BM127" s="149" t="s">
        <v>5324</v>
      </c>
    </row>
    <row r="128" spans="2:65" s="1" customFormat="1">
      <c r="B128" s="34"/>
      <c r="D128" s="151" t="s">
        <v>417</v>
      </c>
      <c r="F128" s="152" t="s">
        <v>5325</v>
      </c>
      <c r="I128" s="153"/>
      <c r="L128" s="34"/>
      <c r="M128" s="203"/>
      <c r="N128" s="204"/>
      <c r="O128" s="204"/>
      <c r="P128" s="204"/>
      <c r="Q128" s="204"/>
      <c r="R128" s="204"/>
      <c r="S128" s="204"/>
      <c r="T128" s="205"/>
      <c r="AT128" s="19" t="s">
        <v>417</v>
      </c>
      <c r="AU128" s="19" t="s">
        <v>80</v>
      </c>
    </row>
    <row r="129" spans="2:12" s="1" customFormat="1" ht="6.9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34"/>
    </row>
  </sheetData>
  <autoFilter ref="C85:K128" xr:uid="{00000000-0009-0000-0000-00000A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A00-000000000000}"/>
    <hyperlink ref="F93" r:id="rId2" xr:uid="{00000000-0004-0000-0A00-000001000000}"/>
    <hyperlink ref="F95" r:id="rId3" xr:uid="{00000000-0004-0000-0A00-000002000000}"/>
    <hyperlink ref="F97" r:id="rId4" xr:uid="{00000000-0004-0000-0A00-000003000000}"/>
    <hyperlink ref="F100" r:id="rId5" xr:uid="{00000000-0004-0000-0A00-000004000000}"/>
    <hyperlink ref="F103" r:id="rId6" xr:uid="{00000000-0004-0000-0A00-000005000000}"/>
    <hyperlink ref="F105" r:id="rId7" xr:uid="{00000000-0004-0000-0A00-000006000000}"/>
    <hyperlink ref="F107" r:id="rId8" xr:uid="{00000000-0004-0000-0A00-000007000000}"/>
    <hyperlink ref="F109" r:id="rId9" xr:uid="{00000000-0004-0000-0A00-000008000000}"/>
    <hyperlink ref="F113" r:id="rId10" xr:uid="{00000000-0004-0000-0A00-000009000000}"/>
    <hyperlink ref="F115" r:id="rId11" xr:uid="{00000000-0004-0000-0A00-00000A000000}"/>
    <hyperlink ref="F117" r:id="rId12" xr:uid="{00000000-0004-0000-0A00-00000B000000}"/>
    <hyperlink ref="F120" r:id="rId13" xr:uid="{00000000-0004-0000-0A00-00000C000000}"/>
    <hyperlink ref="F123" r:id="rId14" xr:uid="{00000000-0004-0000-0A00-00000D000000}"/>
    <hyperlink ref="F126" r:id="rId15" xr:uid="{00000000-0004-0000-0A00-00000E000000}"/>
    <hyperlink ref="F128" r:id="rId16" xr:uid="{00000000-0004-0000-0A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910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20"/>
      <c r="C3" s="21"/>
      <c r="D3" s="21"/>
      <c r="E3" s="21"/>
      <c r="F3" s="21"/>
      <c r="G3" s="21"/>
      <c r="H3" s="22"/>
    </row>
    <row r="4" spans="2:8" ht="24.9" customHeight="1">
      <c r="B4" s="22"/>
      <c r="C4" s="23" t="s">
        <v>5326</v>
      </c>
      <c r="H4" s="22"/>
    </row>
    <row r="5" spans="2:8" ht="12" customHeight="1">
      <c r="B5" s="22"/>
      <c r="C5" s="26" t="s">
        <v>14</v>
      </c>
      <c r="D5" s="323" t="s">
        <v>15</v>
      </c>
      <c r="E5" s="319"/>
      <c r="F5" s="319"/>
      <c r="H5" s="22"/>
    </row>
    <row r="6" spans="2:8" ht="36.9" customHeight="1">
      <c r="B6" s="22"/>
      <c r="C6" s="28" t="s">
        <v>17</v>
      </c>
      <c r="D6" s="320" t="s">
        <v>18</v>
      </c>
      <c r="E6" s="319"/>
      <c r="F6" s="319"/>
      <c r="H6" s="22"/>
    </row>
    <row r="7" spans="2:8" ht="16.5" customHeight="1">
      <c r="B7" s="22"/>
      <c r="C7" s="29" t="s">
        <v>23</v>
      </c>
      <c r="D7" s="51" t="str">
        <f>'Rekapitulace stavby'!AN8</f>
        <v>10. 1. 2024</v>
      </c>
      <c r="H7" s="22"/>
    </row>
    <row r="8" spans="2:8" s="1" customFormat="1" ht="10.8" customHeight="1">
      <c r="B8" s="34"/>
      <c r="H8" s="34"/>
    </row>
    <row r="9" spans="2:8" s="10" customFormat="1" ht="29.25" customHeight="1">
      <c r="B9" s="117"/>
      <c r="C9" s="118" t="s">
        <v>53</v>
      </c>
      <c r="D9" s="119" t="s">
        <v>54</v>
      </c>
      <c r="E9" s="119" t="s">
        <v>395</v>
      </c>
      <c r="F9" s="120" t="s">
        <v>5327</v>
      </c>
      <c r="H9" s="117"/>
    </row>
    <row r="10" spans="2:8" s="1" customFormat="1" ht="26.4" customHeight="1">
      <c r="B10" s="34"/>
      <c r="C10" s="216" t="s">
        <v>76</v>
      </c>
      <c r="D10" s="216" t="s">
        <v>77</v>
      </c>
      <c r="H10" s="34"/>
    </row>
    <row r="11" spans="2:8" s="1" customFormat="1" ht="16.8" customHeight="1">
      <c r="B11" s="34"/>
      <c r="C11" s="217" t="s">
        <v>110</v>
      </c>
      <c r="D11" s="218" t="s">
        <v>111</v>
      </c>
      <c r="E11" s="219" t="s">
        <v>112</v>
      </c>
      <c r="F11" s="220">
        <v>35</v>
      </c>
      <c r="H11" s="34"/>
    </row>
    <row r="12" spans="2:8" s="1" customFormat="1" ht="16.8" customHeight="1">
      <c r="B12" s="34"/>
      <c r="C12" s="221" t="s">
        <v>3</v>
      </c>
      <c r="D12" s="221" t="s">
        <v>5328</v>
      </c>
      <c r="E12" s="19" t="s">
        <v>3</v>
      </c>
      <c r="F12" s="222">
        <v>0</v>
      </c>
      <c r="H12" s="34"/>
    </row>
    <row r="13" spans="2:8" s="1" customFormat="1" ht="16.8" customHeight="1">
      <c r="B13" s="34"/>
      <c r="C13" s="221" t="s">
        <v>3</v>
      </c>
      <c r="D13" s="221" t="s">
        <v>5329</v>
      </c>
      <c r="E13" s="19" t="s">
        <v>3</v>
      </c>
      <c r="F13" s="222">
        <v>35</v>
      </c>
      <c r="H13" s="34"/>
    </row>
    <row r="14" spans="2:8" s="1" customFormat="1" ht="16.8" customHeight="1">
      <c r="B14" s="34"/>
      <c r="C14" s="223" t="s">
        <v>5330</v>
      </c>
      <c r="H14" s="34"/>
    </row>
    <row r="15" spans="2:8" s="1" customFormat="1" ht="16.8" customHeight="1">
      <c r="B15" s="34"/>
      <c r="C15" s="221" t="s">
        <v>672</v>
      </c>
      <c r="D15" s="221" t="s">
        <v>5331</v>
      </c>
      <c r="E15" s="19" t="s">
        <v>426</v>
      </c>
      <c r="F15" s="222">
        <v>7</v>
      </c>
      <c r="H15" s="34"/>
    </row>
    <row r="16" spans="2:8" s="1" customFormat="1" ht="20.399999999999999">
      <c r="B16" s="34"/>
      <c r="C16" s="221" t="s">
        <v>684</v>
      </c>
      <c r="D16" s="221" t="s">
        <v>5332</v>
      </c>
      <c r="E16" s="19" t="s">
        <v>117</v>
      </c>
      <c r="F16" s="222">
        <v>70</v>
      </c>
      <c r="H16" s="34"/>
    </row>
    <row r="17" spans="2:8" s="1" customFormat="1" ht="16.8" customHeight="1">
      <c r="B17" s="34"/>
      <c r="C17" s="221" t="s">
        <v>693</v>
      </c>
      <c r="D17" s="221" t="s">
        <v>694</v>
      </c>
      <c r="E17" s="19" t="s">
        <v>426</v>
      </c>
      <c r="F17" s="222">
        <v>3.15</v>
      </c>
      <c r="H17" s="34"/>
    </row>
    <row r="18" spans="2:8" s="1" customFormat="1" ht="16.8" customHeight="1">
      <c r="B18" s="34"/>
      <c r="C18" s="221" t="s">
        <v>699</v>
      </c>
      <c r="D18" s="221" t="s">
        <v>5333</v>
      </c>
      <c r="E18" s="19" t="s">
        <v>650</v>
      </c>
      <c r="F18" s="222">
        <v>35</v>
      </c>
      <c r="H18" s="34"/>
    </row>
    <row r="19" spans="2:8" s="1" customFormat="1" ht="16.8" customHeight="1">
      <c r="B19" s="34"/>
      <c r="C19" s="217" t="s">
        <v>115</v>
      </c>
      <c r="D19" s="218" t="s">
        <v>116</v>
      </c>
      <c r="E19" s="219" t="s">
        <v>117</v>
      </c>
      <c r="F19" s="220">
        <v>26.97</v>
      </c>
      <c r="H19" s="34"/>
    </row>
    <row r="20" spans="2:8" s="1" customFormat="1" ht="16.8" customHeight="1">
      <c r="B20" s="34"/>
      <c r="C20" s="221" t="s">
        <v>3</v>
      </c>
      <c r="D20" s="221" t="s">
        <v>5334</v>
      </c>
      <c r="E20" s="19" t="s">
        <v>3</v>
      </c>
      <c r="F20" s="222">
        <v>28.12</v>
      </c>
      <c r="H20" s="34"/>
    </row>
    <row r="21" spans="2:8" s="1" customFormat="1" ht="16.8" customHeight="1">
      <c r="B21" s="34"/>
      <c r="C21" s="221" t="s">
        <v>3</v>
      </c>
      <c r="D21" s="221" t="s">
        <v>5335</v>
      </c>
      <c r="E21" s="19" t="s">
        <v>3</v>
      </c>
      <c r="F21" s="222">
        <v>-1.1499999999999999</v>
      </c>
      <c r="H21" s="34"/>
    </row>
    <row r="22" spans="2:8" s="1" customFormat="1" ht="16.8" customHeight="1">
      <c r="B22" s="34"/>
      <c r="C22" s="221" t="s">
        <v>3</v>
      </c>
      <c r="D22" s="221" t="s">
        <v>451</v>
      </c>
      <c r="E22" s="19" t="s">
        <v>3</v>
      </c>
      <c r="F22" s="222">
        <v>26.97</v>
      </c>
      <c r="H22" s="34"/>
    </row>
    <row r="23" spans="2:8" s="1" customFormat="1" ht="16.8" customHeight="1">
      <c r="B23" s="34"/>
      <c r="C23" s="223" t="s">
        <v>5330</v>
      </c>
      <c r="H23" s="34"/>
    </row>
    <row r="24" spans="2:8" s="1" customFormat="1" ht="16.8" customHeight="1">
      <c r="B24" s="34"/>
      <c r="C24" s="221" t="s">
        <v>3167</v>
      </c>
      <c r="D24" s="221" t="s">
        <v>5336</v>
      </c>
      <c r="E24" s="19" t="s">
        <v>650</v>
      </c>
      <c r="F24" s="222">
        <v>682.25</v>
      </c>
      <c r="H24" s="34"/>
    </row>
    <row r="25" spans="2:8" s="1" customFormat="1" ht="16.8" customHeight="1">
      <c r="B25" s="34"/>
      <c r="C25" s="221" t="s">
        <v>3197</v>
      </c>
      <c r="D25" s="221" t="s">
        <v>5337</v>
      </c>
      <c r="E25" s="19" t="s">
        <v>117</v>
      </c>
      <c r="F25" s="222">
        <v>326.399</v>
      </c>
      <c r="H25" s="34"/>
    </row>
    <row r="26" spans="2:8" s="1" customFormat="1" ht="16.8" customHeight="1">
      <c r="B26" s="34"/>
      <c r="C26" s="217" t="s">
        <v>120</v>
      </c>
      <c r="D26" s="218" t="s">
        <v>121</v>
      </c>
      <c r="E26" s="219" t="s">
        <v>117</v>
      </c>
      <c r="F26" s="220">
        <v>3.84</v>
      </c>
      <c r="H26" s="34"/>
    </row>
    <row r="27" spans="2:8" s="1" customFormat="1" ht="16.8" customHeight="1">
      <c r="B27" s="34"/>
      <c r="C27" s="221" t="s">
        <v>3</v>
      </c>
      <c r="D27" s="221" t="s">
        <v>911</v>
      </c>
      <c r="E27" s="19" t="s">
        <v>3</v>
      </c>
      <c r="F27" s="222">
        <v>0</v>
      </c>
      <c r="H27" s="34"/>
    </row>
    <row r="28" spans="2:8" s="1" customFormat="1" ht="16.8" customHeight="1">
      <c r="B28" s="34"/>
      <c r="C28" s="221" t="s">
        <v>3</v>
      </c>
      <c r="D28" s="221" t="s">
        <v>5338</v>
      </c>
      <c r="E28" s="19" t="s">
        <v>3</v>
      </c>
      <c r="F28" s="222">
        <v>2.16</v>
      </c>
      <c r="H28" s="34"/>
    </row>
    <row r="29" spans="2:8" s="1" customFormat="1" ht="16.8" customHeight="1">
      <c r="B29" s="34"/>
      <c r="C29" s="221" t="s">
        <v>3</v>
      </c>
      <c r="D29" s="221" t="s">
        <v>764</v>
      </c>
      <c r="E29" s="19" t="s">
        <v>3</v>
      </c>
      <c r="F29" s="222">
        <v>2.16</v>
      </c>
      <c r="H29" s="34"/>
    </row>
    <row r="30" spans="2:8" s="1" customFormat="1" ht="16.8" customHeight="1">
      <c r="B30" s="34"/>
      <c r="C30" s="221" t="s">
        <v>3</v>
      </c>
      <c r="D30" s="221" t="s">
        <v>909</v>
      </c>
      <c r="E30" s="19" t="s">
        <v>3</v>
      </c>
      <c r="F30" s="222">
        <v>0</v>
      </c>
      <c r="H30" s="34"/>
    </row>
    <row r="31" spans="2:8" s="1" customFormat="1" ht="16.8" customHeight="1">
      <c r="B31" s="34"/>
      <c r="C31" s="221" t="s">
        <v>3</v>
      </c>
      <c r="D31" s="221" t="s">
        <v>5339</v>
      </c>
      <c r="E31" s="19" t="s">
        <v>3</v>
      </c>
      <c r="F31" s="222">
        <v>1.68</v>
      </c>
      <c r="H31" s="34"/>
    </row>
    <row r="32" spans="2:8" s="1" customFormat="1" ht="16.8" customHeight="1">
      <c r="B32" s="34"/>
      <c r="C32" s="221" t="s">
        <v>3</v>
      </c>
      <c r="D32" s="221" t="s">
        <v>764</v>
      </c>
      <c r="E32" s="19" t="s">
        <v>3</v>
      </c>
      <c r="F32" s="222">
        <v>1.68</v>
      </c>
      <c r="H32" s="34"/>
    </row>
    <row r="33" spans="2:8" s="1" customFormat="1" ht="16.8" customHeight="1">
      <c r="B33" s="34"/>
      <c r="C33" s="221" t="s">
        <v>3</v>
      </c>
      <c r="D33" s="221" t="s">
        <v>451</v>
      </c>
      <c r="E33" s="19" t="s">
        <v>3</v>
      </c>
      <c r="F33" s="222">
        <v>3.84</v>
      </c>
      <c r="H33" s="34"/>
    </row>
    <row r="34" spans="2:8" s="1" customFormat="1" ht="16.8" customHeight="1">
      <c r="B34" s="34"/>
      <c r="C34" s="223" t="s">
        <v>5330</v>
      </c>
      <c r="H34" s="34"/>
    </row>
    <row r="35" spans="2:8" s="1" customFormat="1" ht="20.399999999999999">
      <c r="B35" s="34"/>
      <c r="C35" s="221" t="s">
        <v>769</v>
      </c>
      <c r="D35" s="221" t="s">
        <v>5340</v>
      </c>
      <c r="E35" s="19" t="s">
        <v>117</v>
      </c>
      <c r="F35" s="222">
        <v>107.205</v>
      </c>
      <c r="H35" s="34"/>
    </row>
    <row r="36" spans="2:8" s="1" customFormat="1" ht="16.8" customHeight="1">
      <c r="B36" s="34"/>
      <c r="C36" s="217" t="s">
        <v>123</v>
      </c>
      <c r="D36" s="218" t="s">
        <v>124</v>
      </c>
      <c r="E36" s="219" t="s">
        <v>117</v>
      </c>
      <c r="F36" s="220">
        <v>19.48</v>
      </c>
      <c r="H36" s="34"/>
    </row>
    <row r="37" spans="2:8" s="1" customFormat="1" ht="16.8" customHeight="1">
      <c r="B37" s="34"/>
      <c r="C37" s="221" t="s">
        <v>3</v>
      </c>
      <c r="D37" s="221" t="s">
        <v>909</v>
      </c>
      <c r="E37" s="19" t="s">
        <v>3</v>
      </c>
      <c r="F37" s="222">
        <v>0</v>
      </c>
      <c r="H37" s="34"/>
    </row>
    <row r="38" spans="2:8" s="1" customFormat="1" ht="16.8" customHeight="1">
      <c r="B38" s="34"/>
      <c r="C38" s="221" t="s">
        <v>3</v>
      </c>
      <c r="D38" s="221" t="s">
        <v>5341</v>
      </c>
      <c r="E38" s="19" t="s">
        <v>3</v>
      </c>
      <c r="F38" s="222">
        <v>6.48</v>
      </c>
      <c r="H38" s="34"/>
    </row>
    <row r="39" spans="2:8" s="1" customFormat="1" ht="16.8" customHeight="1">
      <c r="B39" s="34"/>
      <c r="C39" s="221" t="s">
        <v>3</v>
      </c>
      <c r="D39" s="221" t="s">
        <v>5342</v>
      </c>
      <c r="E39" s="19" t="s">
        <v>3</v>
      </c>
      <c r="F39" s="222">
        <v>6.36</v>
      </c>
      <c r="H39" s="34"/>
    </row>
    <row r="40" spans="2:8" s="1" customFormat="1" ht="16.8" customHeight="1">
      <c r="B40" s="34"/>
      <c r="C40" s="221" t="s">
        <v>3</v>
      </c>
      <c r="D40" s="221" t="s">
        <v>5343</v>
      </c>
      <c r="E40" s="19" t="s">
        <v>3</v>
      </c>
      <c r="F40" s="222">
        <v>2.16</v>
      </c>
      <c r="H40" s="34"/>
    </row>
    <row r="41" spans="2:8" s="1" customFormat="1" ht="16.8" customHeight="1">
      <c r="B41" s="34"/>
      <c r="C41" s="221" t="s">
        <v>3</v>
      </c>
      <c r="D41" s="221" t="s">
        <v>5344</v>
      </c>
      <c r="E41" s="19" t="s">
        <v>3</v>
      </c>
      <c r="F41" s="222">
        <v>4.08</v>
      </c>
      <c r="H41" s="34"/>
    </row>
    <row r="42" spans="2:8" s="1" customFormat="1" ht="16.8" customHeight="1">
      <c r="B42" s="34"/>
      <c r="C42" s="221" t="s">
        <v>3</v>
      </c>
      <c r="D42" s="221" t="s">
        <v>764</v>
      </c>
      <c r="E42" s="19" t="s">
        <v>3</v>
      </c>
      <c r="F42" s="222">
        <v>19.079999999999998</v>
      </c>
      <c r="H42" s="34"/>
    </row>
    <row r="43" spans="2:8" s="1" customFormat="1" ht="16.8" customHeight="1">
      <c r="B43" s="34"/>
      <c r="C43" s="221" t="s">
        <v>3</v>
      </c>
      <c r="D43" s="221" t="s">
        <v>911</v>
      </c>
      <c r="E43" s="19" t="s">
        <v>3</v>
      </c>
      <c r="F43" s="222">
        <v>0</v>
      </c>
      <c r="H43" s="34"/>
    </row>
    <row r="44" spans="2:8" s="1" customFormat="1" ht="16.8" customHeight="1">
      <c r="B44" s="34"/>
      <c r="C44" s="221" t="s">
        <v>3</v>
      </c>
      <c r="D44" s="221" t="s">
        <v>5345</v>
      </c>
      <c r="E44" s="19" t="s">
        <v>3</v>
      </c>
      <c r="F44" s="222">
        <v>1.68</v>
      </c>
      <c r="H44" s="34"/>
    </row>
    <row r="45" spans="2:8" s="1" customFormat="1" ht="16.8" customHeight="1">
      <c r="B45" s="34"/>
      <c r="C45" s="221" t="s">
        <v>3</v>
      </c>
      <c r="D45" s="221" t="s">
        <v>764</v>
      </c>
      <c r="E45" s="19" t="s">
        <v>3</v>
      </c>
      <c r="F45" s="222">
        <v>1.68</v>
      </c>
      <c r="H45" s="34"/>
    </row>
    <row r="46" spans="2:8" s="1" customFormat="1" ht="16.8" customHeight="1">
      <c r="B46" s="34"/>
      <c r="C46" s="221" t="s">
        <v>3</v>
      </c>
      <c r="D46" s="221" t="s">
        <v>5346</v>
      </c>
      <c r="E46" s="19" t="s">
        <v>3</v>
      </c>
      <c r="F46" s="222">
        <v>0</v>
      </c>
      <c r="H46" s="34"/>
    </row>
    <row r="47" spans="2:8" s="1" customFormat="1" ht="16.8" customHeight="1">
      <c r="B47" s="34"/>
      <c r="C47" s="221" t="s">
        <v>3</v>
      </c>
      <c r="D47" s="221" t="s">
        <v>5347</v>
      </c>
      <c r="E47" s="19" t="s">
        <v>3</v>
      </c>
      <c r="F47" s="222">
        <v>-1.28</v>
      </c>
      <c r="H47" s="34"/>
    </row>
    <row r="48" spans="2:8" s="1" customFormat="1" ht="16.8" customHeight="1">
      <c r="B48" s="34"/>
      <c r="C48" s="221" t="s">
        <v>3</v>
      </c>
      <c r="D48" s="221" t="s">
        <v>451</v>
      </c>
      <c r="E48" s="19" t="s">
        <v>3</v>
      </c>
      <c r="F48" s="222">
        <v>19.48</v>
      </c>
      <c r="H48" s="34"/>
    </row>
    <row r="49" spans="2:8" s="1" customFormat="1" ht="16.8" customHeight="1">
      <c r="B49" s="34"/>
      <c r="C49" s="223" t="s">
        <v>5330</v>
      </c>
      <c r="H49" s="34"/>
    </row>
    <row r="50" spans="2:8" s="1" customFormat="1" ht="16.8" customHeight="1">
      <c r="B50" s="34"/>
      <c r="C50" s="221" t="s">
        <v>942</v>
      </c>
      <c r="D50" s="221" t="s">
        <v>5348</v>
      </c>
      <c r="E50" s="19" t="s">
        <v>117</v>
      </c>
      <c r="F50" s="222">
        <v>167.369</v>
      </c>
      <c r="H50" s="34"/>
    </row>
    <row r="51" spans="2:8" s="1" customFormat="1" ht="16.8" customHeight="1">
      <c r="B51" s="34"/>
      <c r="C51" s="217" t="s">
        <v>126</v>
      </c>
      <c r="D51" s="218" t="s">
        <v>127</v>
      </c>
      <c r="E51" s="219" t="s">
        <v>117</v>
      </c>
      <c r="F51" s="220">
        <v>4.8</v>
      </c>
      <c r="H51" s="34"/>
    </row>
    <row r="52" spans="2:8" s="1" customFormat="1" ht="16.8" customHeight="1">
      <c r="B52" s="34"/>
      <c r="C52" s="221" t="s">
        <v>3</v>
      </c>
      <c r="D52" s="221" t="s">
        <v>909</v>
      </c>
      <c r="E52" s="19" t="s">
        <v>3</v>
      </c>
      <c r="F52" s="222">
        <v>0</v>
      </c>
      <c r="H52" s="34"/>
    </row>
    <row r="53" spans="2:8" s="1" customFormat="1" ht="16.8" customHeight="1">
      <c r="B53" s="34"/>
      <c r="C53" s="221" t="s">
        <v>3</v>
      </c>
      <c r="D53" s="221" t="s">
        <v>5349</v>
      </c>
      <c r="E53" s="19" t="s">
        <v>3</v>
      </c>
      <c r="F53" s="222">
        <v>2.4</v>
      </c>
      <c r="H53" s="34"/>
    </row>
    <row r="54" spans="2:8" s="1" customFormat="1" ht="16.8" customHeight="1">
      <c r="B54" s="34"/>
      <c r="C54" s="221" t="s">
        <v>3</v>
      </c>
      <c r="D54" s="221" t="s">
        <v>764</v>
      </c>
      <c r="E54" s="19" t="s">
        <v>3</v>
      </c>
      <c r="F54" s="222">
        <v>2.4</v>
      </c>
      <c r="H54" s="34"/>
    </row>
    <row r="55" spans="2:8" s="1" customFormat="1" ht="16.8" customHeight="1">
      <c r="B55" s="34"/>
      <c r="C55" s="221" t="s">
        <v>3</v>
      </c>
      <c r="D55" s="221" t="s">
        <v>913</v>
      </c>
      <c r="E55" s="19" t="s">
        <v>3</v>
      </c>
      <c r="F55" s="222">
        <v>0</v>
      </c>
      <c r="H55" s="34"/>
    </row>
    <row r="56" spans="2:8" s="1" customFormat="1" ht="16.8" customHeight="1">
      <c r="B56" s="34"/>
      <c r="C56" s="221" t="s">
        <v>3</v>
      </c>
      <c r="D56" s="221" t="s">
        <v>5350</v>
      </c>
      <c r="E56" s="19" t="s">
        <v>3</v>
      </c>
      <c r="F56" s="222">
        <v>2.4</v>
      </c>
      <c r="H56" s="34"/>
    </row>
    <row r="57" spans="2:8" s="1" customFormat="1" ht="16.8" customHeight="1">
      <c r="B57" s="34"/>
      <c r="C57" s="221" t="s">
        <v>3</v>
      </c>
      <c r="D57" s="221" t="s">
        <v>764</v>
      </c>
      <c r="E57" s="19" t="s">
        <v>3</v>
      </c>
      <c r="F57" s="222">
        <v>2.4</v>
      </c>
      <c r="H57" s="34"/>
    </row>
    <row r="58" spans="2:8" s="1" customFormat="1" ht="16.8" customHeight="1">
      <c r="B58" s="34"/>
      <c r="C58" s="221" t="s">
        <v>3</v>
      </c>
      <c r="D58" s="221" t="s">
        <v>451</v>
      </c>
      <c r="E58" s="19" t="s">
        <v>3</v>
      </c>
      <c r="F58" s="222">
        <v>4.8</v>
      </c>
      <c r="H58" s="34"/>
    </row>
    <row r="59" spans="2:8" s="1" customFormat="1" ht="16.8" customHeight="1">
      <c r="B59" s="34"/>
      <c r="C59" s="223" t="s">
        <v>5330</v>
      </c>
      <c r="H59" s="34"/>
    </row>
    <row r="60" spans="2:8" s="1" customFormat="1" ht="16.8" customHeight="1">
      <c r="B60" s="34"/>
      <c r="C60" s="221" t="s">
        <v>921</v>
      </c>
      <c r="D60" s="221" t="s">
        <v>5351</v>
      </c>
      <c r="E60" s="19" t="s">
        <v>117</v>
      </c>
      <c r="F60" s="222">
        <v>183.435</v>
      </c>
      <c r="H60" s="34"/>
    </row>
    <row r="61" spans="2:8" s="1" customFormat="1" ht="16.8" customHeight="1">
      <c r="B61" s="34"/>
      <c r="C61" s="217" t="s">
        <v>129</v>
      </c>
      <c r="D61" s="218" t="s">
        <v>130</v>
      </c>
      <c r="E61" s="219" t="s">
        <v>117</v>
      </c>
      <c r="F61" s="220">
        <v>19.579999999999998</v>
      </c>
      <c r="H61" s="34"/>
    </row>
    <row r="62" spans="2:8" s="1" customFormat="1" ht="16.8" customHeight="1">
      <c r="B62" s="34"/>
      <c r="C62" s="221" t="s">
        <v>3</v>
      </c>
      <c r="D62" s="221" t="s">
        <v>5352</v>
      </c>
      <c r="E62" s="19" t="s">
        <v>3</v>
      </c>
      <c r="F62" s="222">
        <v>19.579999999999998</v>
      </c>
      <c r="H62" s="34"/>
    </row>
    <row r="63" spans="2:8" s="1" customFormat="1" ht="16.8" customHeight="1">
      <c r="B63" s="34"/>
      <c r="C63" s="223" t="s">
        <v>5330</v>
      </c>
      <c r="H63" s="34"/>
    </row>
    <row r="64" spans="2:8" s="1" customFormat="1" ht="16.8" customHeight="1">
      <c r="B64" s="34"/>
      <c r="C64" s="221" t="s">
        <v>3167</v>
      </c>
      <c r="D64" s="221" t="s">
        <v>5336</v>
      </c>
      <c r="E64" s="19" t="s">
        <v>650</v>
      </c>
      <c r="F64" s="222">
        <v>682.25</v>
      </c>
      <c r="H64" s="34"/>
    </row>
    <row r="65" spans="2:8" s="1" customFormat="1" ht="16.8" customHeight="1">
      <c r="B65" s="34"/>
      <c r="C65" s="221" t="s">
        <v>3197</v>
      </c>
      <c r="D65" s="221" t="s">
        <v>5337</v>
      </c>
      <c r="E65" s="19" t="s">
        <v>117</v>
      </c>
      <c r="F65" s="222">
        <v>326.399</v>
      </c>
      <c r="H65" s="34"/>
    </row>
    <row r="66" spans="2:8" s="1" customFormat="1" ht="16.8" customHeight="1">
      <c r="B66" s="34"/>
      <c r="C66" s="217" t="s">
        <v>133</v>
      </c>
      <c r="D66" s="218" t="s">
        <v>134</v>
      </c>
      <c r="E66" s="219" t="s">
        <v>117</v>
      </c>
      <c r="F66" s="220">
        <v>8.41</v>
      </c>
      <c r="H66" s="34"/>
    </row>
    <row r="67" spans="2:8" s="1" customFormat="1" ht="16.8" customHeight="1">
      <c r="B67" s="34"/>
      <c r="C67" s="221" t="s">
        <v>3</v>
      </c>
      <c r="D67" s="221" t="s">
        <v>909</v>
      </c>
      <c r="E67" s="19" t="s">
        <v>3</v>
      </c>
      <c r="F67" s="222">
        <v>0</v>
      </c>
      <c r="H67" s="34"/>
    </row>
    <row r="68" spans="2:8" s="1" customFormat="1" ht="16.8" customHeight="1">
      <c r="B68" s="34"/>
      <c r="C68" s="221" t="s">
        <v>3</v>
      </c>
      <c r="D68" s="221" t="s">
        <v>5353</v>
      </c>
      <c r="E68" s="19" t="s">
        <v>3</v>
      </c>
      <c r="F68" s="222">
        <v>2.0699999999999998</v>
      </c>
      <c r="H68" s="34"/>
    </row>
    <row r="69" spans="2:8" s="1" customFormat="1" ht="16.8" customHeight="1">
      <c r="B69" s="34"/>
      <c r="C69" s="221" t="s">
        <v>3</v>
      </c>
      <c r="D69" s="221" t="s">
        <v>5354</v>
      </c>
      <c r="E69" s="19" t="s">
        <v>3</v>
      </c>
      <c r="F69" s="222">
        <v>1.61</v>
      </c>
      <c r="H69" s="34"/>
    </row>
    <row r="70" spans="2:8" s="1" customFormat="1" ht="16.8" customHeight="1">
      <c r="B70" s="34"/>
      <c r="C70" s="221" t="s">
        <v>3</v>
      </c>
      <c r="D70" s="221" t="s">
        <v>5355</v>
      </c>
      <c r="E70" s="19" t="s">
        <v>3</v>
      </c>
      <c r="F70" s="222">
        <v>4.37</v>
      </c>
      <c r="H70" s="34"/>
    </row>
    <row r="71" spans="2:8" s="1" customFormat="1" ht="16.8" customHeight="1">
      <c r="B71" s="34"/>
      <c r="C71" s="221" t="s">
        <v>3</v>
      </c>
      <c r="D71" s="221" t="s">
        <v>764</v>
      </c>
      <c r="E71" s="19" t="s">
        <v>3</v>
      </c>
      <c r="F71" s="222">
        <v>8.0500000000000007</v>
      </c>
      <c r="H71" s="34"/>
    </row>
    <row r="72" spans="2:8" s="1" customFormat="1" ht="16.8" customHeight="1">
      <c r="B72" s="34"/>
      <c r="C72" s="221" t="s">
        <v>3</v>
      </c>
      <c r="D72" s="221" t="s">
        <v>5356</v>
      </c>
      <c r="E72" s="19" t="s">
        <v>3</v>
      </c>
      <c r="F72" s="222">
        <v>0.36</v>
      </c>
      <c r="H72" s="34"/>
    </row>
    <row r="73" spans="2:8" s="1" customFormat="1" ht="16.8" customHeight="1">
      <c r="B73" s="34"/>
      <c r="C73" s="221" t="s">
        <v>3</v>
      </c>
      <c r="D73" s="221" t="s">
        <v>451</v>
      </c>
      <c r="E73" s="19" t="s">
        <v>3</v>
      </c>
      <c r="F73" s="222">
        <v>8.41</v>
      </c>
      <c r="H73" s="34"/>
    </row>
    <row r="74" spans="2:8" s="1" customFormat="1" ht="16.8" customHeight="1">
      <c r="B74" s="34"/>
      <c r="C74" s="223" t="s">
        <v>5330</v>
      </c>
      <c r="H74" s="34"/>
    </row>
    <row r="75" spans="2:8" s="1" customFormat="1" ht="20.399999999999999">
      <c r="B75" s="34"/>
      <c r="C75" s="221" t="s">
        <v>769</v>
      </c>
      <c r="D75" s="221" t="s">
        <v>5340</v>
      </c>
      <c r="E75" s="19" t="s">
        <v>117</v>
      </c>
      <c r="F75" s="222">
        <v>107.205</v>
      </c>
      <c r="H75" s="34"/>
    </row>
    <row r="76" spans="2:8" s="1" customFormat="1" ht="16.8" customHeight="1">
      <c r="B76" s="34"/>
      <c r="C76" s="217" t="s">
        <v>137</v>
      </c>
      <c r="D76" s="218" t="s">
        <v>138</v>
      </c>
      <c r="E76" s="219" t="s">
        <v>117</v>
      </c>
      <c r="F76" s="220">
        <v>11.17</v>
      </c>
      <c r="H76" s="34"/>
    </row>
    <row r="77" spans="2:8" s="1" customFormat="1" ht="16.8" customHeight="1">
      <c r="B77" s="34"/>
      <c r="C77" s="221" t="s">
        <v>3</v>
      </c>
      <c r="D77" s="221" t="s">
        <v>909</v>
      </c>
      <c r="E77" s="19" t="s">
        <v>3</v>
      </c>
      <c r="F77" s="222">
        <v>0</v>
      </c>
      <c r="H77" s="34"/>
    </row>
    <row r="78" spans="2:8" s="1" customFormat="1" ht="16.8" customHeight="1">
      <c r="B78" s="34"/>
      <c r="C78" s="221" t="s">
        <v>3</v>
      </c>
      <c r="D78" s="221" t="s">
        <v>5357</v>
      </c>
      <c r="E78" s="19" t="s">
        <v>3</v>
      </c>
      <c r="F78" s="222">
        <v>4.1399999999999997</v>
      </c>
      <c r="H78" s="34"/>
    </row>
    <row r="79" spans="2:8" s="1" customFormat="1" ht="16.8" customHeight="1">
      <c r="B79" s="34"/>
      <c r="C79" s="221" t="s">
        <v>3</v>
      </c>
      <c r="D79" s="221" t="s">
        <v>5358</v>
      </c>
      <c r="E79" s="19" t="s">
        <v>3</v>
      </c>
      <c r="F79" s="222">
        <v>2.0699999999999998</v>
      </c>
      <c r="H79" s="34"/>
    </row>
    <row r="80" spans="2:8" s="1" customFormat="1" ht="16.8" customHeight="1">
      <c r="B80" s="34"/>
      <c r="C80" s="221" t="s">
        <v>3</v>
      </c>
      <c r="D80" s="221" t="s">
        <v>5359</v>
      </c>
      <c r="E80" s="19" t="s">
        <v>3</v>
      </c>
      <c r="F80" s="222">
        <v>2.2999999999999998</v>
      </c>
      <c r="H80" s="34"/>
    </row>
    <row r="81" spans="2:8" s="1" customFormat="1" ht="16.8" customHeight="1">
      <c r="B81" s="34"/>
      <c r="C81" s="221" t="s">
        <v>3</v>
      </c>
      <c r="D81" s="221" t="s">
        <v>5360</v>
      </c>
      <c r="E81" s="19" t="s">
        <v>3</v>
      </c>
      <c r="F81" s="222">
        <v>2.0699999999999998</v>
      </c>
      <c r="H81" s="34"/>
    </row>
    <row r="82" spans="2:8" s="1" customFormat="1" ht="16.8" customHeight="1">
      <c r="B82" s="34"/>
      <c r="C82" s="221" t="s">
        <v>3</v>
      </c>
      <c r="D82" s="221" t="s">
        <v>764</v>
      </c>
      <c r="E82" s="19" t="s">
        <v>3</v>
      </c>
      <c r="F82" s="222">
        <v>10.58</v>
      </c>
      <c r="H82" s="34"/>
    </row>
    <row r="83" spans="2:8" s="1" customFormat="1" ht="16.8" customHeight="1">
      <c r="B83" s="34"/>
      <c r="C83" s="221" t="s">
        <v>3</v>
      </c>
      <c r="D83" s="221" t="s">
        <v>5361</v>
      </c>
      <c r="E83" s="19" t="s">
        <v>3</v>
      </c>
      <c r="F83" s="222">
        <v>0</v>
      </c>
      <c r="H83" s="34"/>
    </row>
    <row r="84" spans="2:8" s="1" customFormat="1" ht="16.8" customHeight="1">
      <c r="B84" s="34"/>
      <c r="C84" s="221" t="s">
        <v>3</v>
      </c>
      <c r="D84" s="221" t="s">
        <v>5362</v>
      </c>
      <c r="E84" s="19" t="s">
        <v>3</v>
      </c>
      <c r="F84" s="222">
        <v>2.0699999999999998</v>
      </c>
      <c r="H84" s="34"/>
    </row>
    <row r="85" spans="2:8" s="1" customFormat="1" ht="16.8" customHeight="1">
      <c r="B85" s="34"/>
      <c r="C85" s="221" t="s">
        <v>3</v>
      </c>
      <c r="D85" s="221" t="s">
        <v>764</v>
      </c>
      <c r="E85" s="19" t="s">
        <v>3</v>
      </c>
      <c r="F85" s="222">
        <v>2.0699999999999998</v>
      </c>
      <c r="H85" s="34"/>
    </row>
    <row r="86" spans="2:8" s="1" customFormat="1" ht="16.8" customHeight="1">
      <c r="B86" s="34"/>
      <c r="C86" s="221" t="s">
        <v>3</v>
      </c>
      <c r="D86" s="221" t="s">
        <v>5363</v>
      </c>
      <c r="E86" s="19" t="s">
        <v>3</v>
      </c>
      <c r="F86" s="222">
        <v>-1.48</v>
      </c>
      <c r="H86" s="34"/>
    </row>
    <row r="87" spans="2:8" s="1" customFormat="1" ht="16.8" customHeight="1">
      <c r="B87" s="34"/>
      <c r="C87" s="221" t="s">
        <v>3</v>
      </c>
      <c r="D87" s="221" t="s">
        <v>451</v>
      </c>
      <c r="E87" s="19" t="s">
        <v>3</v>
      </c>
      <c r="F87" s="222">
        <v>11.17</v>
      </c>
      <c r="H87" s="34"/>
    </row>
    <row r="88" spans="2:8" s="1" customFormat="1" ht="16.8" customHeight="1">
      <c r="B88" s="34"/>
      <c r="C88" s="223" t="s">
        <v>5330</v>
      </c>
      <c r="H88" s="34"/>
    </row>
    <row r="89" spans="2:8" s="1" customFormat="1" ht="16.8" customHeight="1">
      <c r="B89" s="34"/>
      <c r="C89" s="221" t="s">
        <v>942</v>
      </c>
      <c r="D89" s="221" t="s">
        <v>5348</v>
      </c>
      <c r="E89" s="19" t="s">
        <v>117</v>
      </c>
      <c r="F89" s="222">
        <v>167.369</v>
      </c>
      <c r="H89" s="34"/>
    </row>
    <row r="90" spans="2:8" s="1" customFormat="1" ht="16.8" customHeight="1">
      <c r="B90" s="34"/>
      <c r="C90" s="217" t="s">
        <v>140</v>
      </c>
      <c r="D90" s="218" t="s">
        <v>141</v>
      </c>
      <c r="E90" s="219" t="s">
        <v>117</v>
      </c>
      <c r="F90" s="220">
        <v>8.2799999999999994</v>
      </c>
      <c r="H90" s="34"/>
    </row>
    <row r="91" spans="2:8" s="1" customFormat="1" ht="16.8" customHeight="1">
      <c r="B91" s="34"/>
      <c r="C91" s="221" t="s">
        <v>3</v>
      </c>
      <c r="D91" s="221" t="s">
        <v>5364</v>
      </c>
      <c r="E91" s="19" t="s">
        <v>3</v>
      </c>
      <c r="F91" s="222">
        <v>8.2799999999999994</v>
      </c>
      <c r="H91" s="34"/>
    </row>
    <row r="92" spans="2:8" s="1" customFormat="1" ht="16.8" customHeight="1">
      <c r="B92" s="34"/>
      <c r="C92" s="223" t="s">
        <v>5330</v>
      </c>
      <c r="H92" s="34"/>
    </row>
    <row r="93" spans="2:8" s="1" customFormat="1" ht="16.8" customHeight="1">
      <c r="B93" s="34"/>
      <c r="C93" s="221" t="s">
        <v>3167</v>
      </c>
      <c r="D93" s="221" t="s">
        <v>5336</v>
      </c>
      <c r="E93" s="19" t="s">
        <v>650</v>
      </c>
      <c r="F93" s="222">
        <v>682.25</v>
      </c>
      <c r="H93" s="34"/>
    </row>
    <row r="94" spans="2:8" s="1" customFormat="1" ht="16.8" customHeight="1">
      <c r="B94" s="34"/>
      <c r="C94" s="221" t="s">
        <v>3197</v>
      </c>
      <c r="D94" s="221" t="s">
        <v>5337</v>
      </c>
      <c r="E94" s="19" t="s">
        <v>117</v>
      </c>
      <c r="F94" s="222">
        <v>326.399</v>
      </c>
      <c r="H94" s="34"/>
    </row>
    <row r="95" spans="2:8" s="1" customFormat="1" ht="16.8" customHeight="1">
      <c r="B95" s="34"/>
      <c r="C95" s="217" t="s">
        <v>143</v>
      </c>
      <c r="D95" s="218" t="s">
        <v>144</v>
      </c>
      <c r="E95" s="219" t="s">
        <v>117</v>
      </c>
      <c r="F95" s="220">
        <v>2.2999999999999998</v>
      </c>
      <c r="H95" s="34"/>
    </row>
    <row r="96" spans="2:8" s="1" customFormat="1" ht="16.8" customHeight="1">
      <c r="B96" s="34"/>
      <c r="C96" s="221" t="s">
        <v>3</v>
      </c>
      <c r="D96" s="221" t="s">
        <v>5361</v>
      </c>
      <c r="E96" s="19" t="s">
        <v>3</v>
      </c>
      <c r="F96" s="222">
        <v>0</v>
      </c>
      <c r="H96" s="34"/>
    </row>
    <row r="97" spans="2:8" s="1" customFormat="1" ht="16.8" customHeight="1">
      <c r="B97" s="34"/>
      <c r="C97" s="221" t="s">
        <v>3</v>
      </c>
      <c r="D97" s="221" t="s">
        <v>5365</v>
      </c>
      <c r="E97" s="19" t="s">
        <v>3</v>
      </c>
      <c r="F97" s="222">
        <v>2.2999999999999998</v>
      </c>
      <c r="H97" s="34"/>
    </row>
    <row r="98" spans="2:8" s="1" customFormat="1" ht="16.8" customHeight="1">
      <c r="B98" s="34"/>
      <c r="C98" s="221" t="s">
        <v>3</v>
      </c>
      <c r="D98" s="221" t="s">
        <v>764</v>
      </c>
      <c r="E98" s="19" t="s">
        <v>3</v>
      </c>
      <c r="F98" s="222">
        <v>2.2999999999999998</v>
      </c>
      <c r="H98" s="34"/>
    </row>
    <row r="99" spans="2:8" s="1" customFormat="1" ht="16.8" customHeight="1">
      <c r="B99" s="34"/>
      <c r="C99" s="221" t="s">
        <v>3</v>
      </c>
      <c r="D99" s="221" t="s">
        <v>451</v>
      </c>
      <c r="E99" s="19" t="s">
        <v>3</v>
      </c>
      <c r="F99" s="222">
        <v>2.2999999999999998</v>
      </c>
      <c r="H99" s="34"/>
    </row>
    <row r="100" spans="2:8" s="1" customFormat="1" ht="16.8" customHeight="1">
      <c r="B100" s="34"/>
      <c r="C100" s="223" t="s">
        <v>5330</v>
      </c>
      <c r="H100" s="34"/>
    </row>
    <row r="101" spans="2:8" s="1" customFormat="1" ht="20.399999999999999">
      <c r="B101" s="34"/>
      <c r="C101" s="221" t="s">
        <v>769</v>
      </c>
      <c r="D101" s="221" t="s">
        <v>5340</v>
      </c>
      <c r="E101" s="19" t="s">
        <v>117</v>
      </c>
      <c r="F101" s="222">
        <v>107.205</v>
      </c>
      <c r="H101" s="34"/>
    </row>
    <row r="102" spans="2:8" s="1" customFormat="1" ht="16.8" customHeight="1">
      <c r="B102" s="34"/>
      <c r="C102" s="217" t="s">
        <v>146</v>
      </c>
      <c r="D102" s="218" t="s">
        <v>147</v>
      </c>
      <c r="E102" s="219" t="s">
        <v>117</v>
      </c>
      <c r="F102" s="220">
        <v>5.98</v>
      </c>
      <c r="H102" s="34"/>
    </row>
    <row r="103" spans="2:8" s="1" customFormat="1" ht="16.8" customHeight="1">
      <c r="B103" s="34"/>
      <c r="C103" s="221" t="s">
        <v>3</v>
      </c>
      <c r="D103" s="221" t="s">
        <v>909</v>
      </c>
      <c r="E103" s="19" t="s">
        <v>3</v>
      </c>
      <c r="F103" s="222">
        <v>0</v>
      </c>
      <c r="H103" s="34"/>
    </row>
    <row r="104" spans="2:8" s="1" customFormat="1" ht="16.8" customHeight="1">
      <c r="B104" s="34"/>
      <c r="C104" s="221" t="s">
        <v>3</v>
      </c>
      <c r="D104" s="221" t="s">
        <v>5366</v>
      </c>
      <c r="E104" s="19" t="s">
        <v>3</v>
      </c>
      <c r="F104" s="222">
        <v>1.84</v>
      </c>
      <c r="H104" s="34"/>
    </row>
    <row r="105" spans="2:8" s="1" customFormat="1" ht="16.8" customHeight="1">
      <c r="B105" s="34"/>
      <c r="C105" s="221" t="s">
        <v>3</v>
      </c>
      <c r="D105" s="221" t="s">
        <v>5367</v>
      </c>
      <c r="E105" s="19" t="s">
        <v>3</v>
      </c>
      <c r="F105" s="222">
        <v>1.84</v>
      </c>
      <c r="H105" s="34"/>
    </row>
    <row r="106" spans="2:8" s="1" customFormat="1" ht="16.8" customHeight="1">
      <c r="B106" s="34"/>
      <c r="C106" s="221" t="s">
        <v>3</v>
      </c>
      <c r="D106" s="221" t="s">
        <v>764</v>
      </c>
      <c r="E106" s="19" t="s">
        <v>3</v>
      </c>
      <c r="F106" s="222">
        <v>3.68</v>
      </c>
      <c r="H106" s="34"/>
    </row>
    <row r="107" spans="2:8" s="1" customFormat="1" ht="16.8" customHeight="1">
      <c r="B107" s="34"/>
      <c r="C107" s="221" t="s">
        <v>3</v>
      </c>
      <c r="D107" s="221" t="s">
        <v>5361</v>
      </c>
      <c r="E107" s="19" t="s">
        <v>3</v>
      </c>
      <c r="F107" s="222">
        <v>0</v>
      </c>
      <c r="H107" s="34"/>
    </row>
    <row r="108" spans="2:8" s="1" customFormat="1" ht="16.8" customHeight="1">
      <c r="B108" s="34"/>
      <c r="C108" s="221" t="s">
        <v>3</v>
      </c>
      <c r="D108" s="221" t="s">
        <v>5368</v>
      </c>
      <c r="E108" s="19" t="s">
        <v>3</v>
      </c>
      <c r="F108" s="222">
        <v>2.2999999999999998</v>
      </c>
      <c r="H108" s="34"/>
    </row>
    <row r="109" spans="2:8" s="1" customFormat="1" ht="16.8" customHeight="1">
      <c r="B109" s="34"/>
      <c r="C109" s="221" t="s">
        <v>3</v>
      </c>
      <c r="D109" s="221" t="s">
        <v>764</v>
      </c>
      <c r="E109" s="19" t="s">
        <v>3</v>
      </c>
      <c r="F109" s="222">
        <v>2.2999999999999998</v>
      </c>
      <c r="H109" s="34"/>
    </row>
    <row r="110" spans="2:8" s="1" customFormat="1" ht="16.8" customHeight="1">
      <c r="B110" s="34"/>
      <c r="C110" s="221" t="s">
        <v>3</v>
      </c>
      <c r="D110" s="221" t="s">
        <v>451</v>
      </c>
      <c r="E110" s="19" t="s">
        <v>3</v>
      </c>
      <c r="F110" s="222">
        <v>5.98</v>
      </c>
      <c r="H110" s="34"/>
    </row>
    <row r="111" spans="2:8" s="1" customFormat="1" ht="16.8" customHeight="1">
      <c r="B111" s="34"/>
      <c r="C111" s="223" t="s">
        <v>5330</v>
      </c>
      <c r="H111" s="34"/>
    </row>
    <row r="112" spans="2:8" s="1" customFormat="1" ht="16.8" customHeight="1">
      <c r="B112" s="34"/>
      <c r="C112" s="221" t="s">
        <v>921</v>
      </c>
      <c r="D112" s="221" t="s">
        <v>5351</v>
      </c>
      <c r="E112" s="19" t="s">
        <v>117</v>
      </c>
      <c r="F112" s="222">
        <v>183.435</v>
      </c>
      <c r="H112" s="34"/>
    </row>
    <row r="113" spans="2:8" s="1" customFormat="1" ht="16.8" customHeight="1">
      <c r="B113" s="34"/>
      <c r="C113" s="217" t="s">
        <v>149</v>
      </c>
      <c r="D113" s="218" t="s">
        <v>150</v>
      </c>
      <c r="E113" s="219" t="s">
        <v>117</v>
      </c>
      <c r="F113" s="220">
        <v>121.12</v>
      </c>
      <c r="H113" s="34"/>
    </row>
    <row r="114" spans="2:8" s="1" customFormat="1" ht="16.8" customHeight="1">
      <c r="B114" s="34"/>
      <c r="C114" s="221" t="s">
        <v>3</v>
      </c>
      <c r="D114" s="221" t="s">
        <v>909</v>
      </c>
      <c r="E114" s="19" t="s">
        <v>3</v>
      </c>
      <c r="F114" s="222">
        <v>0</v>
      </c>
      <c r="H114" s="34"/>
    </row>
    <row r="115" spans="2:8" s="1" customFormat="1" ht="16.8" customHeight="1">
      <c r="B115" s="34"/>
      <c r="C115" s="221" t="s">
        <v>3</v>
      </c>
      <c r="D115" s="221" t="s">
        <v>5369</v>
      </c>
      <c r="E115" s="19" t="s">
        <v>3</v>
      </c>
      <c r="F115" s="222">
        <v>11.18</v>
      </c>
      <c r="H115" s="34"/>
    </row>
    <row r="116" spans="2:8" s="1" customFormat="1" ht="16.8" customHeight="1">
      <c r="B116" s="34"/>
      <c r="C116" s="221" t="s">
        <v>3</v>
      </c>
      <c r="D116" s="221" t="s">
        <v>5370</v>
      </c>
      <c r="E116" s="19" t="s">
        <v>3</v>
      </c>
      <c r="F116" s="222">
        <v>13.3</v>
      </c>
      <c r="H116" s="34"/>
    </row>
    <row r="117" spans="2:8" s="1" customFormat="1" ht="16.8" customHeight="1">
      <c r="B117" s="34"/>
      <c r="C117" s="221" t="s">
        <v>3</v>
      </c>
      <c r="D117" s="221" t="s">
        <v>5371</v>
      </c>
      <c r="E117" s="19" t="s">
        <v>3</v>
      </c>
      <c r="F117" s="222">
        <v>11.53</v>
      </c>
      <c r="H117" s="34"/>
    </row>
    <row r="118" spans="2:8" s="1" customFormat="1" ht="16.8" customHeight="1">
      <c r="B118" s="34"/>
      <c r="C118" s="221" t="s">
        <v>3</v>
      </c>
      <c r="D118" s="221" t="s">
        <v>5372</v>
      </c>
      <c r="E118" s="19" t="s">
        <v>3</v>
      </c>
      <c r="F118" s="222">
        <v>1.38</v>
      </c>
      <c r="H118" s="34"/>
    </row>
    <row r="119" spans="2:8" s="1" customFormat="1" ht="16.8" customHeight="1">
      <c r="B119" s="34"/>
      <c r="C119" s="221" t="s">
        <v>3</v>
      </c>
      <c r="D119" s="221" t="s">
        <v>5373</v>
      </c>
      <c r="E119" s="19" t="s">
        <v>3</v>
      </c>
      <c r="F119" s="222">
        <v>0.9</v>
      </c>
      <c r="H119" s="34"/>
    </row>
    <row r="120" spans="2:8" s="1" customFormat="1" ht="16.8" customHeight="1">
      <c r="B120" s="34"/>
      <c r="C120" s="221" t="s">
        <v>3</v>
      </c>
      <c r="D120" s="221" t="s">
        <v>5374</v>
      </c>
      <c r="E120" s="19" t="s">
        <v>3</v>
      </c>
      <c r="F120" s="222">
        <v>1.97</v>
      </c>
      <c r="H120" s="34"/>
    </row>
    <row r="121" spans="2:8" s="1" customFormat="1" ht="16.8" customHeight="1">
      <c r="B121" s="34"/>
      <c r="C121" s="221" t="s">
        <v>3</v>
      </c>
      <c r="D121" s="221" t="s">
        <v>764</v>
      </c>
      <c r="E121" s="19" t="s">
        <v>3</v>
      </c>
      <c r="F121" s="222">
        <v>40.26</v>
      </c>
      <c r="H121" s="34"/>
    </row>
    <row r="122" spans="2:8" s="1" customFormat="1" ht="16.8" customHeight="1">
      <c r="B122" s="34"/>
      <c r="C122" s="221" t="s">
        <v>3</v>
      </c>
      <c r="D122" s="221" t="s">
        <v>911</v>
      </c>
      <c r="E122" s="19" t="s">
        <v>3</v>
      </c>
      <c r="F122" s="222">
        <v>0</v>
      </c>
      <c r="H122" s="34"/>
    </row>
    <row r="123" spans="2:8" s="1" customFormat="1" ht="16.8" customHeight="1">
      <c r="B123" s="34"/>
      <c r="C123" s="221" t="s">
        <v>3</v>
      </c>
      <c r="D123" s="221" t="s">
        <v>5375</v>
      </c>
      <c r="E123" s="19" t="s">
        <v>3</v>
      </c>
      <c r="F123" s="222">
        <v>10.26</v>
      </c>
      <c r="H123" s="34"/>
    </row>
    <row r="124" spans="2:8" s="1" customFormat="1" ht="16.8" customHeight="1">
      <c r="B124" s="34"/>
      <c r="C124" s="221" t="s">
        <v>3</v>
      </c>
      <c r="D124" s="221" t="s">
        <v>2238</v>
      </c>
      <c r="E124" s="19" t="s">
        <v>3</v>
      </c>
      <c r="F124" s="222">
        <v>1.41</v>
      </c>
      <c r="H124" s="34"/>
    </row>
    <row r="125" spans="2:8" s="1" customFormat="1" ht="16.8" customHeight="1">
      <c r="B125" s="34"/>
      <c r="C125" s="221" t="s">
        <v>3</v>
      </c>
      <c r="D125" s="221" t="s">
        <v>5376</v>
      </c>
      <c r="E125" s="19" t="s">
        <v>3</v>
      </c>
      <c r="F125" s="222">
        <v>3.55</v>
      </c>
      <c r="H125" s="34"/>
    </row>
    <row r="126" spans="2:8" s="1" customFormat="1" ht="16.8" customHeight="1">
      <c r="B126" s="34"/>
      <c r="C126" s="221" t="s">
        <v>3</v>
      </c>
      <c r="D126" s="221" t="s">
        <v>764</v>
      </c>
      <c r="E126" s="19" t="s">
        <v>3</v>
      </c>
      <c r="F126" s="222">
        <v>15.22</v>
      </c>
      <c r="H126" s="34"/>
    </row>
    <row r="127" spans="2:8" s="1" customFormat="1" ht="16.8" customHeight="1">
      <c r="B127" s="34"/>
      <c r="C127" s="221" t="s">
        <v>3</v>
      </c>
      <c r="D127" s="221" t="s">
        <v>913</v>
      </c>
      <c r="E127" s="19" t="s">
        <v>3</v>
      </c>
      <c r="F127" s="222">
        <v>0</v>
      </c>
      <c r="H127" s="34"/>
    </row>
    <row r="128" spans="2:8" s="1" customFormat="1" ht="16.8" customHeight="1">
      <c r="B128" s="34"/>
      <c r="C128" s="221" t="s">
        <v>3</v>
      </c>
      <c r="D128" s="221" t="s">
        <v>5377</v>
      </c>
      <c r="E128" s="19" t="s">
        <v>3</v>
      </c>
      <c r="F128" s="222">
        <v>59.17</v>
      </c>
      <c r="H128" s="34"/>
    </row>
    <row r="129" spans="2:8" s="1" customFormat="1" ht="16.8" customHeight="1">
      <c r="B129" s="34"/>
      <c r="C129" s="221" t="s">
        <v>3</v>
      </c>
      <c r="D129" s="221" t="s">
        <v>2239</v>
      </c>
      <c r="E129" s="19" t="s">
        <v>3</v>
      </c>
      <c r="F129" s="222">
        <v>2.36</v>
      </c>
      <c r="H129" s="34"/>
    </row>
    <row r="130" spans="2:8" s="1" customFormat="1" ht="16.8" customHeight="1">
      <c r="B130" s="34"/>
      <c r="C130" s="221" t="s">
        <v>3</v>
      </c>
      <c r="D130" s="221" t="s">
        <v>5378</v>
      </c>
      <c r="E130" s="19" t="s">
        <v>3</v>
      </c>
      <c r="F130" s="222">
        <v>4.1100000000000003</v>
      </c>
      <c r="H130" s="34"/>
    </row>
    <row r="131" spans="2:8" s="1" customFormat="1" ht="16.8" customHeight="1">
      <c r="B131" s="34"/>
      <c r="C131" s="221" t="s">
        <v>3</v>
      </c>
      <c r="D131" s="221" t="s">
        <v>764</v>
      </c>
      <c r="E131" s="19" t="s">
        <v>3</v>
      </c>
      <c r="F131" s="222">
        <v>65.64</v>
      </c>
      <c r="H131" s="34"/>
    </row>
    <row r="132" spans="2:8" s="1" customFormat="1" ht="16.8" customHeight="1">
      <c r="B132" s="34"/>
      <c r="C132" s="221" t="s">
        <v>3</v>
      </c>
      <c r="D132" s="221" t="s">
        <v>451</v>
      </c>
      <c r="E132" s="19" t="s">
        <v>3</v>
      </c>
      <c r="F132" s="222">
        <v>121.12</v>
      </c>
      <c r="H132" s="34"/>
    </row>
    <row r="133" spans="2:8" s="1" customFormat="1" ht="16.8" customHeight="1">
      <c r="B133" s="34"/>
      <c r="C133" s="223" t="s">
        <v>5330</v>
      </c>
      <c r="H133" s="34"/>
    </row>
    <row r="134" spans="2:8" s="1" customFormat="1" ht="16.8" customHeight="1">
      <c r="B134" s="34"/>
      <c r="C134" s="221" t="s">
        <v>3167</v>
      </c>
      <c r="D134" s="221" t="s">
        <v>5336</v>
      </c>
      <c r="E134" s="19" t="s">
        <v>650</v>
      </c>
      <c r="F134" s="222">
        <v>682.25</v>
      </c>
      <c r="H134" s="34"/>
    </row>
    <row r="135" spans="2:8" s="1" customFormat="1" ht="16.8" customHeight="1">
      <c r="B135" s="34"/>
      <c r="C135" s="221" t="s">
        <v>3175</v>
      </c>
      <c r="D135" s="221" t="s">
        <v>5379</v>
      </c>
      <c r="E135" s="19" t="s">
        <v>650</v>
      </c>
      <c r="F135" s="222">
        <v>99.17</v>
      </c>
      <c r="H135" s="34"/>
    </row>
    <row r="136" spans="2:8" s="1" customFormat="1" ht="16.8" customHeight="1">
      <c r="B136" s="34"/>
      <c r="C136" s="221" t="s">
        <v>3186</v>
      </c>
      <c r="D136" s="221" t="s">
        <v>5380</v>
      </c>
      <c r="E136" s="19" t="s">
        <v>117</v>
      </c>
      <c r="F136" s="222">
        <v>396.68</v>
      </c>
      <c r="H136" s="34"/>
    </row>
    <row r="137" spans="2:8" s="1" customFormat="1" ht="16.8" customHeight="1">
      <c r="B137" s="34"/>
      <c r="C137" s="221" t="s">
        <v>3197</v>
      </c>
      <c r="D137" s="221" t="s">
        <v>5337</v>
      </c>
      <c r="E137" s="19" t="s">
        <v>117</v>
      </c>
      <c r="F137" s="222">
        <v>326.399</v>
      </c>
      <c r="H137" s="34"/>
    </row>
    <row r="138" spans="2:8" s="1" customFormat="1" ht="20.399999999999999">
      <c r="B138" s="34"/>
      <c r="C138" s="221" t="s">
        <v>1774</v>
      </c>
      <c r="D138" s="221" t="s">
        <v>5381</v>
      </c>
      <c r="E138" s="19" t="s">
        <v>117</v>
      </c>
      <c r="F138" s="222">
        <v>396.68</v>
      </c>
      <c r="H138" s="34"/>
    </row>
    <row r="139" spans="2:8" s="1" customFormat="1" ht="16.8" customHeight="1">
      <c r="B139" s="34"/>
      <c r="C139" s="217" t="s">
        <v>152</v>
      </c>
      <c r="D139" s="218" t="s">
        <v>153</v>
      </c>
      <c r="E139" s="219" t="s">
        <v>117</v>
      </c>
      <c r="F139" s="220">
        <v>124.39100000000001</v>
      </c>
      <c r="H139" s="34"/>
    </row>
    <row r="140" spans="2:8" s="1" customFormat="1" ht="16.8" customHeight="1">
      <c r="B140" s="34"/>
      <c r="C140" s="221" t="s">
        <v>3</v>
      </c>
      <c r="D140" s="221" t="s">
        <v>155</v>
      </c>
      <c r="E140" s="19" t="s">
        <v>3</v>
      </c>
      <c r="F140" s="222">
        <v>63.871000000000002</v>
      </c>
      <c r="H140" s="34"/>
    </row>
    <row r="141" spans="2:8" s="1" customFormat="1" ht="16.8" customHeight="1">
      <c r="B141" s="34"/>
      <c r="C141" s="221" t="s">
        <v>3</v>
      </c>
      <c r="D141" s="221" t="s">
        <v>158</v>
      </c>
      <c r="E141" s="19" t="s">
        <v>3</v>
      </c>
      <c r="F141" s="222">
        <v>60.52</v>
      </c>
      <c r="H141" s="34"/>
    </row>
    <row r="142" spans="2:8" s="1" customFormat="1" ht="16.8" customHeight="1">
      <c r="B142" s="34"/>
      <c r="C142" s="221" t="s">
        <v>3</v>
      </c>
      <c r="D142" s="221" t="s">
        <v>451</v>
      </c>
      <c r="E142" s="19" t="s">
        <v>3</v>
      </c>
      <c r="F142" s="222">
        <v>124.39100000000001</v>
      </c>
      <c r="H142" s="34"/>
    </row>
    <row r="143" spans="2:8" s="1" customFormat="1" ht="16.8" customHeight="1">
      <c r="B143" s="34"/>
      <c r="C143" s="223" t="s">
        <v>5330</v>
      </c>
      <c r="H143" s="34"/>
    </row>
    <row r="144" spans="2:8" s="1" customFormat="1" ht="20.399999999999999">
      <c r="B144" s="34"/>
      <c r="C144" s="221" t="s">
        <v>1560</v>
      </c>
      <c r="D144" s="221" t="s">
        <v>5382</v>
      </c>
      <c r="E144" s="19" t="s">
        <v>426</v>
      </c>
      <c r="F144" s="222">
        <v>24.713999999999999</v>
      </c>
      <c r="H144" s="34"/>
    </row>
    <row r="145" spans="2:8" s="1" customFormat="1" ht="16.8" customHeight="1">
      <c r="B145" s="34"/>
      <c r="C145" s="221" t="s">
        <v>1605</v>
      </c>
      <c r="D145" s="221" t="s">
        <v>5383</v>
      </c>
      <c r="E145" s="19" t="s">
        <v>117</v>
      </c>
      <c r="F145" s="222">
        <v>406.04</v>
      </c>
      <c r="H145" s="34"/>
    </row>
    <row r="146" spans="2:8" s="1" customFormat="1" ht="16.8" customHeight="1">
      <c r="B146" s="34"/>
      <c r="C146" s="221" t="s">
        <v>1522</v>
      </c>
      <c r="D146" s="221" t="s">
        <v>5384</v>
      </c>
      <c r="E146" s="19" t="s">
        <v>117</v>
      </c>
      <c r="F146" s="222">
        <v>406.04</v>
      </c>
      <c r="H146" s="34"/>
    </row>
    <row r="147" spans="2:8" s="1" customFormat="1" ht="16.8" customHeight="1">
      <c r="B147" s="34"/>
      <c r="C147" s="221" t="s">
        <v>1553</v>
      </c>
      <c r="D147" s="221" t="s">
        <v>5385</v>
      </c>
      <c r="E147" s="19" t="s">
        <v>117</v>
      </c>
      <c r="F147" s="222">
        <v>124.39100000000001</v>
      </c>
      <c r="H147" s="34"/>
    </row>
    <row r="148" spans="2:8" s="1" customFormat="1" ht="16.8" customHeight="1">
      <c r="B148" s="34"/>
      <c r="C148" s="221" t="s">
        <v>1936</v>
      </c>
      <c r="D148" s="221" t="s">
        <v>1937</v>
      </c>
      <c r="E148" s="19" t="s">
        <v>117</v>
      </c>
      <c r="F148" s="222">
        <v>140.202</v>
      </c>
      <c r="H148" s="34"/>
    </row>
    <row r="149" spans="2:8" s="1" customFormat="1" ht="16.8" customHeight="1">
      <c r="B149" s="34"/>
      <c r="C149" s="221" t="s">
        <v>1924</v>
      </c>
      <c r="D149" s="221" t="s">
        <v>1925</v>
      </c>
      <c r="E149" s="19" t="s">
        <v>117</v>
      </c>
      <c r="F149" s="222">
        <v>197.49700000000001</v>
      </c>
      <c r="H149" s="34"/>
    </row>
    <row r="150" spans="2:8" s="1" customFormat="1" ht="16.8" customHeight="1">
      <c r="B150" s="34"/>
      <c r="C150" s="217" t="s">
        <v>155</v>
      </c>
      <c r="D150" s="218" t="s">
        <v>156</v>
      </c>
      <c r="E150" s="219" t="s">
        <v>117</v>
      </c>
      <c r="F150" s="220">
        <v>63.871000000000002</v>
      </c>
      <c r="H150" s="34"/>
    </row>
    <row r="151" spans="2:8" s="1" customFormat="1" ht="16.8" customHeight="1">
      <c r="B151" s="34"/>
      <c r="C151" s="221" t="s">
        <v>3</v>
      </c>
      <c r="D151" s="221" t="s">
        <v>909</v>
      </c>
      <c r="E151" s="19" t="s">
        <v>3</v>
      </c>
      <c r="F151" s="222">
        <v>0</v>
      </c>
      <c r="H151" s="34"/>
    </row>
    <row r="152" spans="2:8" s="1" customFormat="1" ht="16.8" customHeight="1">
      <c r="B152" s="34"/>
      <c r="C152" s="221" t="s">
        <v>3</v>
      </c>
      <c r="D152" s="221" t="s">
        <v>5386</v>
      </c>
      <c r="E152" s="19" t="s">
        <v>3</v>
      </c>
      <c r="F152" s="222">
        <v>11.558</v>
      </c>
      <c r="H152" s="34"/>
    </row>
    <row r="153" spans="2:8" s="1" customFormat="1" ht="16.8" customHeight="1">
      <c r="B153" s="34"/>
      <c r="C153" s="221" t="s">
        <v>3</v>
      </c>
      <c r="D153" s="221" t="s">
        <v>5387</v>
      </c>
      <c r="E153" s="19" t="s">
        <v>3</v>
      </c>
      <c r="F153" s="222">
        <v>13.786</v>
      </c>
      <c r="H153" s="34"/>
    </row>
    <row r="154" spans="2:8" s="1" customFormat="1" ht="16.8" customHeight="1">
      <c r="B154" s="34"/>
      <c r="C154" s="221" t="s">
        <v>3</v>
      </c>
      <c r="D154" s="221" t="s">
        <v>5371</v>
      </c>
      <c r="E154" s="19" t="s">
        <v>3</v>
      </c>
      <c r="F154" s="222">
        <v>11.53</v>
      </c>
      <c r="H154" s="34"/>
    </row>
    <row r="155" spans="2:8" s="1" customFormat="1" ht="16.8" customHeight="1">
      <c r="B155" s="34"/>
      <c r="C155" s="221" t="s">
        <v>3</v>
      </c>
      <c r="D155" s="221" t="s">
        <v>2915</v>
      </c>
      <c r="E155" s="19" t="s">
        <v>3</v>
      </c>
      <c r="F155" s="222">
        <v>1.59</v>
      </c>
      <c r="H155" s="34"/>
    </row>
    <row r="156" spans="2:8" s="1" customFormat="1" ht="16.8" customHeight="1">
      <c r="B156" s="34"/>
      <c r="C156" s="221" t="s">
        <v>3</v>
      </c>
      <c r="D156" s="221" t="s">
        <v>5388</v>
      </c>
      <c r="E156" s="19" t="s">
        <v>3</v>
      </c>
      <c r="F156" s="222">
        <v>1.026</v>
      </c>
      <c r="H156" s="34"/>
    </row>
    <row r="157" spans="2:8" s="1" customFormat="1" ht="16.8" customHeight="1">
      <c r="B157" s="34"/>
      <c r="C157" s="221" t="s">
        <v>3</v>
      </c>
      <c r="D157" s="221" t="s">
        <v>5389</v>
      </c>
      <c r="E157" s="19" t="s">
        <v>3</v>
      </c>
      <c r="F157" s="222">
        <v>2.2080000000000002</v>
      </c>
      <c r="H157" s="34"/>
    </row>
    <row r="158" spans="2:8" s="1" customFormat="1" ht="16.8" customHeight="1">
      <c r="B158" s="34"/>
      <c r="C158" s="221" t="s">
        <v>3</v>
      </c>
      <c r="D158" s="221" t="s">
        <v>764</v>
      </c>
      <c r="E158" s="19" t="s">
        <v>3</v>
      </c>
      <c r="F158" s="222">
        <v>41.698</v>
      </c>
      <c r="H158" s="34"/>
    </row>
    <row r="159" spans="2:8" s="1" customFormat="1" ht="16.8" customHeight="1">
      <c r="B159" s="34"/>
      <c r="C159" s="221" t="s">
        <v>3</v>
      </c>
      <c r="D159" s="221" t="s">
        <v>911</v>
      </c>
      <c r="E159" s="19" t="s">
        <v>3</v>
      </c>
      <c r="F159" s="222">
        <v>0</v>
      </c>
      <c r="H159" s="34"/>
    </row>
    <row r="160" spans="2:8" s="1" customFormat="1" ht="16.8" customHeight="1">
      <c r="B160" s="34"/>
      <c r="C160" s="221" t="s">
        <v>3</v>
      </c>
      <c r="D160" s="221" t="s">
        <v>5390</v>
      </c>
      <c r="E160" s="19" t="s">
        <v>3</v>
      </c>
      <c r="F160" s="222">
        <v>10.53</v>
      </c>
      <c r="H160" s="34"/>
    </row>
    <row r="161" spans="2:8" s="1" customFormat="1" ht="16.8" customHeight="1">
      <c r="B161" s="34"/>
      <c r="C161" s="221" t="s">
        <v>3</v>
      </c>
      <c r="D161" s="221" t="s">
        <v>2238</v>
      </c>
      <c r="E161" s="19" t="s">
        <v>3</v>
      </c>
      <c r="F161" s="222">
        <v>1.41</v>
      </c>
      <c r="H161" s="34"/>
    </row>
    <row r="162" spans="2:8" s="1" customFormat="1" ht="16.8" customHeight="1">
      <c r="B162" s="34"/>
      <c r="C162" s="221" t="s">
        <v>3</v>
      </c>
      <c r="D162" s="221" t="s">
        <v>5391</v>
      </c>
      <c r="E162" s="19" t="s">
        <v>3</v>
      </c>
      <c r="F162" s="222">
        <v>3.6480000000000001</v>
      </c>
      <c r="H162" s="34"/>
    </row>
    <row r="163" spans="2:8" s="1" customFormat="1" ht="16.8" customHeight="1">
      <c r="B163" s="34"/>
      <c r="C163" s="221" t="s">
        <v>3</v>
      </c>
      <c r="D163" s="221" t="s">
        <v>764</v>
      </c>
      <c r="E163" s="19" t="s">
        <v>3</v>
      </c>
      <c r="F163" s="222">
        <v>15.587999999999999</v>
      </c>
      <c r="H163" s="34"/>
    </row>
    <row r="164" spans="2:8" s="1" customFormat="1" ht="16.8" customHeight="1">
      <c r="B164" s="34"/>
      <c r="C164" s="221" t="s">
        <v>3</v>
      </c>
      <c r="D164" s="221" t="s">
        <v>913</v>
      </c>
      <c r="E164" s="19" t="s">
        <v>3</v>
      </c>
      <c r="F164" s="222">
        <v>0</v>
      </c>
      <c r="H164" s="34"/>
    </row>
    <row r="165" spans="2:8" s="1" customFormat="1" ht="16.8" customHeight="1">
      <c r="B165" s="34"/>
      <c r="C165" s="221" t="s">
        <v>3</v>
      </c>
      <c r="D165" s="221" t="s">
        <v>2239</v>
      </c>
      <c r="E165" s="19" t="s">
        <v>3</v>
      </c>
      <c r="F165" s="222">
        <v>2.36</v>
      </c>
      <c r="H165" s="34"/>
    </row>
    <row r="166" spans="2:8" s="1" customFormat="1" ht="16.8" customHeight="1">
      <c r="B166" s="34"/>
      <c r="C166" s="221" t="s">
        <v>3</v>
      </c>
      <c r="D166" s="221" t="s">
        <v>2916</v>
      </c>
      <c r="E166" s="19" t="s">
        <v>3</v>
      </c>
      <c r="F166" s="222">
        <v>4.2249999999999996</v>
      </c>
      <c r="H166" s="34"/>
    </row>
    <row r="167" spans="2:8" s="1" customFormat="1" ht="16.8" customHeight="1">
      <c r="B167" s="34"/>
      <c r="C167" s="221" t="s">
        <v>3</v>
      </c>
      <c r="D167" s="221" t="s">
        <v>764</v>
      </c>
      <c r="E167" s="19" t="s">
        <v>3</v>
      </c>
      <c r="F167" s="222">
        <v>6.585</v>
      </c>
      <c r="H167" s="34"/>
    </row>
    <row r="168" spans="2:8" s="1" customFormat="1" ht="16.8" customHeight="1">
      <c r="B168" s="34"/>
      <c r="C168" s="221" t="s">
        <v>3</v>
      </c>
      <c r="D168" s="221" t="s">
        <v>451</v>
      </c>
      <c r="E168" s="19" t="s">
        <v>3</v>
      </c>
      <c r="F168" s="222">
        <v>63.871000000000002</v>
      </c>
      <c r="H168" s="34"/>
    </row>
    <row r="169" spans="2:8" s="1" customFormat="1" ht="16.8" customHeight="1">
      <c r="B169" s="34"/>
      <c r="C169" s="223" t="s">
        <v>5330</v>
      </c>
      <c r="H169" s="34"/>
    </row>
    <row r="170" spans="2:8" s="1" customFormat="1" ht="16.8" customHeight="1">
      <c r="B170" s="34"/>
      <c r="C170" s="221" t="s">
        <v>2837</v>
      </c>
      <c r="D170" s="221" t="s">
        <v>5392</v>
      </c>
      <c r="E170" s="19" t="s">
        <v>117</v>
      </c>
      <c r="F170" s="222">
        <v>196.54400000000001</v>
      </c>
      <c r="H170" s="34"/>
    </row>
    <row r="171" spans="2:8" s="1" customFormat="1" ht="16.8" customHeight="1">
      <c r="B171" s="34"/>
      <c r="C171" s="217" t="s">
        <v>158</v>
      </c>
      <c r="D171" s="218" t="s">
        <v>159</v>
      </c>
      <c r="E171" s="219" t="s">
        <v>117</v>
      </c>
      <c r="F171" s="220">
        <v>60.52</v>
      </c>
      <c r="H171" s="34"/>
    </row>
    <row r="172" spans="2:8" s="1" customFormat="1" ht="16.8" customHeight="1">
      <c r="B172" s="34"/>
      <c r="C172" s="221" t="s">
        <v>3</v>
      </c>
      <c r="D172" s="221" t="s">
        <v>913</v>
      </c>
      <c r="E172" s="19" t="s">
        <v>3</v>
      </c>
      <c r="F172" s="222">
        <v>0</v>
      </c>
      <c r="H172" s="34"/>
    </row>
    <row r="173" spans="2:8" s="1" customFormat="1" ht="16.8" customHeight="1">
      <c r="B173" s="34"/>
      <c r="C173" s="221" t="s">
        <v>3</v>
      </c>
      <c r="D173" s="221" t="s">
        <v>5393</v>
      </c>
      <c r="E173" s="19" t="s">
        <v>3</v>
      </c>
      <c r="F173" s="222">
        <v>60.52</v>
      </c>
      <c r="H173" s="34"/>
    </row>
    <row r="174" spans="2:8" s="1" customFormat="1" ht="16.8" customHeight="1">
      <c r="B174" s="34"/>
      <c r="C174" s="221" t="s">
        <v>3</v>
      </c>
      <c r="D174" s="221" t="s">
        <v>451</v>
      </c>
      <c r="E174" s="19" t="s">
        <v>3</v>
      </c>
      <c r="F174" s="222">
        <v>60.52</v>
      </c>
      <c r="H174" s="34"/>
    </row>
    <row r="175" spans="2:8" s="1" customFormat="1" ht="16.8" customHeight="1">
      <c r="B175" s="34"/>
      <c r="C175" s="223" t="s">
        <v>5330</v>
      </c>
      <c r="H175" s="34"/>
    </row>
    <row r="176" spans="2:8" s="1" customFormat="1" ht="16.8" customHeight="1">
      <c r="B176" s="34"/>
      <c r="C176" s="221" t="s">
        <v>3001</v>
      </c>
      <c r="D176" s="221" t="s">
        <v>5394</v>
      </c>
      <c r="E176" s="19" t="s">
        <v>117</v>
      </c>
      <c r="F176" s="222">
        <v>219.21600000000001</v>
      </c>
      <c r="H176" s="34"/>
    </row>
    <row r="177" spans="2:8" s="1" customFormat="1" ht="16.8" customHeight="1">
      <c r="B177" s="34"/>
      <c r="C177" s="217" t="s">
        <v>161</v>
      </c>
      <c r="D177" s="218" t="s">
        <v>162</v>
      </c>
      <c r="E177" s="219" t="s">
        <v>117</v>
      </c>
      <c r="F177" s="220">
        <v>170.55</v>
      </c>
      <c r="H177" s="34"/>
    </row>
    <row r="178" spans="2:8" s="1" customFormat="1" ht="16.8" customHeight="1">
      <c r="B178" s="34"/>
      <c r="C178" s="221" t="s">
        <v>3</v>
      </c>
      <c r="D178" s="221" t="s">
        <v>909</v>
      </c>
      <c r="E178" s="19" t="s">
        <v>3</v>
      </c>
      <c r="F178" s="222">
        <v>0</v>
      </c>
      <c r="H178" s="34"/>
    </row>
    <row r="179" spans="2:8" s="1" customFormat="1" ht="16.8" customHeight="1">
      <c r="B179" s="34"/>
      <c r="C179" s="221" t="s">
        <v>3</v>
      </c>
      <c r="D179" s="221" t="s">
        <v>5395</v>
      </c>
      <c r="E179" s="19" t="s">
        <v>3</v>
      </c>
      <c r="F179" s="222">
        <v>34.99</v>
      </c>
      <c r="H179" s="34"/>
    </row>
    <row r="180" spans="2:8" s="1" customFormat="1" ht="16.8" customHeight="1">
      <c r="B180" s="34"/>
      <c r="C180" s="221" t="s">
        <v>3</v>
      </c>
      <c r="D180" s="221" t="s">
        <v>5396</v>
      </c>
      <c r="E180" s="19" t="s">
        <v>3</v>
      </c>
      <c r="F180" s="222">
        <v>3.72</v>
      </c>
      <c r="H180" s="34"/>
    </row>
    <row r="181" spans="2:8" s="1" customFormat="1" ht="16.8" customHeight="1">
      <c r="B181" s="34"/>
      <c r="C181" s="221" t="s">
        <v>3</v>
      </c>
      <c r="D181" s="221" t="s">
        <v>5397</v>
      </c>
      <c r="E181" s="19" t="s">
        <v>3</v>
      </c>
      <c r="F181" s="222">
        <v>4.3600000000000003</v>
      </c>
      <c r="H181" s="34"/>
    </row>
    <row r="182" spans="2:8" s="1" customFormat="1" ht="16.8" customHeight="1">
      <c r="B182" s="34"/>
      <c r="C182" s="221" t="s">
        <v>3</v>
      </c>
      <c r="D182" s="221" t="s">
        <v>2920</v>
      </c>
      <c r="E182" s="19" t="s">
        <v>3</v>
      </c>
      <c r="F182" s="222">
        <v>5.17</v>
      </c>
      <c r="H182" s="34"/>
    </row>
    <row r="183" spans="2:8" s="1" customFormat="1" ht="16.8" customHeight="1">
      <c r="B183" s="34"/>
      <c r="C183" s="221" t="s">
        <v>3</v>
      </c>
      <c r="D183" s="221" t="s">
        <v>5398</v>
      </c>
      <c r="E183" s="19" t="s">
        <v>3</v>
      </c>
      <c r="F183" s="222">
        <v>4.0199999999999996</v>
      </c>
      <c r="H183" s="34"/>
    </row>
    <row r="184" spans="2:8" s="1" customFormat="1" ht="16.8" customHeight="1">
      <c r="B184" s="34"/>
      <c r="C184" s="221" t="s">
        <v>3</v>
      </c>
      <c r="D184" s="221" t="s">
        <v>2922</v>
      </c>
      <c r="E184" s="19" t="s">
        <v>3</v>
      </c>
      <c r="F184" s="222">
        <v>5.47</v>
      </c>
      <c r="H184" s="34"/>
    </row>
    <row r="185" spans="2:8" s="1" customFormat="1" ht="16.8" customHeight="1">
      <c r="B185" s="34"/>
      <c r="C185" s="221" t="s">
        <v>3</v>
      </c>
      <c r="D185" s="221" t="s">
        <v>2240</v>
      </c>
      <c r="E185" s="19" t="s">
        <v>3</v>
      </c>
      <c r="F185" s="222">
        <v>1.38</v>
      </c>
      <c r="H185" s="34"/>
    </row>
    <row r="186" spans="2:8" s="1" customFormat="1" ht="16.8" customHeight="1">
      <c r="B186" s="34"/>
      <c r="C186" s="221" t="s">
        <v>3</v>
      </c>
      <c r="D186" s="221" t="s">
        <v>5399</v>
      </c>
      <c r="E186" s="19" t="s">
        <v>3</v>
      </c>
      <c r="F186" s="222">
        <v>57.6</v>
      </c>
      <c r="H186" s="34"/>
    </row>
    <row r="187" spans="2:8" s="1" customFormat="1" ht="16.8" customHeight="1">
      <c r="B187" s="34"/>
      <c r="C187" s="221" t="s">
        <v>3</v>
      </c>
      <c r="D187" s="221" t="s">
        <v>764</v>
      </c>
      <c r="E187" s="19" t="s">
        <v>3</v>
      </c>
      <c r="F187" s="222">
        <v>116.71</v>
      </c>
      <c r="H187" s="34"/>
    </row>
    <row r="188" spans="2:8" s="1" customFormat="1" ht="16.8" customHeight="1">
      <c r="B188" s="34"/>
      <c r="C188" s="221" t="s">
        <v>3</v>
      </c>
      <c r="D188" s="221" t="s">
        <v>5361</v>
      </c>
      <c r="E188" s="19" t="s">
        <v>3</v>
      </c>
      <c r="F188" s="222">
        <v>0</v>
      </c>
      <c r="H188" s="34"/>
    </row>
    <row r="189" spans="2:8" s="1" customFormat="1" ht="16.8" customHeight="1">
      <c r="B189" s="34"/>
      <c r="C189" s="221" t="s">
        <v>3</v>
      </c>
      <c r="D189" s="221" t="s">
        <v>5400</v>
      </c>
      <c r="E189" s="19" t="s">
        <v>3</v>
      </c>
      <c r="F189" s="222">
        <v>26.03</v>
      </c>
      <c r="H189" s="34"/>
    </row>
    <row r="190" spans="2:8" s="1" customFormat="1" ht="16.8" customHeight="1">
      <c r="B190" s="34"/>
      <c r="C190" s="221" t="s">
        <v>3</v>
      </c>
      <c r="D190" s="221" t="s">
        <v>1929</v>
      </c>
      <c r="E190" s="19" t="s">
        <v>3</v>
      </c>
      <c r="F190" s="222">
        <v>27.81</v>
      </c>
      <c r="H190" s="34"/>
    </row>
    <row r="191" spans="2:8" s="1" customFormat="1" ht="16.8" customHeight="1">
      <c r="B191" s="34"/>
      <c r="C191" s="221" t="s">
        <v>3</v>
      </c>
      <c r="D191" s="221" t="s">
        <v>764</v>
      </c>
      <c r="E191" s="19" t="s">
        <v>3</v>
      </c>
      <c r="F191" s="222">
        <v>53.84</v>
      </c>
      <c r="H191" s="34"/>
    </row>
    <row r="192" spans="2:8" s="1" customFormat="1" ht="16.8" customHeight="1">
      <c r="B192" s="34"/>
      <c r="C192" s="221" t="s">
        <v>3</v>
      </c>
      <c r="D192" s="221" t="s">
        <v>451</v>
      </c>
      <c r="E192" s="19" t="s">
        <v>3</v>
      </c>
      <c r="F192" s="222">
        <v>170.55</v>
      </c>
      <c r="H192" s="34"/>
    </row>
    <row r="193" spans="2:8" s="1" customFormat="1" ht="16.8" customHeight="1">
      <c r="B193" s="34"/>
      <c r="C193" s="223" t="s">
        <v>5330</v>
      </c>
      <c r="H193" s="34"/>
    </row>
    <row r="194" spans="2:8" s="1" customFormat="1" ht="16.8" customHeight="1">
      <c r="B194" s="34"/>
      <c r="C194" s="221" t="s">
        <v>3167</v>
      </c>
      <c r="D194" s="221" t="s">
        <v>5336</v>
      </c>
      <c r="E194" s="19" t="s">
        <v>650</v>
      </c>
      <c r="F194" s="222">
        <v>682.25</v>
      </c>
      <c r="H194" s="34"/>
    </row>
    <row r="195" spans="2:8" s="1" customFormat="1" ht="16.8" customHeight="1">
      <c r="B195" s="34"/>
      <c r="C195" s="221" t="s">
        <v>3175</v>
      </c>
      <c r="D195" s="221" t="s">
        <v>5379</v>
      </c>
      <c r="E195" s="19" t="s">
        <v>650</v>
      </c>
      <c r="F195" s="222">
        <v>99.17</v>
      </c>
      <c r="H195" s="34"/>
    </row>
    <row r="196" spans="2:8" s="1" customFormat="1" ht="16.8" customHeight="1">
      <c r="B196" s="34"/>
      <c r="C196" s="221" t="s">
        <v>3186</v>
      </c>
      <c r="D196" s="221" t="s">
        <v>5380</v>
      </c>
      <c r="E196" s="19" t="s">
        <v>117</v>
      </c>
      <c r="F196" s="222">
        <v>396.68</v>
      </c>
      <c r="H196" s="34"/>
    </row>
    <row r="197" spans="2:8" s="1" customFormat="1" ht="16.8" customHeight="1">
      <c r="B197" s="34"/>
      <c r="C197" s="221" t="s">
        <v>3197</v>
      </c>
      <c r="D197" s="221" t="s">
        <v>5337</v>
      </c>
      <c r="E197" s="19" t="s">
        <v>117</v>
      </c>
      <c r="F197" s="222">
        <v>326.399</v>
      </c>
      <c r="H197" s="34"/>
    </row>
    <row r="198" spans="2:8" s="1" customFormat="1" ht="20.399999999999999">
      <c r="B198" s="34"/>
      <c r="C198" s="221" t="s">
        <v>1774</v>
      </c>
      <c r="D198" s="221" t="s">
        <v>5381</v>
      </c>
      <c r="E198" s="19" t="s">
        <v>117</v>
      </c>
      <c r="F198" s="222">
        <v>396.68</v>
      </c>
      <c r="H198" s="34"/>
    </row>
    <row r="199" spans="2:8" s="1" customFormat="1" ht="16.8" customHeight="1">
      <c r="B199" s="34"/>
      <c r="C199" s="217" t="s">
        <v>164</v>
      </c>
      <c r="D199" s="218" t="s">
        <v>165</v>
      </c>
      <c r="E199" s="219" t="s">
        <v>117</v>
      </c>
      <c r="F199" s="220">
        <v>176.04</v>
      </c>
      <c r="H199" s="34"/>
    </row>
    <row r="200" spans="2:8" s="1" customFormat="1" ht="16.8" customHeight="1">
      <c r="B200" s="34"/>
      <c r="C200" s="221" t="s">
        <v>3</v>
      </c>
      <c r="D200" s="221" t="s">
        <v>167</v>
      </c>
      <c r="E200" s="19" t="s">
        <v>3</v>
      </c>
      <c r="F200" s="222">
        <v>61.353999999999999</v>
      </c>
      <c r="H200" s="34"/>
    </row>
    <row r="201" spans="2:8" s="1" customFormat="1" ht="16.8" customHeight="1">
      <c r="B201" s="34"/>
      <c r="C201" s="221" t="s">
        <v>3</v>
      </c>
      <c r="D201" s="221" t="s">
        <v>170</v>
      </c>
      <c r="E201" s="19" t="s">
        <v>3</v>
      </c>
      <c r="F201" s="222">
        <v>114.68600000000001</v>
      </c>
      <c r="H201" s="34"/>
    </row>
    <row r="202" spans="2:8" s="1" customFormat="1" ht="16.8" customHeight="1">
      <c r="B202" s="34"/>
      <c r="C202" s="221" t="s">
        <v>3</v>
      </c>
      <c r="D202" s="221" t="s">
        <v>451</v>
      </c>
      <c r="E202" s="19" t="s">
        <v>3</v>
      </c>
      <c r="F202" s="222">
        <v>176.04</v>
      </c>
      <c r="H202" s="34"/>
    </row>
    <row r="203" spans="2:8" s="1" customFormat="1" ht="16.8" customHeight="1">
      <c r="B203" s="34"/>
      <c r="C203" s="223" t="s">
        <v>5330</v>
      </c>
      <c r="H203" s="34"/>
    </row>
    <row r="204" spans="2:8" s="1" customFormat="1" ht="20.399999999999999">
      <c r="B204" s="34"/>
      <c r="C204" s="221" t="s">
        <v>1560</v>
      </c>
      <c r="D204" s="221" t="s">
        <v>5382</v>
      </c>
      <c r="E204" s="19" t="s">
        <v>426</v>
      </c>
      <c r="F204" s="222">
        <v>24.713999999999999</v>
      </c>
      <c r="H204" s="34"/>
    </row>
    <row r="205" spans="2:8" s="1" customFormat="1" ht="16.8" customHeight="1">
      <c r="B205" s="34"/>
      <c r="C205" s="221" t="s">
        <v>1605</v>
      </c>
      <c r="D205" s="221" t="s">
        <v>5383</v>
      </c>
      <c r="E205" s="19" t="s">
        <v>117</v>
      </c>
      <c r="F205" s="222">
        <v>406.04</v>
      </c>
      <c r="H205" s="34"/>
    </row>
    <row r="206" spans="2:8" s="1" customFormat="1" ht="16.8" customHeight="1">
      <c r="B206" s="34"/>
      <c r="C206" s="221" t="s">
        <v>1522</v>
      </c>
      <c r="D206" s="221" t="s">
        <v>5384</v>
      </c>
      <c r="E206" s="19" t="s">
        <v>117</v>
      </c>
      <c r="F206" s="222">
        <v>406.04</v>
      </c>
      <c r="H206" s="34"/>
    </row>
    <row r="207" spans="2:8" s="1" customFormat="1" ht="16.8" customHeight="1">
      <c r="B207" s="34"/>
      <c r="C207" s="221" t="s">
        <v>1959</v>
      </c>
      <c r="D207" s="221" t="s">
        <v>1960</v>
      </c>
      <c r="E207" s="19" t="s">
        <v>117</v>
      </c>
      <c r="F207" s="222">
        <v>238.43700000000001</v>
      </c>
      <c r="H207" s="34"/>
    </row>
    <row r="208" spans="2:8" s="1" customFormat="1" ht="16.8" customHeight="1">
      <c r="B208" s="34"/>
      <c r="C208" s="221" t="s">
        <v>1949</v>
      </c>
      <c r="D208" s="221" t="s">
        <v>1950</v>
      </c>
      <c r="E208" s="19" t="s">
        <v>117</v>
      </c>
      <c r="F208" s="222">
        <v>238.43700000000001</v>
      </c>
      <c r="H208" s="34"/>
    </row>
    <row r="209" spans="2:8" s="1" customFormat="1" ht="16.8" customHeight="1">
      <c r="B209" s="34"/>
      <c r="C209" s="217" t="s">
        <v>167</v>
      </c>
      <c r="D209" s="218" t="s">
        <v>168</v>
      </c>
      <c r="E209" s="219" t="s">
        <v>117</v>
      </c>
      <c r="F209" s="220">
        <v>61.353999999999999</v>
      </c>
      <c r="H209" s="34"/>
    </row>
    <row r="210" spans="2:8" s="1" customFormat="1" ht="16.8" customHeight="1">
      <c r="B210" s="34"/>
      <c r="C210" s="221" t="s">
        <v>3</v>
      </c>
      <c r="D210" s="221" t="s">
        <v>909</v>
      </c>
      <c r="E210" s="19" t="s">
        <v>3</v>
      </c>
      <c r="F210" s="222">
        <v>0</v>
      </c>
      <c r="H210" s="34"/>
    </row>
    <row r="211" spans="2:8" s="1" customFormat="1" ht="16.8" customHeight="1">
      <c r="B211" s="34"/>
      <c r="C211" s="221" t="s">
        <v>3</v>
      </c>
      <c r="D211" s="221" t="s">
        <v>5401</v>
      </c>
      <c r="E211" s="19" t="s">
        <v>3</v>
      </c>
      <c r="F211" s="222">
        <v>36.631999999999998</v>
      </c>
      <c r="H211" s="34"/>
    </row>
    <row r="212" spans="2:8" s="1" customFormat="1" ht="16.8" customHeight="1">
      <c r="B212" s="34"/>
      <c r="C212" s="221" t="s">
        <v>3</v>
      </c>
      <c r="D212" s="221" t="s">
        <v>2918</v>
      </c>
      <c r="E212" s="19" t="s">
        <v>3</v>
      </c>
      <c r="F212" s="222">
        <v>3.8460000000000001</v>
      </c>
      <c r="H212" s="34"/>
    </row>
    <row r="213" spans="2:8" s="1" customFormat="1" ht="16.8" customHeight="1">
      <c r="B213" s="34"/>
      <c r="C213" s="221" t="s">
        <v>3</v>
      </c>
      <c r="D213" s="221" t="s">
        <v>2919</v>
      </c>
      <c r="E213" s="19" t="s">
        <v>3</v>
      </c>
      <c r="F213" s="222">
        <v>4.5</v>
      </c>
      <c r="H213" s="34"/>
    </row>
    <row r="214" spans="2:8" s="1" customFormat="1" ht="16.8" customHeight="1">
      <c r="B214" s="34"/>
      <c r="C214" s="221" t="s">
        <v>3</v>
      </c>
      <c r="D214" s="221" t="s">
        <v>2920</v>
      </c>
      <c r="E214" s="19" t="s">
        <v>3</v>
      </c>
      <c r="F214" s="222">
        <v>5.17</v>
      </c>
      <c r="H214" s="34"/>
    </row>
    <row r="215" spans="2:8" s="1" customFormat="1" ht="16.8" customHeight="1">
      <c r="B215" s="34"/>
      <c r="C215" s="221" t="s">
        <v>3</v>
      </c>
      <c r="D215" s="221" t="s">
        <v>2921</v>
      </c>
      <c r="E215" s="19" t="s">
        <v>3</v>
      </c>
      <c r="F215" s="222">
        <v>4.1459999999999999</v>
      </c>
      <c r="H215" s="34"/>
    </row>
    <row r="216" spans="2:8" s="1" customFormat="1" ht="16.8" customHeight="1">
      <c r="B216" s="34"/>
      <c r="C216" s="221" t="s">
        <v>3</v>
      </c>
      <c r="D216" s="221" t="s">
        <v>2922</v>
      </c>
      <c r="E216" s="19" t="s">
        <v>3</v>
      </c>
      <c r="F216" s="222">
        <v>5.47</v>
      </c>
      <c r="H216" s="34"/>
    </row>
    <row r="217" spans="2:8" s="1" customFormat="1" ht="16.8" customHeight="1">
      <c r="B217" s="34"/>
      <c r="C217" s="221" t="s">
        <v>3</v>
      </c>
      <c r="D217" s="221" t="s">
        <v>2923</v>
      </c>
      <c r="E217" s="19" t="s">
        <v>3</v>
      </c>
      <c r="F217" s="222">
        <v>1.59</v>
      </c>
      <c r="H217" s="34"/>
    </row>
    <row r="218" spans="2:8" s="1" customFormat="1" ht="16.8" customHeight="1">
      <c r="B218" s="34"/>
      <c r="C218" s="221" t="s">
        <v>3</v>
      </c>
      <c r="D218" s="221" t="s">
        <v>764</v>
      </c>
      <c r="E218" s="19" t="s">
        <v>3</v>
      </c>
      <c r="F218" s="222">
        <v>61.353999999999999</v>
      </c>
      <c r="H218" s="34"/>
    </row>
    <row r="219" spans="2:8" s="1" customFormat="1" ht="16.8" customHeight="1">
      <c r="B219" s="34"/>
      <c r="C219" s="221" t="s">
        <v>3</v>
      </c>
      <c r="D219" s="221" t="s">
        <v>451</v>
      </c>
      <c r="E219" s="19" t="s">
        <v>3</v>
      </c>
      <c r="F219" s="222">
        <v>61.353999999999999</v>
      </c>
      <c r="H219" s="34"/>
    </row>
    <row r="220" spans="2:8" s="1" customFormat="1" ht="16.8" customHeight="1">
      <c r="B220" s="34"/>
      <c r="C220" s="223" t="s">
        <v>5330</v>
      </c>
      <c r="H220" s="34"/>
    </row>
    <row r="221" spans="2:8" s="1" customFormat="1" ht="16.8" customHeight="1">
      <c r="B221" s="34"/>
      <c r="C221" s="221" t="s">
        <v>2837</v>
      </c>
      <c r="D221" s="221" t="s">
        <v>5392</v>
      </c>
      <c r="E221" s="19" t="s">
        <v>117</v>
      </c>
      <c r="F221" s="222">
        <v>196.54400000000001</v>
      </c>
      <c r="H221" s="34"/>
    </row>
    <row r="222" spans="2:8" s="1" customFormat="1" ht="16.8" customHeight="1">
      <c r="B222" s="34"/>
      <c r="C222" s="221" t="s">
        <v>1610</v>
      </c>
      <c r="D222" s="221" t="s">
        <v>5402</v>
      </c>
      <c r="E222" s="19" t="s">
        <v>117</v>
      </c>
      <c r="F222" s="222">
        <v>196.54400000000001</v>
      </c>
      <c r="H222" s="34"/>
    </row>
    <row r="223" spans="2:8" s="1" customFormat="1" ht="20.399999999999999">
      <c r="B223" s="34"/>
      <c r="C223" s="221" t="s">
        <v>2847</v>
      </c>
      <c r="D223" s="221" t="s">
        <v>5403</v>
      </c>
      <c r="E223" s="19" t="s">
        <v>117</v>
      </c>
      <c r="F223" s="222">
        <v>196.54400000000001</v>
      </c>
      <c r="H223" s="34"/>
    </row>
    <row r="224" spans="2:8" s="1" customFormat="1" ht="16.8" customHeight="1">
      <c r="B224" s="34"/>
      <c r="C224" s="217" t="s">
        <v>170</v>
      </c>
      <c r="D224" s="218" t="s">
        <v>171</v>
      </c>
      <c r="E224" s="219" t="s">
        <v>117</v>
      </c>
      <c r="F224" s="220">
        <v>114.68600000000001</v>
      </c>
      <c r="H224" s="34"/>
    </row>
    <row r="225" spans="2:8" s="1" customFormat="1" ht="16.8" customHeight="1">
      <c r="B225" s="34"/>
      <c r="C225" s="221" t="s">
        <v>3</v>
      </c>
      <c r="D225" s="221" t="s">
        <v>909</v>
      </c>
      <c r="E225" s="19" t="s">
        <v>3</v>
      </c>
      <c r="F225" s="222">
        <v>0</v>
      </c>
      <c r="H225" s="34"/>
    </row>
    <row r="226" spans="2:8" s="1" customFormat="1" ht="16.8" customHeight="1">
      <c r="B226" s="34"/>
      <c r="C226" s="221" t="s">
        <v>3</v>
      </c>
      <c r="D226" s="221" t="s">
        <v>5404</v>
      </c>
      <c r="E226" s="19" t="s">
        <v>3</v>
      </c>
      <c r="F226" s="222">
        <v>60.12</v>
      </c>
      <c r="H226" s="34"/>
    </row>
    <row r="227" spans="2:8" s="1" customFormat="1" ht="16.8" customHeight="1">
      <c r="B227" s="34"/>
      <c r="C227" s="221" t="s">
        <v>3</v>
      </c>
      <c r="D227" s="221" t="s">
        <v>764</v>
      </c>
      <c r="E227" s="19" t="s">
        <v>3</v>
      </c>
      <c r="F227" s="222">
        <v>60.12</v>
      </c>
      <c r="H227" s="34"/>
    </row>
    <row r="228" spans="2:8" s="1" customFormat="1" ht="16.8" customHeight="1">
      <c r="B228" s="34"/>
      <c r="C228" s="221" t="s">
        <v>3</v>
      </c>
      <c r="D228" s="221" t="s">
        <v>5361</v>
      </c>
      <c r="E228" s="19" t="s">
        <v>3</v>
      </c>
      <c r="F228" s="222">
        <v>0</v>
      </c>
      <c r="H228" s="34"/>
    </row>
    <row r="229" spans="2:8" s="1" customFormat="1" ht="16.8" customHeight="1">
      <c r="B229" s="34"/>
      <c r="C229" s="221" t="s">
        <v>3</v>
      </c>
      <c r="D229" s="221" t="s">
        <v>1928</v>
      </c>
      <c r="E229" s="19" t="s">
        <v>3</v>
      </c>
      <c r="F229" s="222">
        <v>26.756</v>
      </c>
      <c r="H229" s="34"/>
    </row>
    <row r="230" spans="2:8" s="1" customFormat="1" ht="16.8" customHeight="1">
      <c r="B230" s="34"/>
      <c r="C230" s="221" t="s">
        <v>3</v>
      </c>
      <c r="D230" s="221" t="s">
        <v>1929</v>
      </c>
      <c r="E230" s="19" t="s">
        <v>3</v>
      </c>
      <c r="F230" s="222">
        <v>27.81</v>
      </c>
      <c r="H230" s="34"/>
    </row>
    <row r="231" spans="2:8" s="1" customFormat="1" ht="16.8" customHeight="1">
      <c r="B231" s="34"/>
      <c r="C231" s="221" t="s">
        <v>3</v>
      </c>
      <c r="D231" s="221" t="s">
        <v>764</v>
      </c>
      <c r="E231" s="19" t="s">
        <v>3</v>
      </c>
      <c r="F231" s="222">
        <v>54.566000000000003</v>
      </c>
      <c r="H231" s="34"/>
    </row>
    <row r="232" spans="2:8" s="1" customFormat="1" ht="16.8" customHeight="1">
      <c r="B232" s="34"/>
      <c r="C232" s="221" t="s">
        <v>3</v>
      </c>
      <c r="D232" s="221" t="s">
        <v>451</v>
      </c>
      <c r="E232" s="19" t="s">
        <v>3</v>
      </c>
      <c r="F232" s="222">
        <v>114.68600000000001</v>
      </c>
      <c r="H232" s="34"/>
    </row>
    <row r="233" spans="2:8" s="1" customFormat="1" ht="16.8" customHeight="1">
      <c r="B233" s="34"/>
      <c r="C233" s="223" t="s">
        <v>5330</v>
      </c>
      <c r="H233" s="34"/>
    </row>
    <row r="234" spans="2:8" s="1" customFormat="1" ht="16.8" customHeight="1">
      <c r="B234" s="34"/>
      <c r="C234" s="221" t="s">
        <v>1610</v>
      </c>
      <c r="D234" s="221" t="s">
        <v>5402</v>
      </c>
      <c r="E234" s="19" t="s">
        <v>117</v>
      </c>
      <c r="F234" s="222">
        <v>196.54400000000001</v>
      </c>
      <c r="H234" s="34"/>
    </row>
    <row r="235" spans="2:8" s="1" customFormat="1" ht="16.8" customHeight="1">
      <c r="B235" s="34"/>
      <c r="C235" s="221" t="s">
        <v>3001</v>
      </c>
      <c r="D235" s="221" t="s">
        <v>5394</v>
      </c>
      <c r="E235" s="19" t="s">
        <v>117</v>
      </c>
      <c r="F235" s="222">
        <v>219.21600000000001</v>
      </c>
      <c r="H235" s="34"/>
    </row>
    <row r="236" spans="2:8" s="1" customFormat="1" ht="16.8" customHeight="1">
      <c r="B236" s="34"/>
      <c r="C236" s="217" t="s">
        <v>173</v>
      </c>
      <c r="D236" s="218" t="s">
        <v>174</v>
      </c>
      <c r="E236" s="219" t="s">
        <v>117</v>
      </c>
      <c r="F236" s="220">
        <v>105.01</v>
      </c>
      <c r="H236" s="34"/>
    </row>
    <row r="237" spans="2:8" s="1" customFormat="1" ht="16.8" customHeight="1">
      <c r="B237" s="34"/>
      <c r="C237" s="221" t="s">
        <v>3</v>
      </c>
      <c r="D237" s="221" t="s">
        <v>909</v>
      </c>
      <c r="E237" s="19" t="s">
        <v>3</v>
      </c>
      <c r="F237" s="222">
        <v>0</v>
      </c>
      <c r="H237" s="34"/>
    </row>
    <row r="238" spans="2:8" s="1" customFormat="1" ht="16.8" customHeight="1">
      <c r="B238" s="34"/>
      <c r="C238" s="221" t="s">
        <v>3</v>
      </c>
      <c r="D238" s="221" t="s">
        <v>5405</v>
      </c>
      <c r="E238" s="19" t="s">
        <v>3</v>
      </c>
      <c r="F238" s="222">
        <v>18.96</v>
      </c>
      <c r="H238" s="34"/>
    </row>
    <row r="239" spans="2:8" s="1" customFormat="1" ht="16.8" customHeight="1">
      <c r="B239" s="34"/>
      <c r="C239" s="221" t="s">
        <v>3</v>
      </c>
      <c r="D239" s="221" t="s">
        <v>5406</v>
      </c>
      <c r="E239" s="19" t="s">
        <v>3</v>
      </c>
      <c r="F239" s="222">
        <v>1.9</v>
      </c>
      <c r="H239" s="34"/>
    </row>
    <row r="240" spans="2:8" s="1" customFormat="1" ht="16.8" customHeight="1">
      <c r="B240" s="34"/>
      <c r="C240" s="221" t="s">
        <v>3</v>
      </c>
      <c r="D240" s="221" t="s">
        <v>2926</v>
      </c>
      <c r="E240" s="19" t="s">
        <v>3</v>
      </c>
      <c r="F240" s="222">
        <v>2.72</v>
      </c>
      <c r="H240" s="34"/>
    </row>
    <row r="241" spans="2:8" s="1" customFormat="1" ht="16.8" customHeight="1">
      <c r="B241" s="34"/>
      <c r="C241" s="221" t="s">
        <v>3</v>
      </c>
      <c r="D241" s="221" t="s">
        <v>764</v>
      </c>
      <c r="E241" s="19" t="s">
        <v>3</v>
      </c>
      <c r="F241" s="222">
        <v>23.58</v>
      </c>
      <c r="H241" s="34"/>
    </row>
    <row r="242" spans="2:8" s="1" customFormat="1" ht="16.8" customHeight="1">
      <c r="B242" s="34"/>
      <c r="C242" s="221" t="s">
        <v>3</v>
      </c>
      <c r="D242" s="221" t="s">
        <v>5361</v>
      </c>
      <c r="E242" s="19" t="s">
        <v>3</v>
      </c>
      <c r="F242" s="222">
        <v>0</v>
      </c>
      <c r="H242" s="34"/>
    </row>
    <row r="243" spans="2:8" s="1" customFormat="1" ht="16.8" customHeight="1">
      <c r="B243" s="34"/>
      <c r="C243" s="221" t="s">
        <v>3</v>
      </c>
      <c r="D243" s="221" t="s">
        <v>5407</v>
      </c>
      <c r="E243" s="19" t="s">
        <v>3</v>
      </c>
      <c r="F243" s="222">
        <v>43.71</v>
      </c>
      <c r="H243" s="34"/>
    </row>
    <row r="244" spans="2:8" s="1" customFormat="1" ht="16.8" customHeight="1">
      <c r="B244" s="34"/>
      <c r="C244" s="221" t="s">
        <v>3</v>
      </c>
      <c r="D244" s="221" t="s">
        <v>5408</v>
      </c>
      <c r="E244" s="19" t="s">
        <v>3</v>
      </c>
      <c r="F244" s="222">
        <v>37.72</v>
      </c>
      <c r="H244" s="34"/>
    </row>
    <row r="245" spans="2:8" s="1" customFormat="1" ht="16.8" customHeight="1">
      <c r="B245" s="34"/>
      <c r="C245" s="221" t="s">
        <v>3</v>
      </c>
      <c r="D245" s="221" t="s">
        <v>764</v>
      </c>
      <c r="E245" s="19" t="s">
        <v>3</v>
      </c>
      <c r="F245" s="222">
        <v>81.430000000000007</v>
      </c>
      <c r="H245" s="34"/>
    </row>
    <row r="246" spans="2:8" s="1" customFormat="1" ht="16.8" customHeight="1">
      <c r="B246" s="34"/>
      <c r="C246" s="221" t="s">
        <v>3</v>
      </c>
      <c r="D246" s="221" t="s">
        <v>451</v>
      </c>
      <c r="E246" s="19" t="s">
        <v>3</v>
      </c>
      <c r="F246" s="222">
        <v>105.01</v>
      </c>
      <c r="H246" s="34"/>
    </row>
    <row r="247" spans="2:8" s="1" customFormat="1" ht="16.8" customHeight="1">
      <c r="B247" s="34"/>
      <c r="C247" s="223" t="s">
        <v>5330</v>
      </c>
      <c r="H247" s="34"/>
    </row>
    <row r="248" spans="2:8" s="1" customFormat="1" ht="16.8" customHeight="1">
      <c r="B248" s="34"/>
      <c r="C248" s="221" t="s">
        <v>3167</v>
      </c>
      <c r="D248" s="221" t="s">
        <v>5336</v>
      </c>
      <c r="E248" s="19" t="s">
        <v>650</v>
      </c>
      <c r="F248" s="222">
        <v>682.25</v>
      </c>
      <c r="H248" s="34"/>
    </row>
    <row r="249" spans="2:8" s="1" customFormat="1" ht="16.8" customHeight="1">
      <c r="B249" s="34"/>
      <c r="C249" s="221" t="s">
        <v>3175</v>
      </c>
      <c r="D249" s="221" t="s">
        <v>5379</v>
      </c>
      <c r="E249" s="19" t="s">
        <v>650</v>
      </c>
      <c r="F249" s="222">
        <v>99.17</v>
      </c>
      <c r="H249" s="34"/>
    </row>
    <row r="250" spans="2:8" s="1" customFormat="1" ht="16.8" customHeight="1">
      <c r="B250" s="34"/>
      <c r="C250" s="221" t="s">
        <v>3186</v>
      </c>
      <c r="D250" s="221" t="s">
        <v>5380</v>
      </c>
      <c r="E250" s="19" t="s">
        <v>117</v>
      </c>
      <c r="F250" s="222">
        <v>396.68</v>
      </c>
      <c r="H250" s="34"/>
    </row>
    <row r="251" spans="2:8" s="1" customFormat="1" ht="16.8" customHeight="1">
      <c r="B251" s="34"/>
      <c r="C251" s="221" t="s">
        <v>3197</v>
      </c>
      <c r="D251" s="221" t="s">
        <v>5337</v>
      </c>
      <c r="E251" s="19" t="s">
        <v>117</v>
      </c>
      <c r="F251" s="222">
        <v>326.399</v>
      </c>
      <c r="H251" s="34"/>
    </row>
    <row r="252" spans="2:8" s="1" customFormat="1" ht="20.399999999999999">
      <c r="B252" s="34"/>
      <c r="C252" s="221" t="s">
        <v>1774</v>
      </c>
      <c r="D252" s="221" t="s">
        <v>5381</v>
      </c>
      <c r="E252" s="19" t="s">
        <v>117</v>
      </c>
      <c r="F252" s="222">
        <v>396.68</v>
      </c>
      <c r="H252" s="34"/>
    </row>
    <row r="253" spans="2:8" s="1" customFormat="1" ht="16.8" customHeight="1">
      <c r="B253" s="34"/>
      <c r="C253" s="217" t="s">
        <v>176</v>
      </c>
      <c r="D253" s="218" t="s">
        <v>177</v>
      </c>
      <c r="E253" s="219" t="s">
        <v>117</v>
      </c>
      <c r="F253" s="220">
        <v>105.60899999999999</v>
      </c>
      <c r="H253" s="34"/>
    </row>
    <row r="254" spans="2:8" s="1" customFormat="1" ht="16.8" customHeight="1">
      <c r="B254" s="34"/>
      <c r="C254" s="221" t="s">
        <v>3</v>
      </c>
      <c r="D254" s="221" t="s">
        <v>179</v>
      </c>
      <c r="E254" s="19" t="s">
        <v>3</v>
      </c>
      <c r="F254" s="222">
        <v>61.598999999999997</v>
      </c>
      <c r="H254" s="34"/>
    </row>
    <row r="255" spans="2:8" s="1" customFormat="1" ht="16.8" customHeight="1">
      <c r="B255" s="34"/>
      <c r="C255" s="221" t="s">
        <v>3</v>
      </c>
      <c r="D255" s="221" t="s">
        <v>182</v>
      </c>
      <c r="E255" s="19" t="s">
        <v>3</v>
      </c>
      <c r="F255" s="222">
        <v>44.01</v>
      </c>
      <c r="H255" s="34"/>
    </row>
    <row r="256" spans="2:8" s="1" customFormat="1" ht="16.8" customHeight="1">
      <c r="B256" s="34"/>
      <c r="C256" s="221" t="s">
        <v>3</v>
      </c>
      <c r="D256" s="221" t="s">
        <v>451</v>
      </c>
      <c r="E256" s="19" t="s">
        <v>3</v>
      </c>
      <c r="F256" s="222">
        <v>105.60899999999999</v>
      </c>
      <c r="H256" s="34"/>
    </row>
    <row r="257" spans="2:8" s="1" customFormat="1" ht="16.8" customHeight="1">
      <c r="B257" s="34"/>
      <c r="C257" s="223" t="s">
        <v>5330</v>
      </c>
      <c r="H257" s="34"/>
    </row>
    <row r="258" spans="2:8" s="1" customFormat="1" ht="20.399999999999999">
      <c r="B258" s="34"/>
      <c r="C258" s="221" t="s">
        <v>1560</v>
      </c>
      <c r="D258" s="221" t="s">
        <v>5382</v>
      </c>
      <c r="E258" s="19" t="s">
        <v>426</v>
      </c>
      <c r="F258" s="222">
        <v>24.713999999999999</v>
      </c>
      <c r="H258" s="34"/>
    </row>
    <row r="259" spans="2:8" s="1" customFormat="1" ht="16.8" customHeight="1">
      <c r="B259" s="34"/>
      <c r="C259" s="221" t="s">
        <v>1605</v>
      </c>
      <c r="D259" s="221" t="s">
        <v>5383</v>
      </c>
      <c r="E259" s="19" t="s">
        <v>117</v>
      </c>
      <c r="F259" s="222">
        <v>406.04</v>
      </c>
      <c r="H259" s="34"/>
    </row>
    <row r="260" spans="2:8" s="1" customFormat="1" ht="16.8" customHeight="1">
      <c r="B260" s="34"/>
      <c r="C260" s="221" t="s">
        <v>1522</v>
      </c>
      <c r="D260" s="221" t="s">
        <v>5384</v>
      </c>
      <c r="E260" s="19" t="s">
        <v>117</v>
      </c>
      <c r="F260" s="222">
        <v>406.04</v>
      </c>
      <c r="H260" s="34"/>
    </row>
    <row r="261" spans="2:8" s="1" customFormat="1" ht="16.8" customHeight="1">
      <c r="B261" s="34"/>
      <c r="C261" s="221" t="s">
        <v>1959</v>
      </c>
      <c r="D261" s="221" t="s">
        <v>1960</v>
      </c>
      <c r="E261" s="19" t="s">
        <v>117</v>
      </c>
      <c r="F261" s="222">
        <v>238.43700000000001</v>
      </c>
      <c r="H261" s="34"/>
    </row>
    <row r="262" spans="2:8" s="1" customFormat="1" ht="16.8" customHeight="1">
      <c r="B262" s="34"/>
      <c r="C262" s="221" t="s">
        <v>1949</v>
      </c>
      <c r="D262" s="221" t="s">
        <v>1950</v>
      </c>
      <c r="E262" s="19" t="s">
        <v>117</v>
      </c>
      <c r="F262" s="222">
        <v>238.43700000000001</v>
      </c>
      <c r="H262" s="34"/>
    </row>
    <row r="263" spans="2:8" s="1" customFormat="1" ht="16.8" customHeight="1">
      <c r="B263" s="34"/>
      <c r="C263" s="217" t="s">
        <v>179</v>
      </c>
      <c r="D263" s="218" t="s">
        <v>180</v>
      </c>
      <c r="E263" s="219" t="s">
        <v>117</v>
      </c>
      <c r="F263" s="220">
        <v>61.598999999999997</v>
      </c>
      <c r="H263" s="34"/>
    </row>
    <row r="264" spans="2:8" s="1" customFormat="1" ht="16.8" customHeight="1">
      <c r="B264" s="34"/>
      <c r="C264" s="221" t="s">
        <v>3</v>
      </c>
      <c r="D264" s="221" t="s">
        <v>909</v>
      </c>
      <c r="E264" s="19" t="s">
        <v>3</v>
      </c>
      <c r="F264" s="222">
        <v>0</v>
      </c>
      <c r="H264" s="34"/>
    </row>
    <row r="265" spans="2:8" s="1" customFormat="1" ht="16.8" customHeight="1">
      <c r="B265" s="34"/>
      <c r="C265" s="221" t="s">
        <v>3</v>
      </c>
      <c r="D265" s="221" t="s">
        <v>5409</v>
      </c>
      <c r="E265" s="19" t="s">
        <v>3</v>
      </c>
      <c r="F265" s="222">
        <v>19.052</v>
      </c>
      <c r="H265" s="34"/>
    </row>
    <row r="266" spans="2:8" s="1" customFormat="1" ht="16.8" customHeight="1">
      <c r="B266" s="34"/>
      <c r="C266" s="221" t="s">
        <v>3</v>
      </c>
      <c r="D266" s="221" t="s">
        <v>2925</v>
      </c>
      <c r="E266" s="19" t="s">
        <v>3</v>
      </c>
      <c r="F266" s="222">
        <v>1.992</v>
      </c>
      <c r="H266" s="34"/>
    </row>
    <row r="267" spans="2:8" s="1" customFormat="1" ht="16.8" customHeight="1">
      <c r="B267" s="34"/>
      <c r="C267" s="221" t="s">
        <v>3</v>
      </c>
      <c r="D267" s="221" t="s">
        <v>2926</v>
      </c>
      <c r="E267" s="19" t="s">
        <v>3</v>
      </c>
      <c r="F267" s="222">
        <v>2.72</v>
      </c>
      <c r="H267" s="34"/>
    </row>
    <row r="268" spans="2:8" s="1" customFormat="1" ht="16.8" customHeight="1">
      <c r="B268" s="34"/>
      <c r="C268" s="221" t="s">
        <v>3</v>
      </c>
      <c r="D268" s="221" t="s">
        <v>764</v>
      </c>
      <c r="E268" s="19" t="s">
        <v>3</v>
      </c>
      <c r="F268" s="222">
        <v>23.763999999999999</v>
      </c>
      <c r="H268" s="34"/>
    </row>
    <row r="269" spans="2:8" s="1" customFormat="1" ht="16.8" customHeight="1">
      <c r="B269" s="34"/>
      <c r="C269" s="221" t="s">
        <v>3</v>
      </c>
      <c r="D269" s="221" t="s">
        <v>5361</v>
      </c>
      <c r="E269" s="19" t="s">
        <v>3</v>
      </c>
      <c r="F269" s="222">
        <v>0</v>
      </c>
      <c r="H269" s="34"/>
    </row>
    <row r="270" spans="2:8" s="1" customFormat="1" ht="16.8" customHeight="1">
      <c r="B270" s="34"/>
      <c r="C270" s="221" t="s">
        <v>3</v>
      </c>
      <c r="D270" s="221" t="s">
        <v>5410</v>
      </c>
      <c r="E270" s="19" t="s">
        <v>3</v>
      </c>
      <c r="F270" s="222">
        <v>37.835000000000001</v>
      </c>
      <c r="H270" s="34"/>
    </row>
    <row r="271" spans="2:8" s="1" customFormat="1" ht="16.8" customHeight="1">
      <c r="B271" s="34"/>
      <c r="C271" s="221" t="s">
        <v>3</v>
      </c>
      <c r="D271" s="221" t="s">
        <v>764</v>
      </c>
      <c r="E271" s="19" t="s">
        <v>3</v>
      </c>
      <c r="F271" s="222">
        <v>37.835000000000001</v>
      </c>
      <c r="H271" s="34"/>
    </row>
    <row r="272" spans="2:8" s="1" customFormat="1" ht="16.8" customHeight="1">
      <c r="B272" s="34"/>
      <c r="C272" s="221" t="s">
        <v>3</v>
      </c>
      <c r="D272" s="221" t="s">
        <v>451</v>
      </c>
      <c r="E272" s="19" t="s">
        <v>3</v>
      </c>
      <c r="F272" s="222">
        <v>61.598999999999997</v>
      </c>
      <c r="H272" s="34"/>
    </row>
    <row r="273" spans="2:8" s="1" customFormat="1" ht="16.8" customHeight="1">
      <c r="B273" s="34"/>
      <c r="C273" s="223" t="s">
        <v>5330</v>
      </c>
      <c r="H273" s="34"/>
    </row>
    <row r="274" spans="2:8" s="1" customFormat="1" ht="16.8" customHeight="1">
      <c r="B274" s="34"/>
      <c r="C274" s="221" t="s">
        <v>2837</v>
      </c>
      <c r="D274" s="221" t="s">
        <v>5392</v>
      </c>
      <c r="E274" s="19" t="s">
        <v>117</v>
      </c>
      <c r="F274" s="222">
        <v>196.54400000000001</v>
      </c>
      <c r="H274" s="34"/>
    </row>
    <row r="275" spans="2:8" s="1" customFormat="1" ht="20.399999999999999">
      <c r="B275" s="34"/>
      <c r="C275" s="221" t="s">
        <v>2847</v>
      </c>
      <c r="D275" s="221" t="s">
        <v>5403</v>
      </c>
      <c r="E275" s="19" t="s">
        <v>117</v>
      </c>
      <c r="F275" s="222">
        <v>196.54400000000001</v>
      </c>
      <c r="H275" s="34"/>
    </row>
    <row r="276" spans="2:8" s="1" customFormat="1" ht="16.8" customHeight="1">
      <c r="B276" s="34"/>
      <c r="C276" s="217" t="s">
        <v>182</v>
      </c>
      <c r="D276" s="218" t="s">
        <v>183</v>
      </c>
      <c r="E276" s="219" t="s">
        <v>117</v>
      </c>
      <c r="F276" s="220">
        <v>44.01</v>
      </c>
      <c r="H276" s="34"/>
    </row>
    <row r="277" spans="2:8" s="1" customFormat="1" ht="16.8" customHeight="1">
      <c r="B277" s="34"/>
      <c r="C277" s="221" t="s">
        <v>3</v>
      </c>
      <c r="D277" s="221" t="s">
        <v>5361</v>
      </c>
      <c r="E277" s="19" t="s">
        <v>3</v>
      </c>
      <c r="F277" s="222">
        <v>0</v>
      </c>
      <c r="H277" s="34"/>
    </row>
    <row r="278" spans="2:8" s="1" customFormat="1" ht="16.8" customHeight="1">
      <c r="B278" s="34"/>
      <c r="C278" s="221" t="s">
        <v>3</v>
      </c>
      <c r="D278" s="221" t="s">
        <v>5411</v>
      </c>
      <c r="E278" s="19" t="s">
        <v>3</v>
      </c>
      <c r="F278" s="222">
        <v>44.01</v>
      </c>
      <c r="H278" s="34"/>
    </row>
    <row r="279" spans="2:8" s="1" customFormat="1" ht="16.8" customHeight="1">
      <c r="B279" s="34"/>
      <c r="C279" s="221" t="s">
        <v>3</v>
      </c>
      <c r="D279" s="221" t="s">
        <v>764</v>
      </c>
      <c r="E279" s="19" t="s">
        <v>3</v>
      </c>
      <c r="F279" s="222">
        <v>44.01</v>
      </c>
      <c r="H279" s="34"/>
    </row>
    <row r="280" spans="2:8" s="1" customFormat="1" ht="16.8" customHeight="1">
      <c r="B280" s="34"/>
      <c r="C280" s="221" t="s">
        <v>3</v>
      </c>
      <c r="D280" s="221" t="s">
        <v>451</v>
      </c>
      <c r="E280" s="19" t="s">
        <v>3</v>
      </c>
      <c r="F280" s="222">
        <v>44.01</v>
      </c>
      <c r="H280" s="34"/>
    </row>
    <row r="281" spans="2:8" s="1" customFormat="1" ht="16.8" customHeight="1">
      <c r="B281" s="34"/>
      <c r="C281" s="223" t="s">
        <v>5330</v>
      </c>
      <c r="H281" s="34"/>
    </row>
    <row r="282" spans="2:8" s="1" customFormat="1" ht="16.8" customHeight="1">
      <c r="B282" s="34"/>
      <c r="C282" s="221" t="s">
        <v>3001</v>
      </c>
      <c r="D282" s="221" t="s">
        <v>5394</v>
      </c>
      <c r="E282" s="19" t="s">
        <v>117</v>
      </c>
      <c r="F282" s="222">
        <v>219.21600000000001</v>
      </c>
      <c r="H282" s="34"/>
    </row>
    <row r="283" spans="2:8" s="1" customFormat="1" ht="16.8" customHeight="1">
      <c r="B283" s="34"/>
      <c r="C283" s="217" t="s">
        <v>185</v>
      </c>
      <c r="D283" s="218" t="s">
        <v>186</v>
      </c>
      <c r="E283" s="219" t="s">
        <v>117</v>
      </c>
      <c r="F283" s="220">
        <v>297.31599999999997</v>
      </c>
      <c r="H283" s="34"/>
    </row>
    <row r="284" spans="2:8" s="1" customFormat="1" ht="16.8" customHeight="1">
      <c r="B284" s="34"/>
      <c r="C284" s="221" t="s">
        <v>3</v>
      </c>
      <c r="D284" s="221" t="s">
        <v>5412</v>
      </c>
      <c r="E284" s="19" t="s">
        <v>3</v>
      </c>
      <c r="F284" s="222">
        <v>0</v>
      </c>
      <c r="H284" s="34"/>
    </row>
    <row r="285" spans="2:8" s="1" customFormat="1" ht="16.8" customHeight="1">
      <c r="B285" s="34"/>
      <c r="C285" s="221" t="s">
        <v>3</v>
      </c>
      <c r="D285" s="221" t="s">
        <v>5413</v>
      </c>
      <c r="E285" s="19" t="s">
        <v>3</v>
      </c>
      <c r="F285" s="222">
        <v>42.927</v>
      </c>
      <c r="H285" s="34"/>
    </row>
    <row r="286" spans="2:8" s="1" customFormat="1" ht="16.8" customHeight="1">
      <c r="B286" s="34"/>
      <c r="C286" s="221" t="s">
        <v>3</v>
      </c>
      <c r="D286" s="221" t="s">
        <v>5414</v>
      </c>
      <c r="E286" s="19" t="s">
        <v>3</v>
      </c>
      <c r="F286" s="222">
        <v>0</v>
      </c>
      <c r="H286" s="34"/>
    </row>
    <row r="287" spans="2:8" s="1" customFormat="1" ht="16.8" customHeight="1">
      <c r="B287" s="34"/>
      <c r="C287" s="221" t="s">
        <v>3</v>
      </c>
      <c r="D287" s="221" t="s">
        <v>5415</v>
      </c>
      <c r="E287" s="19" t="s">
        <v>3</v>
      </c>
      <c r="F287" s="222">
        <v>105.48399999999999</v>
      </c>
      <c r="H287" s="34"/>
    </row>
    <row r="288" spans="2:8" s="1" customFormat="1" ht="16.8" customHeight="1">
      <c r="B288" s="34"/>
      <c r="C288" s="221" t="s">
        <v>3</v>
      </c>
      <c r="D288" s="221" t="s">
        <v>5416</v>
      </c>
      <c r="E288" s="19" t="s">
        <v>3</v>
      </c>
      <c r="F288" s="222">
        <v>9.6660000000000004</v>
      </c>
      <c r="H288" s="34"/>
    </row>
    <row r="289" spans="2:8" s="1" customFormat="1" ht="16.8" customHeight="1">
      <c r="B289" s="34"/>
      <c r="C289" s="221" t="s">
        <v>3</v>
      </c>
      <c r="D289" s="221" t="s">
        <v>5417</v>
      </c>
      <c r="E289" s="19" t="s">
        <v>3</v>
      </c>
      <c r="F289" s="222">
        <v>0</v>
      </c>
      <c r="H289" s="34"/>
    </row>
    <row r="290" spans="2:8" s="1" customFormat="1" ht="16.8" customHeight="1">
      <c r="B290" s="34"/>
      <c r="C290" s="221" t="s">
        <v>3</v>
      </c>
      <c r="D290" s="221" t="s">
        <v>5418</v>
      </c>
      <c r="E290" s="19" t="s">
        <v>3</v>
      </c>
      <c r="F290" s="222">
        <v>162.755</v>
      </c>
      <c r="H290" s="34"/>
    </row>
    <row r="291" spans="2:8" s="1" customFormat="1" ht="16.8" customHeight="1">
      <c r="B291" s="34"/>
      <c r="C291" s="221" t="s">
        <v>3</v>
      </c>
      <c r="D291" s="221" t="s">
        <v>5419</v>
      </c>
      <c r="E291" s="19" t="s">
        <v>3</v>
      </c>
      <c r="F291" s="222">
        <v>0</v>
      </c>
      <c r="H291" s="34"/>
    </row>
    <row r="292" spans="2:8" s="1" customFormat="1" ht="16.8" customHeight="1">
      <c r="B292" s="34"/>
      <c r="C292" s="221" t="s">
        <v>3</v>
      </c>
      <c r="D292" s="221" t="s">
        <v>5413</v>
      </c>
      <c r="E292" s="19" t="s">
        <v>3</v>
      </c>
      <c r="F292" s="222">
        <v>42.927</v>
      </c>
      <c r="H292" s="34"/>
    </row>
    <row r="293" spans="2:8" s="1" customFormat="1" ht="16.8" customHeight="1">
      <c r="B293" s="34"/>
      <c r="C293" s="221" t="s">
        <v>3</v>
      </c>
      <c r="D293" s="221" t="s">
        <v>5420</v>
      </c>
      <c r="E293" s="19" t="s">
        <v>3</v>
      </c>
      <c r="F293" s="222">
        <v>0</v>
      </c>
      <c r="H293" s="34"/>
    </row>
    <row r="294" spans="2:8" s="1" customFormat="1" ht="16.8" customHeight="1">
      <c r="B294" s="34"/>
      <c r="C294" s="221" t="s">
        <v>3</v>
      </c>
      <c r="D294" s="221" t="s">
        <v>5421</v>
      </c>
      <c r="E294" s="19" t="s">
        <v>3</v>
      </c>
      <c r="F294" s="222">
        <v>31.643999999999998</v>
      </c>
      <c r="H294" s="34"/>
    </row>
    <row r="295" spans="2:8" s="1" customFormat="1" ht="16.8" customHeight="1">
      <c r="B295" s="34"/>
      <c r="C295" s="221" t="s">
        <v>3</v>
      </c>
      <c r="D295" s="221" t="s">
        <v>5422</v>
      </c>
      <c r="E295" s="19" t="s">
        <v>3</v>
      </c>
      <c r="F295" s="222">
        <v>-58.067</v>
      </c>
      <c r="H295" s="34"/>
    </row>
    <row r="296" spans="2:8" s="1" customFormat="1" ht="16.8" customHeight="1">
      <c r="B296" s="34"/>
      <c r="C296" s="221" t="s">
        <v>3</v>
      </c>
      <c r="D296" s="221" t="s">
        <v>5423</v>
      </c>
      <c r="E296" s="19" t="s">
        <v>3</v>
      </c>
      <c r="F296" s="222">
        <v>-40.020000000000003</v>
      </c>
      <c r="H296" s="34"/>
    </row>
    <row r="297" spans="2:8" s="1" customFormat="1" ht="16.8" customHeight="1">
      <c r="B297" s="34"/>
      <c r="C297" s="221" t="s">
        <v>3</v>
      </c>
      <c r="D297" s="221" t="s">
        <v>451</v>
      </c>
      <c r="E297" s="19" t="s">
        <v>3</v>
      </c>
      <c r="F297" s="222">
        <v>297.31599999999997</v>
      </c>
      <c r="H297" s="34"/>
    </row>
    <row r="298" spans="2:8" s="1" customFormat="1" ht="16.8" customHeight="1">
      <c r="B298" s="34"/>
      <c r="C298" s="223" t="s">
        <v>5330</v>
      </c>
      <c r="H298" s="34"/>
    </row>
    <row r="299" spans="2:8" s="1" customFormat="1" ht="16.8" customHeight="1">
      <c r="B299" s="34"/>
      <c r="C299" s="221" t="s">
        <v>1464</v>
      </c>
      <c r="D299" s="221" t="s">
        <v>5424</v>
      </c>
      <c r="E299" s="19" t="s">
        <v>117</v>
      </c>
      <c r="F299" s="222">
        <v>320.25299999999999</v>
      </c>
      <c r="H299" s="34"/>
    </row>
    <row r="300" spans="2:8" s="1" customFormat="1" ht="20.399999999999999">
      <c r="B300" s="34"/>
      <c r="C300" s="221" t="s">
        <v>1393</v>
      </c>
      <c r="D300" s="221" t="s">
        <v>5425</v>
      </c>
      <c r="E300" s="19" t="s">
        <v>117</v>
      </c>
      <c r="F300" s="222">
        <v>297.31599999999997</v>
      </c>
      <c r="H300" s="34"/>
    </row>
    <row r="301" spans="2:8" s="1" customFormat="1" ht="20.399999999999999">
      <c r="B301" s="34"/>
      <c r="C301" s="221" t="s">
        <v>1403</v>
      </c>
      <c r="D301" s="221" t="s">
        <v>5426</v>
      </c>
      <c r="E301" s="19" t="s">
        <v>117</v>
      </c>
      <c r="F301" s="222">
        <v>297.31599999999997</v>
      </c>
      <c r="H301" s="34"/>
    </row>
    <row r="302" spans="2:8" s="1" customFormat="1" ht="20.399999999999999">
      <c r="B302" s="34"/>
      <c r="C302" s="221" t="s">
        <v>1419</v>
      </c>
      <c r="D302" s="221" t="s">
        <v>5427</v>
      </c>
      <c r="E302" s="19" t="s">
        <v>117</v>
      </c>
      <c r="F302" s="222">
        <v>381.86500000000001</v>
      </c>
      <c r="H302" s="34"/>
    </row>
    <row r="303" spans="2:8" s="1" customFormat="1" ht="16.8" customHeight="1">
      <c r="B303" s="34"/>
      <c r="C303" s="221" t="s">
        <v>1450</v>
      </c>
      <c r="D303" s="221" t="s">
        <v>5428</v>
      </c>
      <c r="E303" s="19" t="s">
        <v>117</v>
      </c>
      <c r="F303" s="222">
        <v>14.866</v>
      </c>
      <c r="H303" s="34"/>
    </row>
    <row r="304" spans="2:8" s="1" customFormat="1" ht="16.8" customHeight="1">
      <c r="B304" s="34"/>
      <c r="C304" s="221" t="s">
        <v>1408</v>
      </c>
      <c r="D304" s="221" t="s">
        <v>5429</v>
      </c>
      <c r="E304" s="19" t="s">
        <v>561</v>
      </c>
      <c r="F304" s="222">
        <v>1281.0119999999999</v>
      </c>
      <c r="H304" s="34"/>
    </row>
    <row r="305" spans="2:8" s="1" customFormat="1" ht="16.8" customHeight="1">
      <c r="B305" s="34"/>
      <c r="C305" s="221" t="s">
        <v>1344</v>
      </c>
      <c r="D305" s="221" t="s">
        <v>5430</v>
      </c>
      <c r="E305" s="19" t="s">
        <v>117</v>
      </c>
      <c r="F305" s="222">
        <v>14.866</v>
      </c>
      <c r="H305" s="34"/>
    </row>
    <row r="306" spans="2:8" s="1" customFormat="1" ht="20.399999999999999">
      <c r="B306" s="34"/>
      <c r="C306" s="221" t="s">
        <v>3126</v>
      </c>
      <c r="D306" s="221" t="s">
        <v>5431</v>
      </c>
      <c r="E306" s="19" t="s">
        <v>117</v>
      </c>
      <c r="F306" s="222">
        <v>334.24599999999998</v>
      </c>
      <c r="H306" s="34"/>
    </row>
    <row r="307" spans="2:8" s="1" customFormat="1" ht="16.8" customHeight="1">
      <c r="B307" s="34"/>
      <c r="C307" s="217" t="s">
        <v>188</v>
      </c>
      <c r="D307" s="218" t="s">
        <v>189</v>
      </c>
      <c r="E307" s="219" t="s">
        <v>117</v>
      </c>
      <c r="F307" s="220">
        <v>13.452999999999999</v>
      </c>
      <c r="H307" s="34"/>
    </row>
    <row r="308" spans="2:8" s="1" customFormat="1" ht="16.8" customHeight="1">
      <c r="B308" s="34"/>
      <c r="C308" s="221" t="s">
        <v>3</v>
      </c>
      <c r="D308" s="221" t="s">
        <v>5432</v>
      </c>
      <c r="E308" s="19" t="s">
        <v>3</v>
      </c>
      <c r="F308" s="222">
        <v>0</v>
      </c>
      <c r="H308" s="34"/>
    </row>
    <row r="309" spans="2:8" s="1" customFormat="1" ht="16.8" customHeight="1">
      <c r="B309" s="34"/>
      <c r="C309" s="221" t="s">
        <v>3</v>
      </c>
      <c r="D309" s="221" t="s">
        <v>5433</v>
      </c>
      <c r="E309" s="19" t="s">
        <v>3</v>
      </c>
      <c r="F309" s="222">
        <v>2.218</v>
      </c>
      <c r="H309" s="34"/>
    </row>
    <row r="310" spans="2:8" s="1" customFormat="1" ht="16.8" customHeight="1">
      <c r="B310" s="34"/>
      <c r="C310" s="221" t="s">
        <v>3</v>
      </c>
      <c r="D310" s="221" t="s">
        <v>5434</v>
      </c>
      <c r="E310" s="19" t="s">
        <v>3</v>
      </c>
      <c r="F310" s="222">
        <v>9.4450000000000003</v>
      </c>
      <c r="H310" s="34"/>
    </row>
    <row r="311" spans="2:8" s="1" customFormat="1" ht="16.8" customHeight="1">
      <c r="B311" s="34"/>
      <c r="C311" s="221" t="s">
        <v>3</v>
      </c>
      <c r="D311" s="221" t="s">
        <v>5435</v>
      </c>
      <c r="E311" s="19" t="s">
        <v>3</v>
      </c>
      <c r="F311" s="222">
        <v>1.1000000000000001</v>
      </c>
      <c r="H311" s="34"/>
    </row>
    <row r="312" spans="2:8" s="1" customFormat="1" ht="16.8" customHeight="1">
      <c r="B312" s="34"/>
      <c r="C312" s="221" t="s">
        <v>3</v>
      </c>
      <c r="D312" s="221" t="s">
        <v>5436</v>
      </c>
      <c r="E312" s="19" t="s">
        <v>3</v>
      </c>
      <c r="F312" s="222">
        <v>0.69</v>
      </c>
      <c r="H312" s="34"/>
    </row>
    <row r="313" spans="2:8" s="1" customFormat="1" ht="16.8" customHeight="1">
      <c r="B313" s="34"/>
      <c r="C313" s="221" t="s">
        <v>3</v>
      </c>
      <c r="D313" s="221" t="s">
        <v>451</v>
      </c>
      <c r="E313" s="19" t="s">
        <v>3</v>
      </c>
      <c r="F313" s="222">
        <v>13.452999999999999</v>
      </c>
      <c r="H313" s="34"/>
    </row>
    <row r="314" spans="2:8" s="1" customFormat="1" ht="16.8" customHeight="1">
      <c r="B314" s="34"/>
      <c r="C314" s="223" t="s">
        <v>5330</v>
      </c>
      <c r="H314" s="34"/>
    </row>
    <row r="315" spans="2:8" s="1" customFormat="1" ht="16.8" customHeight="1">
      <c r="B315" s="34"/>
      <c r="C315" s="221" t="s">
        <v>1459</v>
      </c>
      <c r="D315" s="221" t="s">
        <v>5437</v>
      </c>
      <c r="E315" s="19" t="s">
        <v>117</v>
      </c>
      <c r="F315" s="222">
        <v>13.452999999999999</v>
      </c>
      <c r="H315" s="34"/>
    </row>
    <row r="316" spans="2:8" s="1" customFormat="1" ht="16.8" customHeight="1">
      <c r="B316" s="34"/>
      <c r="C316" s="221" t="s">
        <v>1501</v>
      </c>
      <c r="D316" s="221" t="s">
        <v>5438</v>
      </c>
      <c r="E316" s="19" t="s">
        <v>117</v>
      </c>
      <c r="F316" s="222">
        <v>13.452999999999999</v>
      </c>
      <c r="H316" s="34"/>
    </row>
    <row r="317" spans="2:8" s="1" customFormat="1" ht="20.399999999999999">
      <c r="B317" s="34"/>
      <c r="C317" s="221" t="s">
        <v>1383</v>
      </c>
      <c r="D317" s="221" t="s">
        <v>5439</v>
      </c>
      <c r="E317" s="19" t="s">
        <v>117</v>
      </c>
      <c r="F317" s="222">
        <v>13.452999999999999</v>
      </c>
      <c r="H317" s="34"/>
    </row>
    <row r="318" spans="2:8" s="1" customFormat="1" ht="20.399999999999999">
      <c r="B318" s="34"/>
      <c r="C318" s="221" t="s">
        <v>1419</v>
      </c>
      <c r="D318" s="221" t="s">
        <v>5427</v>
      </c>
      <c r="E318" s="19" t="s">
        <v>117</v>
      </c>
      <c r="F318" s="222">
        <v>381.86500000000001</v>
      </c>
      <c r="H318" s="34"/>
    </row>
    <row r="319" spans="2:8" s="1" customFormat="1" ht="16.8" customHeight="1">
      <c r="B319" s="34"/>
      <c r="C319" s="217" t="s">
        <v>191</v>
      </c>
      <c r="D319" s="218" t="s">
        <v>192</v>
      </c>
      <c r="E319" s="219" t="s">
        <v>117</v>
      </c>
      <c r="F319" s="220">
        <v>17.082999999999998</v>
      </c>
      <c r="H319" s="34"/>
    </row>
    <row r="320" spans="2:8" s="1" customFormat="1" ht="16.8" customHeight="1">
      <c r="B320" s="34"/>
      <c r="C320" s="221" t="s">
        <v>3</v>
      </c>
      <c r="D320" s="221" t="s">
        <v>5440</v>
      </c>
      <c r="E320" s="19" t="s">
        <v>3</v>
      </c>
      <c r="F320" s="222">
        <v>16.082999999999998</v>
      </c>
      <c r="H320" s="34"/>
    </row>
    <row r="321" spans="2:8" s="1" customFormat="1" ht="16.8" customHeight="1">
      <c r="B321" s="34"/>
      <c r="C321" s="221" t="s">
        <v>3</v>
      </c>
      <c r="D321" s="221" t="s">
        <v>5441</v>
      </c>
      <c r="E321" s="19" t="s">
        <v>3</v>
      </c>
      <c r="F321" s="222">
        <v>1</v>
      </c>
      <c r="H321" s="34"/>
    </row>
    <row r="322" spans="2:8" s="1" customFormat="1" ht="16.8" customHeight="1">
      <c r="B322" s="34"/>
      <c r="C322" s="221" t="s">
        <v>3</v>
      </c>
      <c r="D322" s="221" t="s">
        <v>451</v>
      </c>
      <c r="E322" s="19" t="s">
        <v>3</v>
      </c>
      <c r="F322" s="222">
        <v>17.082999999999998</v>
      </c>
      <c r="H322" s="34"/>
    </row>
    <row r="323" spans="2:8" s="1" customFormat="1" ht="16.8" customHeight="1">
      <c r="B323" s="34"/>
      <c r="C323" s="223" t="s">
        <v>5330</v>
      </c>
      <c r="H323" s="34"/>
    </row>
    <row r="324" spans="2:8" s="1" customFormat="1" ht="16.8" customHeight="1">
      <c r="B324" s="34"/>
      <c r="C324" s="221" t="s">
        <v>1464</v>
      </c>
      <c r="D324" s="221" t="s">
        <v>5424</v>
      </c>
      <c r="E324" s="19" t="s">
        <v>117</v>
      </c>
      <c r="F324" s="222">
        <v>320.25299999999999</v>
      </c>
      <c r="H324" s="34"/>
    </row>
    <row r="325" spans="2:8" s="1" customFormat="1" ht="16.8" customHeight="1">
      <c r="B325" s="34"/>
      <c r="C325" s="221" t="s">
        <v>1511</v>
      </c>
      <c r="D325" s="221" t="s">
        <v>5442</v>
      </c>
      <c r="E325" s="19" t="s">
        <v>117</v>
      </c>
      <c r="F325" s="222">
        <v>17.082999999999998</v>
      </c>
      <c r="H325" s="34"/>
    </row>
    <row r="326" spans="2:8" s="1" customFormat="1" ht="20.399999999999999">
      <c r="B326" s="34"/>
      <c r="C326" s="221" t="s">
        <v>1419</v>
      </c>
      <c r="D326" s="221" t="s">
        <v>5427</v>
      </c>
      <c r="E326" s="19" t="s">
        <v>117</v>
      </c>
      <c r="F326" s="222">
        <v>381.86500000000001</v>
      </c>
      <c r="H326" s="34"/>
    </row>
    <row r="327" spans="2:8" s="1" customFormat="1" ht="16.8" customHeight="1">
      <c r="B327" s="34"/>
      <c r="C327" s="221" t="s">
        <v>1408</v>
      </c>
      <c r="D327" s="221" t="s">
        <v>5429</v>
      </c>
      <c r="E327" s="19" t="s">
        <v>561</v>
      </c>
      <c r="F327" s="222">
        <v>1281.0119999999999</v>
      </c>
      <c r="H327" s="34"/>
    </row>
    <row r="328" spans="2:8" s="1" customFormat="1" ht="20.399999999999999">
      <c r="B328" s="34"/>
      <c r="C328" s="221" t="s">
        <v>3126</v>
      </c>
      <c r="D328" s="221" t="s">
        <v>5431</v>
      </c>
      <c r="E328" s="19" t="s">
        <v>117</v>
      </c>
      <c r="F328" s="222">
        <v>334.24599999999998</v>
      </c>
      <c r="H328" s="34"/>
    </row>
    <row r="329" spans="2:8" s="1" customFormat="1" ht="16.8" customHeight="1">
      <c r="B329" s="34"/>
      <c r="C329" s="217" t="s">
        <v>194</v>
      </c>
      <c r="D329" s="218" t="s">
        <v>195</v>
      </c>
      <c r="E329" s="219" t="s">
        <v>112</v>
      </c>
      <c r="F329" s="220">
        <v>40</v>
      </c>
      <c r="H329" s="34"/>
    </row>
    <row r="330" spans="2:8" s="1" customFormat="1" ht="16.8" customHeight="1">
      <c r="B330" s="34"/>
      <c r="C330" s="221" t="s">
        <v>3</v>
      </c>
      <c r="D330" s="221" t="s">
        <v>5443</v>
      </c>
      <c r="E330" s="19" t="s">
        <v>3</v>
      </c>
      <c r="F330" s="222">
        <v>20</v>
      </c>
      <c r="H330" s="34"/>
    </row>
    <row r="331" spans="2:8" s="1" customFormat="1" ht="16.8" customHeight="1">
      <c r="B331" s="34"/>
      <c r="C331" s="221" t="s">
        <v>3</v>
      </c>
      <c r="D331" s="221" t="s">
        <v>5444</v>
      </c>
      <c r="E331" s="19" t="s">
        <v>3</v>
      </c>
      <c r="F331" s="222">
        <v>20</v>
      </c>
      <c r="H331" s="34"/>
    </row>
    <row r="332" spans="2:8" s="1" customFormat="1" ht="16.8" customHeight="1">
      <c r="B332" s="34"/>
      <c r="C332" s="221" t="s">
        <v>3</v>
      </c>
      <c r="D332" s="221" t="s">
        <v>451</v>
      </c>
      <c r="E332" s="19" t="s">
        <v>3</v>
      </c>
      <c r="F332" s="222">
        <v>40</v>
      </c>
      <c r="H332" s="34"/>
    </row>
    <row r="333" spans="2:8" s="1" customFormat="1" ht="16.8" customHeight="1">
      <c r="B333" s="34"/>
      <c r="C333" s="223" t="s">
        <v>5330</v>
      </c>
      <c r="H333" s="34"/>
    </row>
    <row r="334" spans="2:8" s="1" customFormat="1" ht="16.8" customHeight="1">
      <c r="B334" s="34"/>
      <c r="C334" s="221" t="s">
        <v>2947</v>
      </c>
      <c r="D334" s="221" t="s">
        <v>5445</v>
      </c>
      <c r="E334" s="19" t="s">
        <v>650</v>
      </c>
      <c r="F334" s="222">
        <v>40</v>
      </c>
      <c r="H334" s="34"/>
    </row>
    <row r="335" spans="2:8" s="1" customFormat="1" ht="16.8" customHeight="1">
      <c r="B335" s="34"/>
      <c r="C335" s="221" t="s">
        <v>2952</v>
      </c>
      <c r="D335" s="221" t="s">
        <v>5446</v>
      </c>
      <c r="E335" s="19" t="s">
        <v>117</v>
      </c>
      <c r="F335" s="222">
        <v>17</v>
      </c>
      <c r="H335" s="34"/>
    </row>
    <row r="336" spans="2:8" s="1" customFormat="1" ht="16.8" customHeight="1">
      <c r="B336" s="34"/>
      <c r="C336" s="221" t="s">
        <v>2958</v>
      </c>
      <c r="D336" s="221" t="s">
        <v>5447</v>
      </c>
      <c r="E336" s="19" t="s">
        <v>650</v>
      </c>
      <c r="F336" s="222">
        <v>40</v>
      </c>
      <c r="H336" s="34"/>
    </row>
    <row r="337" spans="2:8" s="1" customFormat="1" ht="20.399999999999999">
      <c r="B337" s="34"/>
      <c r="C337" s="221" t="s">
        <v>2968</v>
      </c>
      <c r="D337" s="221" t="s">
        <v>5448</v>
      </c>
      <c r="E337" s="19" t="s">
        <v>650</v>
      </c>
      <c r="F337" s="222">
        <v>40</v>
      </c>
      <c r="H337" s="34"/>
    </row>
    <row r="338" spans="2:8" s="1" customFormat="1" ht="20.399999999999999">
      <c r="B338" s="34"/>
      <c r="C338" s="221" t="s">
        <v>2980</v>
      </c>
      <c r="D338" s="221" t="s">
        <v>5449</v>
      </c>
      <c r="E338" s="19" t="s">
        <v>650</v>
      </c>
      <c r="F338" s="222">
        <v>40</v>
      </c>
      <c r="H338" s="34"/>
    </row>
    <row r="339" spans="2:8" s="1" customFormat="1" ht="20.399999999999999">
      <c r="B339" s="34"/>
      <c r="C339" s="221" t="s">
        <v>2973</v>
      </c>
      <c r="D339" s="221" t="s">
        <v>5450</v>
      </c>
      <c r="E339" s="19" t="s">
        <v>117</v>
      </c>
      <c r="F339" s="222">
        <v>27.6</v>
      </c>
      <c r="H339" s="34"/>
    </row>
    <row r="340" spans="2:8" s="1" customFormat="1" ht="16.8" customHeight="1">
      <c r="B340" s="34"/>
      <c r="C340" s="217" t="s">
        <v>197</v>
      </c>
      <c r="D340" s="218" t="s">
        <v>198</v>
      </c>
      <c r="E340" s="219" t="s">
        <v>112</v>
      </c>
      <c r="F340" s="220">
        <v>24.35</v>
      </c>
      <c r="H340" s="34"/>
    </row>
    <row r="341" spans="2:8" s="1" customFormat="1" ht="16.8" customHeight="1">
      <c r="B341" s="34"/>
      <c r="C341" s="221" t="s">
        <v>3</v>
      </c>
      <c r="D341" s="221" t="s">
        <v>199</v>
      </c>
      <c r="E341" s="19" t="s">
        <v>3</v>
      </c>
      <c r="F341" s="222">
        <v>24.35</v>
      </c>
      <c r="H341" s="34"/>
    </row>
    <row r="342" spans="2:8" s="1" customFormat="1" ht="16.8" customHeight="1">
      <c r="B342" s="34"/>
      <c r="C342" s="223" t="s">
        <v>5330</v>
      </c>
      <c r="H342" s="34"/>
    </row>
    <row r="343" spans="2:8" s="1" customFormat="1" ht="16.8" customHeight="1">
      <c r="B343" s="34"/>
      <c r="C343" s="221" t="s">
        <v>2118</v>
      </c>
      <c r="D343" s="221" t="s">
        <v>5451</v>
      </c>
      <c r="E343" s="19" t="s">
        <v>650</v>
      </c>
      <c r="F343" s="222">
        <v>330.26600000000002</v>
      </c>
      <c r="H343" s="34"/>
    </row>
    <row r="344" spans="2:8" s="1" customFormat="1" ht="20.399999999999999">
      <c r="B344" s="34"/>
      <c r="C344" s="221" t="s">
        <v>2312</v>
      </c>
      <c r="D344" s="221" t="s">
        <v>5452</v>
      </c>
      <c r="E344" s="19" t="s">
        <v>650</v>
      </c>
      <c r="F344" s="222">
        <v>24.35</v>
      </c>
      <c r="H344" s="34"/>
    </row>
    <row r="345" spans="2:8" s="1" customFormat="1" ht="16.8" customHeight="1">
      <c r="B345" s="34"/>
      <c r="C345" s="221" t="s">
        <v>2391</v>
      </c>
      <c r="D345" s="221" t="s">
        <v>5453</v>
      </c>
      <c r="E345" s="19" t="s">
        <v>650</v>
      </c>
      <c r="F345" s="222">
        <v>24.35</v>
      </c>
      <c r="H345" s="34"/>
    </row>
    <row r="346" spans="2:8" s="1" customFormat="1" ht="20.399999999999999">
      <c r="B346" s="34"/>
      <c r="C346" s="221" t="s">
        <v>2402</v>
      </c>
      <c r="D346" s="221" t="s">
        <v>2403</v>
      </c>
      <c r="E346" s="19" t="s">
        <v>117</v>
      </c>
      <c r="F346" s="222">
        <v>338.17599999999999</v>
      </c>
      <c r="H346" s="34"/>
    </row>
    <row r="347" spans="2:8" s="1" customFormat="1" ht="16.8" customHeight="1">
      <c r="B347" s="34"/>
      <c r="C347" s="217" t="s">
        <v>200</v>
      </c>
      <c r="D347" s="218" t="s">
        <v>201</v>
      </c>
      <c r="E347" s="219" t="s">
        <v>117</v>
      </c>
      <c r="F347" s="220">
        <v>205.97</v>
      </c>
      <c r="H347" s="34"/>
    </row>
    <row r="348" spans="2:8" s="1" customFormat="1" ht="16.8" customHeight="1">
      <c r="B348" s="34"/>
      <c r="C348" s="221" t="s">
        <v>3</v>
      </c>
      <c r="D348" s="221" t="s">
        <v>5454</v>
      </c>
      <c r="E348" s="19" t="s">
        <v>3</v>
      </c>
      <c r="F348" s="222">
        <v>205.97</v>
      </c>
      <c r="H348" s="34"/>
    </row>
    <row r="349" spans="2:8" s="1" customFormat="1" ht="16.8" customHeight="1">
      <c r="B349" s="34"/>
      <c r="C349" s="223" t="s">
        <v>5330</v>
      </c>
      <c r="H349" s="34"/>
    </row>
    <row r="350" spans="2:8" s="1" customFormat="1" ht="16.8" customHeight="1">
      <c r="B350" s="34"/>
      <c r="C350" s="221" t="s">
        <v>508</v>
      </c>
      <c r="D350" s="221" t="s">
        <v>5455</v>
      </c>
      <c r="E350" s="19" t="s">
        <v>117</v>
      </c>
      <c r="F350" s="222">
        <v>205.97</v>
      </c>
      <c r="H350" s="34"/>
    </row>
    <row r="351" spans="2:8" s="1" customFormat="1" ht="16.8" customHeight="1">
      <c r="B351" s="34"/>
      <c r="C351" s="221" t="s">
        <v>1829</v>
      </c>
      <c r="D351" s="221" t="s">
        <v>5456</v>
      </c>
      <c r="E351" s="19" t="s">
        <v>117</v>
      </c>
      <c r="F351" s="222">
        <v>205.97</v>
      </c>
      <c r="H351" s="34"/>
    </row>
    <row r="352" spans="2:8" s="1" customFormat="1" ht="16.8" customHeight="1">
      <c r="B352" s="34"/>
      <c r="C352" s="221" t="s">
        <v>1845</v>
      </c>
      <c r="D352" s="221" t="s">
        <v>5457</v>
      </c>
      <c r="E352" s="19" t="s">
        <v>117</v>
      </c>
      <c r="F352" s="222">
        <v>411.94</v>
      </c>
      <c r="H352" s="34"/>
    </row>
    <row r="353" spans="2:8" s="1" customFormat="1" ht="20.399999999999999">
      <c r="B353" s="34"/>
      <c r="C353" s="221" t="s">
        <v>1857</v>
      </c>
      <c r="D353" s="221" t="s">
        <v>1858</v>
      </c>
      <c r="E353" s="19" t="s">
        <v>117</v>
      </c>
      <c r="F353" s="222">
        <v>396.60899999999998</v>
      </c>
      <c r="H353" s="34"/>
    </row>
    <row r="354" spans="2:8" s="1" customFormat="1" ht="16.8" customHeight="1">
      <c r="B354" s="34"/>
      <c r="C354" s="217" t="s">
        <v>203</v>
      </c>
      <c r="D354" s="218" t="s">
        <v>204</v>
      </c>
      <c r="E354" s="219" t="s">
        <v>112</v>
      </c>
      <c r="F354" s="220">
        <v>65.099999999999994</v>
      </c>
      <c r="H354" s="34"/>
    </row>
    <row r="355" spans="2:8" s="1" customFormat="1" ht="16.8" customHeight="1">
      <c r="B355" s="34"/>
      <c r="C355" s="221" t="s">
        <v>3</v>
      </c>
      <c r="D355" s="221" t="s">
        <v>5458</v>
      </c>
      <c r="E355" s="19" t="s">
        <v>3</v>
      </c>
      <c r="F355" s="222">
        <v>65.099999999999994</v>
      </c>
      <c r="H355" s="34"/>
    </row>
    <row r="356" spans="2:8" s="1" customFormat="1" ht="16.8" customHeight="1">
      <c r="B356" s="34"/>
      <c r="C356" s="223" t="s">
        <v>5330</v>
      </c>
      <c r="H356" s="34"/>
    </row>
    <row r="357" spans="2:8" s="1" customFormat="1" ht="16.8" customHeight="1">
      <c r="B357" s="34"/>
      <c r="C357" s="221" t="s">
        <v>1875</v>
      </c>
      <c r="D357" s="221" t="s">
        <v>5459</v>
      </c>
      <c r="E357" s="19" t="s">
        <v>650</v>
      </c>
      <c r="F357" s="222">
        <v>82.3</v>
      </c>
      <c r="H357" s="34"/>
    </row>
    <row r="358" spans="2:8" s="1" customFormat="1" ht="16.8" customHeight="1">
      <c r="B358" s="34"/>
      <c r="C358" s="217" t="s">
        <v>206</v>
      </c>
      <c r="D358" s="218" t="s">
        <v>207</v>
      </c>
      <c r="E358" s="219" t="s">
        <v>117</v>
      </c>
      <c r="F358" s="220">
        <v>134.46700000000001</v>
      </c>
      <c r="H358" s="34"/>
    </row>
    <row r="359" spans="2:8" s="1" customFormat="1" ht="16.8" customHeight="1">
      <c r="B359" s="34"/>
      <c r="C359" s="221" t="s">
        <v>3</v>
      </c>
      <c r="D359" s="221" t="s">
        <v>5460</v>
      </c>
      <c r="E359" s="19" t="s">
        <v>3</v>
      </c>
      <c r="F359" s="222">
        <v>0</v>
      </c>
      <c r="H359" s="34"/>
    </row>
    <row r="360" spans="2:8" s="1" customFormat="1" ht="16.8" customHeight="1">
      <c r="B360" s="34"/>
      <c r="C360" s="221" t="s">
        <v>3</v>
      </c>
      <c r="D360" s="221" t="s">
        <v>1480</v>
      </c>
      <c r="E360" s="19" t="s">
        <v>3</v>
      </c>
      <c r="F360" s="222">
        <v>0</v>
      </c>
      <c r="H360" s="34"/>
    </row>
    <row r="361" spans="2:8" s="1" customFormat="1" ht="16.8" customHeight="1">
      <c r="B361" s="34"/>
      <c r="C361" s="221" t="s">
        <v>3</v>
      </c>
      <c r="D361" s="221" t="s">
        <v>5461</v>
      </c>
      <c r="E361" s="19" t="s">
        <v>3</v>
      </c>
      <c r="F361" s="222">
        <v>71.736000000000004</v>
      </c>
      <c r="H361" s="34"/>
    </row>
    <row r="362" spans="2:8" s="1" customFormat="1" ht="16.8" customHeight="1">
      <c r="B362" s="34"/>
      <c r="C362" s="221" t="s">
        <v>3</v>
      </c>
      <c r="D362" s="221" t="s">
        <v>1482</v>
      </c>
      <c r="E362" s="19" t="s">
        <v>3</v>
      </c>
      <c r="F362" s="222">
        <v>3.5750000000000002</v>
      </c>
      <c r="H362" s="34"/>
    </row>
    <row r="363" spans="2:8" s="1" customFormat="1" ht="16.8" customHeight="1">
      <c r="B363" s="34"/>
      <c r="C363" s="221" t="s">
        <v>3</v>
      </c>
      <c r="D363" s="221" t="s">
        <v>1483</v>
      </c>
      <c r="E363" s="19" t="s">
        <v>3</v>
      </c>
      <c r="F363" s="222">
        <v>-7.8</v>
      </c>
      <c r="H363" s="34"/>
    </row>
    <row r="364" spans="2:8" s="1" customFormat="1" ht="16.8" customHeight="1">
      <c r="B364" s="34"/>
      <c r="C364" s="221" t="s">
        <v>3</v>
      </c>
      <c r="D364" s="221" t="s">
        <v>1484</v>
      </c>
      <c r="E364" s="19" t="s">
        <v>3</v>
      </c>
      <c r="F364" s="222">
        <v>0</v>
      </c>
      <c r="H364" s="34"/>
    </row>
    <row r="365" spans="2:8" s="1" customFormat="1" ht="16.8" customHeight="1">
      <c r="B365" s="34"/>
      <c r="C365" s="221" t="s">
        <v>3</v>
      </c>
      <c r="D365" s="221" t="s">
        <v>1485</v>
      </c>
      <c r="E365" s="19" t="s">
        <v>3</v>
      </c>
      <c r="F365" s="222">
        <v>21</v>
      </c>
      <c r="H365" s="34"/>
    </row>
    <row r="366" spans="2:8" s="1" customFormat="1" ht="16.8" customHeight="1">
      <c r="B366" s="34"/>
      <c r="C366" s="221" t="s">
        <v>3</v>
      </c>
      <c r="D366" s="221" t="s">
        <v>1482</v>
      </c>
      <c r="E366" s="19" t="s">
        <v>3</v>
      </c>
      <c r="F366" s="222">
        <v>3.5750000000000002</v>
      </c>
      <c r="H366" s="34"/>
    </row>
    <row r="367" spans="2:8" s="1" customFormat="1" ht="16.8" customHeight="1">
      <c r="B367" s="34"/>
      <c r="C367" s="221" t="s">
        <v>3</v>
      </c>
      <c r="D367" s="221" t="s">
        <v>1487</v>
      </c>
      <c r="E367" s="19" t="s">
        <v>3</v>
      </c>
      <c r="F367" s="222">
        <v>0</v>
      </c>
      <c r="H367" s="34"/>
    </row>
    <row r="368" spans="2:8" s="1" customFormat="1" ht="16.8" customHeight="1">
      <c r="B368" s="34"/>
      <c r="C368" s="221" t="s">
        <v>3</v>
      </c>
      <c r="D368" s="221" t="s">
        <v>5462</v>
      </c>
      <c r="E368" s="19" t="s">
        <v>3</v>
      </c>
      <c r="F368" s="222">
        <v>5.16</v>
      </c>
      <c r="H368" s="34"/>
    </row>
    <row r="369" spans="2:8" s="1" customFormat="1" ht="16.8" customHeight="1">
      <c r="B369" s="34"/>
      <c r="C369" s="221" t="s">
        <v>3</v>
      </c>
      <c r="D369" s="221" t="s">
        <v>1489</v>
      </c>
      <c r="E369" s="19" t="s">
        <v>3</v>
      </c>
      <c r="F369" s="222">
        <v>0</v>
      </c>
      <c r="H369" s="34"/>
    </row>
    <row r="370" spans="2:8" s="1" customFormat="1" ht="16.8" customHeight="1">
      <c r="B370" s="34"/>
      <c r="C370" s="221" t="s">
        <v>3</v>
      </c>
      <c r="D370" s="221" t="s">
        <v>5462</v>
      </c>
      <c r="E370" s="19" t="s">
        <v>3</v>
      </c>
      <c r="F370" s="222">
        <v>5.16</v>
      </c>
      <c r="H370" s="34"/>
    </row>
    <row r="371" spans="2:8" s="1" customFormat="1" ht="16.8" customHeight="1">
      <c r="B371" s="34"/>
      <c r="C371" s="221" t="s">
        <v>3</v>
      </c>
      <c r="D371" s="221" t="s">
        <v>1495</v>
      </c>
      <c r="E371" s="19" t="s">
        <v>3</v>
      </c>
      <c r="F371" s="222">
        <v>0</v>
      </c>
      <c r="H371" s="34"/>
    </row>
    <row r="372" spans="2:8" s="1" customFormat="1" ht="16.8" customHeight="1">
      <c r="B372" s="34"/>
      <c r="C372" s="221" t="s">
        <v>3</v>
      </c>
      <c r="D372" s="221" t="s">
        <v>1496</v>
      </c>
      <c r="E372" s="19" t="s">
        <v>3</v>
      </c>
      <c r="F372" s="222">
        <v>32.061</v>
      </c>
      <c r="H372" s="34"/>
    </row>
    <row r="373" spans="2:8" s="1" customFormat="1" ht="16.8" customHeight="1">
      <c r="B373" s="34"/>
      <c r="C373" s="221" t="s">
        <v>3</v>
      </c>
      <c r="D373" s="221" t="s">
        <v>451</v>
      </c>
      <c r="E373" s="19" t="s">
        <v>3</v>
      </c>
      <c r="F373" s="222">
        <v>134.46700000000001</v>
      </c>
      <c r="H373" s="34"/>
    </row>
    <row r="374" spans="2:8" s="1" customFormat="1" ht="16.8" customHeight="1">
      <c r="B374" s="34"/>
      <c r="C374" s="223" t="s">
        <v>5330</v>
      </c>
      <c r="H374" s="34"/>
    </row>
    <row r="375" spans="2:8" s="1" customFormat="1" ht="16.8" customHeight="1">
      <c r="B375" s="34"/>
      <c r="C375" s="221" t="s">
        <v>1834</v>
      </c>
      <c r="D375" s="221" t="s">
        <v>5463</v>
      </c>
      <c r="E375" s="19" t="s">
        <v>117</v>
      </c>
      <c r="F375" s="222">
        <v>134.46700000000001</v>
      </c>
      <c r="H375" s="34"/>
    </row>
    <row r="376" spans="2:8" s="1" customFormat="1" ht="16.8" customHeight="1">
      <c r="B376" s="34"/>
      <c r="C376" s="221" t="s">
        <v>1851</v>
      </c>
      <c r="D376" s="221" t="s">
        <v>5464</v>
      </c>
      <c r="E376" s="19" t="s">
        <v>117</v>
      </c>
      <c r="F376" s="222">
        <v>268.93400000000003</v>
      </c>
      <c r="H376" s="34"/>
    </row>
    <row r="377" spans="2:8" s="1" customFormat="1" ht="16.8" customHeight="1">
      <c r="B377" s="34"/>
      <c r="C377" s="221" t="s">
        <v>1817</v>
      </c>
      <c r="D377" s="221" t="s">
        <v>5465</v>
      </c>
      <c r="E377" s="19" t="s">
        <v>117</v>
      </c>
      <c r="F377" s="222">
        <v>134.46700000000001</v>
      </c>
      <c r="H377" s="34"/>
    </row>
    <row r="378" spans="2:8" s="1" customFormat="1" ht="20.399999999999999">
      <c r="B378" s="34"/>
      <c r="C378" s="221" t="s">
        <v>1857</v>
      </c>
      <c r="D378" s="221" t="s">
        <v>1858</v>
      </c>
      <c r="E378" s="19" t="s">
        <v>117</v>
      </c>
      <c r="F378" s="222">
        <v>396.60899999999998</v>
      </c>
      <c r="H378" s="34"/>
    </row>
    <row r="379" spans="2:8" s="1" customFormat="1" ht="16.8" customHeight="1">
      <c r="B379" s="34"/>
      <c r="C379" s="217" t="s">
        <v>5466</v>
      </c>
      <c r="D379" s="218" t="s">
        <v>207</v>
      </c>
      <c r="E379" s="219" t="s">
        <v>117</v>
      </c>
      <c r="F379" s="220">
        <v>170.1</v>
      </c>
      <c r="H379" s="34"/>
    </row>
    <row r="380" spans="2:8" s="1" customFormat="1" ht="16.8" customHeight="1">
      <c r="B380" s="34"/>
      <c r="C380" s="221" t="s">
        <v>3</v>
      </c>
      <c r="D380" s="221" t="s">
        <v>5467</v>
      </c>
      <c r="E380" s="19" t="s">
        <v>3</v>
      </c>
      <c r="F380" s="222">
        <v>25.2</v>
      </c>
      <c r="H380" s="34"/>
    </row>
    <row r="381" spans="2:8" s="1" customFormat="1" ht="16.8" customHeight="1">
      <c r="B381" s="34"/>
      <c r="C381" s="221" t="s">
        <v>3</v>
      </c>
      <c r="D381" s="221" t="s">
        <v>5468</v>
      </c>
      <c r="E381" s="19" t="s">
        <v>3</v>
      </c>
      <c r="F381" s="222">
        <v>75.099999999999994</v>
      </c>
      <c r="H381" s="34"/>
    </row>
    <row r="382" spans="2:8" s="1" customFormat="1" ht="16.8" customHeight="1">
      <c r="B382" s="34"/>
      <c r="C382" s="221" t="s">
        <v>3</v>
      </c>
      <c r="D382" s="221" t="s">
        <v>5469</v>
      </c>
      <c r="E382" s="19" t="s">
        <v>3</v>
      </c>
      <c r="F382" s="222">
        <v>46.2</v>
      </c>
      <c r="H382" s="34"/>
    </row>
    <row r="383" spans="2:8" s="1" customFormat="1" ht="16.8" customHeight="1">
      <c r="B383" s="34"/>
      <c r="C383" s="221" t="s">
        <v>3</v>
      </c>
      <c r="D383" s="221" t="s">
        <v>5470</v>
      </c>
      <c r="E383" s="19" t="s">
        <v>3</v>
      </c>
      <c r="F383" s="222">
        <v>23.6</v>
      </c>
      <c r="H383" s="34"/>
    </row>
    <row r="384" spans="2:8" s="1" customFormat="1" ht="16.8" customHeight="1">
      <c r="B384" s="34"/>
      <c r="C384" s="221" t="s">
        <v>3</v>
      </c>
      <c r="D384" s="221" t="s">
        <v>451</v>
      </c>
      <c r="E384" s="19" t="s">
        <v>3</v>
      </c>
      <c r="F384" s="222">
        <v>170.1</v>
      </c>
      <c r="H384" s="34"/>
    </row>
    <row r="385" spans="2:8" s="1" customFormat="1" ht="16.8" customHeight="1">
      <c r="B385" s="34"/>
      <c r="C385" s="217" t="s">
        <v>209</v>
      </c>
      <c r="D385" s="218" t="s">
        <v>210</v>
      </c>
      <c r="E385" s="219" t="s">
        <v>117</v>
      </c>
      <c r="F385" s="220">
        <v>486.19600000000003</v>
      </c>
      <c r="H385" s="34"/>
    </row>
    <row r="386" spans="2:8" s="1" customFormat="1" ht="16.8" customHeight="1">
      <c r="B386" s="34"/>
      <c r="C386" s="221" t="s">
        <v>3</v>
      </c>
      <c r="D386" s="221" t="s">
        <v>5471</v>
      </c>
      <c r="E386" s="19" t="s">
        <v>3</v>
      </c>
      <c r="F386" s="222">
        <v>0</v>
      </c>
      <c r="H386" s="34"/>
    </row>
    <row r="387" spans="2:8" s="1" customFormat="1" ht="16.8" customHeight="1">
      <c r="B387" s="34"/>
      <c r="C387" s="221" t="s">
        <v>3</v>
      </c>
      <c r="D387" s="221" t="s">
        <v>5412</v>
      </c>
      <c r="E387" s="19" t="s">
        <v>3</v>
      </c>
      <c r="F387" s="222">
        <v>0</v>
      </c>
      <c r="H387" s="34"/>
    </row>
    <row r="388" spans="2:8" s="1" customFormat="1" ht="16.8" customHeight="1">
      <c r="B388" s="34"/>
      <c r="C388" s="221" t="s">
        <v>3</v>
      </c>
      <c r="D388" s="221" t="s">
        <v>5472</v>
      </c>
      <c r="E388" s="19" t="s">
        <v>3</v>
      </c>
      <c r="F388" s="222">
        <v>114.1</v>
      </c>
      <c r="H388" s="34"/>
    </row>
    <row r="389" spans="2:8" s="1" customFormat="1" ht="16.8" customHeight="1">
      <c r="B389" s="34"/>
      <c r="C389" s="221" t="s">
        <v>3</v>
      </c>
      <c r="D389" s="221" t="s">
        <v>5414</v>
      </c>
      <c r="E389" s="19" t="s">
        <v>3</v>
      </c>
      <c r="F389" s="222">
        <v>0</v>
      </c>
      <c r="H389" s="34"/>
    </row>
    <row r="390" spans="2:8" s="1" customFormat="1" ht="16.8" customHeight="1">
      <c r="B390" s="34"/>
      <c r="C390" s="221" t="s">
        <v>3</v>
      </c>
      <c r="D390" s="221" t="s">
        <v>5473</v>
      </c>
      <c r="E390" s="19" t="s">
        <v>3</v>
      </c>
      <c r="F390" s="222">
        <v>83.447999999999993</v>
      </c>
      <c r="H390" s="34"/>
    </row>
    <row r="391" spans="2:8" s="1" customFormat="1" ht="16.8" customHeight="1">
      <c r="B391" s="34"/>
      <c r="C391" s="221" t="s">
        <v>3</v>
      </c>
      <c r="D391" s="221" t="s">
        <v>5417</v>
      </c>
      <c r="E391" s="19" t="s">
        <v>3</v>
      </c>
      <c r="F391" s="222">
        <v>0</v>
      </c>
      <c r="H391" s="34"/>
    </row>
    <row r="392" spans="2:8" s="1" customFormat="1" ht="16.8" customHeight="1">
      <c r="B392" s="34"/>
      <c r="C392" s="221" t="s">
        <v>3</v>
      </c>
      <c r="D392" s="221" t="s">
        <v>5474</v>
      </c>
      <c r="E392" s="19" t="s">
        <v>3</v>
      </c>
      <c r="F392" s="222">
        <v>34.067999999999998</v>
      </c>
      <c r="H392" s="34"/>
    </row>
    <row r="393" spans="2:8" s="1" customFormat="1" ht="16.8" customHeight="1">
      <c r="B393" s="34"/>
      <c r="C393" s="221" t="s">
        <v>3</v>
      </c>
      <c r="D393" s="221" t="s">
        <v>5419</v>
      </c>
      <c r="E393" s="19" t="s">
        <v>3</v>
      </c>
      <c r="F393" s="222">
        <v>0</v>
      </c>
      <c r="H393" s="34"/>
    </row>
    <row r="394" spans="2:8" s="1" customFormat="1" ht="16.8" customHeight="1">
      <c r="B394" s="34"/>
      <c r="C394" s="221" t="s">
        <v>3</v>
      </c>
      <c r="D394" s="221" t="s">
        <v>5475</v>
      </c>
      <c r="E394" s="19" t="s">
        <v>3</v>
      </c>
      <c r="F394" s="222">
        <v>159.22499999999999</v>
      </c>
      <c r="H394" s="34"/>
    </row>
    <row r="395" spans="2:8" s="1" customFormat="1" ht="16.8" customHeight="1">
      <c r="B395" s="34"/>
      <c r="C395" s="221" t="s">
        <v>3</v>
      </c>
      <c r="D395" s="221" t="s">
        <v>5476</v>
      </c>
      <c r="E395" s="19" t="s">
        <v>3</v>
      </c>
      <c r="F395" s="222">
        <v>71.284999999999997</v>
      </c>
      <c r="H395" s="34"/>
    </row>
    <row r="396" spans="2:8" s="1" customFormat="1" ht="16.8" customHeight="1">
      <c r="B396" s="34"/>
      <c r="C396" s="221" t="s">
        <v>3</v>
      </c>
      <c r="D396" s="221" t="s">
        <v>5420</v>
      </c>
      <c r="E396" s="19" t="s">
        <v>3</v>
      </c>
      <c r="F396" s="222">
        <v>0</v>
      </c>
      <c r="H396" s="34"/>
    </row>
    <row r="397" spans="2:8" s="1" customFormat="1" ht="16.8" customHeight="1">
      <c r="B397" s="34"/>
      <c r="C397" s="221" t="s">
        <v>3</v>
      </c>
      <c r="D397" s="221" t="s">
        <v>5477</v>
      </c>
      <c r="E397" s="19" t="s">
        <v>3</v>
      </c>
      <c r="F397" s="222">
        <v>24.07</v>
      </c>
      <c r="H397" s="34"/>
    </row>
    <row r="398" spans="2:8" s="1" customFormat="1" ht="16.8" customHeight="1">
      <c r="B398" s="34"/>
      <c r="C398" s="221" t="s">
        <v>3</v>
      </c>
      <c r="D398" s="221" t="s">
        <v>451</v>
      </c>
      <c r="E398" s="19" t="s">
        <v>3</v>
      </c>
      <c r="F398" s="222">
        <v>486.19600000000003</v>
      </c>
      <c r="H398" s="34"/>
    </row>
    <row r="399" spans="2:8" s="1" customFormat="1" ht="16.8" customHeight="1">
      <c r="B399" s="34"/>
      <c r="C399" s="223" t="s">
        <v>5330</v>
      </c>
      <c r="H399" s="34"/>
    </row>
    <row r="400" spans="2:8" s="1" customFormat="1" ht="20.399999999999999">
      <c r="B400" s="34"/>
      <c r="C400" s="221" t="s">
        <v>1757</v>
      </c>
      <c r="D400" s="221" t="s">
        <v>5478</v>
      </c>
      <c r="E400" s="19" t="s">
        <v>117</v>
      </c>
      <c r="F400" s="222">
        <v>486.19600000000003</v>
      </c>
      <c r="H400" s="34"/>
    </row>
    <row r="401" spans="2:8" s="1" customFormat="1" ht="20.399999999999999">
      <c r="B401" s="34"/>
      <c r="C401" s="221" t="s">
        <v>1762</v>
      </c>
      <c r="D401" s="221" t="s">
        <v>5479</v>
      </c>
      <c r="E401" s="19" t="s">
        <v>117</v>
      </c>
      <c r="F401" s="222">
        <v>43757.64</v>
      </c>
      <c r="H401" s="34"/>
    </row>
    <row r="402" spans="2:8" s="1" customFormat="1" ht="20.399999999999999">
      <c r="B402" s="34"/>
      <c r="C402" s="221" t="s">
        <v>1769</v>
      </c>
      <c r="D402" s="221" t="s">
        <v>5480</v>
      </c>
      <c r="E402" s="19" t="s">
        <v>117</v>
      </c>
      <c r="F402" s="222">
        <v>486.19600000000003</v>
      </c>
      <c r="H402" s="34"/>
    </row>
    <row r="403" spans="2:8" s="1" customFormat="1" ht="16.8" customHeight="1">
      <c r="B403" s="34"/>
      <c r="C403" s="221" t="s">
        <v>1780</v>
      </c>
      <c r="D403" s="221" t="s">
        <v>5481</v>
      </c>
      <c r="E403" s="19" t="s">
        <v>117</v>
      </c>
      <c r="F403" s="222">
        <v>486.19600000000003</v>
      </c>
      <c r="H403" s="34"/>
    </row>
    <row r="404" spans="2:8" s="1" customFormat="1" ht="16.8" customHeight="1">
      <c r="B404" s="34"/>
      <c r="C404" s="221" t="s">
        <v>1785</v>
      </c>
      <c r="D404" s="221" t="s">
        <v>5482</v>
      </c>
      <c r="E404" s="19" t="s">
        <v>117</v>
      </c>
      <c r="F404" s="222">
        <v>29171.759999999998</v>
      </c>
      <c r="H404" s="34"/>
    </row>
    <row r="405" spans="2:8" s="1" customFormat="1" ht="16.8" customHeight="1">
      <c r="B405" s="34"/>
      <c r="C405" s="221" t="s">
        <v>1791</v>
      </c>
      <c r="D405" s="221" t="s">
        <v>5483</v>
      </c>
      <c r="E405" s="19" t="s">
        <v>117</v>
      </c>
      <c r="F405" s="222">
        <v>486.19600000000003</v>
      </c>
      <c r="H405" s="34"/>
    </row>
    <row r="406" spans="2:8" s="1" customFormat="1" ht="16.8" customHeight="1">
      <c r="B406" s="34"/>
      <c r="C406" s="221" t="s">
        <v>1796</v>
      </c>
      <c r="D406" s="221" t="s">
        <v>5484</v>
      </c>
      <c r="E406" s="19" t="s">
        <v>117</v>
      </c>
      <c r="F406" s="222">
        <v>486.19600000000003</v>
      </c>
      <c r="H406" s="34"/>
    </row>
    <row r="407" spans="2:8" s="1" customFormat="1" ht="16.8" customHeight="1">
      <c r="B407" s="34"/>
      <c r="C407" s="221" t="s">
        <v>1801</v>
      </c>
      <c r="D407" s="221" t="s">
        <v>5485</v>
      </c>
      <c r="E407" s="19" t="s">
        <v>117</v>
      </c>
      <c r="F407" s="222">
        <v>486.19600000000003</v>
      </c>
      <c r="H407" s="34"/>
    </row>
    <row r="408" spans="2:8" s="1" customFormat="1" ht="16.8" customHeight="1">
      <c r="B408" s="34"/>
      <c r="C408" s="217" t="s">
        <v>212</v>
      </c>
      <c r="D408" s="218" t="s">
        <v>213</v>
      </c>
      <c r="E408" s="219" t="s">
        <v>112</v>
      </c>
      <c r="F408" s="220">
        <v>7.43</v>
      </c>
      <c r="H408" s="34"/>
    </row>
    <row r="409" spans="2:8" s="1" customFormat="1" ht="16.8" customHeight="1">
      <c r="B409" s="34"/>
      <c r="C409" s="221" t="s">
        <v>3</v>
      </c>
      <c r="D409" s="221" t="s">
        <v>909</v>
      </c>
      <c r="E409" s="19" t="s">
        <v>3</v>
      </c>
      <c r="F409" s="222">
        <v>0</v>
      </c>
      <c r="H409" s="34"/>
    </row>
    <row r="410" spans="2:8" s="1" customFormat="1" ht="16.8" customHeight="1">
      <c r="B410" s="34"/>
      <c r="C410" s="221" t="s">
        <v>3</v>
      </c>
      <c r="D410" s="221" t="s">
        <v>5486</v>
      </c>
      <c r="E410" s="19" t="s">
        <v>3</v>
      </c>
      <c r="F410" s="222">
        <v>1.93</v>
      </c>
      <c r="H410" s="34"/>
    </row>
    <row r="411" spans="2:8" s="1" customFormat="1" ht="16.8" customHeight="1">
      <c r="B411" s="34"/>
      <c r="C411" s="221" t="s">
        <v>3</v>
      </c>
      <c r="D411" s="221" t="s">
        <v>764</v>
      </c>
      <c r="E411" s="19" t="s">
        <v>3</v>
      </c>
      <c r="F411" s="222">
        <v>1.93</v>
      </c>
      <c r="H411" s="34"/>
    </row>
    <row r="412" spans="2:8" s="1" customFormat="1" ht="16.8" customHeight="1">
      <c r="B412" s="34"/>
      <c r="C412" s="221" t="s">
        <v>3</v>
      </c>
      <c r="D412" s="221" t="s">
        <v>911</v>
      </c>
      <c r="E412" s="19" t="s">
        <v>3</v>
      </c>
      <c r="F412" s="222">
        <v>0</v>
      </c>
      <c r="H412" s="34"/>
    </row>
    <row r="413" spans="2:8" s="1" customFormat="1" ht="16.8" customHeight="1">
      <c r="B413" s="34"/>
      <c r="C413" s="221" t="s">
        <v>3</v>
      </c>
      <c r="D413" s="221" t="s">
        <v>5487</v>
      </c>
      <c r="E413" s="19" t="s">
        <v>3</v>
      </c>
      <c r="F413" s="222">
        <v>1</v>
      </c>
      <c r="H413" s="34"/>
    </row>
    <row r="414" spans="2:8" s="1" customFormat="1" ht="16.8" customHeight="1">
      <c r="B414" s="34"/>
      <c r="C414" s="221" t="s">
        <v>3</v>
      </c>
      <c r="D414" s="221" t="s">
        <v>764</v>
      </c>
      <c r="E414" s="19" t="s">
        <v>3</v>
      </c>
      <c r="F414" s="222">
        <v>1</v>
      </c>
      <c r="H414" s="34"/>
    </row>
    <row r="415" spans="2:8" s="1" customFormat="1" ht="16.8" customHeight="1">
      <c r="B415" s="34"/>
      <c r="C415" s="221" t="s">
        <v>3</v>
      </c>
      <c r="D415" s="221" t="s">
        <v>913</v>
      </c>
      <c r="E415" s="19" t="s">
        <v>3</v>
      </c>
      <c r="F415" s="222">
        <v>0</v>
      </c>
      <c r="H415" s="34"/>
    </row>
    <row r="416" spans="2:8" s="1" customFormat="1" ht="16.8" customHeight="1">
      <c r="B416" s="34"/>
      <c r="C416" s="221" t="s">
        <v>3</v>
      </c>
      <c r="D416" s="221" t="s">
        <v>5488</v>
      </c>
      <c r="E416" s="19" t="s">
        <v>3</v>
      </c>
      <c r="F416" s="222">
        <v>4.5</v>
      </c>
      <c r="H416" s="34"/>
    </row>
    <row r="417" spans="2:8" s="1" customFormat="1" ht="16.8" customHeight="1">
      <c r="B417" s="34"/>
      <c r="C417" s="221" t="s">
        <v>3</v>
      </c>
      <c r="D417" s="221" t="s">
        <v>764</v>
      </c>
      <c r="E417" s="19" t="s">
        <v>3</v>
      </c>
      <c r="F417" s="222">
        <v>4.5</v>
      </c>
      <c r="H417" s="34"/>
    </row>
    <row r="418" spans="2:8" s="1" customFormat="1" ht="16.8" customHeight="1">
      <c r="B418" s="34"/>
      <c r="C418" s="221" t="s">
        <v>3</v>
      </c>
      <c r="D418" s="221" t="s">
        <v>451</v>
      </c>
      <c r="E418" s="19" t="s">
        <v>3</v>
      </c>
      <c r="F418" s="222">
        <v>7.43</v>
      </c>
      <c r="H418" s="34"/>
    </row>
    <row r="419" spans="2:8" s="1" customFormat="1" ht="16.8" customHeight="1">
      <c r="B419" s="34"/>
      <c r="C419" s="223" t="s">
        <v>5330</v>
      </c>
      <c r="H419" s="34"/>
    </row>
    <row r="420" spans="2:8" s="1" customFormat="1" ht="16.8" customHeight="1">
      <c r="B420" s="34"/>
      <c r="C420" s="221" t="s">
        <v>1304</v>
      </c>
      <c r="D420" s="221" t="s">
        <v>5489</v>
      </c>
      <c r="E420" s="19" t="s">
        <v>117</v>
      </c>
      <c r="F420" s="222">
        <v>32.491</v>
      </c>
      <c r="H420" s="34"/>
    </row>
    <row r="421" spans="2:8" s="1" customFormat="1" ht="16.8" customHeight="1">
      <c r="B421" s="34"/>
      <c r="C421" s="221" t="s">
        <v>1271</v>
      </c>
      <c r="D421" s="221" t="s">
        <v>5490</v>
      </c>
      <c r="E421" s="19" t="s">
        <v>650</v>
      </c>
      <c r="F421" s="222">
        <v>69.963999999999999</v>
      </c>
      <c r="H421" s="34"/>
    </row>
    <row r="422" spans="2:8" s="1" customFormat="1" ht="16.8" customHeight="1">
      <c r="B422" s="34"/>
      <c r="C422" s="221" t="s">
        <v>1271</v>
      </c>
      <c r="D422" s="221" t="s">
        <v>5490</v>
      </c>
      <c r="E422" s="19" t="s">
        <v>650</v>
      </c>
      <c r="F422" s="222">
        <v>69.963999999999999</v>
      </c>
      <c r="H422" s="34"/>
    </row>
    <row r="423" spans="2:8" s="1" customFormat="1" ht="20.399999999999999">
      <c r="B423" s="34"/>
      <c r="C423" s="221" t="s">
        <v>1427</v>
      </c>
      <c r="D423" s="221" t="s">
        <v>5491</v>
      </c>
      <c r="E423" s="19" t="s">
        <v>650</v>
      </c>
      <c r="F423" s="222">
        <v>69.963999999999999</v>
      </c>
      <c r="H423" s="34"/>
    </row>
    <row r="424" spans="2:8" s="1" customFormat="1" ht="20.399999999999999">
      <c r="B424" s="34"/>
      <c r="C424" s="221" t="s">
        <v>1419</v>
      </c>
      <c r="D424" s="221" t="s">
        <v>5427</v>
      </c>
      <c r="E424" s="19" t="s">
        <v>117</v>
      </c>
      <c r="F424" s="222">
        <v>381.86500000000001</v>
      </c>
      <c r="H424" s="34"/>
    </row>
    <row r="425" spans="2:8" s="1" customFormat="1" ht="16.8" customHeight="1">
      <c r="B425" s="34"/>
      <c r="C425" s="221" t="s">
        <v>2729</v>
      </c>
      <c r="D425" s="221" t="s">
        <v>5492</v>
      </c>
      <c r="E425" s="19" t="s">
        <v>650</v>
      </c>
      <c r="F425" s="222">
        <v>93.628</v>
      </c>
      <c r="H425" s="34"/>
    </row>
    <row r="426" spans="2:8" s="1" customFormat="1" ht="20.399999999999999">
      <c r="B426" s="34"/>
      <c r="C426" s="221" t="s">
        <v>3126</v>
      </c>
      <c r="D426" s="221" t="s">
        <v>5431</v>
      </c>
      <c r="E426" s="19" t="s">
        <v>117</v>
      </c>
      <c r="F426" s="222">
        <v>334.24599999999998</v>
      </c>
      <c r="H426" s="34"/>
    </row>
    <row r="427" spans="2:8" s="1" customFormat="1" ht="16.8" customHeight="1">
      <c r="B427" s="34"/>
      <c r="C427" s="221" t="s">
        <v>3138</v>
      </c>
      <c r="D427" s="221" t="s">
        <v>5493</v>
      </c>
      <c r="E427" s="19" t="s">
        <v>117</v>
      </c>
      <c r="F427" s="222">
        <v>13.993</v>
      </c>
      <c r="H427" s="34"/>
    </row>
    <row r="428" spans="2:8" s="1" customFormat="1" ht="16.8" customHeight="1">
      <c r="B428" s="34"/>
      <c r="C428" s="221" t="s">
        <v>1294</v>
      </c>
      <c r="D428" s="221" t="s">
        <v>1295</v>
      </c>
      <c r="E428" s="19" t="s">
        <v>650</v>
      </c>
      <c r="F428" s="222">
        <v>110.532</v>
      </c>
      <c r="H428" s="34"/>
    </row>
    <row r="429" spans="2:8" s="1" customFormat="1" ht="16.8" customHeight="1">
      <c r="B429" s="34"/>
      <c r="C429" s="221" t="s">
        <v>1369</v>
      </c>
      <c r="D429" s="221" t="s">
        <v>5494</v>
      </c>
      <c r="E429" s="19" t="s">
        <v>650</v>
      </c>
      <c r="F429" s="222">
        <v>34.707999999999998</v>
      </c>
      <c r="H429" s="34"/>
    </row>
    <row r="430" spans="2:8" s="1" customFormat="1" ht="16.8" customHeight="1">
      <c r="B430" s="34"/>
      <c r="C430" s="217" t="s">
        <v>215</v>
      </c>
      <c r="D430" s="218" t="s">
        <v>216</v>
      </c>
      <c r="E430" s="219" t="s">
        <v>112</v>
      </c>
      <c r="F430" s="220">
        <v>16.234000000000002</v>
      </c>
      <c r="H430" s="34"/>
    </row>
    <row r="431" spans="2:8" s="1" customFormat="1" ht="16.8" customHeight="1">
      <c r="B431" s="34"/>
      <c r="C431" s="221" t="s">
        <v>3</v>
      </c>
      <c r="D431" s="221" t="s">
        <v>909</v>
      </c>
      <c r="E431" s="19" t="s">
        <v>3</v>
      </c>
      <c r="F431" s="222">
        <v>0</v>
      </c>
      <c r="H431" s="34"/>
    </row>
    <row r="432" spans="2:8" s="1" customFormat="1" ht="16.8" customHeight="1">
      <c r="B432" s="34"/>
      <c r="C432" s="221" t="s">
        <v>3</v>
      </c>
      <c r="D432" s="221" t="s">
        <v>5495</v>
      </c>
      <c r="E432" s="19" t="s">
        <v>3</v>
      </c>
      <c r="F432" s="222">
        <v>3.734</v>
      </c>
      <c r="H432" s="34"/>
    </row>
    <row r="433" spans="2:8" s="1" customFormat="1" ht="16.8" customHeight="1">
      <c r="B433" s="34"/>
      <c r="C433" s="221" t="s">
        <v>3</v>
      </c>
      <c r="D433" s="221" t="s">
        <v>5496</v>
      </c>
      <c r="E433" s="19" t="s">
        <v>3</v>
      </c>
      <c r="F433" s="222">
        <v>1</v>
      </c>
      <c r="H433" s="34"/>
    </row>
    <row r="434" spans="2:8" s="1" customFormat="1" ht="16.8" customHeight="1">
      <c r="B434" s="34"/>
      <c r="C434" s="221" t="s">
        <v>3</v>
      </c>
      <c r="D434" s="221" t="s">
        <v>5497</v>
      </c>
      <c r="E434" s="19" t="s">
        <v>3</v>
      </c>
      <c r="F434" s="222">
        <v>1</v>
      </c>
      <c r="H434" s="34"/>
    </row>
    <row r="435" spans="2:8" s="1" customFormat="1" ht="16.8" customHeight="1">
      <c r="B435" s="34"/>
      <c r="C435" s="221" t="s">
        <v>3</v>
      </c>
      <c r="D435" s="221" t="s">
        <v>5498</v>
      </c>
      <c r="E435" s="19" t="s">
        <v>3</v>
      </c>
      <c r="F435" s="222">
        <v>6.5</v>
      </c>
      <c r="H435" s="34"/>
    </row>
    <row r="436" spans="2:8" s="1" customFormat="1" ht="16.8" customHeight="1">
      <c r="B436" s="34"/>
      <c r="C436" s="221" t="s">
        <v>3</v>
      </c>
      <c r="D436" s="221" t="s">
        <v>764</v>
      </c>
      <c r="E436" s="19" t="s">
        <v>3</v>
      </c>
      <c r="F436" s="222">
        <v>12.234</v>
      </c>
      <c r="H436" s="34"/>
    </row>
    <row r="437" spans="2:8" s="1" customFormat="1" ht="16.8" customHeight="1">
      <c r="B437" s="34"/>
      <c r="C437" s="221" t="s">
        <v>3</v>
      </c>
      <c r="D437" s="221" t="s">
        <v>5361</v>
      </c>
      <c r="E437" s="19" t="s">
        <v>3</v>
      </c>
      <c r="F437" s="222">
        <v>0</v>
      </c>
      <c r="H437" s="34"/>
    </row>
    <row r="438" spans="2:8" s="1" customFormat="1" ht="16.8" customHeight="1">
      <c r="B438" s="34"/>
      <c r="C438" s="221" t="s">
        <v>3</v>
      </c>
      <c r="D438" s="221" t="s">
        <v>5499</v>
      </c>
      <c r="E438" s="19" t="s">
        <v>3</v>
      </c>
      <c r="F438" s="222">
        <v>2</v>
      </c>
      <c r="H438" s="34"/>
    </row>
    <row r="439" spans="2:8" s="1" customFormat="1" ht="16.8" customHeight="1">
      <c r="B439" s="34"/>
      <c r="C439" s="221" t="s">
        <v>3</v>
      </c>
      <c r="D439" s="221" t="s">
        <v>5500</v>
      </c>
      <c r="E439" s="19" t="s">
        <v>3</v>
      </c>
      <c r="F439" s="222">
        <v>2</v>
      </c>
      <c r="H439" s="34"/>
    </row>
    <row r="440" spans="2:8" s="1" customFormat="1" ht="16.8" customHeight="1">
      <c r="B440" s="34"/>
      <c r="C440" s="221" t="s">
        <v>3</v>
      </c>
      <c r="D440" s="221" t="s">
        <v>764</v>
      </c>
      <c r="E440" s="19" t="s">
        <v>3</v>
      </c>
      <c r="F440" s="222">
        <v>4</v>
      </c>
      <c r="H440" s="34"/>
    </row>
    <row r="441" spans="2:8" s="1" customFormat="1" ht="16.8" customHeight="1">
      <c r="B441" s="34"/>
      <c r="C441" s="221" t="s">
        <v>3</v>
      </c>
      <c r="D441" s="221" t="s">
        <v>451</v>
      </c>
      <c r="E441" s="19" t="s">
        <v>3</v>
      </c>
      <c r="F441" s="222">
        <v>16.234000000000002</v>
      </c>
      <c r="H441" s="34"/>
    </row>
    <row r="442" spans="2:8" s="1" customFormat="1" ht="16.8" customHeight="1">
      <c r="B442" s="34"/>
      <c r="C442" s="223" t="s">
        <v>5330</v>
      </c>
      <c r="H442" s="34"/>
    </row>
    <row r="443" spans="2:8" s="1" customFormat="1" ht="16.8" customHeight="1">
      <c r="B443" s="34"/>
      <c r="C443" s="221" t="s">
        <v>1304</v>
      </c>
      <c r="D443" s="221" t="s">
        <v>5489</v>
      </c>
      <c r="E443" s="19" t="s">
        <v>117</v>
      </c>
      <c r="F443" s="222">
        <v>32.491</v>
      </c>
      <c r="H443" s="34"/>
    </row>
    <row r="444" spans="2:8" s="1" customFormat="1" ht="16.8" customHeight="1">
      <c r="B444" s="34"/>
      <c r="C444" s="221" t="s">
        <v>1271</v>
      </c>
      <c r="D444" s="221" t="s">
        <v>5490</v>
      </c>
      <c r="E444" s="19" t="s">
        <v>650</v>
      </c>
      <c r="F444" s="222">
        <v>69.963999999999999</v>
      </c>
      <c r="H444" s="34"/>
    </row>
    <row r="445" spans="2:8" s="1" customFormat="1" ht="16.8" customHeight="1">
      <c r="B445" s="34"/>
      <c r="C445" s="221" t="s">
        <v>1271</v>
      </c>
      <c r="D445" s="221" t="s">
        <v>5490</v>
      </c>
      <c r="E445" s="19" t="s">
        <v>650</v>
      </c>
      <c r="F445" s="222">
        <v>69.963999999999999</v>
      </c>
      <c r="H445" s="34"/>
    </row>
    <row r="446" spans="2:8" s="1" customFormat="1" ht="20.399999999999999">
      <c r="B446" s="34"/>
      <c r="C446" s="221" t="s">
        <v>1427</v>
      </c>
      <c r="D446" s="221" t="s">
        <v>5491</v>
      </c>
      <c r="E446" s="19" t="s">
        <v>650</v>
      </c>
      <c r="F446" s="222">
        <v>69.963999999999999</v>
      </c>
      <c r="H446" s="34"/>
    </row>
    <row r="447" spans="2:8" s="1" customFormat="1" ht="20.399999999999999">
      <c r="B447" s="34"/>
      <c r="C447" s="221" t="s">
        <v>1419</v>
      </c>
      <c r="D447" s="221" t="s">
        <v>5427</v>
      </c>
      <c r="E447" s="19" t="s">
        <v>117</v>
      </c>
      <c r="F447" s="222">
        <v>381.86500000000001</v>
      </c>
      <c r="H447" s="34"/>
    </row>
    <row r="448" spans="2:8" s="1" customFormat="1" ht="16.8" customHeight="1">
      <c r="B448" s="34"/>
      <c r="C448" s="221" t="s">
        <v>2729</v>
      </c>
      <c r="D448" s="221" t="s">
        <v>5492</v>
      </c>
      <c r="E448" s="19" t="s">
        <v>650</v>
      </c>
      <c r="F448" s="222">
        <v>60.533999999999999</v>
      </c>
      <c r="H448" s="34"/>
    </row>
    <row r="449" spans="2:8" s="1" customFormat="1" ht="16.8" customHeight="1">
      <c r="B449" s="34"/>
      <c r="C449" s="221" t="s">
        <v>2729</v>
      </c>
      <c r="D449" s="221" t="s">
        <v>5492</v>
      </c>
      <c r="E449" s="19" t="s">
        <v>650</v>
      </c>
      <c r="F449" s="222">
        <v>93.628</v>
      </c>
      <c r="H449" s="34"/>
    </row>
    <row r="450" spans="2:8" s="1" customFormat="1" ht="20.399999999999999">
      <c r="B450" s="34"/>
      <c r="C450" s="221" t="s">
        <v>3126</v>
      </c>
      <c r="D450" s="221" t="s">
        <v>5431</v>
      </c>
      <c r="E450" s="19" t="s">
        <v>117</v>
      </c>
      <c r="F450" s="222">
        <v>334.24599999999998</v>
      </c>
      <c r="H450" s="34"/>
    </row>
    <row r="451" spans="2:8" s="1" customFormat="1" ht="16.8" customHeight="1">
      <c r="B451" s="34"/>
      <c r="C451" s="221" t="s">
        <v>3138</v>
      </c>
      <c r="D451" s="221" t="s">
        <v>5493</v>
      </c>
      <c r="E451" s="19" t="s">
        <v>117</v>
      </c>
      <c r="F451" s="222">
        <v>13.993</v>
      </c>
      <c r="H451" s="34"/>
    </row>
    <row r="452" spans="2:8" s="1" customFormat="1" ht="16.8" customHeight="1">
      <c r="B452" s="34"/>
      <c r="C452" s="221" t="s">
        <v>1294</v>
      </c>
      <c r="D452" s="221" t="s">
        <v>1295</v>
      </c>
      <c r="E452" s="19" t="s">
        <v>650</v>
      </c>
      <c r="F452" s="222">
        <v>110.532</v>
      </c>
      <c r="H452" s="34"/>
    </row>
    <row r="453" spans="2:8" s="1" customFormat="1" ht="16.8" customHeight="1">
      <c r="B453" s="34"/>
      <c r="C453" s="221" t="s">
        <v>1369</v>
      </c>
      <c r="D453" s="221" t="s">
        <v>5494</v>
      </c>
      <c r="E453" s="19" t="s">
        <v>650</v>
      </c>
      <c r="F453" s="222">
        <v>34.707999999999998</v>
      </c>
      <c r="H453" s="34"/>
    </row>
    <row r="454" spans="2:8" s="1" customFormat="1" ht="16.8" customHeight="1">
      <c r="B454" s="34"/>
      <c r="C454" s="217" t="s">
        <v>5501</v>
      </c>
      <c r="D454" s="218" t="s">
        <v>5502</v>
      </c>
      <c r="E454" s="219" t="s">
        <v>112</v>
      </c>
      <c r="F454" s="220">
        <v>50.8</v>
      </c>
      <c r="H454" s="34"/>
    </row>
    <row r="455" spans="2:8" s="1" customFormat="1" ht="16.8" customHeight="1">
      <c r="B455" s="34"/>
      <c r="C455" s="221" t="s">
        <v>3</v>
      </c>
      <c r="D455" s="221" t="s">
        <v>5503</v>
      </c>
      <c r="E455" s="19" t="s">
        <v>3</v>
      </c>
      <c r="F455" s="222">
        <v>50.8</v>
      </c>
      <c r="H455" s="34"/>
    </row>
    <row r="456" spans="2:8" s="1" customFormat="1" ht="16.8" customHeight="1">
      <c r="B456" s="34"/>
      <c r="C456" s="217" t="s">
        <v>5504</v>
      </c>
      <c r="D456" s="218" t="s">
        <v>5505</v>
      </c>
      <c r="E456" s="219" t="s">
        <v>112</v>
      </c>
      <c r="F456" s="220">
        <v>65.099999999999994</v>
      </c>
      <c r="H456" s="34"/>
    </row>
    <row r="457" spans="2:8" s="1" customFormat="1" ht="16.8" customHeight="1">
      <c r="B457" s="34"/>
      <c r="C457" s="221" t="s">
        <v>3</v>
      </c>
      <c r="D457" s="221" t="s">
        <v>5506</v>
      </c>
      <c r="E457" s="19" t="s">
        <v>3</v>
      </c>
      <c r="F457" s="222">
        <v>65.099999999999994</v>
      </c>
      <c r="H457" s="34"/>
    </row>
    <row r="458" spans="2:8" s="1" customFormat="1" ht="16.8" customHeight="1">
      <c r="B458" s="34"/>
      <c r="C458" s="217" t="s">
        <v>5507</v>
      </c>
      <c r="D458" s="218" t="s">
        <v>5508</v>
      </c>
      <c r="E458" s="219" t="s">
        <v>112</v>
      </c>
      <c r="F458" s="220">
        <v>65.099999999999994</v>
      </c>
      <c r="H458" s="34"/>
    </row>
    <row r="459" spans="2:8" s="1" customFormat="1" ht="16.8" customHeight="1">
      <c r="B459" s="34"/>
      <c r="C459" s="221" t="s">
        <v>3</v>
      </c>
      <c r="D459" s="221" t="s">
        <v>5506</v>
      </c>
      <c r="E459" s="19" t="s">
        <v>3</v>
      </c>
      <c r="F459" s="222">
        <v>65.099999999999994</v>
      </c>
      <c r="H459" s="34"/>
    </row>
    <row r="460" spans="2:8" s="1" customFormat="1" ht="16.8" customHeight="1">
      <c r="B460" s="34"/>
      <c r="C460" s="217" t="s">
        <v>218</v>
      </c>
      <c r="D460" s="218" t="s">
        <v>219</v>
      </c>
      <c r="E460" s="219" t="s">
        <v>117</v>
      </c>
      <c r="F460" s="220">
        <v>185.70699999999999</v>
      </c>
      <c r="H460" s="34"/>
    </row>
    <row r="461" spans="2:8" s="1" customFormat="1" ht="16.8" customHeight="1">
      <c r="B461" s="34"/>
      <c r="C461" s="221" t="s">
        <v>3</v>
      </c>
      <c r="D461" s="221" t="s">
        <v>5509</v>
      </c>
      <c r="E461" s="19" t="s">
        <v>3</v>
      </c>
      <c r="F461" s="222">
        <v>44.374000000000002</v>
      </c>
      <c r="H461" s="34"/>
    </row>
    <row r="462" spans="2:8" s="1" customFormat="1" ht="16.8" customHeight="1">
      <c r="B462" s="34"/>
      <c r="C462" s="221" t="s">
        <v>3</v>
      </c>
      <c r="D462" s="221" t="s">
        <v>5510</v>
      </c>
      <c r="E462" s="19" t="s">
        <v>3</v>
      </c>
      <c r="F462" s="222">
        <v>139.084</v>
      </c>
      <c r="H462" s="34"/>
    </row>
    <row r="463" spans="2:8" s="1" customFormat="1" ht="16.8" customHeight="1">
      <c r="B463" s="34"/>
      <c r="C463" s="221" t="s">
        <v>3</v>
      </c>
      <c r="D463" s="221" t="s">
        <v>5511</v>
      </c>
      <c r="E463" s="19" t="s">
        <v>3</v>
      </c>
      <c r="F463" s="222">
        <v>26.774000000000001</v>
      </c>
      <c r="H463" s="34"/>
    </row>
    <row r="464" spans="2:8" s="1" customFormat="1" ht="16.8" customHeight="1">
      <c r="B464" s="34"/>
      <c r="C464" s="221" t="s">
        <v>3</v>
      </c>
      <c r="D464" s="221" t="s">
        <v>2874</v>
      </c>
      <c r="E464" s="19" t="s">
        <v>3</v>
      </c>
      <c r="F464" s="222">
        <v>0</v>
      </c>
      <c r="H464" s="34"/>
    </row>
    <row r="465" spans="2:8" s="1" customFormat="1" ht="16.8" customHeight="1">
      <c r="B465" s="34"/>
      <c r="C465" s="221" t="s">
        <v>3</v>
      </c>
      <c r="D465" s="221" t="s">
        <v>5512</v>
      </c>
      <c r="E465" s="19" t="s">
        <v>3</v>
      </c>
      <c r="F465" s="222">
        <v>-4.62</v>
      </c>
      <c r="H465" s="34"/>
    </row>
    <row r="466" spans="2:8" s="1" customFormat="1" ht="20.399999999999999">
      <c r="B466" s="34"/>
      <c r="C466" s="221" t="s">
        <v>3</v>
      </c>
      <c r="D466" s="221" t="s">
        <v>5513</v>
      </c>
      <c r="E466" s="19" t="s">
        <v>3</v>
      </c>
      <c r="F466" s="222">
        <v>-18.59</v>
      </c>
      <c r="H466" s="34"/>
    </row>
    <row r="467" spans="2:8" s="1" customFormat="1" ht="16.8" customHeight="1">
      <c r="B467" s="34"/>
      <c r="C467" s="221" t="s">
        <v>3</v>
      </c>
      <c r="D467" s="221" t="s">
        <v>5514</v>
      </c>
      <c r="E467" s="19" t="s">
        <v>3</v>
      </c>
      <c r="F467" s="222">
        <v>1.47</v>
      </c>
      <c r="H467" s="34"/>
    </row>
    <row r="468" spans="2:8" s="1" customFormat="1" ht="16.8" customHeight="1">
      <c r="B468" s="34"/>
      <c r="C468" s="221" t="s">
        <v>3</v>
      </c>
      <c r="D468" s="221" t="s">
        <v>5515</v>
      </c>
      <c r="E468" s="19" t="s">
        <v>3</v>
      </c>
      <c r="F468" s="222">
        <v>-2.7850000000000001</v>
      </c>
      <c r="H468" s="34"/>
    </row>
    <row r="469" spans="2:8" s="1" customFormat="1" ht="16.8" customHeight="1">
      <c r="B469" s="34"/>
      <c r="C469" s="221" t="s">
        <v>3</v>
      </c>
      <c r="D469" s="221" t="s">
        <v>451</v>
      </c>
      <c r="E469" s="19" t="s">
        <v>3</v>
      </c>
      <c r="F469" s="222">
        <v>185.70699999999999</v>
      </c>
      <c r="H469" s="34"/>
    </row>
    <row r="470" spans="2:8" s="1" customFormat="1" ht="16.8" customHeight="1">
      <c r="B470" s="34"/>
      <c r="C470" s="223" t="s">
        <v>5330</v>
      </c>
      <c r="H470" s="34"/>
    </row>
    <row r="471" spans="2:8" s="1" customFormat="1" ht="16.8" customHeight="1">
      <c r="B471" s="34"/>
      <c r="C471" s="221" t="s">
        <v>1320</v>
      </c>
      <c r="D471" s="221" t="s">
        <v>5516</v>
      </c>
      <c r="E471" s="19" t="s">
        <v>117</v>
      </c>
      <c r="F471" s="222">
        <v>185.70699999999999</v>
      </c>
      <c r="H471" s="34"/>
    </row>
    <row r="472" spans="2:8" s="1" customFormat="1" ht="16.8" customHeight="1">
      <c r="B472" s="34"/>
      <c r="C472" s="221" t="s">
        <v>1333</v>
      </c>
      <c r="D472" s="221" t="s">
        <v>5517</v>
      </c>
      <c r="E472" s="19" t="s">
        <v>117</v>
      </c>
      <c r="F472" s="222">
        <v>755.19399999999996</v>
      </c>
      <c r="H472" s="34"/>
    </row>
    <row r="473" spans="2:8" s="1" customFormat="1" ht="16.8" customHeight="1">
      <c r="B473" s="34"/>
      <c r="C473" s="221" t="s">
        <v>3052</v>
      </c>
      <c r="D473" s="221" t="s">
        <v>5518</v>
      </c>
      <c r="E473" s="19" t="s">
        <v>117</v>
      </c>
      <c r="F473" s="222">
        <v>185.70699999999999</v>
      </c>
      <c r="H473" s="34"/>
    </row>
    <row r="474" spans="2:8" s="1" customFormat="1" ht="16.8" customHeight="1">
      <c r="B474" s="34"/>
      <c r="C474" s="221" t="s">
        <v>3150</v>
      </c>
      <c r="D474" s="221" t="s">
        <v>5519</v>
      </c>
      <c r="E474" s="19" t="s">
        <v>117</v>
      </c>
      <c r="F474" s="222">
        <v>1188.0719999999999</v>
      </c>
      <c r="H474" s="34"/>
    </row>
    <row r="475" spans="2:8" s="1" customFormat="1" ht="16.8" customHeight="1">
      <c r="B475" s="34"/>
      <c r="C475" s="217" t="s">
        <v>221</v>
      </c>
      <c r="D475" s="218" t="s">
        <v>222</v>
      </c>
      <c r="E475" s="219" t="s">
        <v>112</v>
      </c>
      <c r="F475" s="220">
        <v>20.170000000000002</v>
      </c>
      <c r="H475" s="34"/>
    </row>
    <row r="476" spans="2:8" s="1" customFormat="1" ht="16.8" customHeight="1">
      <c r="B476" s="34"/>
      <c r="C476" s="221" t="s">
        <v>3</v>
      </c>
      <c r="D476" s="221" t="s">
        <v>909</v>
      </c>
      <c r="E476" s="19" t="s">
        <v>3</v>
      </c>
      <c r="F476" s="222">
        <v>0</v>
      </c>
      <c r="H476" s="34"/>
    </row>
    <row r="477" spans="2:8" s="1" customFormat="1" ht="16.8" customHeight="1">
      <c r="B477" s="34"/>
      <c r="C477" s="221" t="s">
        <v>3</v>
      </c>
      <c r="D477" s="221" t="s">
        <v>5520</v>
      </c>
      <c r="E477" s="19" t="s">
        <v>3</v>
      </c>
      <c r="F477" s="222">
        <v>5.04</v>
      </c>
      <c r="H477" s="34"/>
    </row>
    <row r="478" spans="2:8" s="1" customFormat="1" ht="16.8" customHeight="1">
      <c r="B478" s="34"/>
      <c r="C478" s="221" t="s">
        <v>3</v>
      </c>
      <c r="D478" s="221" t="s">
        <v>764</v>
      </c>
      <c r="E478" s="19" t="s">
        <v>3</v>
      </c>
      <c r="F478" s="222">
        <v>5.04</v>
      </c>
      <c r="H478" s="34"/>
    </row>
    <row r="479" spans="2:8" s="1" customFormat="1" ht="16.8" customHeight="1">
      <c r="B479" s="34"/>
      <c r="C479" s="221" t="s">
        <v>3</v>
      </c>
      <c r="D479" s="221" t="s">
        <v>911</v>
      </c>
      <c r="E479" s="19" t="s">
        <v>3</v>
      </c>
      <c r="F479" s="222">
        <v>0</v>
      </c>
      <c r="H479" s="34"/>
    </row>
    <row r="480" spans="2:8" s="1" customFormat="1" ht="16.8" customHeight="1">
      <c r="B480" s="34"/>
      <c r="C480" s="221" t="s">
        <v>3</v>
      </c>
      <c r="D480" s="221" t="s">
        <v>5521</v>
      </c>
      <c r="E480" s="19" t="s">
        <v>3</v>
      </c>
      <c r="F480" s="222">
        <v>4.9400000000000004</v>
      </c>
      <c r="H480" s="34"/>
    </row>
    <row r="481" spans="2:8" s="1" customFormat="1" ht="16.8" customHeight="1">
      <c r="B481" s="34"/>
      <c r="C481" s="221" t="s">
        <v>3</v>
      </c>
      <c r="D481" s="221" t="s">
        <v>5522</v>
      </c>
      <c r="E481" s="19" t="s">
        <v>3</v>
      </c>
      <c r="F481" s="222">
        <v>1.8</v>
      </c>
      <c r="H481" s="34"/>
    </row>
    <row r="482" spans="2:8" s="1" customFormat="1" ht="16.8" customHeight="1">
      <c r="B482" s="34"/>
      <c r="C482" s="221" t="s">
        <v>3</v>
      </c>
      <c r="D482" s="221" t="s">
        <v>764</v>
      </c>
      <c r="E482" s="19" t="s">
        <v>3</v>
      </c>
      <c r="F482" s="222">
        <v>6.74</v>
      </c>
      <c r="H482" s="34"/>
    </row>
    <row r="483" spans="2:8" s="1" customFormat="1" ht="16.8" customHeight="1">
      <c r="B483" s="34"/>
      <c r="C483" s="221" t="s">
        <v>3</v>
      </c>
      <c r="D483" s="221" t="s">
        <v>913</v>
      </c>
      <c r="E483" s="19" t="s">
        <v>3</v>
      </c>
      <c r="F483" s="222">
        <v>0</v>
      </c>
      <c r="H483" s="34"/>
    </row>
    <row r="484" spans="2:8" s="1" customFormat="1" ht="16.8" customHeight="1">
      <c r="B484" s="34"/>
      <c r="C484" s="221" t="s">
        <v>3</v>
      </c>
      <c r="D484" s="221" t="s">
        <v>5523</v>
      </c>
      <c r="E484" s="19" t="s">
        <v>3</v>
      </c>
      <c r="F484" s="222">
        <v>8.39</v>
      </c>
      <c r="H484" s="34"/>
    </row>
    <row r="485" spans="2:8" s="1" customFormat="1" ht="16.8" customHeight="1">
      <c r="B485" s="34"/>
      <c r="C485" s="221" t="s">
        <v>3</v>
      </c>
      <c r="D485" s="221" t="s">
        <v>764</v>
      </c>
      <c r="E485" s="19" t="s">
        <v>3</v>
      </c>
      <c r="F485" s="222">
        <v>8.39</v>
      </c>
      <c r="H485" s="34"/>
    </row>
    <row r="486" spans="2:8" s="1" customFormat="1" ht="16.8" customHeight="1">
      <c r="B486" s="34"/>
      <c r="C486" s="221" t="s">
        <v>3</v>
      </c>
      <c r="D486" s="221" t="s">
        <v>451</v>
      </c>
      <c r="E486" s="19" t="s">
        <v>3</v>
      </c>
      <c r="F486" s="222">
        <v>20.170000000000002</v>
      </c>
      <c r="H486" s="34"/>
    </row>
    <row r="487" spans="2:8" s="1" customFormat="1" ht="16.8" customHeight="1">
      <c r="B487" s="34"/>
      <c r="C487" s="223" t="s">
        <v>5330</v>
      </c>
      <c r="H487" s="34"/>
    </row>
    <row r="488" spans="2:8" s="1" customFormat="1" ht="16.8" customHeight="1">
      <c r="B488" s="34"/>
      <c r="C488" s="221" t="s">
        <v>2934</v>
      </c>
      <c r="D488" s="221" t="s">
        <v>5524</v>
      </c>
      <c r="E488" s="19" t="s">
        <v>650</v>
      </c>
      <c r="F488" s="222">
        <v>67.7</v>
      </c>
      <c r="H488" s="34"/>
    </row>
    <row r="489" spans="2:8" s="1" customFormat="1" ht="16.8" customHeight="1">
      <c r="B489" s="34"/>
      <c r="C489" s="221" t="s">
        <v>3114</v>
      </c>
      <c r="D489" s="221" t="s">
        <v>5525</v>
      </c>
      <c r="E489" s="19" t="s">
        <v>117</v>
      </c>
      <c r="F489" s="222">
        <v>12.045</v>
      </c>
      <c r="H489" s="34"/>
    </row>
    <row r="490" spans="2:8" s="1" customFormat="1" ht="16.8" customHeight="1">
      <c r="B490" s="34"/>
      <c r="C490" s="221" t="s">
        <v>3080</v>
      </c>
      <c r="D490" s="221" t="s">
        <v>5526</v>
      </c>
      <c r="E490" s="19" t="s">
        <v>650</v>
      </c>
      <c r="F490" s="222">
        <v>197.3</v>
      </c>
      <c r="H490" s="34"/>
    </row>
    <row r="491" spans="2:8" s="1" customFormat="1" ht="16.8" customHeight="1">
      <c r="B491" s="34"/>
      <c r="C491" s="217" t="s">
        <v>224</v>
      </c>
      <c r="D491" s="218" t="s">
        <v>225</v>
      </c>
      <c r="E491" s="219" t="s">
        <v>112</v>
      </c>
      <c r="F491" s="220">
        <v>47.96</v>
      </c>
      <c r="H491" s="34"/>
    </row>
    <row r="492" spans="2:8" s="1" customFormat="1" ht="16.8" customHeight="1">
      <c r="B492" s="34"/>
      <c r="C492" s="221" t="s">
        <v>3</v>
      </c>
      <c r="D492" s="221" t="s">
        <v>909</v>
      </c>
      <c r="E492" s="19" t="s">
        <v>3</v>
      </c>
      <c r="F492" s="222">
        <v>0</v>
      </c>
      <c r="H492" s="34"/>
    </row>
    <row r="493" spans="2:8" s="1" customFormat="1" ht="16.8" customHeight="1">
      <c r="B493" s="34"/>
      <c r="C493" s="221" t="s">
        <v>3</v>
      </c>
      <c r="D493" s="221" t="s">
        <v>5527</v>
      </c>
      <c r="E493" s="19" t="s">
        <v>3</v>
      </c>
      <c r="F493" s="222">
        <v>7.72</v>
      </c>
      <c r="H493" s="34"/>
    </row>
    <row r="494" spans="2:8" s="1" customFormat="1" ht="16.8" customHeight="1">
      <c r="B494" s="34"/>
      <c r="C494" s="221" t="s">
        <v>3</v>
      </c>
      <c r="D494" s="221" t="s">
        <v>5528</v>
      </c>
      <c r="E494" s="19" t="s">
        <v>3</v>
      </c>
      <c r="F494" s="222">
        <v>8.36</v>
      </c>
      <c r="H494" s="34"/>
    </row>
    <row r="495" spans="2:8" s="1" customFormat="1" ht="16.8" customHeight="1">
      <c r="B495" s="34"/>
      <c r="C495" s="221" t="s">
        <v>3</v>
      </c>
      <c r="D495" s="221" t="s">
        <v>5529</v>
      </c>
      <c r="E495" s="19" t="s">
        <v>3</v>
      </c>
      <c r="F495" s="222">
        <v>9.24</v>
      </c>
      <c r="H495" s="34"/>
    </row>
    <row r="496" spans="2:8" s="1" customFormat="1" ht="16.8" customHeight="1">
      <c r="B496" s="34"/>
      <c r="C496" s="221" t="s">
        <v>3</v>
      </c>
      <c r="D496" s="221" t="s">
        <v>5530</v>
      </c>
      <c r="E496" s="19" t="s">
        <v>3</v>
      </c>
      <c r="F496" s="222">
        <v>8.0399999999999991</v>
      </c>
      <c r="H496" s="34"/>
    </row>
    <row r="497" spans="2:8" s="1" customFormat="1" ht="16.8" customHeight="1">
      <c r="B497" s="34"/>
      <c r="C497" s="221" t="s">
        <v>3</v>
      </c>
      <c r="D497" s="221" t="s">
        <v>5531</v>
      </c>
      <c r="E497" s="19" t="s">
        <v>3</v>
      </c>
      <c r="F497" s="222">
        <v>9.56</v>
      </c>
      <c r="H497" s="34"/>
    </row>
    <row r="498" spans="2:8" s="1" customFormat="1" ht="16.8" customHeight="1">
      <c r="B498" s="34"/>
      <c r="C498" s="221" t="s">
        <v>3</v>
      </c>
      <c r="D498" s="221" t="s">
        <v>5532</v>
      </c>
      <c r="E498" s="19" t="s">
        <v>3</v>
      </c>
      <c r="F498" s="222">
        <v>5.04</v>
      </c>
      <c r="H498" s="34"/>
    </row>
    <row r="499" spans="2:8" s="1" customFormat="1" ht="16.8" customHeight="1">
      <c r="B499" s="34"/>
      <c r="C499" s="221" t="s">
        <v>3</v>
      </c>
      <c r="D499" s="221" t="s">
        <v>764</v>
      </c>
      <c r="E499" s="19" t="s">
        <v>3</v>
      </c>
      <c r="F499" s="222">
        <v>47.96</v>
      </c>
      <c r="H499" s="34"/>
    </row>
    <row r="500" spans="2:8" s="1" customFormat="1" ht="16.8" customHeight="1">
      <c r="B500" s="34"/>
      <c r="C500" s="221" t="s">
        <v>3</v>
      </c>
      <c r="D500" s="221" t="s">
        <v>451</v>
      </c>
      <c r="E500" s="19" t="s">
        <v>3</v>
      </c>
      <c r="F500" s="222">
        <v>47.96</v>
      </c>
      <c r="H500" s="34"/>
    </row>
    <row r="501" spans="2:8" s="1" customFormat="1" ht="16.8" customHeight="1">
      <c r="B501" s="34"/>
      <c r="C501" s="223" t="s">
        <v>5330</v>
      </c>
      <c r="H501" s="34"/>
    </row>
    <row r="502" spans="2:8" s="1" customFormat="1" ht="16.8" customHeight="1">
      <c r="B502" s="34"/>
      <c r="C502" s="221" t="s">
        <v>2934</v>
      </c>
      <c r="D502" s="221" t="s">
        <v>5524</v>
      </c>
      <c r="E502" s="19" t="s">
        <v>650</v>
      </c>
      <c r="F502" s="222">
        <v>67.7</v>
      </c>
      <c r="H502" s="34"/>
    </row>
    <row r="503" spans="2:8" s="1" customFormat="1" ht="16.8" customHeight="1">
      <c r="B503" s="34"/>
      <c r="C503" s="221" t="s">
        <v>3114</v>
      </c>
      <c r="D503" s="221" t="s">
        <v>5525</v>
      </c>
      <c r="E503" s="19" t="s">
        <v>117</v>
      </c>
      <c r="F503" s="222">
        <v>12.045</v>
      </c>
      <c r="H503" s="34"/>
    </row>
    <row r="504" spans="2:8" s="1" customFormat="1" ht="16.8" customHeight="1">
      <c r="B504" s="34"/>
      <c r="C504" s="221" t="s">
        <v>3080</v>
      </c>
      <c r="D504" s="221" t="s">
        <v>5526</v>
      </c>
      <c r="E504" s="19" t="s">
        <v>650</v>
      </c>
      <c r="F504" s="222">
        <v>197.3</v>
      </c>
      <c r="H504" s="34"/>
    </row>
    <row r="505" spans="2:8" s="1" customFormat="1" ht="16.8" customHeight="1">
      <c r="B505" s="34"/>
      <c r="C505" s="217" t="s">
        <v>227</v>
      </c>
      <c r="D505" s="218" t="s">
        <v>228</v>
      </c>
      <c r="E505" s="219" t="s">
        <v>112</v>
      </c>
      <c r="F505" s="220">
        <v>12.17</v>
      </c>
      <c r="H505" s="34"/>
    </row>
    <row r="506" spans="2:8" s="1" customFormat="1" ht="16.8" customHeight="1">
      <c r="B506" s="34"/>
      <c r="C506" s="221" t="s">
        <v>3</v>
      </c>
      <c r="D506" s="221" t="s">
        <v>909</v>
      </c>
      <c r="E506" s="19" t="s">
        <v>3</v>
      </c>
      <c r="F506" s="222">
        <v>0</v>
      </c>
      <c r="H506" s="34"/>
    </row>
    <row r="507" spans="2:8" s="1" customFormat="1" ht="16.8" customHeight="1">
      <c r="B507" s="34"/>
      <c r="C507" s="221" t="s">
        <v>3</v>
      </c>
      <c r="D507" s="221" t="s">
        <v>5533</v>
      </c>
      <c r="E507" s="19" t="s">
        <v>3</v>
      </c>
      <c r="F507" s="222">
        <v>5.53</v>
      </c>
      <c r="H507" s="34"/>
    </row>
    <row r="508" spans="2:8" s="1" customFormat="1" ht="16.8" customHeight="1">
      <c r="B508" s="34"/>
      <c r="C508" s="221" t="s">
        <v>3</v>
      </c>
      <c r="D508" s="221" t="s">
        <v>5534</v>
      </c>
      <c r="E508" s="19" t="s">
        <v>3</v>
      </c>
      <c r="F508" s="222">
        <v>6.64</v>
      </c>
      <c r="H508" s="34"/>
    </row>
    <row r="509" spans="2:8" s="1" customFormat="1" ht="16.8" customHeight="1">
      <c r="B509" s="34"/>
      <c r="C509" s="221" t="s">
        <v>3</v>
      </c>
      <c r="D509" s="221" t="s">
        <v>764</v>
      </c>
      <c r="E509" s="19" t="s">
        <v>3</v>
      </c>
      <c r="F509" s="222">
        <v>12.17</v>
      </c>
      <c r="H509" s="34"/>
    </row>
    <row r="510" spans="2:8" s="1" customFormat="1" ht="16.8" customHeight="1">
      <c r="B510" s="34"/>
      <c r="C510" s="221" t="s">
        <v>3</v>
      </c>
      <c r="D510" s="221" t="s">
        <v>451</v>
      </c>
      <c r="E510" s="19" t="s">
        <v>3</v>
      </c>
      <c r="F510" s="222">
        <v>12.17</v>
      </c>
      <c r="H510" s="34"/>
    </row>
    <row r="511" spans="2:8" s="1" customFormat="1" ht="16.8" customHeight="1">
      <c r="B511" s="34"/>
      <c r="C511" s="223" t="s">
        <v>5330</v>
      </c>
      <c r="H511" s="34"/>
    </row>
    <row r="512" spans="2:8" s="1" customFormat="1" ht="16.8" customHeight="1">
      <c r="B512" s="34"/>
      <c r="C512" s="221" t="s">
        <v>2934</v>
      </c>
      <c r="D512" s="221" t="s">
        <v>5524</v>
      </c>
      <c r="E512" s="19" t="s">
        <v>650</v>
      </c>
      <c r="F512" s="222">
        <v>67.7</v>
      </c>
      <c r="H512" s="34"/>
    </row>
    <row r="513" spans="2:8" s="1" customFormat="1" ht="16.8" customHeight="1">
      <c r="B513" s="34"/>
      <c r="C513" s="221" t="s">
        <v>3114</v>
      </c>
      <c r="D513" s="221" t="s">
        <v>5525</v>
      </c>
      <c r="E513" s="19" t="s">
        <v>117</v>
      </c>
      <c r="F513" s="222">
        <v>12.045</v>
      </c>
      <c r="H513" s="34"/>
    </row>
    <row r="514" spans="2:8" s="1" customFormat="1" ht="16.8" customHeight="1">
      <c r="B514" s="34"/>
      <c r="C514" s="221" t="s">
        <v>3080</v>
      </c>
      <c r="D514" s="221" t="s">
        <v>5526</v>
      </c>
      <c r="E514" s="19" t="s">
        <v>650</v>
      </c>
      <c r="F514" s="222">
        <v>197.3</v>
      </c>
      <c r="H514" s="34"/>
    </row>
    <row r="515" spans="2:8" s="1" customFormat="1" ht="16.8" customHeight="1">
      <c r="B515" s="34"/>
      <c r="C515" s="217" t="s">
        <v>5535</v>
      </c>
      <c r="D515" s="218" t="s">
        <v>5536</v>
      </c>
      <c r="E515" s="219" t="s">
        <v>117</v>
      </c>
      <c r="F515" s="220">
        <v>345.93299999999999</v>
      </c>
      <c r="H515" s="34"/>
    </row>
    <row r="516" spans="2:8" s="1" customFormat="1" ht="16.8" customHeight="1">
      <c r="B516" s="34"/>
      <c r="C516" s="221" t="s">
        <v>3</v>
      </c>
      <c r="D516" s="221" t="s">
        <v>5537</v>
      </c>
      <c r="E516" s="19" t="s">
        <v>3</v>
      </c>
      <c r="F516" s="222">
        <v>0</v>
      </c>
      <c r="H516" s="34"/>
    </row>
    <row r="517" spans="2:8" s="1" customFormat="1" ht="16.8" customHeight="1">
      <c r="B517" s="34"/>
      <c r="C517" s="221" t="s">
        <v>3</v>
      </c>
      <c r="D517" s="221" t="s">
        <v>5538</v>
      </c>
      <c r="E517" s="19" t="s">
        <v>3</v>
      </c>
      <c r="F517" s="222">
        <v>113</v>
      </c>
      <c r="H517" s="34"/>
    </row>
    <row r="518" spans="2:8" s="1" customFormat="1" ht="16.8" customHeight="1">
      <c r="B518" s="34"/>
      <c r="C518" s="221" t="s">
        <v>3</v>
      </c>
      <c r="D518" s="221" t="s">
        <v>5539</v>
      </c>
      <c r="E518" s="19" t="s">
        <v>3</v>
      </c>
      <c r="F518" s="222">
        <v>58.6</v>
      </c>
      <c r="H518" s="34"/>
    </row>
    <row r="519" spans="2:8" s="1" customFormat="1" ht="16.8" customHeight="1">
      <c r="B519" s="34"/>
      <c r="C519" s="221" t="s">
        <v>3</v>
      </c>
      <c r="D519" s="221" t="s">
        <v>5540</v>
      </c>
      <c r="E519" s="19" t="s">
        <v>3</v>
      </c>
      <c r="F519" s="222">
        <v>162.5</v>
      </c>
      <c r="H519" s="34"/>
    </row>
    <row r="520" spans="2:8" s="1" customFormat="1" ht="16.8" customHeight="1">
      <c r="B520" s="34"/>
      <c r="C520" s="221" t="s">
        <v>3</v>
      </c>
      <c r="D520" s="221" t="s">
        <v>5541</v>
      </c>
      <c r="E520" s="19" t="s">
        <v>3</v>
      </c>
      <c r="F520" s="222">
        <v>85.7</v>
      </c>
      <c r="H520" s="34"/>
    </row>
    <row r="521" spans="2:8" s="1" customFormat="1" ht="16.8" customHeight="1">
      <c r="B521" s="34"/>
      <c r="C521" s="221" t="s">
        <v>3</v>
      </c>
      <c r="D521" s="221" t="s">
        <v>5542</v>
      </c>
      <c r="E521" s="19" t="s">
        <v>3</v>
      </c>
      <c r="F521" s="222">
        <v>-58.067</v>
      </c>
      <c r="H521" s="34"/>
    </row>
    <row r="522" spans="2:8" s="1" customFormat="1" ht="16.8" customHeight="1">
      <c r="B522" s="34"/>
      <c r="C522" s="221" t="s">
        <v>3</v>
      </c>
      <c r="D522" s="221" t="s">
        <v>5543</v>
      </c>
      <c r="E522" s="19" t="s">
        <v>3</v>
      </c>
      <c r="F522" s="222">
        <v>-13.25</v>
      </c>
      <c r="H522" s="34"/>
    </row>
    <row r="523" spans="2:8" s="1" customFormat="1" ht="16.8" customHeight="1">
      <c r="B523" s="34"/>
      <c r="C523" s="221" t="s">
        <v>3</v>
      </c>
      <c r="D523" s="221" t="s">
        <v>5544</v>
      </c>
      <c r="E523" s="19" t="s">
        <v>3</v>
      </c>
      <c r="F523" s="222">
        <v>-2.5499999999999998</v>
      </c>
      <c r="H523" s="34"/>
    </row>
    <row r="524" spans="2:8" s="1" customFormat="1" ht="16.8" customHeight="1">
      <c r="B524" s="34"/>
      <c r="C524" s="221" t="s">
        <v>3</v>
      </c>
      <c r="D524" s="221" t="s">
        <v>451</v>
      </c>
      <c r="E524" s="19" t="s">
        <v>3</v>
      </c>
      <c r="F524" s="222">
        <v>345.93299999999999</v>
      </c>
      <c r="H524" s="34"/>
    </row>
    <row r="525" spans="2:8" s="1" customFormat="1" ht="16.8" customHeight="1">
      <c r="B525" s="34"/>
      <c r="C525" s="217" t="s">
        <v>230</v>
      </c>
      <c r="D525" s="218" t="s">
        <v>231</v>
      </c>
      <c r="E525" s="219" t="s">
        <v>112</v>
      </c>
      <c r="F525" s="220">
        <v>128.96</v>
      </c>
      <c r="H525" s="34"/>
    </row>
    <row r="526" spans="2:8" s="1" customFormat="1" ht="16.8" customHeight="1">
      <c r="B526" s="34"/>
      <c r="C526" s="221" t="s">
        <v>3</v>
      </c>
      <c r="D526" s="221" t="s">
        <v>233</v>
      </c>
      <c r="E526" s="19" t="s">
        <v>3</v>
      </c>
      <c r="F526" s="222">
        <v>72.39</v>
      </c>
      <c r="H526" s="34"/>
    </row>
    <row r="527" spans="2:8" s="1" customFormat="1" ht="16.8" customHeight="1">
      <c r="B527" s="34"/>
      <c r="C527" s="221" t="s">
        <v>3</v>
      </c>
      <c r="D527" s="221" t="s">
        <v>5545</v>
      </c>
      <c r="E527" s="19" t="s">
        <v>3</v>
      </c>
      <c r="F527" s="222">
        <v>36.4</v>
      </c>
      <c r="H527" s="34"/>
    </row>
    <row r="528" spans="2:8" s="1" customFormat="1" ht="16.8" customHeight="1">
      <c r="B528" s="34"/>
      <c r="C528" s="221" t="s">
        <v>3</v>
      </c>
      <c r="D528" s="221" t="s">
        <v>221</v>
      </c>
      <c r="E528" s="19" t="s">
        <v>3</v>
      </c>
      <c r="F528" s="222">
        <v>20.170000000000002</v>
      </c>
      <c r="H528" s="34"/>
    </row>
    <row r="529" spans="2:8" s="1" customFormat="1" ht="16.8" customHeight="1">
      <c r="B529" s="34"/>
      <c r="C529" s="221" t="s">
        <v>3</v>
      </c>
      <c r="D529" s="221" t="s">
        <v>451</v>
      </c>
      <c r="E529" s="19" t="s">
        <v>3</v>
      </c>
      <c r="F529" s="222">
        <v>128.96</v>
      </c>
      <c r="H529" s="34"/>
    </row>
    <row r="530" spans="2:8" s="1" customFormat="1" ht="16.8" customHeight="1">
      <c r="B530" s="34"/>
      <c r="C530" s="223" t="s">
        <v>5330</v>
      </c>
      <c r="H530" s="34"/>
    </row>
    <row r="531" spans="2:8" s="1" customFormat="1" ht="20.399999999999999">
      <c r="B531" s="34"/>
      <c r="C531" s="221" t="s">
        <v>1528</v>
      </c>
      <c r="D531" s="221" t="s">
        <v>5546</v>
      </c>
      <c r="E531" s="19" t="s">
        <v>650</v>
      </c>
      <c r="F531" s="222">
        <v>348.59800000000001</v>
      </c>
      <c r="H531" s="34"/>
    </row>
    <row r="532" spans="2:8" s="1" customFormat="1" ht="16.8" customHeight="1">
      <c r="B532" s="34"/>
      <c r="C532" s="221" t="s">
        <v>3167</v>
      </c>
      <c r="D532" s="221" t="s">
        <v>5336</v>
      </c>
      <c r="E532" s="19" t="s">
        <v>650</v>
      </c>
      <c r="F532" s="222">
        <v>682.25</v>
      </c>
      <c r="H532" s="34"/>
    </row>
    <row r="533" spans="2:8" s="1" customFormat="1" ht="16.8" customHeight="1">
      <c r="B533" s="34"/>
      <c r="C533" s="217" t="s">
        <v>233</v>
      </c>
      <c r="D533" s="218" t="s">
        <v>234</v>
      </c>
      <c r="E533" s="219" t="s">
        <v>112</v>
      </c>
      <c r="F533" s="220">
        <v>72.39</v>
      </c>
      <c r="H533" s="34"/>
    </row>
    <row r="534" spans="2:8" s="1" customFormat="1" ht="16.8" customHeight="1">
      <c r="B534" s="34"/>
      <c r="C534" s="221" t="s">
        <v>3</v>
      </c>
      <c r="D534" s="221" t="s">
        <v>909</v>
      </c>
      <c r="E534" s="19" t="s">
        <v>3</v>
      </c>
      <c r="F534" s="222">
        <v>0</v>
      </c>
      <c r="H534" s="34"/>
    </row>
    <row r="535" spans="2:8" s="1" customFormat="1" ht="16.8" customHeight="1">
      <c r="B535" s="34"/>
      <c r="C535" s="221" t="s">
        <v>3</v>
      </c>
      <c r="D535" s="221" t="s">
        <v>5547</v>
      </c>
      <c r="E535" s="19" t="s">
        <v>3</v>
      </c>
      <c r="F535" s="222">
        <v>13.62</v>
      </c>
      <c r="H535" s="34"/>
    </row>
    <row r="536" spans="2:8" s="1" customFormat="1" ht="16.8" customHeight="1">
      <c r="B536" s="34"/>
      <c r="C536" s="221" t="s">
        <v>3</v>
      </c>
      <c r="D536" s="221" t="s">
        <v>5548</v>
      </c>
      <c r="E536" s="19" t="s">
        <v>3</v>
      </c>
      <c r="F536" s="222">
        <v>9.0500000000000007</v>
      </c>
      <c r="H536" s="34"/>
    </row>
    <row r="537" spans="2:8" s="1" customFormat="1" ht="16.8" customHeight="1">
      <c r="B537" s="34"/>
      <c r="C537" s="221" t="s">
        <v>3</v>
      </c>
      <c r="D537" s="221" t="s">
        <v>5549</v>
      </c>
      <c r="E537" s="19" t="s">
        <v>3</v>
      </c>
      <c r="F537" s="222">
        <v>15.16</v>
      </c>
      <c r="H537" s="34"/>
    </row>
    <row r="538" spans="2:8" s="1" customFormat="1" ht="16.8" customHeight="1">
      <c r="B538" s="34"/>
      <c r="C538" s="221" t="s">
        <v>3</v>
      </c>
      <c r="D538" s="221" t="s">
        <v>5550</v>
      </c>
      <c r="E538" s="19" t="s">
        <v>3</v>
      </c>
      <c r="F538" s="222">
        <v>3.8</v>
      </c>
      <c r="H538" s="34"/>
    </row>
    <row r="539" spans="2:8" s="1" customFormat="1" ht="16.8" customHeight="1">
      <c r="B539" s="34"/>
      <c r="C539" s="221" t="s">
        <v>3</v>
      </c>
      <c r="D539" s="221" t="s">
        <v>5551</v>
      </c>
      <c r="E539" s="19" t="s">
        <v>3</v>
      </c>
      <c r="F539" s="222">
        <v>5.94</v>
      </c>
      <c r="H539" s="34"/>
    </row>
    <row r="540" spans="2:8" s="1" customFormat="1" ht="16.8" customHeight="1">
      <c r="B540" s="34"/>
      <c r="C540" s="221" t="s">
        <v>3</v>
      </c>
      <c r="D540" s="221" t="s">
        <v>764</v>
      </c>
      <c r="E540" s="19" t="s">
        <v>3</v>
      </c>
      <c r="F540" s="222">
        <v>47.57</v>
      </c>
      <c r="H540" s="34"/>
    </row>
    <row r="541" spans="2:8" s="1" customFormat="1" ht="16.8" customHeight="1">
      <c r="B541" s="34"/>
      <c r="C541" s="221" t="s">
        <v>3</v>
      </c>
      <c r="D541" s="221" t="s">
        <v>911</v>
      </c>
      <c r="E541" s="19" t="s">
        <v>3</v>
      </c>
      <c r="F541" s="222">
        <v>0</v>
      </c>
      <c r="H541" s="34"/>
    </row>
    <row r="542" spans="2:8" s="1" customFormat="1" ht="16.8" customHeight="1">
      <c r="B542" s="34"/>
      <c r="C542" s="221" t="s">
        <v>3</v>
      </c>
      <c r="D542" s="221" t="s">
        <v>5552</v>
      </c>
      <c r="E542" s="19" t="s">
        <v>3</v>
      </c>
      <c r="F542" s="222">
        <v>12.84</v>
      </c>
      <c r="H542" s="34"/>
    </row>
    <row r="543" spans="2:8" s="1" customFormat="1" ht="16.8" customHeight="1">
      <c r="B543" s="34"/>
      <c r="C543" s="221" t="s">
        <v>3</v>
      </c>
      <c r="D543" s="221" t="s">
        <v>5553</v>
      </c>
      <c r="E543" s="19" t="s">
        <v>3</v>
      </c>
      <c r="F543" s="222">
        <v>5.74</v>
      </c>
      <c r="H543" s="34"/>
    </row>
    <row r="544" spans="2:8" s="1" customFormat="1" ht="16.8" customHeight="1">
      <c r="B544" s="34"/>
      <c r="C544" s="221" t="s">
        <v>3</v>
      </c>
      <c r="D544" s="221" t="s">
        <v>764</v>
      </c>
      <c r="E544" s="19" t="s">
        <v>3</v>
      </c>
      <c r="F544" s="222">
        <v>18.579999999999998</v>
      </c>
      <c r="H544" s="34"/>
    </row>
    <row r="545" spans="2:8" s="1" customFormat="1" ht="16.8" customHeight="1">
      <c r="B545" s="34"/>
      <c r="C545" s="221" t="s">
        <v>3</v>
      </c>
      <c r="D545" s="221" t="s">
        <v>913</v>
      </c>
      <c r="E545" s="19" t="s">
        <v>3</v>
      </c>
      <c r="F545" s="222">
        <v>0</v>
      </c>
      <c r="H545" s="34"/>
    </row>
    <row r="546" spans="2:8" s="1" customFormat="1" ht="16.8" customHeight="1">
      <c r="B546" s="34"/>
      <c r="C546" s="221" t="s">
        <v>3</v>
      </c>
      <c r="D546" s="221" t="s">
        <v>5554</v>
      </c>
      <c r="E546" s="19" t="s">
        <v>3</v>
      </c>
      <c r="F546" s="222">
        <v>6.24</v>
      </c>
      <c r="H546" s="34"/>
    </row>
    <row r="547" spans="2:8" s="1" customFormat="1" ht="16.8" customHeight="1">
      <c r="B547" s="34"/>
      <c r="C547" s="221" t="s">
        <v>3</v>
      </c>
      <c r="D547" s="221" t="s">
        <v>764</v>
      </c>
      <c r="E547" s="19" t="s">
        <v>3</v>
      </c>
      <c r="F547" s="222">
        <v>6.24</v>
      </c>
      <c r="H547" s="34"/>
    </row>
    <row r="548" spans="2:8" s="1" customFormat="1" ht="16.8" customHeight="1">
      <c r="B548" s="34"/>
      <c r="C548" s="221" t="s">
        <v>3</v>
      </c>
      <c r="D548" s="221" t="s">
        <v>451</v>
      </c>
      <c r="E548" s="19" t="s">
        <v>3</v>
      </c>
      <c r="F548" s="222">
        <v>72.39</v>
      </c>
      <c r="H548" s="34"/>
    </row>
    <row r="549" spans="2:8" s="1" customFormat="1" ht="16.8" customHeight="1">
      <c r="B549" s="34"/>
      <c r="C549" s="223" t="s">
        <v>5330</v>
      </c>
      <c r="H549" s="34"/>
    </row>
    <row r="550" spans="2:8" s="1" customFormat="1" ht="20.399999999999999">
      <c r="B550" s="34"/>
      <c r="C550" s="221" t="s">
        <v>2870</v>
      </c>
      <c r="D550" s="221" t="s">
        <v>5555</v>
      </c>
      <c r="E550" s="19" t="s">
        <v>650</v>
      </c>
      <c r="F550" s="222">
        <v>99.183999999999997</v>
      </c>
      <c r="H550" s="34"/>
    </row>
    <row r="551" spans="2:8" s="1" customFormat="1" ht="16.8" customHeight="1">
      <c r="B551" s="34"/>
      <c r="C551" s="217" t="s">
        <v>5545</v>
      </c>
      <c r="D551" s="218" t="s">
        <v>5556</v>
      </c>
      <c r="E551" s="219" t="s">
        <v>112</v>
      </c>
      <c r="F551" s="220">
        <v>36.4</v>
      </c>
      <c r="H551" s="34"/>
    </row>
    <row r="552" spans="2:8" s="1" customFormat="1" ht="16.8" customHeight="1">
      <c r="B552" s="34"/>
      <c r="C552" s="221" t="s">
        <v>3</v>
      </c>
      <c r="D552" s="221" t="s">
        <v>913</v>
      </c>
      <c r="E552" s="19" t="s">
        <v>3</v>
      </c>
      <c r="F552" s="222">
        <v>0</v>
      </c>
      <c r="H552" s="34"/>
    </row>
    <row r="553" spans="2:8" s="1" customFormat="1" ht="16.8" customHeight="1">
      <c r="B553" s="34"/>
      <c r="C553" s="221" t="s">
        <v>3</v>
      </c>
      <c r="D553" s="221" t="s">
        <v>5557</v>
      </c>
      <c r="E553" s="19" t="s">
        <v>3</v>
      </c>
      <c r="F553" s="222">
        <v>36.4</v>
      </c>
      <c r="H553" s="34"/>
    </row>
    <row r="554" spans="2:8" s="1" customFormat="1" ht="16.8" customHeight="1">
      <c r="B554" s="34"/>
      <c r="C554" s="221" t="s">
        <v>3</v>
      </c>
      <c r="D554" s="221" t="s">
        <v>764</v>
      </c>
      <c r="E554" s="19" t="s">
        <v>3</v>
      </c>
      <c r="F554" s="222">
        <v>36.4</v>
      </c>
      <c r="H554" s="34"/>
    </row>
    <row r="555" spans="2:8" s="1" customFormat="1" ht="16.8" customHeight="1">
      <c r="B555" s="34"/>
      <c r="C555" s="221" t="s">
        <v>3</v>
      </c>
      <c r="D555" s="221" t="s">
        <v>451</v>
      </c>
      <c r="E555" s="19" t="s">
        <v>3</v>
      </c>
      <c r="F555" s="222">
        <v>36.4</v>
      </c>
      <c r="H555" s="34"/>
    </row>
    <row r="556" spans="2:8" s="1" customFormat="1" ht="16.8" customHeight="1">
      <c r="B556" s="34"/>
      <c r="C556" s="217" t="s">
        <v>236</v>
      </c>
      <c r="D556" s="218" t="s">
        <v>237</v>
      </c>
      <c r="E556" s="219" t="s">
        <v>112</v>
      </c>
      <c r="F556" s="220">
        <v>144.37799999999999</v>
      </c>
      <c r="H556" s="34"/>
    </row>
    <row r="557" spans="2:8" s="1" customFormat="1" ht="16.8" customHeight="1">
      <c r="B557" s="34"/>
      <c r="C557" s="221" t="s">
        <v>3</v>
      </c>
      <c r="D557" s="221" t="s">
        <v>239</v>
      </c>
      <c r="E557" s="19" t="s">
        <v>3</v>
      </c>
      <c r="F557" s="222">
        <v>22.898</v>
      </c>
      <c r="H557" s="34"/>
    </row>
    <row r="558" spans="2:8" s="1" customFormat="1" ht="16.8" customHeight="1">
      <c r="B558" s="34"/>
      <c r="C558" s="221" t="s">
        <v>3</v>
      </c>
      <c r="D558" s="221" t="s">
        <v>5558</v>
      </c>
      <c r="E558" s="19" t="s">
        <v>3</v>
      </c>
      <c r="F558" s="222">
        <v>73.52</v>
      </c>
      <c r="H558" s="34"/>
    </row>
    <row r="559" spans="2:8" s="1" customFormat="1" ht="16.8" customHeight="1">
      <c r="B559" s="34"/>
      <c r="C559" s="221" t="s">
        <v>3</v>
      </c>
      <c r="D559" s="221" t="s">
        <v>224</v>
      </c>
      <c r="E559" s="19" t="s">
        <v>3</v>
      </c>
      <c r="F559" s="222">
        <v>47.96</v>
      </c>
      <c r="H559" s="34"/>
    </row>
    <row r="560" spans="2:8" s="1" customFormat="1" ht="16.8" customHeight="1">
      <c r="B560" s="34"/>
      <c r="C560" s="221" t="s">
        <v>3</v>
      </c>
      <c r="D560" s="221" t="s">
        <v>451</v>
      </c>
      <c r="E560" s="19" t="s">
        <v>3</v>
      </c>
      <c r="F560" s="222">
        <v>144.37799999999999</v>
      </c>
      <c r="H560" s="34"/>
    </row>
    <row r="561" spans="2:8" s="1" customFormat="1" ht="16.8" customHeight="1">
      <c r="B561" s="34"/>
      <c r="C561" s="223" t="s">
        <v>5330</v>
      </c>
      <c r="H561" s="34"/>
    </row>
    <row r="562" spans="2:8" s="1" customFormat="1" ht="20.399999999999999">
      <c r="B562" s="34"/>
      <c r="C562" s="221" t="s">
        <v>1528</v>
      </c>
      <c r="D562" s="221" t="s">
        <v>5546</v>
      </c>
      <c r="E562" s="19" t="s">
        <v>650</v>
      </c>
      <c r="F562" s="222">
        <v>348.59800000000001</v>
      </c>
      <c r="H562" s="34"/>
    </row>
    <row r="563" spans="2:8" s="1" customFormat="1" ht="16.8" customHeight="1">
      <c r="B563" s="34"/>
      <c r="C563" s="221" t="s">
        <v>3167</v>
      </c>
      <c r="D563" s="221" t="s">
        <v>5336</v>
      </c>
      <c r="E563" s="19" t="s">
        <v>650</v>
      </c>
      <c r="F563" s="222">
        <v>682.25</v>
      </c>
      <c r="H563" s="34"/>
    </row>
    <row r="564" spans="2:8" s="1" customFormat="1" ht="16.8" customHeight="1">
      <c r="B564" s="34"/>
      <c r="C564" s="217" t="s">
        <v>239</v>
      </c>
      <c r="D564" s="218" t="s">
        <v>240</v>
      </c>
      <c r="E564" s="219" t="s">
        <v>112</v>
      </c>
      <c r="F564" s="220">
        <v>22.898</v>
      </c>
      <c r="H564" s="34"/>
    </row>
    <row r="565" spans="2:8" s="1" customFormat="1" ht="16.8" customHeight="1">
      <c r="B565" s="34"/>
      <c r="C565" s="221" t="s">
        <v>3</v>
      </c>
      <c r="D565" s="221" t="s">
        <v>909</v>
      </c>
      <c r="E565" s="19" t="s">
        <v>3</v>
      </c>
      <c r="F565" s="222">
        <v>0</v>
      </c>
      <c r="H565" s="34"/>
    </row>
    <row r="566" spans="2:8" s="1" customFormat="1" ht="16.8" customHeight="1">
      <c r="B566" s="34"/>
      <c r="C566" s="221" t="s">
        <v>3</v>
      </c>
      <c r="D566" s="221" t="s">
        <v>5559</v>
      </c>
      <c r="E566" s="19" t="s">
        <v>3</v>
      </c>
      <c r="F566" s="222">
        <v>22.898</v>
      </c>
      <c r="H566" s="34"/>
    </row>
    <row r="567" spans="2:8" s="1" customFormat="1" ht="16.8" customHeight="1">
      <c r="B567" s="34"/>
      <c r="C567" s="221" t="s">
        <v>3</v>
      </c>
      <c r="D567" s="221" t="s">
        <v>764</v>
      </c>
      <c r="E567" s="19" t="s">
        <v>3</v>
      </c>
      <c r="F567" s="222">
        <v>22.898</v>
      </c>
      <c r="H567" s="34"/>
    </row>
    <row r="568" spans="2:8" s="1" customFormat="1" ht="16.8" customHeight="1">
      <c r="B568" s="34"/>
      <c r="C568" s="221" t="s">
        <v>3</v>
      </c>
      <c r="D568" s="221" t="s">
        <v>451</v>
      </c>
      <c r="E568" s="19" t="s">
        <v>3</v>
      </c>
      <c r="F568" s="222">
        <v>22.898</v>
      </c>
      <c r="H568" s="34"/>
    </row>
    <row r="569" spans="2:8" s="1" customFormat="1" ht="16.8" customHeight="1">
      <c r="B569" s="34"/>
      <c r="C569" s="223" t="s">
        <v>5330</v>
      </c>
      <c r="H569" s="34"/>
    </row>
    <row r="570" spans="2:8" s="1" customFormat="1" ht="16.8" customHeight="1">
      <c r="B570" s="34"/>
      <c r="C570" s="221" t="s">
        <v>1610</v>
      </c>
      <c r="D570" s="221" t="s">
        <v>5402</v>
      </c>
      <c r="E570" s="19" t="s">
        <v>117</v>
      </c>
      <c r="F570" s="222">
        <v>196.54400000000001</v>
      </c>
      <c r="H570" s="34"/>
    </row>
    <row r="571" spans="2:8" s="1" customFormat="1" ht="20.399999999999999">
      <c r="B571" s="34"/>
      <c r="C571" s="221" t="s">
        <v>2870</v>
      </c>
      <c r="D571" s="221" t="s">
        <v>5555</v>
      </c>
      <c r="E571" s="19" t="s">
        <v>650</v>
      </c>
      <c r="F571" s="222">
        <v>99.183999999999997</v>
      </c>
      <c r="H571" s="34"/>
    </row>
    <row r="572" spans="2:8" s="1" customFormat="1" ht="16.8" customHeight="1">
      <c r="B572" s="34"/>
      <c r="C572" s="217" t="s">
        <v>5558</v>
      </c>
      <c r="D572" s="218" t="s">
        <v>5560</v>
      </c>
      <c r="E572" s="219" t="s">
        <v>112</v>
      </c>
      <c r="F572" s="220">
        <v>73.52</v>
      </c>
      <c r="H572" s="34"/>
    </row>
    <row r="573" spans="2:8" s="1" customFormat="1" ht="16.8" customHeight="1">
      <c r="B573" s="34"/>
      <c r="C573" s="221" t="s">
        <v>3</v>
      </c>
      <c r="D573" s="221" t="s">
        <v>909</v>
      </c>
      <c r="E573" s="19" t="s">
        <v>3</v>
      </c>
      <c r="F573" s="222">
        <v>0</v>
      </c>
      <c r="H573" s="34"/>
    </row>
    <row r="574" spans="2:8" s="1" customFormat="1" ht="16.8" customHeight="1">
      <c r="B574" s="34"/>
      <c r="C574" s="221" t="s">
        <v>3</v>
      </c>
      <c r="D574" s="221" t="s">
        <v>5561</v>
      </c>
      <c r="E574" s="19" t="s">
        <v>3</v>
      </c>
      <c r="F574" s="222">
        <v>30.4</v>
      </c>
      <c r="H574" s="34"/>
    </row>
    <row r="575" spans="2:8" s="1" customFormat="1" ht="16.8" customHeight="1">
      <c r="B575" s="34"/>
      <c r="C575" s="221" t="s">
        <v>3</v>
      </c>
      <c r="D575" s="221" t="s">
        <v>764</v>
      </c>
      <c r="E575" s="19" t="s">
        <v>3</v>
      </c>
      <c r="F575" s="222">
        <v>30.4</v>
      </c>
      <c r="H575" s="34"/>
    </row>
    <row r="576" spans="2:8" s="1" customFormat="1" ht="16.8" customHeight="1">
      <c r="B576" s="34"/>
      <c r="C576" s="221" t="s">
        <v>3</v>
      </c>
      <c r="D576" s="221" t="s">
        <v>5361</v>
      </c>
      <c r="E576" s="19" t="s">
        <v>3</v>
      </c>
      <c r="F576" s="222">
        <v>0</v>
      </c>
      <c r="H576" s="34"/>
    </row>
    <row r="577" spans="2:8" s="1" customFormat="1" ht="16.8" customHeight="1">
      <c r="B577" s="34"/>
      <c r="C577" s="221" t="s">
        <v>3</v>
      </c>
      <c r="D577" s="221" t="s">
        <v>5562</v>
      </c>
      <c r="E577" s="19" t="s">
        <v>3</v>
      </c>
      <c r="F577" s="222">
        <v>21.3</v>
      </c>
      <c r="H577" s="34"/>
    </row>
    <row r="578" spans="2:8" s="1" customFormat="1" ht="16.8" customHeight="1">
      <c r="B578" s="34"/>
      <c r="C578" s="221" t="s">
        <v>3</v>
      </c>
      <c r="D578" s="221" t="s">
        <v>5563</v>
      </c>
      <c r="E578" s="19" t="s">
        <v>3</v>
      </c>
      <c r="F578" s="222">
        <v>21.82</v>
      </c>
      <c r="H578" s="34"/>
    </row>
    <row r="579" spans="2:8" s="1" customFormat="1" ht="16.8" customHeight="1">
      <c r="B579" s="34"/>
      <c r="C579" s="221" t="s">
        <v>3</v>
      </c>
      <c r="D579" s="221" t="s">
        <v>764</v>
      </c>
      <c r="E579" s="19" t="s">
        <v>3</v>
      </c>
      <c r="F579" s="222">
        <v>43.12</v>
      </c>
      <c r="H579" s="34"/>
    </row>
    <row r="580" spans="2:8" s="1" customFormat="1" ht="16.8" customHeight="1">
      <c r="B580" s="34"/>
      <c r="C580" s="221" t="s">
        <v>3</v>
      </c>
      <c r="D580" s="221" t="s">
        <v>451</v>
      </c>
      <c r="E580" s="19" t="s">
        <v>3</v>
      </c>
      <c r="F580" s="222">
        <v>73.52</v>
      </c>
      <c r="H580" s="34"/>
    </row>
    <row r="581" spans="2:8" s="1" customFormat="1" ht="16.8" customHeight="1">
      <c r="B581" s="34"/>
      <c r="C581" s="217" t="s">
        <v>242</v>
      </c>
      <c r="D581" s="218" t="s">
        <v>243</v>
      </c>
      <c r="E581" s="219" t="s">
        <v>112</v>
      </c>
      <c r="F581" s="220">
        <v>75.260000000000005</v>
      </c>
      <c r="H581" s="34"/>
    </row>
    <row r="582" spans="2:8" s="1" customFormat="1" ht="16.8" customHeight="1">
      <c r="B582" s="34"/>
      <c r="C582" s="221" t="s">
        <v>3</v>
      </c>
      <c r="D582" s="221" t="s">
        <v>246</v>
      </c>
      <c r="E582" s="19" t="s">
        <v>3</v>
      </c>
      <c r="F582" s="222">
        <v>36.61</v>
      </c>
      <c r="H582" s="34"/>
    </row>
    <row r="583" spans="2:8" s="1" customFormat="1" ht="16.8" customHeight="1">
      <c r="B583" s="34"/>
      <c r="C583" s="221" t="s">
        <v>3</v>
      </c>
      <c r="D583" s="221" t="s">
        <v>5564</v>
      </c>
      <c r="E583" s="19" t="s">
        <v>3</v>
      </c>
      <c r="F583" s="222">
        <v>26.48</v>
      </c>
      <c r="H583" s="34"/>
    </row>
    <row r="584" spans="2:8" s="1" customFormat="1" ht="16.8" customHeight="1">
      <c r="B584" s="34"/>
      <c r="C584" s="221" t="s">
        <v>3</v>
      </c>
      <c r="D584" s="221" t="s">
        <v>227</v>
      </c>
      <c r="E584" s="19" t="s">
        <v>3</v>
      </c>
      <c r="F584" s="222">
        <v>12.17</v>
      </c>
      <c r="H584" s="34"/>
    </row>
    <row r="585" spans="2:8" s="1" customFormat="1" ht="16.8" customHeight="1">
      <c r="B585" s="34"/>
      <c r="C585" s="221" t="s">
        <v>3</v>
      </c>
      <c r="D585" s="221" t="s">
        <v>451</v>
      </c>
      <c r="E585" s="19" t="s">
        <v>3</v>
      </c>
      <c r="F585" s="222">
        <v>75.260000000000005</v>
      </c>
      <c r="H585" s="34"/>
    </row>
    <row r="586" spans="2:8" s="1" customFormat="1" ht="16.8" customHeight="1">
      <c r="B586" s="34"/>
      <c r="C586" s="223" t="s">
        <v>5330</v>
      </c>
      <c r="H586" s="34"/>
    </row>
    <row r="587" spans="2:8" s="1" customFormat="1" ht="20.399999999999999">
      <c r="B587" s="34"/>
      <c r="C587" s="221" t="s">
        <v>1528</v>
      </c>
      <c r="D587" s="221" t="s">
        <v>5546</v>
      </c>
      <c r="E587" s="19" t="s">
        <v>650</v>
      </c>
      <c r="F587" s="222">
        <v>348.59800000000001</v>
      </c>
      <c r="H587" s="34"/>
    </row>
    <row r="588" spans="2:8" s="1" customFormat="1" ht="16.8" customHeight="1">
      <c r="B588" s="34"/>
      <c r="C588" s="221" t="s">
        <v>2262</v>
      </c>
      <c r="D588" s="221" t="s">
        <v>2263</v>
      </c>
      <c r="E588" s="19" t="s">
        <v>112</v>
      </c>
      <c r="F588" s="222">
        <v>194.66900000000001</v>
      </c>
      <c r="H588" s="34"/>
    </row>
    <row r="589" spans="2:8" s="1" customFormat="1" ht="16.8" customHeight="1">
      <c r="B589" s="34"/>
      <c r="C589" s="221" t="s">
        <v>3167</v>
      </c>
      <c r="D589" s="221" t="s">
        <v>5336</v>
      </c>
      <c r="E589" s="19" t="s">
        <v>650</v>
      </c>
      <c r="F589" s="222">
        <v>682.25</v>
      </c>
      <c r="H589" s="34"/>
    </row>
    <row r="590" spans="2:8" s="1" customFormat="1" ht="16.8" customHeight="1">
      <c r="B590" s="34"/>
      <c r="C590" s="217" t="s">
        <v>246</v>
      </c>
      <c r="D590" s="218" t="s">
        <v>247</v>
      </c>
      <c r="E590" s="219" t="s">
        <v>112</v>
      </c>
      <c r="F590" s="220">
        <v>36.61</v>
      </c>
      <c r="H590" s="34"/>
    </row>
    <row r="591" spans="2:8" s="1" customFormat="1" ht="16.8" customHeight="1">
      <c r="B591" s="34"/>
      <c r="C591" s="221" t="s">
        <v>3</v>
      </c>
      <c r="D591" s="221" t="s">
        <v>909</v>
      </c>
      <c r="E591" s="19" t="s">
        <v>3</v>
      </c>
      <c r="F591" s="222">
        <v>0</v>
      </c>
      <c r="H591" s="34"/>
    </row>
    <row r="592" spans="2:8" s="1" customFormat="1" ht="16.8" customHeight="1">
      <c r="B592" s="34"/>
      <c r="C592" s="221" t="s">
        <v>3</v>
      </c>
      <c r="D592" s="221" t="s">
        <v>5565</v>
      </c>
      <c r="E592" s="19" t="s">
        <v>3</v>
      </c>
      <c r="F592" s="222">
        <v>11.86</v>
      </c>
      <c r="H592" s="34"/>
    </row>
    <row r="593" spans="2:8" s="1" customFormat="1" ht="16.8" customHeight="1">
      <c r="B593" s="34"/>
      <c r="C593" s="221" t="s">
        <v>3</v>
      </c>
      <c r="D593" s="221" t="s">
        <v>764</v>
      </c>
      <c r="E593" s="19" t="s">
        <v>3</v>
      </c>
      <c r="F593" s="222">
        <v>11.86</v>
      </c>
      <c r="H593" s="34"/>
    </row>
    <row r="594" spans="2:8" s="1" customFormat="1" ht="16.8" customHeight="1">
      <c r="B594" s="34"/>
      <c r="C594" s="221" t="s">
        <v>3</v>
      </c>
      <c r="D594" s="221" t="s">
        <v>5361</v>
      </c>
      <c r="E594" s="19" t="s">
        <v>3</v>
      </c>
      <c r="F594" s="222">
        <v>0</v>
      </c>
      <c r="H594" s="34"/>
    </row>
    <row r="595" spans="2:8" s="1" customFormat="1" ht="16.8" customHeight="1">
      <c r="B595" s="34"/>
      <c r="C595" s="221" t="s">
        <v>3</v>
      </c>
      <c r="D595" s="221" t="s">
        <v>5566</v>
      </c>
      <c r="E595" s="19" t="s">
        <v>3</v>
      </c>
      <c r="F595" s="222">
        <v>24.75</v>
      </c>
      <c r="H595" s="34"/>
    </row>
    <row r="596" spans="2:8" s="1" customFormat="1" ht="16.8" customHeight="1">
      <c r="B596" s="34"/>
      <c r="C596" s="221" t="s">
        <v>3</v>
      </c>
      <c r="D596" s="221" t="s">
        <v>764</v>
      </c>
      <c r="E596" s="19" t="s">
        <v>3</v>
      </c>
      <c r="F596" s="222">
        <v>24.75</v>
      </c>
      <c r="H596" s="34"/>
    </row>
    <row r="597" spans="2:8" s="1" customFormat="1" ht="16.8" customHeight="1">
      <c r="B597" s="34"/>
      <c r="C597" s="221" t="s">
        <v>3</v>
      </c>
      <c r="D597" s="221" t="s">
        <v>451</v>
      </c>
      <c r="E597" s="19" t="s">
        <v>3</v>
      </c>
      <c r="F597" s="222">
        <v>36.61</v>
      </c>
      <c r="H597" s="34"/>
    </row>
    <row r="598" spans="2:8" s="1" customFormat="1" ht="16.8" customHeight="1">
      <c r="B598" s="34"/>
      <c r="C598" s="223" t="s">
        <v>5330</v>
      </c>
      <c r="H598" s="34"/>
    </row>
    <row r="599" spans="2:8" s="1" customFormat="1" ht="16.8" customHeight="1">
      <c r="B599" s="34"/>
      <c r="C599" s="221" t="s">
        <v>1610</v>
      </c>
      <c r="D599" s="221" t="s">
        <v>5402</v>
      </c>
      <c r="E599" s="19" t="s">
        <v>117</v>
      </c>
      <c r="F599" s="222">
        <v>196.54400000000001</v>
      </c>
      <c r="H599" s="34"/>
    </row>
    <row r="600" spans="2:8" s="1" customFormat="1" ht="20.399999999999999">
      <c r="B600" s="34"/>
      <c r="C600" s="221" t="s">
        <v>2870</v>
      </c>
      <c r="D600" s="221" t="s">
        <v>5555</v>
      </c>
      <c r="E600" s="19" t="s">
        <v>650</v>
      </c>
      <c r="F600" s="222">
        <v>99.183999999999997</v>
      </c>
      <c r="H600" s="34"/>
    </row>
    <row r="601" spans="2:8" s="1" customFormat="1" ht="16.8" customHeight="1">
      <c r="B601" s="34"/>
      <c r="C601" s="217" t="s">
        <v>5564</v>
      </c>
      <c r="D601" s="218" t="s">
        <v>5567</v>
      </c>
      <c r="E601" s="219" t="s">
        <v>112</v>
      </c>
      <c r="F601" s="220">
        <v>26.48</v>
      </c>
      <c r="H601" s="34"/>
    </row>
    <row r="602" spans="2:8" s="1" customFormat="1" ht="16.8" customHeight="1">
      <c r="B602" s="34"/>
      <c r="C602" s="221" t="s">
        <v>3</v>
      </c>
      <c r="D602" s="221" t="s">
        <v>5361</v>
      </c>
      <c r="E602" s="19" t="s">
        <v>3</v>
      </c>
      <c r="F602" s="222">
        <v>0</v>
      </c>
      <c r="H602" s="34"/>
    </row>
    <row r="603" spans="2:8" s="1" customFormat="1" ht="16.8" customHeight="1">
      <c r="B603" s="34"/>
      <c r="C603" s="221" t="s">
        <v>3</v>
      </c>
      <c r="D603" s="221" t="s">
        <v>5568</v>
      </c>
      <c r="E603" s="19" t="s">
        <v>3</v>
      </c>
      <c r="F603" s="222">
        <v>26.48</v>
      </c>
      <c r="H603" s="34"/>
    </row>
    <row r="604" spans="2:8" s="1" customFormat="1" ht="16.8" customHeight="1">
      <c r="B604" s="34"/>
      <c r="C604" s="221" t="s">
        <v>3</v>
      </c>
      <c r="D604" s="221" t="s">
        <v>764</v>
      </c>
      <c r="E604" s="19" t="s">
        <v>3</v>
      </c>
      <c r="F604" s="222">
        <v>26.48</v>
      </c>
      <c r="H604" s="34"/>
    </row>
    <row r="605" spans="2:8" s="1" customFormat="1" ht="16.8" customHeight="1">
      <c r="B605" s="34"/>
      <c r="C605" s="221" t="s">
        <v>3</v>
      </c>
      <c r="D605" s="221" t="s">
        <v>451</v>
      </c>
      <c r="E605" s="19" t="s">
        <v>3</v>
      </c>
      <c r="F605" s="222">
        <v>26.48</v>
      </c>
      <c r="H605" s="34"/>
    </row>
    <row r="606" spans="2:8" s="1" customFormat="1" ht="16.8" customHeight="1">
      <c r="B606" s="34"/>
      <c r="C606" s="217" t="s">
        <v>249</v>
      </c>
      <c r="D606" s="218" t="s">
        <v>250</v>
      </c>
      <c r="E606" s="219" t="s">
        <v>117</v>
      </c>
      <c r="F606" s="220">
        <v>9.25</v>
      </c>
      <c r="H606" s="34"/>
    </row>
    <row r="607" spans="2:8" s="1" customFormat="1" ht="16.8" customHeight="1">
      <c r="B607" s="34"/>
      <c r="C607" s="221" t="s">
        <v>3</v>
      </c>
      <c r="D607" s="221" t="s">
        <v>5569</v>
      </c>
      <c r="E607" s="19" t="s">
        <v>3</v>
      </c>
      <c r="F607" s="222">
        <v>9.25</v>
      </c>
      <c r="H607" s="34"/>
    </row>
    <row r="608" spans="2:8" s="1" customFormat="1" ht="16.8" customHeight="1">
      <c r="B608" s="34"/>
      <c r="C608" s="223" t="s">
        <v>5330</v>
      </c>
      <c r="H608" s="34"/>
    </row>
    <row r="609" spans="2:8" s="1" customFormat="1" ht="16.8" customHeight="1">
      <c r="B609" s="34"/>
      <c r="C609" s="221" t="s">
        <v>1586</v>
      </c>
      <c r="D609" s="221" t="s">
        <v>5570</v>
      </c>
      <c r="E609" s="19" t="s">
        <v>117</v>
      </c>
      <c r="F609" s="222">
        <v>9.25</v>
      </c>
      <c r="H609" s="34"/>
    </row>
    <row r="610" spans="2:8" s="1" customFormat="1" ht="16.8" customHeight="1">
      <c r="B610" s="34"/>
      <c r="C610" s="217" t="s">
        <v>252</v>
      </c>
      <c r="D610" s="218" t="s">
        <v>253</v>
      </c>
      <c r="E610" s="219" t="s">
        <v>117</v>
      </c>
      <c r="F610" s="220">
        <v>18.324999999999999</v>
      </c>
      <c r="H610" s="34"/>
    </row>
    <row r="611" spans="2:8" s="1" customFormat="1" ht="16.8" customHeight="1">
      <c r="B611" s="34"/>
      <c r="C611" s="221" t="s">
        <v>3</v>
      </c>
      <c r="D611" s="221" t="s">
        <v>909</v>
      </c>
      <c r="E611" s="19" t="s">
        <v>3</v>
      </c>
      <c r="F611" s="222">
        <v>0</v>
      </c>
      <c r="H611" s="34"/>
    </row>
    <row r="612" spans="2:8" s="1" customFormat="1" ht="16.8" customHeight="1">
      <c r="B612" s="34"/>
      <c r="C612" s="221" t="s">
        <v>3</v>
      </c>
      <c r="D612" s="221" t="s">
        <v>5571</v>
      </c>
      <c r="E612" s="19" t="s">
        <v>3</v>
      </c>
      <c r="F612" s="222">
        <v>4.8250000000000002</v>
      </c>
      <c r="H612" s="34"/>
    </row>
    <row r="613" spans="2:8" s="1" customFormat="1" ht="16.8" customHeight="1">
      <c r="B613" s="34"/>
      <c r="C613" s="221" t="s">
        <v>3</v>
      </c>
      <c r="D613" s="221" t="s">
        <v>764</v>
      </c>
      <c r="E613" s="19" t="s">
        <v>3</v>
      </c>
      <c r="F613" s="222">
        <v>4.8250000000000002</v>
      </c>
      <c r="H613" s="34"/>
    </row>
    <row r="614" spans="2:8" s="1" customFormat="1" ht="16.8" customHeight="1">
      <c r="B614" s="34"/>
      <c r="C614" s="221" t="s">
        <v>3</v>
      </c>
      <c r="D614" s="221" t="s">
        <v>911</v>
      </c>
      <c r="E614" s="19" t="s">
        <v>3</v>
      </c>
      <c r="F614" s="222">
        <v>0</v>
      </c>
      <c r="H614" s="34"/>
    </row>
    <row r="615" spans="2:8" s="1" customFormat="1" ht="16.8" customHeight="1">
      <c r="B615" s="34"/>
      <c r="C615" s="221" t="s">
        <v>3</v>
      </c>
      <c r="D615" s="221" t="s">
        <v>5572</v>
      </c>
      <c r="E615" s="19" t="s">
        <v>3</v>
      </c>
      <c r="F615" s="222">
        <v>2.25</v>
      </c>
      <c r="H615" s="34"/>
    </row>
    <row r="616" spans="2:8" s="1" customFormat="1" ht="16.8" customHeight="1">
      <c r="B616" s="34"/>
      <c r="C616" s="221" t="s">
        <v>3</v>
      </c>
      <c r="D616" s="221" t="s">
        <v>764</v>
      </c>
      <c r="E616" s="19" t="s">
        <v>3</v>
      </c>
      <c r="F616" s="222">
        <v>2.25</v>
      </c>
      <c r="H616" s="34"/>
    </row>
    <row r="617" spans="2:8" s="1" customFormat="1" ht="16.8" customHeight="1">
      <c r="B617" s="34"/>
      <c r="C617" s="221" t="s">
        <v>3</v>
      </c>
      <c r="D617" s="221" t="s">
        <v>913</v>
      </c>
      <c r="E617" s="19" t="s">
        <v>3</v>
      </c>
      <c r="F617" s="222">
        <v>0</v>
      </c>
      <c r="H617" s="34"/>
    </row>
    <row r="618" spans="2:8" s="1" customFormat="1" ht="16.8" customHeight="1">
      <c r="B618" s="34"/>
      <c r="C618" s="221" t="s">
        <v>3</v>
      </c>
      <c r="D618" s="221" t="s">
        <v>5573</v>
      </c>
      <c r="E618" s="19" t="s">
        <v>3</v>
      </c>
      <c r="F618" s="222">
        <v>11.25</v>
      </c>
      <c r="H618" s="34"/>
    </row>
    <row r="619" spans="2:8" s="1" customFormat="1" ht="16.8" customHeight="1">
      <c r="B619" s="34"/>
      <c r="C619" s="221" t="s">
        <v>3</v>
      </c>
      <c r="D619" s="221" t="s">
        <v>764</v>
      </c>
      <c r="E619" s="19" t="s">
        <v>3</v>
      </c>
      <c r="F619" s="222">
        <v>11.25</v>
      </c>
      <c r="H619" s="34"/>
    </row>
    <row r="620" spans="2:8" s="1" customFormat="1" ht="16.8" customHeight="1">
      <c r="B620" s="34"/>
      <c r="C620" s="221" t="s">
        <v>3</v>
      </c>
      <c r="D620" s="221" t="s">
        <v>451</v>
      </c>
      <c r="E620" s="19" t="s">
        <v>3</v>
      </c>
      <c r="F620" s="222">
        <v>18.324999999999999</v>
      </c>
      <c r="H620" s="34"/>
    </row>
    <row r="621" spans="2:8" s="1" customFormat="1" ht="16.8" customHeight="1">
      <c r="B621" s="34"/>
      <c r="C621" s="223" t="s">
        <v>5330</v>
      </c>
      <c r="H621" s="34"/>
    </row>
    <row r="622" spans="2:8" s="1" customFormat="1" ht="20.399999999999999">
      <c r="B622" s="34"/>
      <c r="C622" s="221" t="s">
        <v>804</v>
      </c>
      <c r="D622" s="221" t="s">
        <v>5574</v>
      </c>
      <c r="E622" s="19" t="s">
        <v>117</v>
      </c>
      <c r="F622" s="222">
        <v>130.47499999999999</v>
      </c>
      <c r="H622" s="34"/>
    </row>
    <row r="623" spans="2:8" s="1" customFormat="1" ht="16.8" customHeight="1">
      <c r="B623" s="34"/>
      <c r="C623" s="221" t="s">
        <v>1266</v>
      </c>
      <c r="D623" s="221" t="s">
        <v>5575</v>
      </c>
      <c r="E623" s="19" t="s">
        <v>117</v>
      </c>
      <c r="F623" s="222">
        <v>58.067</v>
      </c>
      <c r="H623" s="34"/>
    </row>
    <row r="624" spans="2:8" s="1" customFormat="1" ht="16.8" customHeight="1">
      <c r="B624" s="34"/>
      <c r="C624" s="221" t="s">
        <v>1266</v>
      </c>
      <c r="D624" s="221" t="s">
        <v>5575</v>
      </c>
      <c r="E624" s="19" t="s">
        <v>117</v>
      </c>
      <c r="F624" s="222">
        <v>58.067</v>
      </c>
      <c r="H624" s="34"/>
    </row>
    <row r="625" spans="2:8" s="1" customFormat="1" ht="16.8" customHeight="1">
      <c r="B625" s="34"/>
      <c r="C625" s="221" t="s">
        <v>3197</v>
      </c>
      <c r="D625" s="221" t="s">
        <v>5337</v>
      </c>
      <c r="E625" s="19" t="s">
        <v>117</v>
      </c>
      <c r="F625" s="222">
        <v>326.399</v>
      </c>
      <c r="H625" s="34"/>
    </row>
    <row r="626" spans="2:8" s="1" customFormat="1" ht="16.8" customHeight="1">
      <c r="B626" s="34"/>
      <c r="C626" s="217" t="s">
        <v>255</v>
      </c>
      <c r="D626" s="218" t="s">
        <v>256</v>
      </c>
      <c r="E626" s="219" t="s">
        <v>117</v>
      </c>
      <c r="F626" s="220">
        <v>39.741999999999997</v>
      </c>
      <c r="H626" s="34"/>
    </row>
    <row r="627" spans="2:8" s="1" customFormat="1" ht="16.8" customHeight="1">
      <c r="B627" s="34"/>
      <c r="C627" s="221" t="s">
        <v>3</v>
      </c>
      <c r="D627" s="221" t="s">
        <v>909</v>
      </c>
      <c r="E627" s="19" t="s">
        <v>3</v>
      </c>
      <c r="F627" s="222">
        <v>0</v>
      </c>
      <c r="H627" s="34"/>
    </row>
    <row r="628" spans="2:8" s="1" customFormat="1" ht="16.8" customHeight="1">
      <c r="B628" s="34"/>
      <c r="C628" s="221" t="s">
        <v>3</v>
      </c>
      <c r="D628" s="221" t="s">
        <v>5576</v>
      </c>
      <c r="E628" s="19" t="s">
        <v>3</v>
      </c>
      <c r="F628" s="222">
        <v>10.641999999999999</v>
      </c>
      <c r="H628" s="34"/>
    </row>
    <row r="629" spans="2:8" s="1" customFormat="1" ht="16.8" customHeight="1">
      <c r="B629" s="34"/>
      <c r="C629" s="221" t="s">
        <v>3</v>
      </c>
      <c r="D629" s="221" t="s">
        <v>5577</v>
      </c>
      <c r="E629" s="19" t="s">
        <v>3</v>
      </c>
      <c r="F629" s="222">
        <v>1.75</v>
      </c>
      <c r="H629" s="34"/>
    </row>
    <row r="630" spans="2:8" s="1" customFormat="1" ht="16.8" customHeight="1">
      <c r="B630" s="34"/>
      <c r="C630" s="221" t="s">
        <v>3</v>
      </c>
      <c r="D630" s="221" t="s">
        <v>5578</v>
      </c>
      <c r="E630" s="19" t="s">
        <v>3</v>
      </c>
      <c r="F630" s="222">
        <v>1.75</v>
      </c>
      <c r="H630" s="34"/>
    </row>
    <row r="631" spans="2:8" s="1" customFormat="1" ht="16.8" customHeight="1">
      <c r="B631" s="34"/>
      <c r="C631" s="221" t="s">
        <v>3</v>
      </c>
      <c r="D631" s="221" t="s">
        <v>5579</v>
      </c>
      <c r="E631" s="19" t="s">
        <v>3</v>
      </c>
      <c r="F631" s="222">
        <v>16.899999999999999</v>
      </c>
      <c r="H631" s="34"/>
    </row>
    <row r="632" spans="2:8" s="1" customFormat="1" ht="16.8" customHeight="1">
      <c r="B632" s="34"/>
      <c r="C632" s="221" t="s">
        <v>3</v>
      </c>
      <c r="D632" s="221" t="s">
        <v>764</v>
      </c>
      <c r="E632" s="19" t="s">
        <v>3</v>
      </c>
      <c r="F632" s="222">
        <v>31.042000000000002</v>
      </c>
      <c r="H632" s="34"/>
    </row>
    <row r="633" spans="2:8" s="1" customFormat="1" ht="16.8" customHeight="1">
      <c r="B633" s="34"/>
      <c r="C633" s="221" t="s">
        <v>3</v>
      </c>
      <c r="D633" s="221" t="s">
        <v>5361</v>
      </c>
      <c r="E633" s="19" t="s">
        <v>3</v>
      </c>
      <c r="F633" s="222">
        <v>0</v>
      </c>
      <c r="H633" s="34"/>
    </row>
    <row r="634" spans="2:8" s="1" customFormat="1" ht="16.8" customHeight="1">
      <c r="B634" s="34"/>
      <c r="C634" s="221" t="s">
        <v>3</v>
      </c>
      <c r="D634" s="221" t="s">
        <v>5580</v>
      </c>
      <c r="E634" s="19" t="s">
        <v>3</v>
      </c>
      <c r="F634" s="222">
        <v>5.2</v>
      </c>
      <c r="H634" s="34"/>
    </row>
    <row r="635" spans="2:8" s="1" customFormat="1" ht="16.8" customHeight="1">
      <c r="B635" s="34"/>
      <c r="C635" s="221" t="s">
        <v>3</v>
      </c>
      <c r="D635" s="221" t="s">
        <v>5581</v>
      </c>
      <c r="E635" s="19" t="s">
        <v>3</v>
      </c>
      <c r="F635" s="222">
        <v>3.5</v>
      </c>
      <c r="H635" s="34"/>
    </row>
    <row r="636" spans="2:8" s="1" customFormat="1" ht="16.8" customHeight="1">
      <c r="B636" s="34"/>
      <c r="C636" s="221" t="s">
        <v>3</v>
      </c>
      <c r="D636" s="221" t="s">
        <v>764</v>
      </c>
      <c r="E636" s="19" t="s">
        <v>3</v>
      </c>
      <c r="F636" s="222">
        <v>8.6999999999999993</v>
      </c>
      <c r="H636" s="34"/>
    </row>
    <row r="637" spans="2:8" s="1" customFormat="1" ht="16.8" customHeight="1">
      <c r="B637" s="34"/>
      <c r="C637" s="221" t="s">
        <v>3</v>
      </c>
      <c r="D637" s="221" t="s">
        <v>451</v>
      </c>
      <c r="E637" s="19" t="s">
        <v>3</v>
      </c>
      <c r="F637" s="222">
        <v>39.741999999999997</v>
      </c>
      <c r="H637" s="34"/>
    </row>
    <row r="638" spans="2:8" s="1" customFormat="1" ht="16.8" customHeight="1">
      <c r="B638" s="34"/>
      <c r="C638" s="223" t="s">
        <v>5330</v>
      </c>
      <c r="H638" s="34"/>
    </row>
    <row r="639" spans="2:8" s="1" customFormat="1" ht="16.8" customHeight="1">
      <c r="B639" s="34"/>
      <c r="C639" s="221" t="s">
        <v>755</v>
      </c>
      <c r="D639" s="221" t="s">
        <v>5582</v>
      </c>
      <c r="E639" s="19" t="s">
        <v>117</v>
      </c>
      <c r="F639" s="222">
        <v>228.61699999999999</v>
      </c>
      <c r="H639" s="34"/>
    </row>
    <row r="640" spans="2:8" s="1" customFormat="1" ht="16.8" customHeight="1">
      <c r="B640" s="34"/>
      <c r="C640" s="221" t="s">
        <v>1266</v>
      </c>
      <c r="D640" s="221" t="s">
        <v>5575</v>
      </c>
      <c r="E640" s="19" t="s">
        <v>117</v>
      </c>
      <c r="F640" s="222">
        <v>58.067</v>
      </c>
      <c r="H640" s="34"/>
    </row>
    <row r="641" spans="2:8" s="1" customFormat="1" ht="16.8" customHeight="1">
      <c r="B641" s="34"/>
      <c r="C641" s="221" t="s">
        <v>1266</v>
      </c>
      <c r="D641" s="221" t="s">
        <v>5575</v>
      </c>
      <c r="E641" s="19" t="s">
        <v>117</v>
      </c>
      <c r="F641" s="222">
        <v>58.067</v>
      </c>
      <c r="H641" s="34"/>
    </row>
    <row r="642" spans="2:8" s="1" customFormat="1" ht="16.8" customHeight="1">
      <c r="B642" s="34"/>
      <c r="C642" s="221" t="s">
        <v>3197</v>
      </c>
      <c r="D642" s="221" t="s">
        <v>5337</v>
      </c>
      <c r="E642" s="19" t="s">
        <v>117</v>
      </c>
      <c r="F642" s="222">
        <v>326.399</v>
      </c>
      <c r="H642" s="34"/>
    </row>
    <row r="643" spans="2:8" s="1" customFormat="1" ht="16.8" customHeight="1">
      <c r="B643" s="34"/>
      <c r="C643" s="217" t="s">
        <v>258</v>
      </c>
      <c r="D643" s="218" t="s">
        <v>259</v>
      </c>
      <c r="E643" s="219" t="s">
        <v>117</v>
      </c>
      <c r="F643" s="220">
        <v>0</v>
      </c>
      <c r="H643" s="34"/>
    </row>
    <row r="644" spans="2:8" s="1" customFormat="1" ht="16.8" customHeight="1">
      <c r="B644" s="34"/>
      <c r="C644" s="221" t="s">
        <v>3</v>
      </c>
      <c r="D644" s="221" t="s">
        <v>909</v>
      </c>
      <c r="E644" s="19" t="s">
        <v>3</v>
      </c>
      <c r="F644" s="222">
        <v>0</v>
      </c>
      <c r="H644" s="34"/>
    </row>
    <row r="645" spans="2:8" s="1" customFormat="1" ht="16.8" customHeight="1">
      <c r="B645" s="34"/>
      <c r="C645" s="221" t="s">
        <v>3</v>
      </c>
      <c r="D645" s="221" t="s">
        <v>5583</v>
      </c>
      <c r="E645" s="19" t="s">
        <v>3</v>
      </c>
      <c r="F645" s="222">
        <v>0</v>
      </c>
      <c r="H645" s="34"/>
    </row>
    <row r="646" spans="2:8" s="1" customFormat="1" ht="16.8" customHeight="1">
      <c r="B646" s="34"/>
      <c r="C646" s="221" t="s">
        <v>3</v>
      </c>
      <c r="D646" s="221" t="s">
        <v>5584</v>
      </c>
      <c r="E646" s="19" t="s">
        <v>3</v>
      </c>
      <c r="F646" s="222">
        <v>0</v>
      </c>
      <c r="H646" s="34"/>
    </row>
    <row r="647" spans="2:8" s="1" customFormat="1" ht="16.8" customHeight="1">
      <c r="B647" s="34"/>
      <c r="C647" s="221" t="s">
        <v>3</v>
      </c>
      <c r="D647" s="221" t="s">
        <v>5585</v>
      </c>
      <c r="E647" s="19" t="s">
        <v>3</v>
      </c>
      <c r="F647" s="222">
        <v>0</v>
      </c>
      <c r="H647" s="34"/>
    </row>
    <row r="648" spans="2:8" s="1" customFormat="1" ht="16.8" customHeight="1">
      <c r="B648" s="34"/>
      <c r="C648" s="221" t="s">
        <v>3</v>
      </c>
      <c r="D648" s="221" t="s">
        <v>764</v>
      </c>
      <c r="E648" s="19" t="s">
        <v>3</v>
      </c>
      <c r="F648" s="222">
        <v>0</v>
      </c>
      <c r="H648" s="34"/>
    </row>
    <row r="649" spans="2:8" s="1" customFormat="1" ht="16.8" customHeight="1">
      <c r="B649" s="34"/>
      <c r="C649" s="221" t="s">
        <v>3</v>
      </c>
      <c r="D649" s="221" t="s">
        <v>5361</v>
      </c>
      <c r="E649" s="19" t="s">
        <v>3</v>
      </c>
      <c r="F649" s="222">
        <v>0</v>
      </c>
      <c r="H649" s="34"/>
    </row>
    <row r="650" spans="2:8" s="1" customFormat="1" ht="16.8" customHeight="1">
      <c r="B650" s="34"/>
      <c r="C650" s="221" t="s">
        <v>3</v>
      </c>
      <c r="D650" s="221" t="s">
        <v>5586</v>
      </c>
      <c r="E650" s="19" t="s">
        <v>3</v>
      </c>
      <c r="F650" s="222">
        <v>0</v>
      </c>
      <c r="H650" s="34"/>
    </row>
    <row r="651" spans="2:8" s="1" customFormat="1" ht="16.8" customHeight="1">
      <c r="B651" s="34"/>
      <c r="C651" s="221" t="s">
        <v>3</v>
      </c>
      <c r="D651" s="221" t="s">
        <v>5587</v>
      </c>
      <c r="E651" s="19" t="s">
        <v>3</v>
      </c>
      <c r="F651" s="222">
        <v>0</v>
      </c>
      <c r="H651" s="34"/>
    </row>
    <row r="652" spans="2:8" s="1" customFormat="1" ht="16.8" customHeight="1">
      <c r="B652" s="34"/>
      <c r="C652" s="221" t="s">
        <v>3</v>
      </c>
      <c r="D652" s="221" t="s">
        <v>764</v>
      </c>
      <c r="E652" s="19" t="s">
        <v>3</v>
      </c>
      <c r="F652" s="222">
        <v>0</v>
      </c>
      <c r="H652" s="34"/>
    </row>
    <row r="653" spans="2:8" s="1" customFormat="1" ht="16.8" customHeight="1">
      <c r="B653" s="34"/>
      <c r="C653" s="221" t="s">
        <v>3</v>
      </c>
      <c r="D653" s="221" t="s">
        <v>451</v>
      </c>
      <c r="E653" s="19" t="s">
        <v>3</v>
      </c>
      <c r="F653" s="222">
        <v>0</v>
      </c>
      <c r="H653" s="34"/>
    </row>
    <row r="654" spans="2:8" s="1" customFormat="1" ht="16.8" customHeight="1">
      <c r="B654" s="34"/>
      <c r="C654" s="223" t="s">
        <v>5330</v>
      </c>
      <c r="H654" s="34"/>
    </row>
    <row r="655" spans="2:8" s="1" customFormat="1" ht="16.8" customHeight="1">
      <c r="B655" s="34"/>
      <c r="C655" s="221" t="s">
        <v>3197</v>
      </c>
      <c r="D655" s="221" t="s">
        <v>5337</v>
      </c>
      <c r="E655" s="19" t="s">
        <v>117</v>
      </c>
      <c r="F655" s="222">
        <v>326.399</v>
      </c>
      <c r="H655" s="34"/>
    </row>
    <row r="656" spans="2:8" s="1" customFormat="1" ht="16.8" customHeight="1">
      <c r="B656" s="34"/>
      <c r="C656" s="217" t="s">
        <v>5588</v>
      </c>
      <c r="D656" s="218" t="s">
        <v>2597</v>
      </c>
      <c r="E656" s="219" t="s">
        <v>117</v>
      </c>
      <c r="F656" s="220">
        <v>14.784000000000001</v>
      </c>
      <c r="H656" s="34"/>
    </row>
    <row r="657" spans="2:8" s="1" customFormat="1" ht="16.8" customHeight="1">
      <c r="B657" s="34"/>
      <c r="C657" s="221" t="s">
        <v>3</v>
      </c>
      <c r="D657" s="221" t="s">
        <v>5589</v>
      </c>
      <c r="E657" s="19" t="s">
        <v>3</v>
      </c>
      <c r="F657" s="222">
        <v>14.784000000000001</v>
      </c>
      <c r="H657" s="34"/>
    </row>
    <row r="658" spans="2:8" s="1" customFormat="1" ht="16.8" customHeight="1">
      <c r="B658" s="34"/>
      <c r="C658" s="217" t="s">
        <v>260</v>
      </c>
      <c r="D658" s="218" t="s">
        <v>261</v>
      </c>
      <c r="E658" s="219" t="s">
        <v>117</v>
      </c>
      <c r="F658" s="220">
        <v>940.90099999999995</v>
      </c>
      <c r="H658" s="34"/>
    </row>
    <row r="659" spans="2:8" s="1" customFormat="1" ht="16.8" customHeight="1">
      <c r="B659" s="34"/>
      <c r="C659" s="221" t="s">
        <v>3</v>
      </c>
      <c r="D659" s="221" t="s">
        <v>773</v>
      </c>
      <c r="E659" s="19" t="s">
        <v>3</v>
      </c>
      <c r="F659" s="222">
        <v>0</v>
      </c>
      <c r="H659" s="34"/>
    </row>
    <row r="660" spans="2:8" s="1" customFormat="1" ht="16.8" customHeight="1">
      <c r="B660" s="34"/>
      <c r="C660" s="221" t="s">
        <v>3</v>
      </c>
      <c r="D660" s="221" t="s">
        <v>5590</v>
      </c>
      <c r="E660" s="19" t="s">
        <v>3</v>
      </c>
      <c r="F660" s="222">
        <v>428.14699999999999</v>
      </c>
      <c r="H660" s="34"/>
    </row>
    <row r="661" spans="2:8" s="1" customFormat="1" ht="16.8" customHeight="1">
      <c r="B661" s="34"/>
      <c r="C661" s="221" t="s">
        <v>3</v>
      </c>
      <c r="D661" s="221" t="s">
        <v>5591</v>
      </c>
      <c r="E661" s="19" t="s">
        <v>3</v>
      </c>
      <c r="F661" s="222">
        <v>-18.324999999999999</v>
      </c>
      <c r="H661" s="34"/>
    </row>
    <row r="662" spans="2:8" s="1" customFormat="1" ht="16.8" customHeight="1">
      <c r="B662" s="34"/>
      <c r="C662" s="221" t="s">
        <v>3</v>
      </c>
      <c r="D662" s="221" t="s">
        <v>5592</v>
      </c>
      <c r="E662" s="19" t="s">
        <v>3</v>
      </c>
      <c r="F662" s="222">
        <v>-53.94</v>
      </c>
      <c r="H662" s="34"/>
    </row>
    <row r="663" spans="2:8" s="1" customFormat="1" ht="16.8" customHeight="1">
      <c r="B663" s="34"/>
      <c r="C663" s="221" t="s">
        <v>3</v>
      </c>
      <c r="D663" s="221" t="s">
        <v>5593</v>
      </c>
      <c r="E663" s="19" t="s">
        <v>3</v>
      </c>
      <c r="F663" s="222">
        <v>5.4829999999999997</v>
      </c>
      <c r="H663" s="34"/>
    </row>
    <row r="664" spans="2:8" s="1" customFormat="1" ht="16.8" customHeight="1">
      <c r="B664" s="34"/>
      <c r="C664" s="221" t="s">
        <v>3</v>
      </c>
      <c r="D664" s="221" t="s">
        <v>764</v>
      </c>
      <c r="E664" s="19" t="s">
        <v>3</v>
      </c>
      <c r="F664" s="222">
        <v>361.36500000000001</v>
      </c>
      <c r="H664" s="34"/>
    </row>
    <row r="665" spans="2:8" s="1" customFormat="1" ht="16.8" customHeight="1">
      <c r="B665" s="34"/>
      <c r="C665" s="221" t="s">
        <v>3</v>
      </c>
      <c r="D665" s="221" t="s">
        <v>5594</v>
      </c>
      <c r="E665" s="19" t="s">
        <v>3</v>
      </c>
      <c r="F665" s="222">
        <v>0</v>
      </c>
      <c r="H665" s="34"/>
    </row>
    <row r="666" spans="2:8" s="1" customFormat="1" ht="16.8" customHeight="1">
      <c r="B666" s="34"/>
      <c r="C666" s="221" t="s">
        <v>3</v>
      </c>
      <c r="D666" s="221" t="s">
        <v>5595</v>
      </c>
      <c r="E666" s="19" t="s">
        <v>3</v>
      </c>
      <c r="F666" s="222">
        <v>469.22899999999998</v>
      </c>
      <c r="H666" s="34"/>
    </row>
    <row r="667" spans="2:8" s="1" customFormat="1" ht="16.8" customHeight="1">
      <c r="B667" s="34"/>
      <c r="C667" s="221" t="s">
        <v>3</v>
      </c>
      <c r="D667" s="221" t="s">
        <v>5596</v>
      </c>
      <c r="E667" s="19" t="s">
        <v>3</v>
      </c>
      <c r="F667" s="222">
        <v>127.102</v>
      </c>
      <c r="H667" s="34"/>
    </row>
    <row r="668" spans="2:8" s="1" customFormat="1" ht="16.8" customHeight="1">
      <c r="B668" s="34"/>
      <c r="C668" s="221" t="s">
        <v>3</v>
      </c>
      <c r="D668" s="221" t="s">
        <v>761</v>
      </c>
      <c r="E668" s="19" t="s">
        <v>3</v>
      </c>
      <c r="F668" s="222">
        <v>-39.741999999999997</v>
      </c>
      <c r="H668" s="34"/>
    </row>
    <row r="669" spans="2:8" s="1" customFormat="1" ht="16.8" customHeight="1">
      <c r="B669" s="34"/>
      <c r="C669" s="221" t="s">
        <v>3</v>
      </c>
      <c r="D669" s="221" t="s">
        <v>5597</v>
      </c>
      <c r="E669" s="19" t="s">
        <v>3</v>
      </c>
      <c r="F669" s="222">
        <v>-39.159999999999997</v>
      </c>
      <c r="H669" s="34"/>
    </row>
    <row r="670" spans="2:8" s="1" customFormat="1" ht="16.8" customHeight="1">
      <c r="B670" s="34"/>
      <c r="C670" s="221" t="s">
        <v>3</v>
      </c>
      <c r="D670" s="221" t="s">
        <v>5598</v>
      </c>
      <c r="E670" s="19" t="s">
        <v>3</v>
      </c>
      <c r="F670" s="222">
        <v>12.009</v>
      </c>
      <c r="H670" s="34"/>
    </row>
    <row r="671" spans="2:8" s="1" customFormat="1" ht="16.8" customHeight="1">
      <c r="B671" s="34"/>
      <c r="C671" s="221" t="s">
        <v>3</v>
      </c>
      <c r="D671" s="221" t="s">
        <v>764</v>
      </c>
      <c r="E671" s="19" t="s">
        <v>3</v>
      </c>
      <c r="F671" s="222">
        <v>529.43799999999999</v>
      </c>
      <c r="H671" s="34"/>
    </row>
    <row r="672" spans="2:8" s="1" customFormat="1" ht="16.8" customHeight="1">
      <c r="B672" s="34"/>
      <c r="C672" s="221" t="s">
        <v>3</v>
      </c>
      <c r="D672" s="221" t="s">
        <v>5599</v>
      </c>
      <c r="E672" s="19" t="s">
        <v>3</v>
      </c>
      <c r="F672" s="222">
        <v>0</v>
      </c>
      <c r="H672" s="34"/>
    </row>
    <row r="673" spans="2:8" s="1" customFormat="1" ht="16.8" customHeight="1">
      <c r="B673" s="34"/>
      <c r="C673" s="221" t="s">
        <v>3</v>
      </c>
      <c r="D673" s="221" t="s">
        <v>5600</v>
      </c>
      <c r="E673" s="19" t="s">
        <v>3</v>
      </c>
      <c r="F673" s="222">
        <v>281.77300000000002</v>
      </c>
      <c r="H673" s="34"/>
    </row>
    <row r="674" spans="2:8" s="1" customFormat="1" ht="16.8" customHeight="1">
      <c r="B674" s="34"/>
      <c r="C674" s="221" t="s">
        <v>3</v>
      </c>
      <c r="D674" s="221" t="s">
        <v>5601</v>
      </c>
      <c r="E674" s="19" t="s">
        <v>3</v>
      </c>
      <c r="F674" s="222">
        <v>-16.559999999999999</v>
      </c>
      <c r="H674" s="34"/>
    </row>
    <row r="675" spans="2:8" s="1" customFormat="1" ht="16.8" customHeight="1">
      <c r="B675" s="34"/>
      <c r="C675" s="221" t="s">
        <v>3</v>
      </c>
      <c r="D675" s="221" t="s">
        <v>5602</v>
      </c>
      <c r="E675" s="19" t="s">
        <v>3</v>
      </c>
      <c r="F675" s="222">
        <v>0</v>
      </c>
      <c r="H675" s="34"/>
    </row>
    <row r="676" spans="2:8" s="1" customFormat="1" ht="16.8" customHeight="1">
      <c r="B676" s="34"/>
      <c r="C676" s="221" t="s">
        <v>3</v>
      </c>
      <c r="D676" s="221" t="s">
        <v>764</v>
      </c>
      <c r="E676" s="19" t="s">
        <v>3</v>
      </c>
      <c r="F676" s="222">
        <v>265.21300000000002</v>
      </c>
      <c r="H676" s="34"/>
    </row>
    <row r="677" spans="2:8" s="1" customFormat="1" ht="16.8" customHeight="1">
      <c r="B677" s="34"/>
      <c r="C677" s="221" t="s">
        <v>3</v>
      </c>
      <c r="D677" s="221" t="s">
        <v>5603</v>
      </c>
      <c r="E677" s="19" t="s">
        <v>3</v>
      </c>
      <c r="F677" s="222">
        <v>0</v>
      </c>
      <c r="H677" s="34"/>
    </row>
    <row r="678" spans="2:8" s="1" customFormat="1" ht="16.8" customHeight="1">
      <c r="B678" s="34"/>
      <c r="C678" s="221" t="s">
        <v>3</v>
      </c>
      <c r="D678" s="221" t="s">
        <v>5604</v>
      </c>
      <c r="E678" s="19" t="s">
        <v>3</v>
      </c>
      <c r="F678" s="222">
        <v>-153.84</v>
      </c>
      <c r="H678" s="34"/>
    </row>
    <row r="679" spans="2:8" s="1" customFormat="1" ht="16.8" customHeight="1">
      <c r="B679" s="34"/>
      <c r="C679" s="221" t="s">
        <v>3</v>
      </c>
      <c r="D679" s="221" t="s">
        <v>5605</v>
      </c>
      <c r="E679" s="19" t="s">
        <v>3</v>
      </c>
      <c r="F679" s="222">
        <v>-25.152000000000001</v>
      </c>
      <c r="H679" s="34"/>
    </row>
    <row r="680" spans="2:8" s="1" customFormat="1" ht="16.8" customHeight="1">
      <c r="B680" s="34"/>
      <c r="C680" s="221" t="s">
        <v>3</v>
      </c>
      <c r="D680" s="221" t="s">
        <v>5606</v>
      </c>
      <c r="E680" s="19" t="s">
        <v>3</v>
      </c>
      <c r="F680" s="222">
        <v>-74.554000000000002</v>
      </c>
      <c r="H680" s="34"/>
    </row>
    <row r="681" spans="2:8" s="1" customFormat="1" ht="16.8" customHeight="1">
      <c r="B681" s="34"/>
      <c r="C681" s="221" t="s">
        <v>3</v>
      </c>
      <c r="D681" s="221" t="s">
        <v>5607</v>
      </c>
      <c r="E681" s="19" t="s">
        <v>3</v>
      </c>
      <c r="F681" s="222">
        <v>-8.5820000000000007</v>
      </c>
      <c r="H681" s="34"/>
    </row>
    <row r="682" spans="2:8" s="1" customFormat="1" ht="16.8" customHeight="1">
      <c r="B682" s="34"/>
      <c r="C682" s="221" t="s">
        <v>3</v>
      </c>
      <c r="D682" s="221" t="s">
        <v>5608</v>
      </c>
      <c r="E682" s="19" t="s">
        <v>3</v>
      </c>
      <c r="F682" s="222">
        <v>-45.274000000000001</v>
      </c>
      <c r="H682" s="34"/>
    </row>
    <row r="683" spans="2:8" s="1" customFormat="1" ht="16.8" customHeight="1">
      <c r="B683" s="34"/>
      <c r="C683" s="221" t="s">
        <v>3</v>
      </c>
      <c r="D683" s="221" t="s">
        <v>764</v>
      </c>
      <c r="E683" s="19" t="s">
        <v>3</v>
      </c>
      <c r="F683" s="222">
        <v>-307.40199999999999</v>
      </c>
      <c r="H683" s="34"/>
    </row>
    <row r="684" spans="2:8" s="1" customFormat="1" ht="16.8" customHeight="1">
      <c r="B684" s="34"/>
      <c r="C684" s="221" t="s">
        <v>3</v>
      </c>
      <c r="D684" s="221" t="s">
        <v>5609</v>
      </c>
      <c r="E684" s="19" t="s">
        <v>3</v>
      </c>
      <c r="F684" s="222">
        <v>92.287000000000006</v>
      </c>
      <c r="H684" s="34"/>
    </row>
    <row r="685" spans="2:8" s="1" customFormat="1" ht="16.8" customHeight="1">
      <c r="B685" s="34"/>
      <c r="C685" s="221" t="s">
        <v>3</v>
      </c>
      <c r="D685" s="221" t="s">
        <v>764</v>
      </c>
      <c r="E685" s="19" t="s">
        <v>3</v>
      </c>
      <c r="F685" s="222">
        <v>92.287000000000006</v>
      </c>
      <c r="H685" s="34"/>
    </row>
    <row r="686" spans="2:8" s="1" customFormat="1" ht="16.8" customHeight="1">
      <c r="B686" s="34"/>
      <c r="C686" s="221" t="s">
        <v>3</v>
      </c>
      <c r="D686" s="221" t="s">
        <v>451</v>
      </c>
      <c r="E686" s="19" t="s">
        <v>3</v>
      </c>
      <c r="F686" s="222">
        <v>940.90099999999995</v>
      </c>
      <c r="H686" s="34"/>
    </row>
    <row r="687" spans="2:8" s="1" customFormat="1" ht="16.8" customHeight="1">
      <c r="B687" s="34"/>
      <c r="C687" s="223" t="s">
        <v>5330</v>
      </c>
      <c r="H687" s="34"/>
    </row>
    <row r="688" spans="2:8" s="1" customFormat="1" ht="16.8" customHeight="1">
      <c r="B688" s="34"/>
      <c r="C688" s="221" t="s">
        <v>1333</v>
      </c>
      <c r="D688" s="221" t="s">
        <v>5517</v>
      </c>
      <c r="E688" s="19" t="s">
        <v>117</v>
      </c>
      <c r="F688" s="222">
        <v>755.19399999999996</v>
      </c>
      <c r="H688" s="34"/>
    </row>
    <row r="689" spans="2:8" s="1" customFormat="1" ht="16.8" customHeight="1">
      <c r="B689" s="34"/>
      <c r="C689" s="221" t="s">
        <v>3150</v>
      </c>
      <c r="D689" s="221" t="s">
        <v>5519</v>
      </c>
      <c r="E689" s="19" t="s">
        <v>117</v>
      </c>
      <c r="F689" s="222">
        <v>1188.0719999999999</v>
      </c>
      <c r="H689" s="34"/>
    </row>
    <row r="690" spans="2:8" s="1" customFormat="1" ht="16.8" customHeight="1">
      <c r="B690" s="34"/>
      <c r="C690" s="221" t="s">
        <v>1288</v>
      </c>
      <c r="D690" s="221" t="s">
        <v>1289</v>
      </c>
      <c r="E690" s="19" t="s">
        <v>650</v>
      </c>
      <c r="F690" s="222">
        <v>1241.989</v>
      </c>
      <c r="H690" s="34"/>
    </row>
    <row r="691" spans="2:8" s="1" customFormat="1" ht="16.8" customHeight="1">
      <c r="B691" s="34"/>
      <c r="C691" s="217" t="s">
        <v>263</v>
      </c>
      <c r="D691" s="218" t="s">
        <v>264</v>
      </c>
      <c r="E691" s="219" t="s">
        <v>117</v>
      </c>
      <c r="F691" s="220">
        <v>289.85000000000002</v>
      </c>
      <c r="H691" s="34"/>
    </row>
    <row r="692" spans="2:8" s="1" customFormat="1" ht="16.8" customHeight="1">
      <c r="B692" s="34"/>
      <c r="C692" s="221" t="s">
        <v>3</v>
      </c>
      <c r="D692" s="221" t="s">
        <v>3</v>
      </c>
      <c r="E692" s="19" t="s">
        <v>3</v>
      </c>
      <c r="F692" s="222">
        <v>0</v>
      </c>
      <c r="H692" s="34"/>
    </row>
    <row r="693" spans="2:8" s="1" customFormat="1" ht="16.8" customHeight="1">
      <c r="B693" s="34"/>
      <c r="C693" s="221" t="s">
        <v>3</v>
      </c>
      <c r="D693" s="221" t="s">
        <v>5610</v>
      </c>
      <c r="E693" s="19" t="s">
        <v>3</v>
      </c>
      <c r="F693" s="222">
        <v>289.85000000000002</v>
      </c>
      <c r="H693" s="34"/>
    </row>
    <row r="694" spans="2:8" s="1" customFormat="1" ht="16.8" customHeight="1">
      <c r="B694" s="34"/>
      <c r="C694" s="223" t="s">
        <v>5330</v>
      </c>
      <c r="H694" s="34"/>
    </row>
    <row r="695" spans="2:8" s="1" customFormat="1" ht="16.8" customHeight="1">
      <c r="B695" s="34"/>
      <c r="C695" s="221" t="s">
        <v>412</v>
      </c>
      <c r="D695" s="221" t="s">
        <v>5611</v>
      </c>
      <c r="E695" s="19" t="s">
        <v>117</v>
      </c>
      <c r="F695" s="222">
        <v>289.85000000000002</v>
      </c>
      <c r="H695" s="34"/>
    </row>
    <row r="696" spans="2:8" s="1" customFormat="1" ht="20.399999999999999">
      <c r="B696" s="34"/>
      <c r="C696" s="221" t="s">
        <v>424</v>
      </c>
      <c r="D696" s="221" t="s">
        <v>5612</v>
      </c>
      <c r="E696" s="19" t="s">
        <v>426</v>
      </c>
      <c r="F696" s="222">
        <v>57.97</v>
      </c>
      <c r="H696" s="34"/>
    </row>
    <row r="697" spans="2:8" s="1" customFormat="1" ht="16.8" customHeight="1">
      <c r="B697" s="34"/>
      <c r="C697" s="217" t="s">
        <v>266</v>
      </c>
      <c r="D697" s="218" t="s">
        <v>267</v>
      </c>
      <c r="E697" s="219" t="s">
        <v>112</v>
      </c>
      <c r="F697" s="220">
        <v>14.5</v>
      </c>
      <c r="H697" s="34"/>
    </row>
    <row r="698" spans="2:8" s="1" customFormat="1" ht="16.8" customHeight="1">
      <c r="B698" s="34"/>
      <c r="C698" s="221" t="s">
        <v>3</v>
      </c>
      <c r="D698" s="221" t="s">
        <v>909</v>
      </c>
      <c r="E698" s="19" t="s">
        <v>3</v>
      </c>
      <c r="F698" s="222">
        <v>0</v>
      </c>
      <c r="H698" s="34"/>
    </row>
    <row r="699" spans="2:8" s="1" customFormat="1" ht="16.8" customHeight="1">
      <c r="B699" s="34"/>
      <c r="C699" s="221" t="s">
        <v>3</v>
      </c>
      <c r="D699" s="221" t="s">
        <v>5613</v>
      </c>
      <c r="E699" s="19" t="s">
        <v>3</v>
      </c>
      <c r="F699" s="222">
        <v>5</v>
      </c>
      <c r="H699" s="34"/>
    </row>
    <row r="700" spans="2:8" s="1" customFormat="1" ht="16.8" customHeight="1">
      <c r="B700" s="34"/>
      <c r="C700" s="221" t="s">
        <v>3</v>
      </c>
      <c r="D700" s="221" t="s">
        <v>764</v>
      </c>
      <c r="E700" s="19" t="s">
        <v>3</v>
      </c>
      <c r="F700" s="222">
        <v>5</v>
      </c>
      <c r="H700" s="34"/>
    </row>
    <row r="701" spans="2:8" s="1" customFormat="1" ht="16.8" customHeight="1">
      <c r="B701" s="34"/>
      <c r="C701" s="221" t="s">
        <v>3</v>
      </c>
      <c r="D701" s="221" t="s">
        <v>911</v>
      </c>
      <c r="E701" s="19" t="s">
        <v>3</v>
      </c>
      <c r="F701" s="222">
        <v>0</v>
      </c>
      <c r="H701" s="34"/>
    </row>
    <row r="702" spans="2:8" s="1" customFormat="1" ht="16.8" customHeight="1">
      <c r="B702" s="34"/>
      <c r="C702" s="221" t="s">
        <v>3</v>
      </c>
      <c r="D702" s="221" t="s">
        <v>5614</v>
      </c>
      <c r="E702" s="19" t="s">
        <v>3</v>
      </c>
      <c r="F702" s="222">
        <v>4.5</v>
      </c>
      <c r="H702" s="34"/>
    </row>
    <row r="703" spans="2:8" s="1" customFormat="1" ht="16.8" customHeight="1">
      <c r="B703" s="34"/>
      <c r="C703" s="221" t="s">
        <v>3</v>
      </c>
      <c r="D703" s="221" t="s">
        <v>764</v>
      </c>
      <c r="E703" s="19" t="s">
        <v>3</v>
      </c>
      <c r="F703" s="222">
        <v>4.5</v>
      </c>
      <c r="H703" s="34"/>
    </row>
    <row r="704" spans="2:8" s="1" customFormat="1" ht="16.8" customHeight="1">
      <c r="B704" s="34"/>
      <c r="C704" s="221" t="s">
        <v>3</v>
      </c>
      <c r="D704" s="221" t="s">
        <v>913</v>
      </c>
      <c r="E704" s="19" t="s">
        <v>3</v>
      </c>
      <c r="F704" s="222">
        <v>0</v>
      </c>
      <c r="H704" s="34"/>
    </row>
    <row r="705" spans="2:8" s="1" customFormat="1" ht="16.8" customHeight="1">
      <c r="B705" s="34"/>
      <c r="C705" s="221" t="s">
        <v>3</v>
      </c>
      <c r="D705" s="221" t="s">
        <v>5615</v>
      </c>
      <c r="E705" s="19" t="s">
        <v>3</v>
      </c>
      <c r="F705" s="222">
        <v>5</v>
      </c>
      <c r="H705" s="34"/>
    </row>
    <row r="706" spans="2:8" s="1" customFormat="1" ht="16.8" customHeight="1">
      <c r="B706" s="34"/>
      <c r="C706" s="221" t="s">
        <v>3</v>
      </c>
      <c r="D706" s="221" t="s">
        <v>764</v>
      </c>
      <c r="E706" s="19" t="s">
        <v>3</v>
      </c>
      <c r="F706" s="222">
        <v>5</v>
      </c>
      <c r="H706" s="34"/>
    </row>
    <row r="707" spans="2:8" s="1" customFormat="1" ht="16.8" customHeight="1">
      <c r="B707" s="34"/>
      <c r="C707" s="221" t="s">
        <v>3</v>
      </c>
      <c r="D707" s="221" t="s">
        <v>451</v>
      </c>
      <c r="E707" s="19" t="s">
        <v>3</v>
      </c>
      <c r="F707" s="222">
        <v>14.5</v>
      </c>
      <c r="H707" s="34"/>
    </row>
    <row r="708" spans="2:8" s="1" customFormat="1" ht="16.8" customHeight="1">
      <c r="B708" s="34"/>
      <c r="C708" s="223" t="s">
        <v>5330</v>
      </c>
      <c r="H708" s="34"/>
    </row>
    <row r="709" spans="2:8" s="1" customFormat="1" ht="16.8" customHeight="1">
      <c r="B709" s="34"/>
      <c r="C709" s="221" t="s">
        <v>1304</v>
      </c>
      <c r="D709" s="221" t="s">
        <v>5489</v>
      </c>
      <c r="E709" s="19" t="s">
        <v>117</v>
      </c>
      <c r="F709" s="222">
        <v>32.491</v>
      </c>
      <c r="H709" s="34"/>
    </row>
    <row r="710" spans="2:8" s="1" customFormat="1" ht="16.8" customHeight="1">
      <c r="B710" s="34"/>
      <c r="C710" s="221" t="s">
        <v>1271</v>
      </c>
      <c r="D710" s="221" t="s">
        <v>5490</v>
      </c>
      <c r="E710" s="19" t="s">
        <v>650</v>
      </c>
      <c r="F710" s="222">
        <v>69.963999999999999</v>
      </c>
      <c r="H710" s="34"/>
    </row>
    <row r="711" spans="2:8" s="1" customFormat="1" ht="16.8" customHeight="1">
      <c r="B711" s="34"/>
      <c r="C711" s="221" t="s">
        <v>1271</v>
      </c>
      <c r="D711" s="221" t="s">
        <v>5490</v>
      </c>
      <c r="E711" s="19" t="s">
        <v>650</v>
      </c>
      <c r="F711" s="222">
        <v>69.963999999999999</v>
      </c>
      <c r="H711" s="34"/>
    </row>
    <row r="712" spans="2:8" s="1" customFormat="1" ht="20.399999999999999">
      <c r="B712" s="34"/>
      <c r="C712" s="221" t="s">
        <v>1427</v>
      </c>
      <c r="D712" s="221" t="s">
        <v>5491</v>
      </c>
      <c r="E712" s="19" t="s">
        <v>650</v>
      </c>
      <c r="F712" s="222">
        <v>69.963999999999999</v>
      </c>
      <c r="H712" s="34"/>
    </row>
    <row r="713" spans="2:8" s="1" customFormat="1" ht="20.399999999999999">
      <c r="B713" s="34"/>
      <c r="C713" s="221" t="s">
        <v>1419</v>
      </c>
      <c r="D713" s="221" t="s">
        <v>5427</v>
      </c>
      <c r="E713" s="19" t="s">
        <v>117</v>
      </c>
      <c r="F713" s="222">
        <v>381.86500000000001</v>
      </c>
      <c r="H713" s="34"/>
    </row>
    <row r="714" spans="2:8" s="1" customFormat="1" ht="16.8" customHeight="1">
      <c r="B714" s="34"/>
      <c r="C714" s="221" t="s">
        <v>2729</v>
      </c>
      <c r="D714" s="221" t="s">
        <v>5492</v>
      </c>
      <c r="E714" s="19" t="s">
        <v>650</v>
      </c>
      <c r="F714" s="222">
        <v>93.628</v>
      </c>
      <c r="H714" s="34"/>
    </row>
    <row r="715" spans="2:8" s="1" customFormat="1" ht="20.399999999999999">
      <c r="B715" s="34"/>
      <c r="C715" s="221" t="s">
        <v>3126</v>
      </c>
      <c r="D715" s="221" t="s">
        <v>5431</v>
      </c>
      <c r="E715" s="19" t="s">
        <v>117</v>
      </c>
      <c r="F715" s="222">
        <v>334.24599999999998</v>
      </c>
      <c r="H715" s="34"/>
    </row>
    <row r="716" spans="2:8" s="1" customFormat="1" ht="16.8" customHeight="1">
      <c r="B716" s="34"/>
      <c r="C716" s="221" t="s">
        <v>3138</v>
      </c>
      <c r="D716" s="221" t="s">
        <v>5493</v>
      </c>
      <c r="E716" s="19" t="s">
        <v>117</v>
      </c>
      <c r="F716" s="222">
        <v>13.993</v>
      </c>
      <c r="H716" s="34"/>
    </row>
    <row r="717" spans="2:8" s="1" customFormat="1" ht="16.8" customHeight="1">
      <c r="B717" s="34"/>
      <c r="C717" s="221" t="s">
        <v>1294</v>
      </c>
      <c r="D717" s="221" t="s">
        <v>1295</v>
      </c>
      <c r="E717" s="19" t="s">
        <v>650</v>
      </c>
      <c r="F717" s="222">
        <v>110.532</v>
      </c>
      <c r="H717" s="34"/>
    </row>
    <row r="718" spans="2:8" s="1" customFormat="1" ht="16.8" customHeight="1">
      <c r="B718" s="34"/>
      <c r="C718" s="221" t="s">
        <v>1363</v>
      </c>
      <c r="D718" s="221" t="s">
        <v>5616</v>
      </c>
      <c r="E718" s="19" t="s">
        <v>650</v>
      </c>
      <c r="F718" s="222">
        <v>78.450999999999993</v>
      </c>
      <c r="H718" s="34"/>
    </row>
    <row r="719" spans="2:8" s="1" customFormat="1" ht="16.8" customHeight="1">
      <c r="B719" s="34"/>
      <c r="C719" s="217" t="s">
        <v>269</v>
      </c>
      <c r="D719" s="218" t="s">
        <v>270</v>
      </c>
      <c r="E719" s="219" t="s">
        <v>112</v>
      </c>
      <c r="F719" s="220">
        <v>31.8</v>
      </c>
      <c r="H719" s="34"/>
    </row>
    <row r="720" spans="2:8" s="1" customFormat="1" ht="16.8" customHeight="1">
      <c r="B720" s="34"/>
      <c r="C720" s="221" t="s">
        <v>3</v>
      </c>
      <c r="D720" s="221" t="s">
        <v>909</v>
      </c>
      <c r="E720" s="19" t="s">
        <v>3</v>
      </c>
      <c r="F720" s="222">
        <v>0</v>
      </c>
      <c r="H720" s="34"/>
    </row>
    <row r="721" spans="2:8" s="1" customFormat="1" ht="16.8" customHeight="1">
      <c r="B721" s="34"/>
      <c r="C721" s="221" t="s">
        <v>3</v>
      </c>
      <c r="D721" s="221" t="s">
        <v>5617</v>
      </c>
      <c r="E721" s="19" t="s">
        <v>3</v>
      </c>
      <c r="F721" s="222">
        <v>5.7</v>
      </c>
      <c r="H721" s="34"/>
    </row>
    <row r="722" spans="2:8" s="1" customFormat="1" ht="16.8" customHeight="1">
      <c r="B722" s="34"/>
      <c r="C722" s="221" t="s">
        <v>3</v>
      </c>
      <c r="D722" s="221" t="s">
        <v>5618</v>
      </c>
      <c r="E722" s="19" t="s">
        <v>3</v>
      </c>
      <c r="F722" s="222">
        <v>3.5</v>
      </c>
      <c r="H722" s="34"/>
    </row>
    <row r="723" spans="2:8" s="1" customFormat="1" ht="16.8" customHeight="1">
      <c r="B723" s="34"/>
      <c r="C723" s="221" t="s">
        <v>3</v>
      </c>
      <c r="D723" s="221" t="s">
        <v>5619</v>
      </c>
      <c r="E723" s="19" t="s">
        <v>3</v>
      </c>
      <c r="F723" s="222">
        <v>3.5</v>
      </c>
      <c r="H723" s="34"/>
    </row>
    <row r="724" spans="2:8" s="1" customFormat="1" ht="16.8" customHeight="1">
      <c r="B724" s="34"/>
      <c r="C724" s="221" t="s">
        <v>3</v>
      </c>
      <c r="D724" s="221" t="s">
        <v>5620</v>
      </c>
      <c r="E724" s="19" t="s">
        <v>3</v>
      </c>
      <c r="F724" s="222">
        <v>10.4</v>
      </c>
      <c r="H724" s="34"/>
    </row>
    <row r="725" spans="2:8" s="1" customFormat="1" ht="16.8" customHeight="1">
      <c r="B725" s="34"/>
      <c r="C725" s="221" t="s">
        <v>3</v>
      </c>
      <c r="D725" s="221" t="s">
        <v>764</v>
      </c>
      <c r="E725" s="19" t="s">
        <v>3</v>
      </c>
      <c r="F725" s="222">
        <v>23.1</v>
      </c>
      <c r="H725" s="34"/>
    </row>
    <row r="726" spans="2:8" s="1" customFormat="1" ht="16.8" customHeight="1">
      <c r="B726" s="34"/>
      <c r="C726" s="221" t="s">
        <v>3</v>
      </c>
      <c r="D726" s="221" t="s">
        <v>5361</v>
      </c>
      <c r="E726" s="19" t="s">
        <v>3</v>
      </c>
      <c r="F726" s="222">
        <v>0</v>
      </c>
      <c r="H726" s="34"/>
    </row>
    <row r="727" spans="2:8" s="1" customFormat="1" ht="16.8" customHeight="1">
      <c r="B727" s="34"/>
      <c r="C727" s="221" t="s">
        <v>3</v>
      </c>
      <c r="D727" s="221" t="s">
        <v>5621</v>
      </c>
      <c r="E727" s="19" t="s">
        <v>3</v>
      </c>
      <c r="F727" s="222">
        <v>5.2</v>
      </c>
      <c r="H727" s="34"/>
    </row>
    <row r="728" spans="2:8" s="1" customFormat="1" ht="16.8" customHeight="1">
      <c r="B728" s="34"/>
      <c r="C728" s="221" t="s">
        <v>3</v>
      </c>
      <c r="D728" s="221" t="s">
        <v>5622</v>
      </c>
      <c r="E728" s="19" t="s">
        <v>3</v>
      </c>
      <c r="F728" s="222">
        <v>3.5</v>
      </c>
      <c r="H728" s="34"/>
    </row>
    <row r="729" spans="2:8" s="1" customFormat="1" ht="16.8" customHeight="1">
      <c r="B729" s="34"/>
      <c r="C729" s="221" t="s">
        <v>3</v>
      </c>
      <c r="D729" s="221" t="s">
        <v>764</v>
      </c>
      <c r="E729" s="19" t="s">
        <v>3</v>
      </c>
      <c r="F729" s="222">
        <v>8.6999999999999993</v>
      </c>
      <c r="H729" s="34"/>
    </row>
    <row r="730" spans="2:8" s="1" customFormat="1" ht="16.8" customHeight="1">
      <c r="B730" s="34"/>
      <c r="C730" s="221" t="s">
        <v>3</v>
      </c>
      <c r="D730" s="221" t="s">
        <v>451</v>
      </c>
      <c r="E730" s="19" t="s">
        <v>3</v>
      </c>
      <c r="F730" s="222">
        <v>31.8</v>
      </c>
      <c r="H730" s="34"/>
    </row>
    <row r="731" spans="2:8" s="1" customFormat="1" ht="16.8" customHeight="1">
      <c r="B731" s="34"/>
      <c r="C731" s="223" t="s">
        <v>5330</v>
      </c>
      <c r="H731" s="34"/>
    </row>
    <row r="732" spans="2:8" s="1" customFormat="1" ht="16.8" customHeight="1">
      <c r="B732" s="34"/>
      <c r="C732" s="221" t="s">
        <v>1304</v>
      </c>
      <c r="D732" s="221" t="s">
        <v>5489</v>
      </c>
      <c r="E732" s="19" t="s">
        <v>117</v>
      </c>
      <c r="F732" s="222">
        <v>32.491</v>
      </c>
      <c r="H732" s="34"/>
    </row>
    <row r="733" spans="2:8" s="1" customFormat="1" ht="16.8" customHeight="1">
      <c r="B733" s="34"/>
      <c r="C733" s="221" t="s">
        <v>1271</v>
      </c>
      <c r="D733" s="221" t="s">
        <v>5490</v>
      </c>
      <c r="E733" s="19" t="s">
        <v>650</v>
      </c>
      <c r="F733" s="222">
        <v>69.963999999999999</v>
      </c>
      <c r="H733" s="34"/>
    </row>
    <row r="734" spans="2:8" s="1" customFormat="1" ht="16.8" customHeight="1">
      <c r="B734" s="34"/>
      <c r="C734" s="221" t="s">
        <v>1271</v>
      </c>
      <c r="D734" s="221" t="s">
        <v>5490</v>
      </c>
      <c r="E734" s="19" t="s">
        <v>650</v>
      </c>
      <c r="F734" s="222">
        <v>69.963999999999999</v>
      </c>
      <c r="H734" s="34"/>
    </row>
    <row r="735" spans="2:8" s="1" customFormat="1" ht="20.399999999999999">
      <c r="B735" s="34"/>
      <c r="C735" s="221" t="s">
        <v>1427</v>
      </c>
      <c r="D735" s="221" t="s">
        <v>5491</v>
      </c>
      <c r="E735" s="19" t="s">
        <v>650</v>
      </c>
      <c r="F735" s="222">
        <v>69.963999999999999</v>
      </c>
      <c r="H735" s="34"/>
    </row>
    <row r="736" spans="2:8" s="1" customFormat="1" ht="20.399999999999999">
      <c r="B736" s="34"/>
      <c r="C736" s="221" t="s">
        <v>1419</v>
      </c>
      <c r="D736" s="221" t="s">
        <v>5427</v>
      </c>
      <c r="E736" s="19" t="s">
        <v>117</v>
      </c>
      <c r="F736" s="222">
        <v>381.86500000000001</v>
      </c>
      <c r="H736" s="34"/>
    </row>
    <row r="737" spans="2:8" s="1" customFormat="1" ht="16.8" customHeight="1">
      <c r="B737" s="34"/>
      <c r="C737" s="221" t="s">
        <v>2729</v>
      </c>
      <c r="D737" s="221" t="s">
        <v>5492</v>
      </c>
      <c r="E737" s="19" t="s">
        <v>650</v>
      </c>
      <c r="F737" s="222">
        <v>60.533999999999999</v>
      </c>
      <c r="H737" s="34"/>
    </row>
    <row r="738" spans="2:8" s="1" customFormat="1" ht="16.8" customHeight="1">
      <c r="B738" s="34"/>
      <c r="C738" s="221" t="s">
        <v>2729</v>
      </c>
      <c r="D738" s="221" t="s">
        <v>5492</v>
      </c>
      <c r="E738" s="19" t="s">
        <v>650</v>
      </c>
      <c r="F738" s="222">
        <v>93.628</v>
      </c>
      <c r="H738" s="34"/>
    </row>
    <row r="739" spans="2:8" s="1" customFormat="1" ht="20.399999999999999">
      <c r="B739" s="34"/>
      <c r="C739" s="221" t="s">
        <v>3126</v>
      </c>
      <c r="D739" s="221" t="s">
        <v>5431</v>
      </c>
      <c r="E739" s="19" t="s">
        <v>117</v>
      </c>
      <c r="F739" s="222">
        <v>334.24599999999998</v>
      </c>
      <c r="H739" s="34"/>
    </row>
    <row r="740" spans="2:8" s="1" customFormat="1" ht="16.8" customHeight="1">
      <c r="B740" s="34"/>
      <c r="C740" s="221" t="s">
        <v>3138</v>
      </c>
      <c r="D740" s="221" t="s">
        <v>5493</v>
      </c>
      <c r="E740" s="19" t="s">
        <v>117</v>
      </c>
      <c r="F740" s="222">
        <v>13.993</v>
      </c>
      <c r="H740" s="34"/>
    </row>
    <row r="741" spans="2:8" s="1" customFormat="1" ht="16.8" customHeight="1">
      <c r="B741" s="34"/>
      <c r="C741" s="221" t="s">
        <v>1294</v>
      </c>
      <c r="D741" s="221" t="s">
        <v>1295</v>
      </c>
      <c r="E741" s="19" t="s">
        <v>650</v>
      </c>
      <c r="F741" s="222">
        <v>110.532</v>
      </c>
      <c r="H741" s="34"/>
    </row>
    <row r="742" spans="2:8" s="1" customFormat="1" ht="16.8" customHeight="1">
      <c r="B742" s="34"/>
      <c r="C742" s="221" t="s">
        <v>1363</v>
      </c>
      <c r="D742" s="221" t="s">
        <v>5616</v>
      </c>
      <c r="E742" s="19" t="s">
        <v>650</v>
      </c>
      <c r="F742" s="222">
        <v>78.450999999999993</v>
      </c>
      <c r="H742" s="34"/>
    </row>
    <row r="743" spans="2:8" s="1" customFormat="1" ht="16.8" customHeight="1">
      <c r="B743" s="34"/>
      <c r="C743" s="217" t="s">
        <v>272</v>
      </c>
      <c r="D743" s="218" t="s">
        <v>273</v>
      </c>
      <c r="E743" s="219" t="s">
        <v>112</v>
      </c>
      <c r="F743" s="220">
        <v>0</v>
      </c>
      <c r="H743" s="34"/>
    </row>
    <row r="744" spans="2:8" s="1" customFormat="1" ht="16.8" customHeight="1">
      <c r="B744" s="34"/>
      <c r="C744" s="223" t="s">
        <v>5330</v>
      </c>
      <c r="H744" s="34"/>
    </row>
    <row r="745" spans="2:8" s="1" customFormat="1" ht="16.8" customHeight="1">
      <c r="B745" s="34"/>
      <c r="C745" s="221" t="s">
        <v>1304</v>
      </c>
      <c r="D745" s="221" t="s">
        <v>5489</v>
      </c>
      <c r="E745" s="19" t="s">
        <v>117</v>
      </c>
      <c r="F745" s="222">
        <v>32.491</v>
      </c>
      <c r="H745" s="34"/>
    </row>
    <row r="746" spans="2:8" s="1" customFormat="1" ht="20.399999999999999">
      <c r="B746" s="34"/>
      <c r="C746" s="221" t="s">
        <v>1419</v>
      </c>
      <c r="D746" s="221" t="s">
        <v>5427</v>
      </c>
      <c r="E746" s="19" t="s">
        <v>117</v>
      </c>
      <c r="F746" s="222">
        <v>381.86500000000001</v>
      </c>
      <c r="H746" s="34"/>
    </row>
    <row r="747" spans="2:8" s="1" customFormat="1" ht="16.8" customHeight="1">
      <c r="B747" s="34"/>
      <c r="C747" s="221" t="s">
        <v>2729</v>
      </c>
      <c r="D747" s="221" t="s">
        <v>5492</v>
      </c>
      <c r="E747" s="19" t="s">
        <v>650</v>
      </c>
      <c r="F747" s="222">
        <v>60.533999999999999</v>
      </c>
      <c r="H747" s="34"/>
    </row>
    <row r="748" spans="2:8" s="1" customFormat="1" ht="16.8" customHeight="1">
      <c r="B748" s="34"/>
      <c r="C748" s="221" t="s">
        <v>2729</v>
      </c>
      <c r="D748" s="221" t="s">
        <v>5492</v>
      </c>
      <c r="E748" s="19" t="s">
        <v>650</v>
      </c>
      <c r="F748" s="222">
        <v>93.628</v>
      </c>
      <c r="H748" s="34"/>
    </row>
    <row r="749" spans="2:8" s="1" customFormat="1" ht="16.8" customHeight="1">
      <c r="B749" s="34"/>
      <c r="C749" s="221" t="s">
        <v>1294</v>
      </c>
      <c r="D749" s="221" t="s">
        <v>1295</v>
      </c>
      <c r="E749" s="19" t="s">
        <v>650</v>
      </c>
      <c r="F749" s="222">
        <v>110.532</v>
      </c>
      <c r="H749" s="34"/>
    </row>
    <row r="750" spans="2:8" s="1" customFormat="1" ht="16.8" customHeight="1">
      <c r="B750" s="34"/>
      <c r="C750" s="217" t="s">
        <v>274</v>
      </c>
      <c r="D750" s="218" t="s">
        <v>275</v>
      </c>
      <c r="E750" s="219" t="s">
        <v>112</v>
      </c>
      <c r="F750" s="220">
        <v>5.5</v>
      </c>
      <c r="H750" s="34"/>
    </row>
    <row r="751" spans="2:8" s="1" customFormat="1" ht="16.8" customHeight="1">
      <c r="B751" s="34"/>
      <c r="C751" s="221" t="s">
        <v>3</v>
      </c>
      <c r="D751" s="221" t="s">
        <v>5487</v>
      </c>
      <c r="E751" s="19" t="s">
        <v>3</v>
      </c>
      <c r="F751" s="222">
        <v>1</v>
      </c>
      <c r="H751" s="34"/>
    </row>
    <row r="752" spans="2:8" s="1" customFormat="1" ht="16.8" customHeight="1">
      <c r="B752" s="34"/>
      <c r="C752" s="221" t="s">
        <v>3</v>
      </c>
      <c r="D752" s="221" t="s">
        <v>5488</v>
      </c>
      <c r="E752" s="19" t="s">
        <v>3</v>
      </c>
      <c r="F752" s="222">
        <v>4.5</v>
      </c>
      <c r="H752" s="34"/>
    </row>
    <row r="753" spans="2:8" s="1" customFormat="1" ht="16.8" customHeight="1">
      <c r="B753" s="34"/>
      <c r="C753" s="221" t="s">
        <v>3</v>
      </c>
      <c r="D753" s="221" t="s">
        <v>451</v>
      </c>
      <c r="E753" s="19" t="s">
        <v>3</v>
      </c>
      <c r="F753" s="222">
        <v>5.5</v>
      </c>
      <c r="H753" s="34"/>
    </row>
    <row r="754" spans="2:8" s="1" customFormat="1" ht="16.8" customHeight="1">
      <c r="B754" s="34"/>
      <c r="C754" s="223" t="s">
        <v>5330</v>
      </c>
      <c r="H754" s="34"/>
    </row>
    <row r="755" spans="2:8" s="1" customFormat="1" ht="20.399999999999999">
      <c r="B755" s="34"/>
      <c r="C755" s="221" t="s">
        <v>1427</v>
      </c>
      <c r="D755" s="221" t="s">
        <v>5491</v>
      </c>
      <c r="E755" s="19" t="s">
        <v>650</v>
      </c>
      <c r="F755" s="222">
        <v>18</v>
      </c>
      <c r="H755" s="34"/>
    </row>
    <row r="756" spans="2:8" s="1" customFormat="1" ht="16.8" customHeight="1">
      <c r="B756" s="34"/>
      <c r="C756" s="221" t="s">
        <v>1312</v>
      </c>
      <c r="D756" s="221" t="s">
        <v>5623</v>
      </c>
      <c r="E756" s="19" t="s">
        <v>117</v>
      </c>
      <c r="F756" s="222">
        <v>4.5</v>
      </c>
      <c r="H756" s="34"/>
    </row>
    <row r="757" spans="2:8" s="1" customFormat="1" ht="16.8" customHeight="1">
      <c r="B757" s="34"/>
      <c r="C757" s="221" t="s">
        <v>1375</v>
      </c>
      <c r="D757" s="221" t="s">
        <v>5624</v>
      </c>
      <c r="E757" s="19" t="s">
        <v>650</v>
      </c>
      <c r="F757" s="222">
        <v>19.8</v>
      </c>
      <c r="H757" s="34"/>
    </row>
    <row r="758" spans="2:8" s="1" customFormat="1" ht="16.8" customHeight="1">
      <c r="B758" s="34"/>
      <c r="C758" s="217" t="s">
        <v>277</v>
      </c>
      <c r="D758" s="218" t="s">
        <v>278</v>
      </c>
      <c r="E758" s="219" t="s">
        <v>112</v>
      </c>
      <c r="F758" s="220">
        <v>12.5</v>
      </c>
      <c r="H758" s="34"/>
    </row>
    <row r="759" spans="2:8" s="1" customFormat="1" ht="16.8" customHeight="1">
      <c r="B759" s="34"/>
      <c r="C759" s="221" t="s">
        <v>3</v>
      </c>
      <c r="D759" s="221" t="s">
        <v>909</v>
      </c>
      <c r="E759" s="19" t="s">
        <v>3</v>
      </c>
      <c r="F759" s="222">
        <v>0</v>
      </c>
      <c r="H759" s="34"/>
    </row>
    <row r="760" spans="2:8" s="1" customFormat="1" ht="16.8" customHeight="1">
      <c r="B760" s="34"/>
      <c r="C760" s="221" t="s">
        <v>3</v>
      </c>
      <c r="D760" s="221" t="s">
        <v>5496</v>
      </c>
      <c r="E760" s="19" t="s">
        <v>3</v>
      </c>
      <c r="F760" s="222">
        <v>1</v>
      </c>
      <c r="H760" s="34"/>
    </row>
    <row r="761" spans="2:8" s="1" customFormat="1" ht="16.8" customHeight="1">
      <c r="B761" s="34"/>
      <c r="C761" s="221" t="s">
        <v>3</v>
      </c>
      <c r="D761" s="221" t="s">
        <v>5497</v>
      </c>
      <c r="E761" s="19" t="s">
        <v>3</v>
      </c>
      <c r="F761" s="222">
        <v>1</v>
      </c>
      <c r="H761" s="34"/>
    </row>
    <row r="762" spans="2:8" s="1" customFormat="1" ht="16.8" customHeight="1">
      <c r="B762" s="34"/>
      <c r="C762" s="221" t="s">
        <v>3</v>
      </c>
      <c r="D762" s="221" t="s">
        <v>764</v>
      </c>
      <c r="E762" s="19" t="s">
        <v>3</v>
      </c>
      <c r="F762" s="222">
        <v>2</v>
      </c>
      <c r="H762" s="34"/>
    </row>
    <row r="763" spans="2:8" s="1" customFormat="1" ht="16.8" customHeight="1">
      <c r="B763" s="34"/>
      <c r="C763" s="221" t="s">
        <v>3</v>
      </c>
      <c r="D763" s="221" t="s">
        <v>5361</v>
      </c>
      <c r="E763" s="19" t="s">
        <v>3</v>
      </c>
      <c r="F763" s="222">
        <v>0</v>
      </c>
      <c r="H763" s="34"/>
    </row>
    <row r="764" spans="2:8" s="1" customFormat="1" ht="16.8" customHeight="1">
      <c r="B764" s="34"/>
      <c r="C764" s="221" t="s">
        <v>3</v>
      </c>
      <c r="D764" s="221" t="s">
        <v>5500</v>
      </c>
      <c r="E764" s="19" t="s">
        <v>3</v>
      </c>
      <c r="F764" s="222">
        <v>2</v>
      </c>
      <c r="H764" s="34"/>
    </row>
    <row r="765" spans="2:8" s="1" customFormat="1" ht="16.8" customHeight="1">
      <c r="B765" s="34"/>
      <c r="C765" s="221" t="s">
        <v>3</v>
      </c>
      <c r="D765" s="221" t="s">
        <v>764</v>
      </c>
      <c r="E765" s="19" t="s">
        <v>3</v>
      </c>
      <c r="F765" s="222">
        <v>2</v>
      </c>
      <c r="H765" s="34"/>
    </row>
    <row r="766" spans="2:8" s="1" customFormat="1" ht="16.8" customHeight="1">
      <c r="B766" s="34"/>
      <c r="C766" s="221" t="s">
        <v>3</v>
      </c>
      <c r="D766" s="221" t="s">
        <v>5499</v>
      </c>
      <c r="E766" s="19" t="s">
        <v>3</v>
      </c>
      <c r="F766" s="222">
        <v>2</v>
      </c>
      <c r="H766" s="34"/>
    </row>
    <row r="767" spans="2:8" s="1" customFormat="1" ht="16.8" customHeight="1">
      <c r="B767" s="34"/>
      <c r="C767" s="221" t="s">
        <v>3</v>
      </c>
      <c r="D767" s="221" t="s">
        <v>5625</v>
      </c>
      <c r="E767" s="19" t="s">
        <v>3</v>
      </c>
      <c r="F767" s="222">
        <v>6.5</v>
      </c>
      <c r="H767" s="34"/>
    </row>
    <row r="768" spans="2:8" s="1" customFormat="1" ht="16.8" customHeight="1">
      <c r="B768" s="34"/>
      <c r="C768" s="221" t="s">
        <v>3</v>
      </c>
      <c r="D768" s="221" t="s">
        <v>451</v>
      </c>
      <c r="E768" s="19" t="s">
        <v>3</v>
      </c>
      <c r="F768" s="222">
        <v>12.5</v>
      </c>
      <c r="H768" s="34"/>
    </row>
    <row r="769" spans="2:8" s="1" customFormat="1" ht="16.8" customHeight="1">
      <c r="B769" s="34"/>
      <c r="C769" s="223" t="s">
        <v>5330</v>
      </c>
      <c r="H769" s="34"/>
    </row>
    <row r="770" spans="2:8" s="1" customFormat="1" ht="20.399999999999999">
      <c r="B770" s="34"/>
      <c r="C770" s="221" t="s">
        <v>1427</v>
      </c>
      <c r="D770" s="221" t="s">
        <v>5491</v>
      </c>
      <c r="E770" s="19" t="s">
        <v>650</v>
      </c>
      <c r="F770" s="222">
        <v>18</v>
      </c>
      <c r="H770" s="34"/>
    </row>
    <row r="771" spans="2:8" s="1" customFormat="1" ht="16.8" customHeight="1">
      <c r="B771" s="34"/>
      <c r="C771" s="221" t="s">
        <v>1312</v>
      </c>
      <c r="D771" s="221" t="s">
        <v>5623</v>
      </c>
      <c r="E771" s="19" t="s">
        <v>117</v>
      </c>
      <c r="F771" s="222">
        <v>4.5</v>
      </c>
      <c r="H771" s="34"/>
    </row>
    <row r="772" spans="2:8" s="1" customFormat="1" ht="16.8" customHeight="1">
      <c r="B772" s="34"/>
      <c r="C772" s="221" t="s">
        <v>2729</v>
      </c>
      <c r="D772" s="221" t="s">
        <v>5492</v>
      </c>
      <c r="E772" s="19" t="s">
        <v>650</v>
      </c>
      <c r="F772" s="222">
        <v>60.533999999999999</v>
      </c>
      <c r="H772" s="34"/>
    </row>
    <row r="773" spans="2:8" s="1" customFormat="1" ht="16.8" customHeight="1">
      <c r="B773" s="34"/>
      <c r="C773" s="221" t="s">
        <v>1375</v>
      </c>
      <c r="D773" s="221" t="s">
        <v>5624</v>
      </c>
      <c r="E773" s="19" t="s">
        <v>650</v>
      </c>
      <c r="F773" s="222">
        <v>19.8</v>
      </c>
      <c r="H773" s="34"/>
    </row>
    <row r="774" spans="2:8" s="1" customFormat="1" ht="16.8" customHeight="1">
      <c r="B774" s="34"/>
      <c r="C774" s="217" t="s">
        <v>282</v>
      </c>
      <c r="D774" s="218" t="s">
        <v>283</v>
      </c>
      <c r="E774" s="219" t="s">
        <v>117</v>
      </c>
      <c r="F774" s="220">
        <v>3</v>
      </c>
      <c r="H774" s="34"/>
    </row>
    <row r="775" spans="2:8" s="1" customFormat="1" ht="16.8" customHeight="1">
      <c r="B775" s="34"/>
      <c r="C775" s="221" t="s">
        <v>3</v>
      </c>
      <c r="D775" s="221" t="s">
        <v>114</v>
      </c>
      <c r="E775" s="19" t="s">
        <v>3</v>
      </c>
      <c r="F775" s="222">
        <v>3</v>
      </c>
      <c r="H775" s="34"/>
    </row>
    <row r="776" spans="2:8" s="1" customFormat="1" ht="16.8" customHeight="1">
      <c r="B776" s="34"/>
      <c r="C776" s="223" t="s">
        <v>5330</v>
      </c>
      <c r="H776" s="34"/>
    </row>
    <row r="777" spans="2:8" s="1" customFormat="1" ht="16.8" customHeight="1">
      <c r="B777" s="34"/>
      <c r="C777" s="221" t="s">
        <v>2160</v>
      </c>
      <c r="D777" s="221" t="s">
        <v>5626</v>
      </c>
      <c r="E777" s="19" t="s">
        <v>117</v>
      </c>
      <c r="F777" s="222">
        <v>3</v>
      </c>
      <c r="H777" s="34"/>
    </row>
    <row r="778" spans="2:8" s="1" customFormat="1" ht="16.8" customHeight="1">
      <c r="B778" s="34"/>
      <c r="C778" s="221" t="s">
        <v>2143</v>
      </c>
      <c r="D778" s="221" t="s">
        <v>5627</v>
      </c>
      <c r="E778" s="19" t="s">
        <v>650</v>
      </c>
      <c r="F778" s="222">
        <v>3</v>
      </c>
      <c r="H778" s="34"/>
    </row>
    <row r="779" spans="2:8" s="1" customFormat="1" ht="16.8" customHeight="1">
      <c r="B779" s="34"/>
      <c r="C779" s="221" t="s">
        <v>2155</v>
      </c>
      <c r="D779" s="221" t="s">
        <v>5628</v>
      </c>
      <c r="E779" s="19" t="s">
        <v>117</v>
      </c>
      <c r="F779" s="222">
        <v>3</v>
      </c>
      <c r="H779" s="34"/>
    </row>
    <row r="780" spans="2:8" s="1" customFormat="1" ht="16.8" customHeight="1">
      <c r="B780" s="34"/>
      <c r="C780" s="221" t="s">
        <v>2148</v>
      </c>
      <c r="D780" s="221" t="s">
        <v>2149</v>
      </c>
      <c r="E780" s="19" t="s">
        <v>426</v>
      </c>
      <c r="F780" s="222">
        <v>8.9999999999999993E-3</v>
      </c>
      <c r="H780" s="34"/>
    </row>
    <row r="781" spans="2:8" s="1" customFormat="1" ht="16.8" customHeight="1">
      <c r="B781" s="34"/>
      <c r="C781" s="221" t="s">
        <v>1982</v>
      </c>
      <c r="D781" s="221" t="s">
        <v>1983</v>
      </c>
      <c r="E781" s="19" t="s">
        <v>117</v>
      </c>
      <c r="F781" s="222">
        <v>253.494</v>
      </c>
      <c r="H781" s="34"/>
    </row>
    <row r="782" spans="2:8" s="1" customFormat="1" ht="16.8" customHeight="1">
      <c r="B782" s="34"/>
      <c r="C782" s="217" t="s">
        <v>284</v>
      </c>
      <c r="D782" s="218" t="s">
        <v>285</v>
      </c>
      <c r="E782" s="219" t="s">
        <v>112</v>
      </c>
      <c r="F782" s="220">
        <v>75.900000000000006</v>
      </c>
      <c r="H782" s="34"/>
    </row>
    <row r="783" spans="2:8" s="1" customFormat="1" ht="16.8" customHeight="1">
      <c r="B783" s="34"/>
      <c r="C783" s="221" t="s">
        <v>3</v>
      </c>
      <c r="D783" s="221" t="s">
        <v>5629</v>
      </c>
      <c r="E783" s="19" t="s">
        <v>3</v>
      </c>
      <c r="F783" s="222">
        <v>0</v>
      </c>
      <c r="H783" s="34"/>
    </row>
    <row r="784" spans="2:8" s="1" customFormat="1" ht="16.8" customHeight="1">
      <c r="B784" s="34"/>
      <c r="C784" s="221" t="s">
        <v>3</v>
      </c>
      <c r="D784" s="221" t="s">
        <v>5630</v>
      </c>
      <c r="E784" s="19" t="s">
        <v>3</v>
      </c>
      <c r="F784" s="222">
        <v>6.7</v>
      </c>
      <c r="H784" s="34"/>
    </row>
    <row r="785" spans="2:8" s="1" customFormat="1" ht="16.8" customHeight="1">
      <c r="B785" s="34"/>
      <c r="C785" s="221" t="s">
        <v>3</v>
      </c>
      <c r="D785" s="221" t="s">
        <v>742</v>
      </c>
      <c r="E785" s="19" t="s">
        <v>3</v>
      </c>
      <c r="F785" s="222">
        <v>20.100000000000001</v>
      </c>
      <c r="H785" s="34"/>
    </row>
    <row r="786" spans="2:8" s="1" customFormat="1" ht="16.8" customHeight="1">
      <c r="B786" s="34"/>
      <c r="C786" s="221" t="s">
        <v>3</v>
      </c>
      <c r="D786" s="221" t="s">
        <v>5631</v>
      </c>
      <c r="E786" s="19" t="s">
        <v>3</v>
      </c>
      <c r="F786" s="222">
        <v>0</v>
      </c>
      <c r="H786" s="34"/>
    </row>
    <row r="787" spans="2:8" s="1" customFormat="1" ht="16.8" customHeight="1">
      <c r="B787" s="34"/>
      <c r="C787" s="221" t="s">
        <v>3</v>
      </c>
      <c r="D787" s="221" t="s">
        <v>5632</v>
      </c>
      <c r="E787" s="19" t="s">
        <v>3</v>
      </c>
      <c r="F787" s="222">
        <v>15.1</v>
      </c>
      <c r="H787" s="34"/>
    </row>
    <row r="788" spans="2:8" s="1" customFormat="1" ht="16.8" customHeight="1">
      <c r="B788" s="34"/>
      <c r="C788" s="221" t="s">
        <v>3</v>
      </c>
      <c r="D788" s="221" t="s">
        <v>743</v>
      </c>
      <c r="E788" s="19" t="s">
        <v>3</v>
      </c>
      <c r="F788" s="222">
        <v>34</v>
      </c>
      <c r="H788" s="34"/>
    </row>
    <row r="789" spans="2:8" s="1" customFormat="1" ht="16.8" customHeight="1">
      <c r="B789" s="34"/>
      <c r="C789" s="221" t="s">
        <v>3</v>
      </c>
      <c r="D789" s="221" t="s">
        <v>451</v>
      </c>
      <c r="E789" s="19" t="s">
        <v>3</v>
      </c>
      <c r="F789" s="222">
        <v>75.900000000000006</v>
      </c>
      <c r="H789" s="34"/>
    </row>
    <row r="790" spans="2:8" s="1" customFormat="1" ht="16.8" customHeight="1">
      <c r="B790" s="34"/>
      <c r="C790" s="223" t="s">
        <v>5330</v>
      </c>
      <c r="H790" s="34"/>
    </row>
    <row r="791" spans="2:8" s="1" customFormat="1" ht="16.8" customHeight="1">
      <c r="B791" s="34"/>
      <c r="C791" s="221" t="s">
        <v>672</v>
      </c>
      <c r="D791" s="221" t="s">
        <v>5331</v>
      </c>
      <c r="E791" s="19" t="s">
        <v>426</v>
      </c>
      <c r="F791" s="222">
        <v>1.708</v>
      </c>
      <c r="H791" s="34"/>
    </row>
    <row r="792" spans="2:8" s="1" customFormat="1" ht="20.399999999999999">
      <c r="B792" s="34"/>
      <c r="C792" s="221" t="s">
        <v>744</v>
      </c>
      <c r="D792" s="221" t="s">
        <v>5633</v>
      </c>
      <c r="E792" s="19" t="s">
        <v>650</v>
      </c>
      <c r="F792" s="222">
        <v>21.8</v>
      </c>
      <c r="H792" s="34"/>
    </row>
    <row r="793" spans="2:8" s="1" customFormat="1" ht="16.8" customHeight="1">
      <c r="B793" s="34"/>
      <c r="C793" s="217" t="s">
        <v>288</v>
      </c>
      <c r="D793" s="218" t="s">
        <v>289</v>
      </c>
      <c r="E793" s="219" t="s">
        <v>117</v>
      </c>
      <c r="F793" s="220">
        <v>215.55</v>
      </c>
      <c r="H793" s="34"/>
    </row>
    <row r="794" spans="2:8" s="1" customFormat="1" ht="16.8" customHeight="1">
      <c r="B794" s="34"/>
      <c r="C794" s="221" t="s">
        <v>3</v>
      </c>
      <c r="D794" s="221" t="s">
        <v>5634</v>
      </c>
      <c r="E794" s="19" t="s">
        <v>3</v>
      </c>
      <c r="F794" s="222">
        <v>232.99199999999999</v>
      </c>
      <c r="H794" s="34"/>
    </row>
    <row r="795" spans="2:8" s="1" customFormat="1" ht="16.8" customHeight="1">
      <c r="B795" s="34"/>
      <c r="C795" s="221" t="s">
        <v>3</v>
      </c>
      <c r="D795" s="221" t="s">
        <v>5635</v>
      </c>
      <c r="E795" s="19" t="s">
        <v>3</v>
      </c>
      <c r="F795" s="222">
        <v>0</v>
      </c>
      <c r="H795" s="34"/>
    </row>
    <row r="796" spans="2:8" s="1" customFormat="1" ht="16.8" customHeight="1">
      <c r="B796" s="34"/>
      <c r="C796" s="221" t="s">
        <v>3</v>
      </c>
      <c r="D796" s="221" t="s">
        <v>5636</v>
      </c>
      <c r="E796" s="19" t="s">
        <v>3</v>
      </c>
      <c r="F796" s="222">
        <v>-1.61</v>
      </c>
      <c r="H796" s="34"/>
    </row>
    <row r="797" spans="2:8" s="1" customFormat="1" ht="16.8" customHeight="1">
      <c r="B797" s="34"/>
      <c r="C797" s="221" t="s">
        <v>3</v>
      </c>
      <c r="D797" s="221" t="s">
        <v>5637</v>
      </c>
      <c r="E797" s="19" t="s">
        <v>3</v>
      </c>
      <c r="F797" s="222">
        <v>-3.8780000000000001</v>
      </c>
      <c r="H797" s="34"/>
    </row>
    <row r="798" spans="2:8" s="1" customFormat="1" ht="16.8" customHeight="1">
      <c r="B798" s="34"/>
      <c r="C798" s="221" t="s">
        <v>3</v>
      </c>
      <c r="D798" s="221" t="s">
        <v>5638</v>
      </c>
      <c r="E798" s="19" t="s">
        <v>3</v>
      </c>
      <c r="F798" s="222">
        <v>-6.0910000000000002</v>
      </c>
      <c r="H798" s="34"/>
    </row>
    <row r="799" spans="2:8" s="1" customFormat="1" ht="16.8" customHeight="1">
      <c r="B799" s="34"/>
      <c r="C799" s="221" t="s">
        <v>3</v>
      </c>
      <c r="D799" s="221" t="s">
        <v>5639</v>
      </c>
      <c r="E799" s="19" t="s">
        <v>3</v>
      </c>
      <c r="F799" s="222">
        <v>-5.8630000000000004</v>
      </c>
      <c r="H799" s="34"/>
    </row>
    <row r="800" spans="2:8" s="1" customFormat="1" ht="16.8" customHeight="1">
      <c r="B800" s="34"/>
      <c r="C800" s="221" t="s">
        <v>3</v>
      </c>
      <c r="D800" s="221" t="s">
        <v>451</v>
      </c>
      <c r="E800" s="19" t="s">
        <v>3</v>
      </c>
      <c r="F800" s="222">
        <v>215.55</v>
      </c>
      <c r="H800" s="34"/>
    </row>
    <row r="801" spans="2:8" s="1" customFormat="1" ht="16.8" customHeight="1">
      <c r="B801" s="34"/>
      <c r="C801" s="223" t="s">
        <v>5330</v>
      </c>
      <c r="H801" s="34"/>
    </row>
    <row r="802" spans="2:8" s="1" customFormat="1" ht="16.8" customHeight="1">
      <c r="B802" s="34"/>
      <c r="C802" s="221" t="s">
        <v>2273</v>
      </c>
      <c r="D802" s="221" t="s">
        <v>5640</v>
      </c>
      <c r="E802" s="19" t="s">
        <v>117</v>
      </c>
      <c r="F802" s="222">
        <v>294.50799999999998</v>
      </c>
      <c r="H802" s="34"/>
    </row>
    <row r="803" spans="2:8" s="1" customFormat="1" ht="20.399999999999999">
      <c r="B803" s="34"/>
      <c r="C803" s="221" t="s">
        <v>2198</v>
      </c>
      <c r="D803" s="221" t="s">
        <v>5641</v>
      </c>
      <c r="E803" s="19" t="s">
        <v>117</v>
      </c>
      <c r="F803" s="222">
        <v>209.68700000000001</v>
      </c>
      <c r="H803" s="34"/>
    </row>
    <row r="804" spans="2:8" s="1" customFormat="1" ht="16.8" customHeight="1">
      <c r="B804" s="34"/>
      <c r="C804" s="221" t="s">
        <v>3150</v>
      </c>
      <c r="D804" s="221" t="s">
        <v>5519</v>
      </c>
      <c r="E804" s="19" t="s">
        <v>117</v>
      </c>
      <c r="F804" s="222">
        <v>1188.0719999999999</v>
      </c>
      <c r="H804" s="34"/>
    </row>
    <row r="805" spans="2:8" s="1" customFormat="1" ht="16.8" customHeight="1">
      <c r="B805" s="34"/>
      <c r="C805" s="221" t="s">
        <v>1990</v>
      </c>
      <c r="D805" s="221" t="s">
        <v>1991</v>
      </c>
      <c r="E805" s="19" t="s">
        <v>117</v>
      </c>
      <c r="F805" s="222">
        <v>232.48400000000001</v>
      </c>
      <c r="H805" s="34"/>
    </row>
    <row r="806" spans="2:8" s="1" customFormat="1" ht="16.8" customHeight="1">
      <c r="B806" s="34"/>
      <c r="C806" s="221" t="s">
        <v>1996</v>
      </c>
      <c r="D806" s="221" t="s">
        <v>1997</v>
      </c>
      <c r="E806" s="19" t="s">
        <v>117</v>
      </c>
      <c r="F806" s="222">
        <v>232.48400000000001</v>
      </c>
      <c r="H806" s="34"/>
    </row>
    <row r="807" spans="2:8" s="1" customFormat="1" ht="16.8" customHeight="1">
      <c r="B807" s="34"/>
      <c r="C807" s="221" t="s">
        <v>1982</v>
      </c>
      <c r="D807" s="221" t="s">
        <v>1983</v>
      </c>
      <c r="E807" s="19" t="s">
        <v>117</v>
      </c>
      <c r="F807" s="222">
        <v>253.494</v>
      </c>
      <c r="H807" s="34"/>
    </row>
    <row r="808" spans="2:8" s="1" customFormat="1" ht="16.8" customHeight="1">
      <c r="B808" s="34"/>
      <c r="C808" s="217" t="s">
        <v>292</v>
      </c>
      <c r="D808" s="218" t="s">
        <v>293</v>
      </c>
      <c r="E808" s="219" t="s">
        <v>117</v>
      </c>
      <c r="F808" s="220">
        <v>5.8630000000000004</v>
      </c>
      <c r="H808" s="34"/>
    </row>
    <row r="809" spans="2:8" s="1" customFormat="1" ht="16.8" customHeight="1">
      <c r="B809" s="34"/>
      <c r="C809" s="221" t="s">
        <v>3</v>
      </c>
      <c r="D809" s="221" t="s">
        <v>909</v>
      </c>
      <c r="E809" s="19" t="s">
        <v>3</v>
      </c>
      <c r="F809" s="222">
        <v>0</v>
      </c>
      <c r="H809" s="34"/>
    </row>
    <row r="810" spans="2:8" s="1" customFormat="1" ht="16.8" customHeight="1">
      <c r="B810" s="34"/>
      <c r="C810" s="221" t="s">
        <v>3</v>
      </c>
      <c r="D810" s="221" t="s">
        <v>2241</v>
      </c>
      <c r="E810" s="19" t="s">
        <v>3</v>
      </c>
      <c r="F810" s="222">
        <v>2.411</v>
      </c>
      <c r="H810" s="34"/>
    </row>
    <row r="811" spans="2:8" s="1" customFormat="1" ht="16.8" customHeight="1">
      <c r="B811" s="34"/>
      <c r="C811" s="221" t="s">
        <v>3</v>
      </c>
      <c r="D811" s="221" t="s">
        <v>5642</v>
      </c>
      <c r="E811" s="19" t="s">
        <v>3</v>
      </c>
      <c r="F811" s="222">
        <v>3.452</v>
      </c>
      <c r="H811" s="34"/>
    </row>
    <row r="812" spans="2:8" s="1" customFormat="1" ht="16.8" customHeight="1">
      <c r="B812" s="34"/>
      <c r="C812" s="221" t="s">
        <v>3</v>
      </c>
      <c r="D812" s="221" t="s">
        <v>764</v>
      </c>
      <c r="E812" s="19" t="s">
        <v>3</v>
      </c>
      <c r="F812" s="222">
        <v>5.8630000000000004</v>
      </c>
      <c r="H812" s="34"/>
    </row>
    <row r="813" spans="2:8" s="1" customFormat="1" ht="16.8" customHeight="1">
      <c r="B813" s="34"/>
      <c r="C813" s="221" t="s">
        <v>3</v>
      </c>
      <c r="D813" s="221" t="s">
        <v>451</v>
      </c>
      <c r="E813" s="19" t="s">
        <v>3</v>
      </c>
      <c r="F813" s="222">
        <v>5.8630000000000004</v>
      </c>
      <c r="H813" s="34"/>
    </row>
    <row r="814" spans="2:8" s="1" customFormat="1" ht="16.8" customHeight="1">
      <c r="B814" s="34"/>
      <c r="C814" s="223" t="s">
        <v>5330</v>
      </c>
      <c r="H814" s="34"/>
    </row>
    <row r="815" spans="2:8" s="1" customFormat="1" ht="16.8" customHeight="1">
      <c r="B815" s="34"/>
      <c r="C815" s="221" t="s">
        <v>2273</v>
      </c>
      <c r="D815" s="221" t="s">
        <v>5640</v>
      </c>
      <c r="E815" s="19" t="s">
        <v>117</v>
      </c>
      <c r="F815" s="222">
        <v>294.50799999999998</v>
      </c>
      <c r="H815" s="34"/>
    </row>
    <row r="816" spans="2:8" s="1" customFormat="1" ht="20.399999999999999">
      <c r="B816" s="34"/>
      <c r="C816" s="221" t="s">
        <v>2198</v>
      </c>
      <c r="D816" s="221" t="s">
        <v>5641</v>
      </c>
      <c r="E816" s="19" t="s">
        <v>117</v>
      </c>
      <c r="F816" s="222">
        <v>209.68700000000001</v>
      </c>
      <c r="H816" s="34"/>
    </row>
    <row r="817" spans="2:8" s="1" customFormat="1" ht="20.399999999999999">
      <c r="B817" s="34"/>
      <c r="C817" s="221" t="s">
        <v>2204</v>
      </c>
      <c r="D817" s="221" t="s">
        <v>5643</v>
      </c>
      <c r="E817" s="19" t="s">
        <v>117</v>
      </c>
      <c r="F817" s="222">
        <v>5.8630000000000004</v>
      </c>
      <c r="H817" s="34"/>
    </row>
    <row r="818" spans="2:8" s="1" customFormat="1" ht="16.8" customHeight="1">
      <c r="B818" s="34"/>
      <c r="C818" s="221" t="s">
        <v>3150</v>
      </c>
      <c r="D818" s="221" t="s">
        <v>5519</v>
      </c>
      <c r="E818" s="19" t="s">
        <v>117</v>
      </c>
      <c r="F818" s="222">
        <v>1188.0719999999999</v>
      </c>
      <c r="H818" s="34"/>
    </row>
    <row r="819" spans="2:8" s="1" customFormat="1" ht="16.8" customHeight="1">
      <c r="B819" s="34"/>
      <c r="C819" s="221" t="s">
        <v>1990</v>
      </c>
      <c r="D819" s="221" t="s">
        <v>1991</v>
      </c>
      <c r="E819" s="19" t="s">
        <v>117</v>
      </c>
      <c r="F819" s="222">
        <v>232.48400000000001</v>
      </c>
      <c r="H819" s="34"/>
    </row>
    <row r="820" spans="2:8" s="1" customFormat="1" ht="16.8" customHeight="1">
      <c r="B820" s="34"/>
      <c r="C820" s="221" t="s">
        <v>1996</v>
      </c>
      <c r="D820" s="221" t="s">
        <v>1997</v>
      </c>
      <c r="E820" s="19" t="s">
        <v>117</v>
      </c>
      <c r="F820" s="222">
        <v>232.48400000000001</v>
      </c>
      <c r="H820" s="34"/>
    </row>
    <row r="821" spans="2:8" s="1" customFormat="1" ht="16.8" customHeight="1">
      <c r="B821" s="34"/>
      <c r="C821" s="221" t="s">
        <v>1982</v>
      </c>
      <c r="D821" s="221" t="s">
        <v>1983</v>
      </c>
      <c r="E821" s="19" t="s">
        <v>117</v>
      </c>
      <c r="F821" s="222">
        <v>253.494</v>
      </c>
      <c r="H821" s="34"/>
    </row>
    <row r="822" spans="2:8" s="1" customFormat="1" ht="16.8" customHeight="1">
      <c r="B822" s="34"/>
      <c r="C822" s="217" t="s">
        <v>296</v>
      </c>
      <c r="D822" s="218" t="s">
        <v>297</v>
      </c>
      <c r="E822" s="219" t="s">
        <v>117</v>
      </c>
      <c r="F822" s="220">
        <v>181.82499999999999</v>
      </c>
      <c r="H822" s="34"/>
    </row>
    <row r="823" spans="2:8" s="1" customFormat="1" ht="16.8" customHeight="1">
      <c r="B823" s="34"/>
      <c r="C823" s="221" t="s">
        <v>3</v>
      </c>
      <c r="D823" s="221" t="s">
        <v>773</v>
      </c>
      <c r="E823" s="19" t="s">
        <v>3</v>
      </c>
      <c r="F823" s="222">
        <v>0</v>
      </c>
      <c r="H823" s="34"/>
    </row>
    <row r="824" spans="2:8" s="1" customFormat="1" ht="16.8" customHeight="1">
      <c r="B824" s="34"/>
      <c r="C824" s="221" t="s">
        <v>3</v>
      </c>
      <c r="D824" s="221" t="s">
        <v>909</v>
      </c>
      <c r="E824" s="19" t="s">
        <v>3</v>
      </c>
      <c r="F824" s="222">
        <v>0</v>
      </c>
      <c r="H824" s="34"/>
    </row>
    <row r="825" spans="2:8" s="1" customFormat="1" ht="16.8" customHeight="1">
      <c r="B825" s="34"/>
      <c r="C825" s="221" t="s">
        <v>3</v>
      </c>
      <c r="D825" s="221" t="s">
        <v>5369</v>
      </c>
      <c r="E825" s="19" t="s">
        <v>3</v>
      </c>
      <c r="F825" s="222">
        <v>11.18</v>
      </c>
      <c r="H825" s="34"/>
    </row>
    <row r="826" spans="2:8" s="1" customFormat="1" ht="16.8" customHeight="1">
      <c r="B826" s="34"/>
      <c r="C826" s="221" t="s">
        <v>3</v>
      </c>
      <c r="D826" s="221" t="s">
        <v>5370</v>
      </c>
      <c r="E826" s="19" t="s">
        <v>3</v>
      </c>
      <c r="F826" s="222">
        <v>13.3</v>
      </c>
      <c r="H826" s="34"/>
    </row>
    <row r="827" spans="2:8" s="1" customFormat="1" ht="16.8" customHeight="1">
      <c r="B827" s="34"/>
      <c r="C827" s="221" t="s">
        <v>3</v>
      </c>
      <c r="D827" s="221" t="s">
        <v>764</v>
      </c>
      <c r="E827" s="19" t="s">
        <v>3</v>
      </c>
      <c r="F827" s="222">
        <v>24.48</v>
      </c>
      <c r="H827" s="34"/>
    </row>
    <row r="828" spans="2:8" s="1" customFormat="1" ht="16.8" customHeight="1">
      <c r="B828" s="34"/>
      <c r="C828" s="221" t="s">
        <v>3</v>
      </c>
      <c r="D828" s="221" t="s">
        <v>911</v>
      </c>
      <c r="E828" s="19" t="s">
        <v>3</v>
      </c>
      <c r="F828" s="222">
        <v>0</v>
      </c>
      <c r="H828" s="34"/>
    </row>
    <row r="829" spans="2:8" s="1" customFormat="1" ht="16.8" customHeight="1">
      <c r="B829" s="34"/>
      <c r="C829" s="221" t="s">
        <v>3</v>
      </c>
      <c r="D829" s="221" t="s">
        <v>5375</v>
      </c>
      <c r="E829" s="19" t="s">
        <v>3</v>
      </c>
      <c r="F829" s="222">
        <v>10.26</v>
      </c>
      <c r="H829" s="34"/>
    </row>
    <row r="830" spans="2:8" s="1" customFormat="1" ht="16.8" customHeight="1">
      <c r="B830" s="34"/>
      <c r="C830" s="221" t="s">
        <v>3</v>
      </c>
      <c r="D830" s="221" t="s">
        <v>5376</v>
      </c>
      <c r="E830" s="19" t="s">
        <v>3</v>
      </c>
      <c r="F830" s="222">
        <v>3.55</v>
      </c>
      <c r="H830" s="34"/>
    </row>
    <row r="831" spans="2:8" s="1" customFormat="1" ht="16.8" customHeight="1">
      <c r="B831" s="34"/>
      <c r="C831" s="221" t="s">
        <v>3</v>
      </c>
      <c r="D831" s="221" t="s">
        <v>764</v>
      </c>
      <c r="E831" s="19" t="s">
        <v>3</v>
      </c>
      <c r="F831" s="222">
        <v>13.81</v>
      </c>
      <c r="H831" s="34"/>
    </row>
    <row r="832" spans="2:8" s="1" customFormat="1" ht="16.8" customHeight="1">
      <c r="B832" s="34"/>
      <c r="C832" s="221" t="s">
        <v>3</v>
      </c>
      <c r="D832" s="221" t="s">
        <v>913</v>
      </c>
      <c r="E832" s="19" t="s">
        <v>3</v>
      </c>
      <c r="F832" s="222">
        <v>0</v>
      </c>
      <c r="H832" s="34"/>
    </row>
    <row r="833" spans="2:8" s="1" customFormat="1" ht="16.8" customHeight="1">
      <c r="B833" s="34"/>
      <c r="C833" s="221" t="s">
        <v>3</v>
      </c>
      <c r="D833" s="221" t="s">
        <v>5377</v>
      </c>
      <c r="E833" s="19" t="s">
        <v>3</v>
      </c>
      <c r="F833" s="222">
        <v>59.17</v>
      </c>
      <c r="H833" s="34"/>
    </row>
    <row r="834" spans="2:8" s="1" customFormat="1" ht="16.8" customHeight="1">
      <c r="B834" s="34"/>
      <c r="C834" s="221" t="s">
        <v>3</v>
      </c>
      <c r="D834" s="221" t="s">
        <v>2239</v>
      </c>
      <c r="E834" s="19" t="s">
        <v>3</v>
      </c>
      <c r="F834" s="222">
        <v>2.36</v>
      </c>
      <c r="H834" s="34"/>
    </row>
    <row r="835" spans="2:8" s="1" customFormat="1" ht="16.8" customHeight="1">
      <c r="B835" s="34"/>
      <c r="C835" s="221" t="s">
        <v>3</v>
      </c>
      <c r="D835" s="221" t="s">
        <v>764</v>
      </c>
      <c r="E835" s="19" t="s">
        <v>3</v>
      </c>
      <c r="F835" s="222">
        <v>61.53</v>
      </c>
      <c r="H835" s="34"/>
    </row>
    <row r="836" spans="2:8" s="1" customFormat="1" ht="16.8" customHeight="1">
      <c r="B836" s="34"/>
      <c r="C836" s="221" t="s">
        <v>3</v>
      </c>
      <c r="D836" s="221" t="s">
        <v>915</v>
      </c>
      <c r="E836" s="19" t="s">
        <v>3</v>
      </c>
      <c r="F836" s="222">
        <v>0</v>
      </c>
      <c r="H836" s="34"/>
    </row>
    <row r="837" spans="2:8" s="1" customFormat="1" ht="16.8" customHeight="1">
      <c r="B837" s="34"/>
      <c r="C837" s="221" t="s">
        <v>3</v>
      </c>
      <c r="D837" s="221" t="s">
        <v>909</v>
      </c>
      <c r="E837" s="19" t="s">
        <v>3</v>
      </c>
      <c r="F837" s="222">
        <v>0</v>
      </c>
      <c r="H837" s="34"/>
    </row>
    <row r="838" spans="2:8" s="1" customFormat="1" ht="16.8" customHeight="1">
      <c r="B838" s="34"/>
      <c r="C838" s="221" t="s">
        <v>3</v>
      </c>
      <c r="D838" s="221" t="s">
        <v>5395</v>
      </c>
      <c r="E838" s="19" t="s">
        <v>3</v>
      </c>
      <c r="F838" s="222">
        <v>34.99</v>
      </c>
      <c r="H838" s="34"/>
    </row>
    <row r="839" spans="2:8" s="1" customFormat="1" ht="16.8" customHeight="1">
      <c r="B839" s="34"/>
      <c r="C839" s="221" t="s">
        <v>3</v>
      </c>
      <c r="D839" s="221" t="s">
        <v>5399</v>
      </c>
      <c r="E839" s="19" t="s">
        <v>3</v>
      </c>
      <c r="F839" s="222">
        <v>57.6</v>
      </c>
      <c r="H839" s="34"/>
    </row>
    <row r="840" spans="2:8" s="1" customFormat="1" ht="16.8" customHeight="1">
      <c r="B840" s="34"/>
      <c r="C840" s="221" t="s">
        <v>3</v>
      </c>
      <c r="D840" s="221" t="s">
        <v>764</v>
      </c>
      <c r="E840" s="19" t="s">
        <v>3</v>
      </c>
      <c r="F840" s="222">
        <v>92.59</v>
      </c>
      <c r="H840" s="34"/>
    </row>
    <row r="841" spans="2:8" s="1" customFormat="1" ht="16.8" customHeight="1">
      <c r="B841" s="34"/>
      <c r="C841" s="221" t="s">
        <v>3</v>
      </c>
      <c r="D841" s="221" t="s">
        <v>5361</v>
      </c>
      <c r="E841" s="19" t="s">
        <v>3</v>
      </c>
      <c r="F841" s="222">
        <v>0</v>
      </c>
      <c r="H841" s="34"/>
    </row>
    <row r="842" spans="2:8" s="1" customFormat="1" ht="16.8" customHeight="1">
      <c r="B842" s="34"/>
      <c r="C842" s="221" t="s">
        <v>3</v>
      </c>
      <c r="D842" s="221" t="s">
        <v>5400</v>
      </c>
      <c r="E842" s="19" t="s">
        <v>3</v>
      </c>
      <c r="F842" s="222">
        <v>26.03</v>
      </c>
      <c r="H842" s="34"/>
    </row>
    <row r="843" spans="2:8" s="1" customFormat="1" ht="16.8" customHeight="1">
      <c r="B843" s="34"/>
      <c r="C843" s="221" t="s">
        <v>3</v>
      </c>
      <c r="D843" s="221" t="s">
        <v>1929</v>
      </c>
      <c r="E843" s="19" t="s">
        <v>3</v>
      </c>
      <c r="F843" s="222">
        <v>27.81</v>
      </c>
      <c r="H843" s="34"/>
    </row>
    <row r="844" spans="2:8" s="1" customFormat="1" ht="16.8" customHeight="1">
      <c r="B844" s="34"/>
      <c r="C844" s="221" t="s">
        <v>3</v>
      </c>
      <c r="D844" s="221" t="s">
        <v>764</v>
      </c>
      <c r="E844" s="19" t="s">
        <v>3</v>
      </c>
      <c r="F844" s="222">
        <v>53.84</v>
      </c>
      <c r="H844" s="34"/>
    </row>
    <row r="845" spans="2:8" s="1" customFormat="1" ht="16.8" customHeight="1">
      <c r="B845" s="34"/>
      <c r="C845" s="221" t="s">
        <v>3</v>
      </c>
      <c r="D845" s="221" t="s">
        <v>5644</v>
      </c>
      <c r="E845" s="19" t="s">
        <v>3</v>
      </c>
      <c r="F845" s="222">
        <v>-57.6</v>
      </c>
      <c r="H845" s="34"/>
    </row>
    <row r="846" spans="2:8" s="1" customFormat="1" ht="16.8" customHeight="1">
      <c r="B846" s="34"/>
      <c r="C846" s="221" t="s">
        <v>3</v>
      </c>
      <c r="D846" s="221" t="s">
        <v>5645</v>
      </c>
      <c r="E846" s="19" t="s">
        <v>3</v>
      </c>
      <c r="F846" s="222">
        <v>-6.8250000000000002</v>
      </c>
      <c r="H846" s="34"/>
    </row>
    <row r="847" spans="2:8" s="1" customFormat="1" ht="16.8" customHeight="1">
      <c r="B847" s="34"/>
      <c r="C847" s="221" t="s">
        <v>3</v>
      </c>
      <c r="D847" s="221" t="s">
        <v>451</v>
      </c>
      <c r="E847" s="19" t="s">
        <v>3</v>
      </c>
      <c r="F847" s="222">
        <v>181.82499999999999</v>
      </c>
      <c r="H847" s="34"/>
    </row>
    <row r="848" spans="2:8" s="1" customFormat="1" ht="16.8" customHeight="1">
      <c r="B848" s="34"/>
      <c r="C848" s="223" t="s">
        <v>5330</v>
      </c>
      <c r="H848" s="34"/>
    </row>
    <row r="849" spans="2:8" s="1" customFormat="1" ht="16.8" customHeight="1">
      <c r="B849" s="34"/>
      <c r="C849" s="221" t="s">
        <v>2209</v>
      </c>
      <c r="D849" s="221" t="s">
        <v>5646</v>
      </c>
      <c r="E849" s="19" t="s">
        <v>117</v>
      </c>
      <c r="F849" s="222">
        <v>181.82499999999999</v>
      </c>
      <c r="H849" s="34"/>
    </row>
    <row r="850" spans="2:8" s="1" customFormat="1" ht="16.8" customHeight="1">
      <c r="B850" s="34"/>
      <c r="C850" s="221" t="s">
        <v>3150</v>
      </c>
      <c r="D850" s="221" t="s">
        <v>5519</v>
      </c>
      <c r="E850" s="19" t="s">
        <v>117</v>
      </c>
      <c r="F850" s="222">
        <v>1188.0719999999999</v>
      </c>
      <c r="H850" s="34"/>
    </row>
    <row r="851" spans="2:8" s="1" customFormat="1" ht="16.8" customHeight="1">
      <c r="B851" s="34"/>
      <c r="C851" s="217" t="s">
        <v>300</v>
      </c>
      <c r="D851" s="218" t="s">
        <v>301</v>
      </c>
      <c r="E851" s="219" t="s">
        <v>117</v>
      </c>
      <c r="F851" s="220">
        <v>29.64</v>
      </c>
      <c r="H851" s="34"/>
    </row>
    <row r="852" spans="2:8" s="1" customFormat="1" ht="16.8" customHeight="1">
      <c r="B852" s="34"/>
      <c r="C852" s="221" t="s">
        <v>3</v>
      </c>
      <c r="D852" s="221" t="s">
        <v>773</v>
      </c>
      <c r="E852" s="19" t="s">
        <v>3</v>
      </c>
      <c r="F852" s="222">
        <v>0</v>
      </c>
      <c r="H852" s="34"/>
    </row>
    <row r="853" spans="2:8" s="1" customFormat="1" ht="16.8" customHeight="1">
      <c r="B853" s="34"/>
      <c r="C853" s="221" t="s">
        <v>3</v>
      </c>
      <c r="D853" s="221" t="s">
        <v>911</v>
      </c>
      <c r="E853" s="19" t="s">
        <v>3</v>
      </c>
      <c r="F853" s="222">
        <v>0</v>
      </c>
      <c r="H853" s="34"/>
    </row>
    <row r="854" spans="2:8" s="1" customFormat="1" ht="16.8" customHeight="1">
      <c r="B854" s="34"/>
      <c r="C854" s="221" t="s">
        <v>3</v>
      </c>
      <c r="D854" s="221" t="s">
        <v>2238</v>
      </c>
      <c r="E854" s="19" t="s">
        <v>3</v>
      </c>
      <c r="F854" s="222">
        <v>1.41</v>
      </c>
      <c r="H854" s="34"/>
    </row>
    <row r="855" spans="2:8" s="1" customFormat="1" ht="16.8" customHeight="1">
      <c r="B855" s="34"/>
      <c r="C855" s="221" t="s">
        <v>3</v>
      </c>
      <c r="D855" s="221" t="s">
        <v>764</v>
      </c>
      <c r="E855" s="19" t="s">
        <v>3</v>
      </c>
      <c r="F855" s="222">
        <v>1.41</v>
      </c>
      <c r="H855" s="34"/>
    </row>
    <row r="856" spans="2:8" s="1" customFormat="1" ht="16.8" customHeight="1">
      <c r="B856" s="34"/>
      <c r="C856" s="221" t="s">
        <v>3</v>
      </c>
      <c r="D856" s="221" t="s">
        <v>913</v>
      </c>
      <c r="E856" s="19" t="s">
        <v>3</v>
      </c>
      <c r="F856" s="222">
        <v>0</v>
      </c>
      <c r="H856" s="34"/>
    </row>
    <row r="857" spans="2:8" s="1" customFormat="1" ht="16.8" customHeight="1">
      <c r="B857" s="34"/>
      <c r="C857" s="221" t="s">
        <v>3</v>
      </c>
      <c r="D857" s="221" t="s">
        <v>5378</v>
      </c>
      <c r="E857" s="19" t="s">
        <v>3</v>
      </c>
      <c r="F857" s="222">
        <v>4.1100000000000003</v>
      </c>
      <c r="H857" s="34"/>
    </row>
    <row r="858" spans="2:8" s="1" customFormat="1" ht="16.8" customHeight="1">
      <c r="B858" s="34"/>
      <c r="C858" s="221" t="s">
        <v>3</v>
      </c>
      <c r="D858" s="221" t="s">
        <v>764</v>
      </c>
      <c r="E858" s="19" t="s">
        <v>3</v>
      </c>
      <c r="F858" s="222">
        <v>4.1100000000000003</v>
      </c>
      <c r="H858" s="34"/>
    </row>
    <row r="859" spans="2:8" s="1" customFormat="1" ht="16.8" customHeight="1">
      <c r="B859" s="34"/>
      <c r="C859" s="221" t="s">
        <v>3</v>
      </c>
      <c r="D859" s="221" t="s">
        <v>915</v>
      </c>
      <c r="E859" s="19" t="s">
        <v>3</v>
      </c>
      <c r="F859" s="222">
        <v>0</v>
      </c>
      <c r="H859" s="34"/>
    </row>
    <row r="860" spans="2:8" s="1" customFormat="1" ht="16.8" customHeight="1">
      <c r="B860" s="34"/>
      <c r="C860" s="221" t="s">
        <v>3</v>
      </c>
      <c r="D860" s="221" t="s">
        <v>909</v>
      </c>
      <c r="E860" s="19" t="s">
        <v>3</v>
      </c>
      <c r="F860" s="222">
        <v>0</v>
      </c>
      <c r="H860" s="34"/>
    </row>
    <row r="861" spans="2:8" s="1" customFormat="1" ht="16.8" customHeight="1">
      <c r="B861" s="34"/>
      <c r="C861" s="221" t="s">
        <v>3</v>
      </c>
      <c r="D861" s="221" t="s">
        <v>5396</v>
      </c>
      <c r="E861" s="19" t="s">
        <v>3</v>
      </c>
      <c r="F861" s="222">
        <v>3.72</v>
      </c>
      <c r="H861" s="34"/>
    </row>
    <row r="862" spans="2:8" s="1" customFormat="1" ht="16.8" customHeight="1">
      <c r="B862" s="34"/>
      <c r="C862" s="221" t="s">
        <v>3</v>
      </c>
      <c r="D862" s="221" t="s">
        <v>5397</v>
      </c>
      <c r="E862" s="19" t="s">
        <v>3</v>
      </c>
      <c r="F862" s="222">
        <v>4.3600000000000003</v>
      </c>
      <c r="H862" s="34"/>
    </row>
    <row r="863" spans="2:8" s="1" customFormat="1" ht="16.8" customHeight="1">
      <c r="B863" s="34"/>
      <c r="C863" s="221" t="s">
        <v>3</v>
      </c>
      <c r="D863" s="221" t="s">
        <v>2920</v>
      </c>
      <c r="E863" s="19" t="s">
        <v>3</v>
      </c>
      <c r="F863" s="222">
        <v>5.17</v>
      </c>
      <c r="H863" s="34"/>
    </row>
    <row r="864" spans="2:8" s="1" customFormat="1" ht="16.8" customHeight="1">
      <c r="B864" s="34"/>
      <c r="C864" s="221" t="s">
        <v>3</v>
      </c>
      <c r="D864" s="221" t="s">
        <v>5398</v>
      </c>
      <c r="E864" s="19" t="s">
        <v>3</v>
      </c>
      <c r="F864" s="222">
        <v>4.0199999999999996</v>
      </c>
      <c r="H864" s="34"/>
    </row>
    <row r="865" spans="2:8" s="1" customFormat="1" ht="16.8" customHeight="1">
      <c r="B865" s="34"/>
      <c r="C865" s="221" t="s">
        <v>3</v>
      </c>
      <c r="D865" s="221" t="s">
        <v>2922</v>
      </c>
      <c r="E865" s="19" t="s">
        <v>3</v>
      </c>
      <c r="F865" s="222">
        <v>5.47</v>
      </c>
      <c r="H865" s="34"/>
    </row>
    <row r="866" spans="2:8" s="1" customFormat="1" ht="16.8" customHeight="1">
      <c r="B866" s="34"/>
      <c r="C866" s="221" t="s">
        <v>3</v>
      </c>
      <c r="D866" s="221" t="s">
        <v>2240</v>
      </c>
      <c r="E866" s="19" t="s">
        <v>3</v>
      </c>
      <c r="F866" s="222">
        <v>1.38</v>
      </c>
      <c r="H866" s="34"/>
    </row>
    <row r="867" spans="2:8" s="1" customFormat="1" ht="16.8" customHeight="1">
      <c r="B867" s="34"/>
      <c r="C867" s="221" t="s">
        <v>3</v>
      </c>
      <c r="D867" s="221" t="s">
        <v>764</v>
      </c>
      <c r="E867" s="19" t="s">
        <v>3</v>
      </c>
      <c r="F867" s="222">
        <v>24.12</v>
      </c>
      <c r="H867" s="34"/>
    </row>
    <row r="868" spans="2:8" s="1" customFormat="1" ht="16.8" customHeight="1">
      <c r="B868" s="34"/>
      <c r="C868" s="221" t="s">
        <v>3</v>
      </c>
      <c r="D868" s="221" t="s">
        <v>451</v>
      </c>
      <c r="E868" s="19" t="s">
        <v>3</v>
      </c>
      <c r="F868" s="222">
        <v>29.64</v>
      </c>
      <c r="H868" s="34"/>
    </row>
    <row r="869" spans="2:8" s="1" customFormat="1" ht="16.8" customHeight="1">
      <c r="B869" s="34"/>
      <c r="C869" s="223" t="s">
        <v>5330</v>
      </c>
      <c r="H869" s="34"/>
    </row>
    <row r="870" spans="2:8" s="1" customFormat="1" ht="16.8" customHeight="1">
      <c r="B870" s="34"/>
      <c r="C870" s="221" t="s">
        <v>2214</v>
      </c>
      <c r="D870" s="221" t="s">
        <v>5647</v>
      </c>
      <c r="E870" s="19" t="s">
        <v>117</v>
      </c>
      <c r="F870" s="222">
        <v>29.64</v>
      </c>
      <c r="H870" s="34"/>
    </row>
    <row r="871" spans="2:8" s="1" customFormat="1" ht="16.8" customHeight="1">
      <c r="B871" s="34"/>
      <c r="C871" s="221" t="s">
        <v>3150</v>
      </c>
      <c r="D871" s="221" t="s">
        <v>5519</v>
      </c>
      <c r="E871" s="19" t="s">
        <v>117</v>
      </c>
      <c r="F871" s="222">
        <v>1188.0719999999999</v>
      </c>
      <c r="H871" s="34"/>
    </row>
    <row r="872" spans="2:8" s="1" customFormat="1" ht="16.8" customHeight="1">
      <c r="B872" s="34"/>
      <c r="C872" s="217" t="s">
        <v>5648</v>
      </c>
      <c r="D872" s="218" t="s">
        <v>5649</v>
      </c>
      <c r="E872" s="219" t="s">
        <v>5650</v>
      </c>
      <c r="F872" s="220">
        <v>15.78</v>
      </c>
      <c r="H872" s="34"/>
    </row>
    <row r="873" spans="2:8" s="1" customFormat="1" ht="16.8" customHeight="1">
      <c r="B873" s="34"/>
      <c r="C873" s="221" t="s">
        <v>3</v>
      </c>
      <c r="D873" s="221" t="s">
        <v>909</v>
      </c>
      <c r="E873" s="19" t="s">
        <v>3</v>
      </c>
      <c r="F873" s="222">
        <v>0</v>
      </c>
      <c r="H873" s="34"/>
    </row>
    <row r="874" spans="2:8" s="1" customFormat="1" ht="16.8" customHeight="1">
      <c r="B874" s="34"/>
      <c r="C874" s="221" t="s">
        <v>3</v>
      </c>
      <c r="D874" s="221" t="s">
        <v>5371</v>
      </c>
      <c r="E874" s="19" t="s">
        <v>3</v>
      </c>
      <c r="F874" s="222">
        <v>11.53</v>
      </c>
      <c r="H874" s="34"/>
    </row>
    <row r="875" spans="2:8" s="1" customFormat="1" ht="16.8" customHeight="1">
      <c r="B875" s="34"/>
      <c r="C875" s="221" t="s">
        <v>3</v>
      </c>
      <c r="D875" s="221" t="s">
        <v>5372</v>
      </c>
      <c r="E875" s="19" t="s">
        <v>3</v>
      </c>
      <c r="F875" s="222">
        <v>1.38</v>
      </c>
      <c r="H875" s="34"/>
    </row>
    <row r="876" spans="2:8" s="1" customFormat="1" ht="16.8" customHeight="1">
      <c r="B876" s="34"/>
      <c r="C876" s="221" t="s">
        <v>3</v>
      </c>
      <c r="D876" s="221" t="s">
        <v>5373</v>
      </c>
      <c r="E876" s="19" t="s">
        <v>3</v>
      </c>
      <c r="F876" s="222">
        <v>0.9</v>
      </c>
      <c r="H876" s="34"/>
    </row>
    <row r="877" spans="2:8" s="1" customFormat="1" ht="16.8" customHeight="1">
      <c r="B877" s="34"/>
      <c r="C877" s="221" t="s">
        <v>3</v>
      </c>
      <c r="D877" s="221" t="s">
        <v>5374</v>
      </c>
      <c r="E877" s="19" t="s">
        <v>3</v>
      </c>
      <c r="F877" s="222">
        <v>1.97</v>
      </c>
      <c r="H877" s="34"/>
    </row>
    <row r="878" spans="2:8" s="1" customFormat="1" ht="16.8" customHeight="1">
      <c r="B878" s="34"/>
      <c r="C878" s="221" t="s">
        <v>3</v>
      </c>
      <c r="D878" s="221" t="s">
        <v>764</v>
      </c>
      <c r="E878" s="19" t="s">
        <v>3</v>
      </c>
      <c r="F878" s="222">
        <v>15.78</v>
      </c>
      <c r="H878" s="34"/>
    </row>
    <row r="879" spans="2:8" s="1" customFormat="1" ht="16.8" customHeight="1">
      <c r="B879" s="34"/>
      <c r="C879" s="221" t="s">
        <v>3</v>
      </c>
      <c r="D879" s="221" t="s">
        <v>451</v>
      </c>
      <c r="E879" s="19" t="s">
        <v>3</v>
      </c>
      <c r="F879" s="222">
        <v>15.78</v>
      </c>
      <c r="H879" s="34"/>
    </row>
    <row r="880" spans="2:8" s="1" customFormat="1" ht="16.8" customHeight="1">
      <c r="B880" s="34"/>
      <c r="C880" s="217" t="s">
        <v>304</v>
      </c>
      <c r="D880" s="218" t="s">
        <v>305</v>
      </c>
      <c r="E880" s="219" t="s">
        <v>117</v>
      </c>
      <c r="F880" s="220">
        <v>40.020000000000003</v>
      </c>
      <c r="H880" s="34"/>
    </row>
    <row r="881" spans="2:8" s="1" customFormat="1" ht="16.8" customHeight="1">
      <c r="B881" s="34"/>
      <c r="C881" s="221" t="s">
        <v>3</v>
      </c>
      <c r="D881" s="221" t="s">
        <v>5651</v>
      </c>
      <c r="E881" s="19" t="s">
        <v>3</v>
      </c>
      <c r="F881" s="222">
        <v>40.020000000000003</v>
      </c>
      <c r="H881" s="34"/>
    </row>
    <row r="882" spans="2:8" s="1" customFormat="1" ht="16.8" customHeight="1">
      <c r="B882" s="34"/>
      <c r="C882" s="223" t="s">
        <v>5330</v>
      </c>
      <c r="H882" s="34"/>
    </row>
    <row r="883" spans="2:8" s="1" customFormat="1" ht="16.8" customHeight="1">
      <c r="B883" s="34"/>
      <c r="C883" s="221" t="s">
        <v>1464</v>
      </c>
      <c r="D883" s="221" t="s">
        <v>5424</v>
      </c>
      <c r="E883" s="19" t="s">
        <v>117</v>
      </c>
      <c r="F883" s="222">
        <v>320.25299999999999</v>
      </c>
      <c r="H883" s="34"/>
    </row>
    <row r="884" spans="2:8" s="1" customFormat="1" ht="20.399999999999999">
      <c r="B884" s="34"/>
      <c r="C884" s="221" t="s">
        <v>1419</v>
      </c>
      <c r="D884" s="221" t="s">
        <v>5427</v>
      </c>
      <c r="E884" s="19" t="s">
        <v>117</v>
      </c>
      <c r="F884" s="222">
        <v>381.86500000000001</v>
      </c>
      <c r="H884" s="34"/>
    </row>
    <row r="885" spans="2:8" s="1" customFormat="1" ht="16.8" customHeight="1">
      <c r="B885" s="34"/>
      <c r="C885" s="221" t="s">
        <v>1408</v>
      </c>
      <c r="D885" s="221" t="s">
        <v>5429</v>
      </c>
      <c r="E885" s="19" t="s">
        <v>561</v>
      </c>
      <c r="F885" s="222">
        <v>1281.0119999999999</v>
      </c>
      <c r="H885" s="34"/>
    </row>
    <row r="886" spans="2:8" s="1" customFormat="1" ht="20.399999999999999">
      <c r="B886" s="34"/>
      <c r="C886" s="221" t="s">
        <v>3126</v>
      </c>
      <c r="D886" s="221" t="s">
        <v>5431</v>
      </c>
      <c r="E886" s="19" t="s">
        <v>117</v>
      </c>
      <c r="F886" s="222">
        <v>334.24599999999998</v>
      </c>
      <c r="H886" s="34"/>
    </row>
    <row r="887" spans="2:8" s="1" customFormat="1" ht="16.8" customHeight="1">
      <c r="B887" s="34"/>
      <c r="C887" s="221" t="s">
        <v>1477</v>
      </c>
      <c r="D887" s="221" t="s">
        <v>1478</v>
      </c>
      <c r="E887" s="19" t="s">
        <v>117</v>
      </c>
      <c r="F887" s="222">
        <v>133.54499999999999</v>
      </c>
      <c r="H887" s="34"/>
    </row>
    <row r="888" spans="2:8" s="1" customFormat="1" ht="16.8" customHeight="1">
      <c r="B888" s="34"/>
      <c r="C888" s="217" t="s">
        <v>308</v>
      </c>
      <c r="D888" s="218" t="s">
        <v>309</v>
      </c>
      <c r="E888" s="219" t="s">
        <v>117</v>
      </c>
      <c r="F888" s="220">
        <v>278.10500000000002</v>
      </c>
      <c r="H888" s="34"/>
    </row>
    <row r="889" spans="2:8" s="1" customFormat="1" ht="16.8" customHeight="1">
      <c r="B889" s="34"/>
      <c r="C889" s="221" t="s">
        <v>3</v>
      </c>
      <c r="D889" s="221" t="s">
        <v>5652</v>
      </c>
      <c r="E889" s="19" t="s">
        <v>3</v>
      </c>
      <c r="F889" s="222">
        <v>278.10500000000002</v>
      </c>
      <c r="H889" s="34"/>
    </row>
    <row r="890" spans="2:8" s="1" customFormat="1" ht="16.8" customHeight="1">
      <c r="B890" s="34"/>
      <c r="C890" s="221" t="s">
        <v>3</v>
      </c>
      <c r="D890" s="221" t="s">
        <v>451</v>
      </c>
      <c r="E890" s="19" t="s">
        <v>3</v>
      </c>
      <c r="F890" s="222">
        <v>278.10500000000002</v>
      </c>
      <c r="H890" s="34"/>
    </row>
    <row r="891" spans="2:8" s="1" customFormat="1" ht="16.8" customHeight="1">
      <c r="B891" s="34"/>
      <c r="C891" s="223" t="s">
        <v>5330</v>
      </c>
      <c r="H891" s="34"/>
    </row>
    <row r="892" spans="2:8" s="1" customFormat="1" ht="20.399999999999999">
      <c r="B892" s="34"/>
      <c r="C892" s="221" t="s">
        <v>2104</v>
      </c>
      <c r="D892" s="221" t="s">
        <v>5653</v>
      </c>
      <c r="E892" s="19" t="s">
        <v>117</v>
      </c>
      <c r="F892" s="222">
        <v>556.21</v>
      </c>
      <c r="H892" s="34"/>
    </row>
    <row r="893" spans="2:8" s="1" customFormat="1" ht="16.8" customHeight="1">
      <c r="B893" s="34"/>
      <c r="C893" s="221" t="s">
        <v>2118</v>
      </c>
      <c r="D893" s="221" t="s">
        <v>5451</v>
      </c>
      <c r="E893" s="19" t="s">
        <v>650</v>
      </c>
      <c r="F893" s="222">
        <v>330.26600000000002</v>
      </c>
      <c r="H893" s="34"/>
    </row>
    <row r="894" spans="2:8" s="1" customFormat="1" ht="16.8" customHeight="1">
      <c r="B894" s="34"/>
      <c r="C894" s="221" t="s">
        <v>2083</v>
      </c>
      <c r="D894" s="221" t="s">
        <v>5654</v>
      </c>
      <c r="E894" s="19" t="s">
        <v>426</v>
      </c>
      <c r="F894" s="222">
        <v>12.016</v>
      </c>
      <c r="H894" s="34"/>
    </row>
    <row r="895" spans="2:8" s="1" customFormat="1" ht="16.8" customHeight="1">
      <c r="B895" s="34"/>
      <c r="C895" s="221" t="s">
        <v>2322</v>
      </c>
      <c r="D895" s="221" t="s">
        <v>5655</v>
      </c>
      <c r="E895" s="19" t="s">
        <v>117</v>
      </c>
      <c r="F895" s="222">
        <v>278.10500000000002</v>
      </c>
      <c r="H895" s="34"/>
    </row>
    <row r="896" spans="2:8" s="1" customFormat="1" ht="20.399999999999999">
      <c r="B896" s="34"/>
      <c r="C896" s="221" t="s">
        <v>2307</v>
      </c>
      <c r="D896" s="221" t="s">
        <v>5656</v>
      </c>
      <c r="E896" s="19" t="s">
        <v>117</v>
      </c>
      <c r="F896" s="222">
        <v>278.10500000000002</v>
      </c>
      <c r="H896" s="34"/>
    </row>
    <row r="897" spans="2:8" s="1" customFormat="1" ht="20.399999999999999">
      <c r="B897" s="34"/>
      <c r="C897" s="221" t="s">
        <v>2386</v>
      </c>
      <c r="D897" s="221" t="s">
        <v>5657</v>
      </c>
      <c r="E897" s="19" t="s">
        <v>117</v>
      </c>
      <c r="F897" s="222">
        <v>278.10500000000002</v>
      </c>
      <c r="H897" s="34"/>
    </row>
    <row r="898" spans="2:8" s="1" customFormat="1" ht="16.8" customHeight="1">
      <c r="B898" s="34"/>
      <c r="C898" s="221" t="s">
        <v>2109</v>
      </c>
      <c r="D898" s="221" t="s">
        <v>2110</v>
      </c>
      <c r="E898" s="19" t="s">
        <v>117</v>
      </c>
      <c r="F898" s="222">
        <v>305.916</v>
      </c>
      <c r="H898" s="34"/>
    </row>
    <row r="899" spans="2:8" s="1" customFormat="1" ht="20.399999999999999">
      <c r="B899" s="34"/>
      <c r="C899" s="221" t="s">
        <v>2402</v>
      </c>
      <c r="D899" s="221" t="s">
        <v>2403</v>
      </c>
      <c r="E899" s="19" t="s">
        <v>117</v>
      </c>
      <c r="F899" s="222">
        <v>338.17599999999999</v>
      </c>
      <c r="H899" s="34"/>
    </row>
    <row r="900" spans="2:8" s="1" customFormat="1" ht="16.8" customHeight="1">
      <c r="B900" s="34"/>
      <c r="C900" s="217" t="s">
        <v>312</v>
      </c>
      <c r="D900" s="218" t="s">
        <v>313</v>
      </c>
      <c r="E900" s="219" t="s">
        <v>112</v>
      </c>
      <c r="F900" s="220">
        <v>48.7</v>
      </c>
      <c r="H900" s="34"/>
    </row>
    <row r="901" spans="2:8" s="1" customFormat="1" ht="16.8" customHeight="1">
      <c r="B901" s="34"/>
      <c r="C901" s="221" t="s">
        <v>3</v>
      </c>
      <c r="D901" s="221" t="s">
        <v>2827</v>
      </c>
      <c r="E901" s="19" t="s">
        <v>3</v>
      </c>
      <c r="F901" s="222">
        <v>48.7</v>
      </c>
      <c r="H901" s="34"/>
    </row>
    <row r="902" spans="2:8" s="1" customFormat="1" ht="16.8" customHeight="1">
      <c r="B902" s="34"/>
      <c r="C902" s="223" t="s">
        <v>5330</v>
      </c>
      <c r="H902" s="34"/>
    </row>
    <row r="903" spans="2:8" s="1" customFormat="1" ht="16.8" customHeight="1">
      <c r="B903" s="34"/>
      <c r="C903" s="221" t="s">
        <v>2397</v>
      </c>
      <c r="D903" s="221" t="s">
        <v>5658</v>
      </c>
      <c r="E903" s="19" t="s">
        <v>650</v>
      </c>
      <c r="F903" s="222">
        <v>48.7</v>
      </c>
      <c r="H903" s="34"/>
    </row>
    <row r="904" spans="2:8" s="1" customFormat="1" ht="16.8" customHeight="1">
      <c r="B904" s="34"/>
      <c r="C904" s="217" t="s">
        <v>316</v>
      </c>
      <c r="D904" s="218" t="s">
        <v>317</v>
      </c>
      <c r="E904" s="219" t="s">
        <v>112</v>
      </c>
      <c r="F904" s="220">
        <v>22.841999999999999</v>
      </c>
      <c r="H904" s="34"/>
    </row>
    <row r="905" spans="2:8" s="1" customFormat="1" ht="16.8" customHeight="1">
      <c r="B905" s="34"/>
      <c r="C905" s="221" t="s">
        <v>3</v>
      </c>
      <c r="D905" s="221" t="s">
        <v>5659</v>
      </c>
      <c r="E905" s="19" t="s">
        <v>3</v>
      </c>
      <c r="F905" s="222">
        <v>22.841999999999999</v>
      </c>
      <c r="H905" s="34"/>
    </row>
    <row r="906" spans="2:8" s="1" customFormat="1" ht="16.8" customHeight="1">
      <c r="B906" s="34"/>
      <c r="C906" s="221" t="s">
        <v>3</v>
      </c>
      <c r="D906" s="221" t="s">
        <v>451</v>
      </c>
      <c r="E906" s="19" t="s">
        <v>3</v>
      </c>
      <c r="F906" s="222">
        <v>22.841999999999999</v>
      </c>
      <c r="H906" s="34"/>
    </row>
    <row r="907" spans="2:8" s="1" customFormat="1" ht="16.8" customHeight="1">
      <c r="B907" s="34"/>
      <c r="C907" s="223" t="s">
        <v>5330</v>
      </c>
      <c r="H907" s="34"/>
    </row>
    <row r="908" spans="2:8" s="1" customFormat="1" ht="16.8" customHeight="1">
      <c r="B908" s="34"/>
      <c r="C908" s="221" t="s">
        <v>2317</v>
      </c>
      <c r="D908" s="221" t="s">
        <v>5660</v>
      </c>
      <c r="E908" s="19" t="s">
        <v>650</v>
      </c>
      <c r="F908" s="222">
        <v>22.841999999999999</v>
      </c>
      <c r="H908" s="34"/>
    </row>
    <row r="909" spans="2:8" s="1" customFormat="1" ht="7.35" customHeight="1">
      <c r="B909" s="43"/>
      <c r="C909" s="44"/>
      <c r="D909" s="44"/>
      <c r="E909" s="44"/>
      <c r="F909" s="44"/>
      <c r="G909" s="44"/>
      <c r="H909" s="34"/>
    </row>
    <row r="910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224" customWidth="1"/>
    <col min="2" max="2" width="1.7109375" style="224" customWidth="1"/>
    <col min="3" max="4" width="5" style="224" customWidth="1"/>
    <col min="5" max="5" width="11.7109375" style="224" customWidth="1"/>
    <col min="6" max="6" width="9.140625" style="224" customWidth="1"/>
    <col min="7" max="7" width="5" style="224" customWidth="1"/>
    <col min="8" max="8" width="77.85546875" style="224" customWidth="1"/>
    <col min="9" max="10" width="20" style="224" customWidth="1"/>
    <col min="11" max="11" width="1.7109375" style="224" customWidth="1"/>
  </cols>
  <sheetData>
    <row r="1" spans="2:11" customFormat="1" ht="37.5" customHeight="1"/>
    <row r="2" spans="2:11" customFormat="1" ht="7.5" customHeight="1">
      <c r="B2" s="225"/>
      <c r="C2" s="226"/>
      <c r="D2" s="226"/>
      <c r="E2" s="226"/>
      <c r="F2" s="226"/>
      <c r="G2" s="226"/>
      <c r="H2" s="226"/>
      <c r="I2" s="226"/>
      <c r="J2" s="226"/>
      <c r="K2" s="227"/>
    </row>
    <row r="3" spans="2:11" s="17" customFormat="1" ht="45" customHeight="1">
      <c r="B3" s="228"/>
      <c r="C3" s="357" t="s">
        <v>5661</v>
      </c>
      <c r="D3" s="357"/>
      <c r="E3" s="357"/>
      <c r="F3" s="357"/>
      <c r="G3" s="357"/>
      <c r="H3" s="357"/>
      <c r="I3" s="357"/>
      <c r="J3" s="357"/>
      <c r="K3" s="229"/>
    </row>
    <row r="4" spans="2:11" customFormat="1" ht="25.5" customHeight="1">
      <c r="B4" s="230"/>
      <c r="C4" s="356" t="s">
        <v>5662</v>
      </c>
      <c r="D4" s="356"/>
      <c r="E4" s="356"/>
      <c r="F4" s="356"/>
      <c r="G4" s="356"/>
      <c r="H4" s="356"/>
      <c r="I4" s="356"/>
      <c r="J4" s="356"/>
      <c r="K4" s="231"/>
    </row>
    <row r="5" spans="2:11" customFormat="1" ht="5.25" customHeight="1">
      <c r="B5" s="230"/>
      <c r="C5" s="232"/>
      <c r="D5" s="232"/>
      <c r="E5" s="232"/>
      <c r="F5" s="232"/>
      <c r="G5" s="232"/>
      <c r="H5" s="232"/>
      <c r="I5" s="232"/>
      <c r="J5" s="232"/>
      <c r="K5" s="231"/>
    </row>
    <row r="6" spans="2:11" customFormat="1" ht="15" customHeight="1">
      <c r="B6" s="230"/>
      <c r="C6" s="355" t="s">
        <v>5663</v>
      </c>
      <c r="D6" s="355"/>
      <c r="E6" s="355"/>
      <c r="F6" s="355"/>
      <c r="G6" s="355"/>
      <c r="H6" s="355"/>
      <c r="I6" s="355"/>
      <c r="J6" s="355"/>
      <c r="K6" s="231"/>
    </row>
    <row r="7" spans="2:11" customFormat="1" ht="15" customHeight="1">
      <c r="B7" s="234"/>
      <c r="C7" s="355" t="s">
        <v>5664</v>
      </c>
      <c r="D7" s="355"/>
      <c r="E7" s="355"/>
      <c r="F7" s="355"/>
      <c r="G7" s="355"/>
      <c r="H7" s="355"/>
      <c r="I7" s="355"/>
      <c r="J7" s="355"/>
      <c r="K7" s="231"/>
    </row>
    <row r="8" spans="2:11" customFormat="1" ht="12.75" customHeight="1">
      <c r="B8" s="234"/>
      <c r="C8" s="233"/>
      <c r="D8" s="233"/>
      <c r="E8" s="233"/>
      <c r="F8" s="233"/>
      <c r="G8" s="233"/>
      <c r="H8" s="233"/>
      <c r="I8" s="233"/>
      <c r="J8" s="233"/>
      <c r="K8" s="231"/>
    </row>
    <row r="9" spans="2:11" customFormat="1" ht="15" customHeight="1">
      <c r="B9" s="234"/>
      <c r="C9" s="355" t="s">
        <v>5665</v>
      </c>
      <c r="D9" s="355"/>
      <c r="E9" s="355"/>
      <c r="F9" s="355"/>
      <c r="G9" s="355"/>
      <c r="H9" s="355"/>
      <c r="I9" s="355"/>
      <c r="J9" s="355"/>
      <c r="K9" s="231"/>
    </row>
    <row r="10" spans="2:11" customFormat="1" ht="15" customHeight="1">
      <c r="B10" s="234"/>
      <c r="C10" s="233"/>
      <c r="D10" s="355" t="s">
        <v>5666</v>
      </c>
      <c r="E10" s="355"/>
      <c r="F10" s="355"/>
      <c r="G10" s="355"/>
      <c r="H10" s="355"/>
      <c r="I10" s="355"/>
      <c r="J10" s="355"/>
      <c r="K10" s="231"/>
    </row>
    <row r="11" spans="2:11" customFormat="1" ht="15" customHeight="1">
      <c r="B11" s="234"/>
      <c r="C11" s="235"/>
      <c r="D11" s="355" t="s">
        <v>5667</v>
      </c>
      <c r="E11" s="355"/>
      <c r="F11" s="355"/>
      <c r="G11" s="355"/>
      <c r="H11" s="355"/>
      <c r="I11" s="355"/>
      <c r="J11" s="355"/>
      <c r="K11" s="231"/>
    </row>
    <row r="12" spans="2:11" customFormat="1" ht="15" customHeight="1">
      <c r="B12" s="234"/>
      <c r="C12" s="235"/>
      <c r="D12" s="233"/>
      <c r="E12" s="233"/>
      <c r="F12" s="233"/>
      <c r="G12" s="233"/>
      <c r="H12" s="233"/>
      <c r="I12" s="233"/>
      <c r="J12" s="233"/>
      <c r="K12" s="231"/>
    </row>
    <row r="13" spans="2:11" customFormat="1" ht="15" customHeight="1">
      <c r="B13" s="234"/>
      <c r="C13" s="235"/>
      <c r="D13" s="236" t="s">
        <v>5668</v>
      </c>
      <c r="E13" s="233"/>
      <c r="F13" s="233"/>
      <c r="G13" s="233"/>
      <c r="H13" s="233"/>
      <c r="I13" s="233"/>
      <c r="J13" s="233"/>
      <c r="K13" s="231"/>
    </row>
    <row r="14" spans="2:11" customFormat="1" ht="12.75" customHeight="1">
      <c r="B14" s="234"/>
      <c r="C14" s="235"/>
      <c r="D14" s="235"/>
      <c r="E14" s="235"/>
      <c r="F14" s="235"/>
      <c r="G14" s="235"/>
      <c r="H14" s="235"/>
      <c r="I14" s="235"/>
      <c r="J14" s="235"/>
      <c r="K14" s="231"/>
    </row>
    <row r="15" spans="2:11" customFormat="1" ht="15" customHeight="1">
      <c r="B15" s="234"/>
      <c r="C15" s="235"/>
      <c r="D15" s="355" t="s">
        <v>5669</v>
      </c>
      <c r="E15" s="355"/>
      <c r="F15" s="355"/>
      <c r="G15" s="355"/>
      <c r="H15" s="355"/>
      <c r="I15" s="355"/>
      <c r="J15" s="355"/>
      <c r="K15" s="231"/>
    </row>
    <row r="16" spans="2:11" customFormat="1" ht="15" customHeight="1">
      <c r="B16" s="234"/>
      <c r="C16" s="235"/>
      <c r="D16" s="355" t="s">
        <v>5670</v>
      </c>
      <c r="E16" s="355"/>
      <c r="F16" s="355"/>
      <c r="G16" s="355"/>
      <c r="H16" s="355"/>
      <c r="I16" s="355"/>
      <c r="J16" s="355"/>
      <c r="K16" s="231"/>
    </row>
    <row r="17" spans="2:11" customFormat="1" ht="15" customHeight="1">
      <c r="B17" s="234"/>
      <c r="C17" s="235"/>
      <c r="D17" s="355" t="s">
        <v>5671</v>
      </c>
      <c r="E17" s="355"/>
      <c r="F17" s="355"/>
      <c r="G17" s="355"/>
      <c r="H17" s="355"/>
      <c r="I17" s="355"/>
      <c r="J17" s="355"/>
      <c r="K17" s="231"/>
    </row>
    <row r="18" spans="2:11" customFormat="1" ht="15" customHeight="1">
      <c r="B18" s="234"/>
      <c r="C18" s="235"/>
      <c r="D18" s="235"/>
      <c r="E18" s="237" t="s">
        <v>78</v>
      </c>
      <c r="F18" s="355" t="s">
        <v>5672</v>
      </c>
      <c r="G18" s="355"/>
      <c r="H18" s="355"/>
      <c r="I18" s="355"/>
      <c r="J18" s="355"/>
      <c r="K18" s="231"/>
    </row>
    <row r="19" spans="2:11" customFormat="1" ht="15" customHeight="1">
      <c r="B19" s="234"/>
      <c r="C19" s="235"/>
      <c r="D19" s="235"/>
      <c r="E19" s="237" t="s">
        <v>5673</v>
      </c>
      <c r="F19" s="355" t="s">
        <v>5674</v>
      </c>
      <c r="G19" s="355"/>
      <c r="H19" s="355"/>
      <c r="I19" s="355"/>
      <c r="J19" s="355"/>
      <c r="K19" s="231"/>
    </row>
    <row r="20" spans="2:11" customFormat="1" ht="15" customHeight="1">
      <c r="B20" s="234"/>
      <c r="C20" s="235"/>
      <c r="D20" s="235"/>
      <c r="E20" s="237" t="s">
        <v>5675</v>
      </c>
      <c r="F20" s="355" t="s">
        <v>5676</v>
      </c>
      <c r="G20" s="355"/>
      <c r="H20" s="355"/>
      <c r="I20" s="355"/>
      <c r="J20" s="355"/>
      <c r="K20" s="231"/>
    </row>
    <row r="21" spans="2:11" customFormat="1" ht="15" customHeight="1">
      <c r="B21" s="234"/>
      <c r="C21" s="235"/>
      <c r="D21" s="235"/>
      <c r="E21" s="237" t="s">
        <v>5677</v>
      </c>
      <c r="F21" s="355" t="s">
        <v>5678</v>
      </c>
      <c r="G21" s="355"/>
      <c r="H21" s="355"/>
      <c r="I21" s="355"/>
      <c r="J21" s="355"/>
      <c r="K21" s="231"/>
    </row>
    <row r="22" spans="2:11" customFormat="1" ht="15" customHeight="1">
      <c r="B22" s="234"/>
      <c r="C22" s="235"/>
      <c r="D22" s="235"/>
      <c r="E22" s="237" t="s">
        <v>5058</v>
      </c>
      <c r="F22" s="355" t="s">
        <v>5059</v>
      </c>
      <c r="G22" s="355"/>
      <c r="H22" s="355"/>
      <c r="I22" s="355"/>
      <c r="J22" s="355"/>
      <c r="K22" s="231"/>
    </row>
    <row r="23" spans="2:11" customFormat="1" ht="15" customHeight="1">
      <c r="B23" s="234"/>
      <c r="C23" s="235"/>
      <c r="D23" s="235"/>
      <c r="E23" s="237" t="s">
        <v>82</v>
      </c>
      <c r="F23" s="355" t="s">
        <v>5679</v>
      </c>
      <c r="G23" s="355"/>
      <c r="H23" s="355"/>
      <c r="I23" s="355"/>
      <c r="J23" s="355"/>
      <c r="K23" s="231"/>
    </row>
    <row r="24" spans="2:11" customFormat="1" ht="12.75" customHeight="1">
      <c r="B24" s="234"/>
      <c r="C24" s="235"/>
      <c r="D24" s="235"/>
      <c r="E24" s="235"/>
      <c r="F24" s="235"/>
      <c r="G24" s="235"/>
      <c r="H24" s="235"/>
      <c r="I24" s="235"/>
      <c r="J24" s="235"/>
      <c r="K24" s="231"/>
    </row>
    <row r="25" spans="2:11" customFormat="1" ht="15" customHeight="1">
      <c r="B25" s="234"/>
      <c r="C25" s="355" t="s">
        <v>5680</v>
      </c>
      <c r="D25" s="355"/>
      <c r="E25" s="355"/>
      <c r="F25" s="355"/>
      <c r="G25" s="355"/>
      <c r="H25" s="355"/>
      <c r="I25" s="355"/>
      <c r="J25" s="355"/>
      <c r="K25" s="231"/>
    </row>
    <row r="26" spans="2:11" customFormat="1" ht="15" customHeight="1">
      <c r="B26" s="234"/>
      <c r="C26" s="355" t="s">
        <v>5681</v>
      </c>
      <c r="D26" s="355"/>
      <c r="E26" s="355"/>
      <c r="F26" s="355"/>
      <c r="G26" s="355"/>
      <c r="H26" s="355"/>
      <c r="I26" s="355"/>
      <c r="J26" s="355"/>
      <c r="K26" s="231"/>
    </row>
    <row r="27" spans="2:11" customFormat="1" ht="15" customHeight="1">
      <c r="B27" s="234"/>
      <c r="C27" s="233"/>
      <c r="D27" s="355" t="s">
        <v>5682</v>
      </c>
      <c r="E27" s="355"/>
      <c r="F27" s="355"/>
      <c r="G27" s="355"/>
      <c r="H27" s="355"/>
      <c r="I27" s="355"/>
      <c r="J27" s="355"/>
      <c r="K27" s="231"/>
    </row>
    <row r="28" spans="2:11" customFormat="1" ht="15" customHeight="1">
      <c r="B28" s="234"/>
      <c r="C28" s="235"/>
      <c r="D28" s="355" t="s">
        <v>5683</v>
      </c>
      <c r="E28" s="355"/>
      <c r="F28" s="355"/>
      <c r="G28" s="355"/>
      <c r="H28" s="355"/>
      <c r="I28" s="355"/>
      <c r="J28" s="355"/>
      <c r="K28" s="231"/>
    </row>
    <row r="29" spans="2:11" customFormat="1" ht="12.75" customHeight="1">
      <c r="B29" s="234"/>
      <c r="C29" s="235"/>
      <c r="D29" s="235"/>
      <c r="E29" s="235"/>
      <c r="F29" s="235"/>
      <c r="G29" s="235"/>
      <c r="H29" s="235"/>
      <c r="I29" s="235"/>
      <c r="J29" s="235"/>
      <c r="K29" s="231"/>
    </row>
    <row r="30" spans="2:11" customFormat="1" ht="15" customHeight="1">
      <c r="B30" s="234"/>
      <c r="C30" s="235"/>
      <c r="D30" s="355" t="s">
        <v>5684</v>
      </c>
      <c r="E30" s="355"/>
      <c r="F30" s="355"/>
      <c r="G30" s="355"/>
      <c r="H30" s="355"/>
      <c r="I30" s="355"/>
      <c r="J30" s="355"/>
      <c r="K30" s="231"/>
    </row>
    <row r="31" spans="2:11" customFormat="1" ht="15" customHeight="1">
      <c r="B31" s="234"/>
      <c r="C31" s="235"/>
      <c r="D31" s="355" t="s">
        <v>5685</v>
      </c>
      <c r="E31" s="355"/>
      <c r="F31" s="355"/>
      <c r="G31" s="355"/>
      <c r="H31" s="355"/>
      <c r="I31" s="355"/>
      <c r="J31" s="355"/>
      <c r="K31" s="231"/>
    </row>
    <row r="32" spans="2:11" customFormat="1" ht="12.75" customHeight="1">
      <c r="B32" s="234"/>
      <c r="C32" s="235"/>
      <c r="D32" s="235"/>
      <c r="E32" s="235"/>
      <c r="F32" s="235"/>
      <c r="G32" s="235"/>
      <c r="H32" s="235"/>
      <c r="I32" s="235"/>
      <c r="J32" s="235"/>
      <c r="K32" s="231"/>
    </row>
    <row r="33" spans="2:11" customFormat="1" ht="15" customHeight="1">
      <c r="B33" s="234"/>
      <c r="C33" s="235"/>
      <c r="D33" s="355" t="s">
        <v>5686</v>
      </c>
      <c r="E33" s="355"/>
      <c r="F33" s="355"/>
      <c r="G33" s="355"/>
      <c r="H33" s="355"/>
      <c r="I33" s="355"/>
      <c r="J33" s="355"/>
      <c r="K33" s="231"/>
    </row>
    <row r="34" spans="2:11" customFormat="1" ht="15" customHeight="1">
      <c r="B34" s="234"/>
      <c r="C34" s="235"/>
      <c r="D34" s="355" t="s">
        <v>5687</v>
      </c>
      <c r="E34" s="355"/>
      <c r="F34" s="355"/>
      <c r="G34" s="355"/>
      <c r="H34" s="355"/>
      <c r="I34" s="355"/>
      <c r="J34" s="355"/>
      <c r="K34" s="231"/>
    </row>
    <row r="35" spans="2:11" customFormat="1" ht="15" customHeight="1">
      <c r="B35" s="234"/>
      <c r="C35" s="235"/>
      <c r="D35" s="355" t="s">
        <v>5688</v>
      </c>
      <c r="E35" s="355"/>
      <c r="F35" s="355"/>
      <c r="G35" s="355"/>
      <c r="H35" s="355"/>
      <c r="I35" s="355"/>
      <c r="J35" s="355"/>
      <c r="K35" s="231"/>
    </row>
    <row r="36" spans="2:11" customFormat="1" ht="15" customHeight="1">
      <c r="B36" s="234"/>
      <c r="C36" s="235"/>
      <c r="D36" s="233"/>
      <c r="E36" s="236" t="s">
        <v>394</v>
      </c>
      <c r="F36" s="233"/>
      <c r="G36" s="355" t="s">
        <v>5689</v>
      </c>
      <c r="H36" s="355"/>
      <c r="I36" s="355"/>
      <c r="J36" s="355"/>
      <c r="K36" s="231"/>
    </row>
    <row r="37" spans="2:11" customFormat="1" ht="30.75" customHeight="1">
      <c r="B37" s="234"/>
      <c r="C37" s="235"/>
      <c r="D37" s="233"/>
      <c r="E37" s="236" t="s">
        <v>5690</v>
      </c>
      <c r="F37" s="233"/>
      <c r="G37" s="355" t="s">
        <v>5691</v>
      </c>
      <c r="H37" s="355"/>
      <c r="I37" s="355"/>
      <c r="J37" s="355"/>
      <c r="K37" s="231"/>
    </row>
    <row r="38" spans="2:11" customFormat="1" ht="15" customHeight="1">
      <c r="B38" s="234"/>
      <c r="C38" s="235"/>
      <c r="D38" s="233"/>
      <c r="E38" s="236" t="s">
        <v>53</v>
      </c>
      <c r="F38" s="233"/>
      <c r="G38" s="355" t="s">
        <v>5692</v>
      </c>
      <c r="H38" s="355"/>
      <c r="I38" s="355"/>
      <c r="J38" s="355"/>
      <c r="K38" s="231"/>
    </row>
    <row r="39" spans="2:11" customFormat="1" ht="15" customHeight="1">
      <c r="B39" s="234"/>
      <c r="C39" s="235"/>
      <c r="D39" s="233"/>
      <c r="E39" s="236" t="s">
        <v>54</v>
      </c>
      <c r="F39" s="233"/>
      <c r="G39" s="355" t="s">
        <v>5693</v>
      </c>
      <c r="H39" s="355"/>
      <c r="I39" s="355"/>
      <c r="J39" s="355"/>
      <c r="K39" s="231"/>
    </row>
    <row r="40" spans="2:11" customFormat="1" ht="15" customHeight="1">
      <c r="B40" s="234"/>
      <c r="C40" s="235"/>
      <c r="D40" s="233"/>
      <c r="E40" s="236" t="s">
        <v>395</v>
      </c>
      <c r="F40" s="233"/>
      <c r="G40" s="355" t="s">
        <v>5694</v>
      </c>
      <c r="H40" s="355"/>
      <c r="I40" s="355"/>
      <c r="J40" s="355"/>
      <c r="K40" s="231"/>
    </row>
    <row r="41" spans="2:11" customFormat="1" ht="15" customHeight="1">
      <c r="B41" s="234"/>
      <c r="C41" s="235"/>
      <c r="D41" s="233"/>
      <c r="E41" s="236" t="s">
        <v>396</v>
      </c>
      <c r="F41" s="233"/>
      <c r="G41" s="355" t="s">
        <v>5695</v>
      </c>
      <c r="H41" s="355"/>
      <c r="I41" s="355"/>
      <c r="J41" s="355"/>
      <c r="K41" s="231"/>
    </row>
    <row r="42" spans="2:11" customFormat="1" ht="15" customHeight="1">
      <c r="B42" s="234"/>
      <c r="C42" s="235"/>
      <c r="D42" s="233"/>
      <c r="E42" s="236" t="s">
        <v>5696</v>
      </c>
      <c r="F42" s="233"/>
      <c r="G42" s="355" t="s">
        <v>5697</v>
      </c>
      <c r="H42" s="355"/>
      <c r="I42" s="355"/>
      <c r="J42" s="355"/>
      <c r="K42" s="231"/>
    </row>
    <row r="43" spans="2:11" customFormat="1" ht="15" customHeight="1">
      <c r="B43" s="234"/>
      <c r="C43" s="235"/>
      <c r="D43" s="233"/>
      <c r="E43" s="236"/>
      <c r="F43" s="233"/>
      <c r="G43" s="355" t="s">
        <v>5698</v>
      </c>
      <c r="H43" s="355"/>
      <c r="I43" s="355"/>
      <c r="J43" s="355"/>
      <c r="K43" s="231"/>
    </row>
    <row r="44" spans="2:11" customFormat="1" ht="15" customHeight="1">
      <c r="B44" s="234"/>
      <c r="C44" s="235"/>
      <c r="D44" s="233"/>
      <c r="E44" s="236" t="s">
        <v>5699</v>
      </c>
      <c r="F44" s="233"/>
      <c r="G44" s="355" t="s">
        <v>5700</v>
      </c>
      <c r="H44" s="355"/>
      <c r="I44" s="355"/>
      <c r="J44" s="355"/>
      <c r="K44" s="231"/>
    </row>
    <row r="45" spans="2:11" customFormat="1" ht="15" customHeight="1">
      <c r="B45" s="234"/>
      <c r="C45" s="235"/>
      <c r="D45" s="233"/>
      <c r="E45" s="236" t="s">
        <v>398</v>
      </c>
      <c r="F45" s="233"/>
      <c r="G45" s="355" t="s">
        <v>5701</v>
      </c>
      <c r="H45" s="355"/>
      <c r="I45" s="355"/>
      <c r="J45" s="355"/>
      <c r="K45" s="231"/>
    </row>
    <row r="46" spans="2:11" customFormat="1" ht="12.75" customHeight="1">
      <c r="B46" s="234"/>
      <c r="C46" s="235"/>
      <c r="D46" s="233"/>
      <c r="E46" s="233"/>
      <c r="F46" s="233"/>
      <c r="G46" s="233"/>
      <c r="H46" s="233"/>
      <c r="I46" s="233"/>
      <c r="J46" s="233"/>
      <c r="K46" s="231"/>
    </row>
    <row r="47" spans="2:11" customFormat="1" ht="15" customHeight="1">
      <c r="B47" s="234"/>
      <c r="C47" s="235"/>
      <c r="D47" s="355" t="s">
        <v>5702</v>
      </c>
      <c r="E47" s="355"/>
      <c r="F47" s="355"/>
      <c r="G47" s="355"/>
      <c r="H47" s="355"/>
      <c r="I47" s="355"/>
      <c r="J47" s="355"/>
      <c r="K47" s="231"/>
    </row>
    <row r="48" spans="2:11" customFormat="1" ht="15" customHeight="1">
      <c r="B48" s="234"/>
      <c r="C48" s="235"/>
      <c r="D48" s="235"/>
      <c r="E48" s="355" t="s">
        <v>5703</v>
      </c>
      <c r="F48" s="355"/>
      <c r="G48" s="355"/>
      <c r="H48" s="355"/>
      <c r="I48" s="355"/>
      <c r="J48" s="355"/>
      <c r="K48" s="231"/>
    </row>
    <row r="49" spans="2:11" customFormat="1" ht="15" customHeight="1">
      <c r="B49" s="234"/>
      <c r="C49" s="235"/>
      <c r="D49" s="235"/>
      <c r="E49" s="355" t="s">
        <v>5704</v>
      </c>
      <c r="F49" s="355"/>
      <c r="G49" s="355"/>
      <c r="H49" s="355"/>
      <c r="I49" s="355"/>
      <c r="J49" s="355"/>
      <c r="K49" s="231"/>
    </row>
    <row r="50" spans="2:11" customFormat="1" ht="15" customHeight="1">
      <c r="B50" s="234"/>
      <c r="C50" s="235"/>
      <c r="D50" s="235"/>
      <c r="E50" s="355" t="s">
        <v>5705</v>
      </c>
      <c r="F50" s="355"/>
      <c r="G50" s="355"/>
      <c r="H50" s="355"/>
      <c r="I50" s="355"/>
      <c r="J50" s="355"/>
      <c r="K50" s="231"/>
    </row>
    <row r="51" spans="2:11" customFormat="1" ht="15" customHeight="1">
      <c r="B51" s="234"/>
      <c r="C51" s="235"/>
      <c r="D51" s="355" t="s">
        <v>5706</v>
      </c>
      <c r="E51" s="355"/>
      <c r="F51" s="355"/>
      <c r="G51" s="355"/>
      <c r="H51" s="355"/>
      <c r="I51" s="355"/>
      <c r="J51" s="355"/>
      <c r="K51" s="231"/>
    </row>
    <row r="52" spans="2:11" customFormat="1" ht="25.5" customHeight="1">
      <c r="B52" s="230"/>
      <c r="C52" s="356" t="s">
        <v>5707</v>
      </c>
      <c r="D52" s="356"/>
      <c r="E52" s="356"/>
      <c r="F52" s="356"/>
      <c r="G52" s="356"/>
      <c r="H52" s="356"/>
      <c r="I52" s="356"/>
      <c r="J52" s="356"/>
      <c r="K52" s="231"/>
    </row>
    <row r="53" spans="2:11" customFormat="1" ht="5.25" customHeight="1">
      <c r="B53" s="230"/>
      <c r="C53" s="232"/>
      <c r="D53" s="232"/>
      <c r="E53" s="232"/>
      <c r="F53" s="232"/>
      <c r="G53" s="232"/>
      <c r="H53" s="232"/>
      <c r="I53" s="232"/>
      <c r="J53" s="232"/>
      <c r="K53" s="231"/>
    </row>
    <row r="54" spans="2:11" customFormat="1" ht="15" customHeight="1">
      <c r="B54" s="230"/>
      <c r="C54" s="355" t="s">
        <v>5708</v>
      </c>
      <c r="D54" s="355"/>
      <c r="E54" s="355"/>
      <c r="F54" s="355"/>
      <c r="G54" s="355"/>
      <c r="H54" s="355"/>
      <c r="I54" s="355"/>
      <c r="J54" s="355"/>
      <c r="K54" s="231"/>
    </row>
    <row r="55" spans="2:11" customFormat="1" ht="15" customHeight="1">
      <c r="B55" s="230"/>
      <c r="C55" s="355" t="s">
        <v>5709</v>
      </c>
      <c r="D55" s="355"/>
      <c r="E55" s="355"/>
      <c r="F55" s="355"/>
      <c r="G55" s="355"/>
      <c r="H55" s="355"/>
      <c r="I55" s="355"/>
      <c r="J55" s="355"/>
      <c r="K55" s="231"/>
    </row>
    <row r="56" spans="2:11" customFormat="1" ht="12.75" customHeight="1">
      <c r="B56" s="230"/>
      <c r="C56" s="233"/>
      <c r="D56" s="233"/>
      <c r="E56" s="233"/>
      <c r="F56" s="233"/>
      <c r="G56" s="233"/>
      <c r="H56" s="233"/>
      <c r="I56" s="233"/>
      <c r="J56" s="233"/>
      <c r="K56" s="231"/>
    </row>
    <row r="57" spans="2:11" customFormat="1" ht="15" customHeight="1">
      <c r="B57" s="230"/>
      <c r="C57" s="355" t="s">
        <v>5710</v>
      </c>
      <c r="D57" s="355"/>
      <c r="E57" s="355"/>
      <c r="F57" s="355"/>
      <c r="G57" s="355"/>
      <c r="H57" s="355"/>
      <c r="I57" s="355"/>
      <c r="J57" s="355"/>
      <c r="K57" s="231"/>
    </row>
    <row r="58" spans="2:11" customFormat="1" ht="15" customHeight="1">
      <c r="B58" s="230"/>
      <c r="C58" s="235"/>
      <c r="D58" s="355" t="s">
        <v>5711</v>
      </c>
      <c r="E58" s="355"/>
      <c r="F58" s="355"/>
      <c r="G58" s="355"/>
      <c r="H58" s="355"/>
      <c r="I58" s="355"/>
      <c r="J58" s="355"/>
      <c r="K58" s="231"/>
    </row>
    <row r="59" spans="2:11" customFormat="1" ht="15" customHeight="1">
      <c r="B59" s="230"/>
      <c r="C59" s="235"/>
      <c r="D59" s="355" t="s">
        <v>5712</v>
      </c>
      <c r="E59" s="355"/>
      <c r="F59" s="355"/>
      <c r="G59" s="355"/>
      <c r="H59" s="355"/>
      <c r="I59" s="355"/>
      <c r="J59" s="355"/>
      <c r="K59" s="231"/>
    </row>
    <row r="60" spans="2:11" customFormat="1" ht="15" customHeight="1">
      <c r="B60" s="230"/>
      <c r="C60" s="235"/>
      <c r="D60" s="355" t="s">
        <v>5713</v>
      </c>
      <c r="E60" s="355"/>
      <c r="F60" s="355"/>
      <c r="G60" s="355"/>
      <c r="H60" s="355"/>
      <c r="I60" s="355"/>
      <c r="J60" s="355"/>
      <c r="K60" s="231"/>
    </row>
    <row r="61" spans="2:11" customFormat="1" ht="15" customHeight="1">
      <c r="B61" s="230"/>
      <c r="C61" s="235"/>
      <c r="D61" s="355" t="s">
        <v>5714</v>
      </c>
      <c r="E61" s="355"/>
      <c r="F61" s="355"/>
      <c r="G61" s="355"/>
      <c r="H61" s="355"/>
      <c r="I61" s="355"/>
      <c r="J61" s="355"/>
      <c r="K61" s="231"/>
    </row>
    <row r="62" spans="2:11" customFormat="1" ht="15" customHeight="1">
      <c r="B62" s="230"/>
      <c r="C62" s="235"/>
      <c r="D62" s="358" t="s">
        <v>5715</v>
      </c>
      <c r="E62" s="358"/>
      <c r="F62" s="358"/>
      <c r="G62" s="358"/>
      <c r="H62" s="358"/>
      <c r="I62" s="358"/>
      <c r="J62" s="358"/>
      <c r="K62" s="231"/>
    </row>
    <row r="63" spans="2:11" customFormat="1" ht="15" customHeight="1">
      <c r="B63" s="230"/>
      <c r="C63" s="235"/>
      <c r="D63" s="355" t="s">
        <v>5716</v>
      </c>
      <c r="E63" s="355"/>
      <c r="F63" s="355"/>
      <c r="G63" s="355"/>
      <c r="H63" s="355"/>
      <c r="I63" s="355"/>
      <c r="J63" s="355"/>
      <c r="K63" s="231"/>
    </row>
    <row r="64" spans="2:11" customFormat="1" ht="12.75" customHeight="1">
      <c r="B64" s="230"/>
      <c r="C64" s="235"/>
      <c r="D64" s="235"/>
      <c r="E64" s="238"/>
      <c r="F64" s="235"/>
      <c r="G64" s="235"/>
      <c r="H64" s="235"/>
      <c r="I64" s="235"/>
      <c r="J64" s="235"/>
      <c r="K64" s="231"/>
    </row>
    <row r="65" spans="2:11" customFormat="1" ht="15" customHeight="1">
      <c r="B65" s="230"/>
      <c r="C65" s="235"/>
      <c r="D65" s="355" t="s">
        <v>5717</v>
      </c>
      <c r="E65" s="355"/>
      <c r="F65" s="355"/>
      <c r="G65" s="355"/>
      <c r="H65" s="355"/>
      <c r="I65" s="355"/>
      <c r="J65" s="355"/>
      <c r="K65" s="231"/>
    </row>
    <row r="66" spans="2:11" customFormat="1" ht="15" customHeight="1">
      <c r="B66" s="230"/>
      <c r="C66" s="235"/>
      <c r="D66" s="358" t="s">
        <v>5718</v>
      </c>
      <c r="E66" s="358"/>
      <c r="F66" s="358"/>
      <c r="G66" s="358"/>
      <c r="H66" s="358"/>
      <c r="I66" s="358"/>
      <c r="J66" s="358"/>
      <c r="K66" s="231"/>
    </row>
    <row r="67" spans="2:11" customFormat="1" ht="15" customHeight="1">
      <c r="B67" s="230"/>
      <c r="C67" s="235"/>
      <c r="D67" s="355" t="s">
        <v>5719</v>
      </c>
      <c r="E67" s="355"/>
      <c r="F67" s="355"/>
      <c r="G67" s="355"/>
      <c r="H67" s="355"/>
      <c r="I67" s="355"/>
      <c r="J67" s="355"/>
      <c r="K67" s="231"/>
    </row>
    <row r="68" spans="2:11" customFormat="1" ht="15" customHeight="1">
      <c r="B68" s="230"/>
      <c r="C68" s="235"/>
      <c r="D68" s="355" t="s">
        <v>5720</v>
      </c>
      <c r="E68" s="355"/>
      <c r="F68" s="355"/>
      <c r="G68" s="355"/>
      <c r="H68" s="355"/>
      <c r="I68" s="355"/>
      <c r="J68" s="355"/>
      <c r="K68" s="231"/>
    </row>
    <row r="69" spans="2:11" customFormat="1" ht="15" customHeight="1">
      <c r="B69" s="230"/>
      <c r="C69" s="235"/>
      <c r="D69" s="355" t="s">
        <v>5721</v>
      </c>
      <c r="E69" s="355"/>
      <c r="F69" s="355"/>
      <c r="G69" s="355"/>
      <c r="H69" s="355"/>
      <c r="I69" s="355"/>
      <c r="J69" s="355"/>
      <c r="K69" s="231"/>
    </row>
    <row r="70" spans="2:11" customFormat="1" ht="15" customHeight="1">
      <c r="B70" s="230"/>
      <c r="C70" s="235"/>
      <c r="D70" s="355" t="s">
        <v>5722</v>
      </c>
      <c r="E70" s="355"/>
      <c r="F70" s="355"/>
      <c r="G70" s="355"/>
      <c r="H70" s="355"/>
      <c r="I70" s="355"/>
      <c r="J70" s="355"/>
      <c r="K70" s="231"/>
    </row>
    <row r="71" spans="2:11" customFormat="1" ht="12.75" customHeight="1">
      <c r="B71" s="239"/>
      <c r="C71" s="240"/>
      <c r="D71" s="240"/>
      <c r="E71" s="240"/>
      <c r="F71" s="240"/>
      <c r="G71" s="240"/>
      <c r="H71" s="240"/>
      <c r="I71" s="240"/>
      <c r="J71" s="240"/>
      <c r="K71" s="241"/>
    </row>
    <row r="72" spans="2:11" customFormat="1" ht="18.75" customHeight="1">
      <c r="B72" s="242"/>
      <c r="C72" s="242"/>
      <c r="D72" s="242"/>
      <c r="E72" s="242"/>
      <c r="F72" s="242"/>
      <c r="G72" s="242"/>
      <c r="H72" s="242"/>
      <c r="I72" s="242"/>
      <c r="J72" s="242"/>
      <c r="K72" s="243"/>
    </row>
    <row r="73" spans="2:11" customFormat="1" ht="18.75" customHeight="1">
      <c r="B73" s="243"/>
      <c r="C73" s="243"/>
      <c r="D73" s="243"/>
      <c r="E73" s="243"/>
      <c r="F73" s="243"/>
      <c r="G73" s="243"/>
      <c r="H73" s="243"/>
      <c r="I73" s="243"/>
      <c r="J73" s="243"/>
      <c r="K73" s="243"/>
    </row>
    <row r="74" spans="2:11" customFormat="1" ht="7.5" customHeight="1">
      <c r="B74" s="244"/>
      <c r="C74" s="245"/>
      <c r="D74" s="245"/>
      <c r="E74" s="245"/>
      <c r="F74" s="245"/>
      <c r="G74" s="245"/>
      <c r="H74" s="245"/>
      <c r="I74" s="245"/>
      <c r="J74" s="245"/>
      <c r="K74" s="246"/>
    </row>
    <row r="75" spans="2:11" customFormat="1" ht="45" customHeight="1">
      <c r="B75" s="247"/>
      <c r="C75" s="359" t="s">
        <v>5723</v>
      </c>
      <c r="D75" s="359"/>
      <c r="E75" s="359"/>
      <c r="F75" s="359"/>
      <c r="G75" s="359"/>
      <c r="H75" s="359"/>
      <c r="I75" s="359"/>
      <c r="J75" s="359"/>
      <c r="K75" s="248"/>
    </row>
    <row r="76" spans="2:11" customFormat="1" ht="17.25" customHeight="1">
      <c r="B76" s="247"/>
      <c r="C76" s="249" t="s">
        <v>5724</v>
      </c>
      <c r="D76" s="249"/>
      <c r="E76" s="249"/>
      <c r="F76" s="249" t="s">
        <v>5725</v>
      </c>
      <c r="G76" s="250"/>
      <c r="H76" s="249" t="s">
        <v>54</v>
      </c>
      <c r="I76" s="249" t="s">
        <v>57</v>
      </c>
      <c r="J76" s="249" t="s">
        <v>5726</v>
      </c>
      <c r="K76" s="248"/>
    </row>
    <row r="77" spans="2:11" customFormat="1" ht="17.25" customHeight="1">
      <c r="B77" s="247"/>
      <c r="C77" s="251" t="s">
        <v>5727</v>
      </c>
      <c r="D77" s="251"/>
      <c r="E77" s="251"/>
      <c r="F77" s="252" t="s">
        <v>5728</v>
      </c>
      <c r="G77" s="253"/>
      <c r="H77" s="251"/>
      <c r="I77" s="251"/>
      <c r="J77" s="251" t="s">
        <v>5729</v>
      </c>
      <c r="K77" s="248"/>
    </row>
    <row r="78" spans="2:11" customFormat="1" ht="5.25" customHeight="1">
      <c r="B78" s="247"/>
      <c r="C78" s="254"/>
      <c r="D78" s="254"/>
      <c r="E78" s="254"/>
      <c r="F78" s="254"/>
      <c r="G78" s="255"/>
      <c r="H78" s="254"/>
      <c r="I78" s="254"/>
      <c r="J78" s="254"/>
      <c r="K78" s="248"/>
    </row>
    <row r="79" spans="2:11" customFormat="1" ht="15" customHeight="1">
      <c r="B79" s="247"/>
      <c r="C79" s="236" t="s">
        <v>53</v>
      </c>
      <c r="D79" s="256"/>
      <c r="E79" s="256"/>
      <c r="F79" s="257" t="s">
        <v>5730</v>
      </c>
      <c r="G79" s="258"/>
      <c r="H79" s="236" t="s">
        <v>5731</v>
      </c>
      <c r="I79" s="236" t="s">
        <v>5732</v>
      </c>
      <c r="J79" s="236">
        <v>20</v>
      </c>
      <c r="K79" s="248"/>
    </row>
    <row r="80" spans="2:11" customFormat="1" ht="15" customHeight="1">
      <c r="B80" s="247"/>
      <c r="C80" s="236" t="s">
        <v>5733</v>
      </c>
      <c r="D80" s="236"/>
      <c r="E80" s="236"/>
      <c r="F80" s="257" t="s">
        <v>5730</v>
      </c>
      <c r="G80" s="258"/>
      <c r="H80" s="236" t="s">
        <v>5734</v>
      </c>
      <c r="I80" s="236" t="s">
        <v>5732</v>
      </c>
      <c r="J80" s="236">
        <v>120</v>
      </c>
      <c r="K80" s="248"/>
    </row>
    <row r="81" spans="2:11" customFormat="1" ht="15" customHeight="1">
      <c r="B81" s="259"/>
      <c r="C81" s="236" t="s">
        <v>5735</v>
      </c>
      <c r="D81" s="236"/>
      <c r="E81" s="236"/>
      <c r="F81" s="257" t="s">
        <v>5736</v>
      </c>
      <c r="G81" s="258"/>
      <c r="H81" s="236" t="s">
        <v>5737</v>
      </c>
      <c r="I81" s="236" t="s">
        <v>5732</v>
      </c>
      <c r="J81" s="236">
        <v>50</v>
      </c>
      <c r="K81" s="248"/>
    </row>
    <row r="82" spans="2:11" customFormat="1" ht="15" customHeight="1">
      <c r="B82" s="259"/>
      <c r="C82" s="236" t="s">
        <v>5738</v>
      </c>
      <c r="D82" s="236"/>
      <c r="E82" s="236"/>
      <c r="F82" s="257" t="s">
        <v>5730</v>
      </c>
      <c r="G82" s="258"/>
      <c r="H82" s="236" t="s">
        <v>5739</v>
      </c>
      <c r="I82" s="236" t="s">
        <v>5740</v>
      </c>
      <c r="J82" s="236"/>
      <c r="K82" s="248"/>
    </row>
    <row r="83" spans="2:11" customFormat="1" ht="15" customHeight="1">
      <c r="B83" s="259"/>
      <c r="C83" s="236" t="s">
        <v>5741</v>
      </c>
      <c r="D83" s="236"/>
      <c r="E83" s="236"/>
      <c r="F83" s="257" t="s">
        <v>5736</v>
      </c>
      <c r="G83" s="236"/>
      <c r="H83" s="236" t="s">
        <v>5742</v>
      </c>
      <c r="I83" s="236" t="s">
        <v>5732</v>
      </c>
      <c r="J83" s="236">
        <v>15</v>
      </c>
      <c r="K83" s="248"/>
    </row>
    <row r="84" spans="2:11" customFormat="1" ht="15" customHeight="1">
      <c r="B84" s="259"/>
      <c r="C84" s="236" t="s">
        <v>5743</v>
      </c>
      <c r="D84" s="236"/>
      <c r="E84" s="236"/>
      <c r="F84" s="257" t="s">
        <v>5736</v>
      </c>
      <c r="G84" s="236"/>
      <c r="H84" s="236" t="s">
        <v>5744</v>
      </c>
      <c r="I84" s="236" t="s">
        <v>5732</v>
      </c>
      <c r="J84" s="236">
        <v>15</v>
      </c>
      <c r="K84" s="248"/>
    </row>
    <row r="85" spans="2:11" customFormat="1" ht="15" customHeight="1">
      <c r="B85" s="259"/>
      <c r="C85" s="236" t="s">
        <v>5745</v>
      </c>
      <c r="D85" s="236"/>
      <c r="E85" s="236"/>
      <c r="F85" s="257" t="s">
        <v>5736</v>
      </c>
      <c r="G85" s="236"/>
      <c r="H85" s="236" t="s">
        <v>5746</v>
      </c>
      <c r="I85" s="236" t="s">
        <v>5732</v>
      </c>
      <c r="J85" s="236">
        <v>20</v>
      </c>
      <c r="K85" s="248"/>
    </row>
    <row r="86" spans="2:11" customFormat="1" ht="15" customHeight="1">
      <c r="B86" s="259"/>
      <c r="C86" s="236" t="s">
        <v>5747</v>
      </c>
      <c r="D86" s="236"/>
      <c r="E86" s="236"/>
      <c r="F86" s="257" t="s">
        <v>5736</v>
      </c>
      <c r="G86" s="236"/>
      <c r="H86" s="236" t="s">
        <v>5748</v>
      </c>
      <c r="I86" s="236" t="s">
        <v>5732</v>
      </c>
      <c r="J86" s="236">
        <v>20</v>
      </c>
      <c r="K86" s="248"/>
    </row>
    <row r="87" spans="2:11" customFormat="1" ht="15" customHeight="1">
      <c r="B87" s="259"/>
      <c r="C87" s="236" t="s">
        <v>5749</v>
      </c>
      <c r="D87" s="236"/>
      <c r="E87" s="236"/>
      <c r="F87" s="257" t="s">
        <v>5736</v>
      </c>
      <c r="G87" s="258"/>
      <c r="H87" s="236" t="s">
        <v>5750</v>
      </c>
      <c r="I87" s="236" t="s">
        <v>5732</v>
      </c>
      <c r="J87" s="236">
        <v>50</v>
      </c>
      <c r="K87" s="248"/>
    </row>
    <row r="88" spans="2:11" customFormat="1" ht="15" customHeight="1">
      <c r="B88" s="259"/>
      <c r="C88" s="236" t="s">
        <v>5751</v>
      </c>
      <c r="D88" s="236"/>
      <c r="E88" s="236"/>
      <c r="F88" s="257" t="s">
        <v>5736</v>
      </c>
      <c r="G88" s="258"/>
      <c r="H88" s="236" t="s">
        <v>5752</v>
      </c>
      <c r="I88" s="236" t="s">
        <v>5732</v>
      </c>
      <c r="J88" s="236">
        <v>20</v>
      </c>
      <c r="K88" s="248"/>
    </row>
    <row r="89" spans="2:11" customFormat="1" ht="15" customHeight="1">
      <c r="B89" s="259"/>
      <c r="C89" s="236" t="s">
        <v>5753</v>
      </c>
      <c r="D89" s="236"/>
      <c r="E89" s="236"/>
      <c r="F89" s="257" t="s">
        <v>5736</v>
      </c>
      <c r="G89" s="258"/>
      <c r="H89" s="236" t="s">
        <v>5754</v>
      </c>
      <c r="I89" s="236" t="s">
        <v>5732</v>
      </c>
      <c r="J89" s="236">
        <v>20</v>
      </c>
      <c r="K89" s="248"/>
    </row>
    <row r="90" spans="2:11" customFormat="1" ht="15" customHeight="1">
      <c r="B90" s="259"/>
      <c r="C90" s="236" t="s">
        <v>5755</v>
      </c>
      <c r="D90" s="236"/>
      <c r="E90" s="236"/>
      <c r="F90" s="257" t="s">
        <v>5736</v>
      </c>
      <c r="G90" s="258"/>
      <c r="H90" s="236" t="s">
        <v>5756</v>
      </c>
      <c r="I90" s="236" t="s">
        <v>5732</v>
      </c>
      <c r="J90" s="236">
        <v>50</v>
      </c>
      <c r="K90" s="248"/>
    </row>
    <row r="91" spans="2:11" customFormat="1" ht="15" customHeight="1">
      <c r="B91" s="259"/>
      <c r="C91" s="236" t="s">
        <v>5757</v>
      </c>
      <c r="D91" s="236"/>
      <c r="E91" s="236"/>
      <c r="F91" s="257" t="s">
        <v>5736</v>
      </c>
      <c r="G91" s="258"/>
      <c r="H91" s="236" t="s">
        <v>5757</v>
      </c>
      <c r="I91" s="236" t="s">
        <v>5732</v>
      </c>
      <c r="J91" s="236">
        <v>50</v>
      </c>
      <c r="K91" s="248"/>
    </row>
    <row r="92" spans="2:11" customFormat="1" ht="15" customHeight="1">
      <c r="B92" s="259"/>
      <c r="C92" s="236" t="s">
        <v>5758</v>
      </c>
      <c r="D92" s="236"/>
      <c r="E92" s="236"/>
      <c r="F92" s="257" t="s">
        <v>5736</v>
      </c>
      <c r="G92" s="258"/>
      <c r="H92" s="236" t="s">
        <v>5759</v>
      </c>
      <c r="I92" s="236" t="s">
        <v>5732</v>
      </c>
      <c r="J92" s="236">
        <v>255</v>
      </c>
      <c r="K92" s="248"/>
    </row>
    <row r="93" spans="2:11" customFormat="1" ht="15" customHeight="1">
      <c r="B93" s="259"/>
      <c r="C93" s="236" t="s">
        <v>5760</v>
      </c>
      <c r="D93" s="236"/>
      <c r="E93" s="236"/>
      <c r="F93" s="257" t="s">
        <v>5730</v>
      </c>
      <c r="G93" s="258"/>
      <c r="H93" s="236" t="s">
        <v>5761</v>
      </c>
      <c r="I93" s="236" t="s">
        <v>5762</v>
      </c>
      <c r="J93" s="236"/>
      <c r="K93" s="248"/>
    </row>
    <row r="94" spans="2:11" customFormat="1" ht="15" customHeight="1">
      <c r="B94" s="259"/>
      <c r="C94" s="236" t="s">
        <v>5763</v>
      </c>
      <c r="D94" s="236"/>
      <c r="E94" s="236"/>
      <c r="F94" s="257" t="s">
        <v>5730</v>
      </c>
      <c r="G94" s="258"/>
      <c r="H94" s="236" t="s">
        <v>5764</v>
      </c>
      <c r="I94" s="236" t="s">
        <v>5765</v>
      </c>
      <c r="J94" s="236"/>
      <c r="K94" s="248"/>
    </row>
    <row r="95" spans="2:11" customFormat="1" ht="15" customHeight="1">
      <c r="B95" s="259"/>
      <c r="C95" s="236" t="s">
        <v>5766</v>
      </c>
      <c r="D95" s="236"/>
      <c r="E95" s="236"/>
      <c r="F95" s="257" t="s">
        <v>5730</v>
      </c>
      <c r="G95" s="258"/>
      <c r="H95" s="236" t="s">
        <v>5766</v>
      </c>
      <c r="I95" s="236" t="s">
        <v>5765</v>
      </c>
      <c r="J95" s="236"/>
      <c r="K95" s="248"/>
    </row>
    <row r="96" spans="2:11" customFormat="1" ht="15" customHeight="1">
      <c r="B96" s="259"/>
      <c r="C96" s="236" t="s">
        <v>38</v>
      </c>
      <c r="D96" s="236"/>
      <c r="E96" s="236"/>
      <c r="F96" s="257" t="s">
        <v>5730</v>
      </c>
      <c r="G96" s="258"/>
      <c r="H96" s="236" t="s">
        <v>5767</v>
      </c>
      <c r="I96" s="236" t="s">
        <v>5765</v>
      </c>
      <c r="J96" s="236"/>
      <c r="K96" s="248"/>
    </row>
    <row r="97" spans="2:11" customFormat="1" ht="15" customHeight="1">
      <c r="B97" s="259"/>
      <c r="C97" s="236" t="s">
        <v>48</v>
      </c>
      <c r="D97" s="236"/>
      <c r="E97" s="236"/>
      <c r="F97" s="257" t="s">
        <v>5730</v>
      </c>
      <c r="G97" s="258"/>
      <c r="H97" s="236" t="s">
        <v>5768</v>
      </c>
      <c r="I97" s="236" t="s">
        <v>5765</v>
      </c>
      <c r="J97" s="236"/>
      <c r="K97" s="248"/>
    </row>
    <row r="98" spans="2:11" customFormat="1" ht="15" customHeight="1">
      <c r="B98" s="260"/>
      <c r="C98" s="261"/>
      <c r="D98" s="261"/>
      <c r="E98" s="261"/>
      <c r="F98" s="261"/>
      <c r="G98" s="261"/>
      <c r="H98" s="261"/>
      <c r="I98" s="261"/>
      <c r="J98" s="261"/>
      <c r="K98" s="262"/>
    </row>
    <row r="99" spans="2:11" customFormat="1" ht="18.75" customHeight="1">
      <c r="B99" s="263"/>
      <c r="C99" s="264"/>
      <c r="D99" s="264"/>
      <c r="E99" s="264"/>
      <c r="F99" s="264"/>
      <c r="G99" s="264"/>
      <c r="H99" s="264"/>
      <c r="I99" s="264"/>
      <c r="J99" s="264"/>
      <c r="K99" s="263"/>
    </row>
    <row r="100" spans="2:11" customFormat="1" ht="18.75" customHeight="1"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</row>
    <row r="101" spans="2:11" customFormat="1" ht="7.5" customHeight="1">
      <c r="B101" s="244"/>
      <c r="C101" s="245"/>
      <c r="D101" s="245"/>
      <c r="E101" s="245"/>
      <c r="F101" s="245"/>
      <c r="G101" s="245"/>
      <c r="H101" s="245"/>
      <c r="I101" s="245"/>
      <c r="J101" s="245"/>
      <c r="K101" s="246"/>
    </row>
    <row r="102" spans="2:11" customFormat="1" ht="45" customHeight="1">
      <c r="B102" s="247"/>
      <c r="C102" s="359" t="s">
        <v>5769</v>
      </c>
      <c r="D102" s="359"/>
      <c r="E102" s="359"/>
      <c r="F102" s="359"/>
      <c r="G102" s="359"/>
      <c r="H102" s="359"/>
      <c r="I102" s="359"/>
      <c r="J102" s="359"/>
      <c r="K102" s="248"/>
    </row>
    <row r="103" spans="2:11" customFormat="1" ht="17.25" customHeight="1">
      <c r="B103" s="247"/>
      <c r="C103" s="249" t="s">
        <v>5724</v>
      </c>
      <c r="D103" s="249"/>
      <c r="E103" s="249"/>
      <c r="F103" s="249" t="s">
        <v>5725</v>
      </c>
      <c r="G103" s="250"/>
      <c r="H103" s="249" t="s">
        <v>54</v>
      </c>
      <c r="I103" s="249" t="s">
        <v>57</v>
      </c>
      <c r="J103" s="249" t="s">
        <v>5726</v>
      </c>
      <c r="K103" s="248"/>
    </row>
    <row r="104" spans="2:11" customFormat="1" ht="17.25" customHeight="1">
      <c r="B104" s="247"/>
      <c r="C104" s="251" t="s">
        <v>5727</v>
      </c>
      <c r="D104" s="251"/>
      <c r="E104" s="251"/>
      <c r="F104" s="252" t="s">
        <v>5728</v>
      </c>
      <c r="G104" s="253"/>
      <c r="H104" s="251"/>
      <c r="I104" s="251"/>
      <c r="J104" s="251" t="s">
        <v>5729</v>
      </c>
      <c r="K104" s="248"/>
    </row>
    <row r="105" spans="2:11" customFormat="1" ht="5.25" customHeight="1">
      <c r="B105" s="247"/>
      <c r="C105" s="249"/>
      <c r="D105" s="249"/>
      <c r="E105" s="249"/>
      <c r="F105" s="249"/>
      <c r="G105" s="265"/>
      <c r="H105" s="249"/>
      <c r="I105" s="249"/>
      <c r="J105" s="249"/>
      <c r="K105" s="248"/>
    </row>
    <row r="106" spans="2:11" customFormat="1" ht="15" customHeight="1">
      <c r="B106" s="247"/>
      <c r="C106" s="236" t="s">
        <v>53</v>
      </c>
      <c r="D106" s="256"/>
      <c r="E106" s="256"/>
      <c r="F106" s="257" t="s">
        <v>5730</v>
      </c>
      <c r="G106" s="236"/>
      <c r="H106" s="236" t="s">
        <v>5770</v>
      </c>
      <c r="I106" s="236" t="s">
        <v>5732</v>
      </c>
      <c r="J106" s="236">
        <v>20</v>
      </c>
      <c r="K106" s="248"/>
    </row>
    <row r="107" spans="2:11" customFormat="1" ht="15" customHeight="1">
      <c r="B107" s="247"/>
      <c r="C107" s="236" t="s">
        <v>5733</v>
      </c>
      <c r="D107" s="236"/>
      <c r="E107" s="236"/>
      <c r="F107" s="257" t="s">
        <v>5730</v>
      </c>
      <c r="G107" s="236"/>
      <c r="H107" s="236" t="s">
        <v>5770</v>
      </c>
      <c r="I107" s="236" t="s">
        <v>5732</v>
      </c>
      <c r="J107" s="236">
        <v>120</v>
      </c>
      <c r="K107" s="248"/>
    </row>
    <row r="108" spans="2:11" customFormat="1" ht="15" customHeight="1">
      <c r="B108" s="259"/>
      <c r="C108" s="236" t="s">
        <v>5735</v>
      </c>
      <c r="D108" s="236"/>
      <c r="E108" s="236"/>
      <c r="F108" s="257" t="s">
        <v>5736</v>
      </c>
      <c r="G108" s="236"/>
      <c r="H108" s="236" t="s">
        <v>5770</v>
      </c>
      <c r="I108" s="236" t="s">
        <v>5732</v>
      </c>
      <c r="J108" s="236">
        <v>50</v>
      </c>
      <c r="K108" s="248"/>
    </row>
    <row r="109" spans="2:11" customFormat="1" ht="15" customHeight="1">
      <c r="B109" s="259"/>
      <c r="C109" s="236" t="s">
        <v>5738</v>
      </c>
      <c r="D109" s="236"/>
      <c r="E109" s="236"/>
      <c r="F109" s="257" t="s">
        <v>5730</v>
      </c>
      <c r="G109" s="236"/>
      <c r="H109" s="236" t="s">
        <v>5770</v>
      </c>
      <c r="I109" s="236" t="s">
        <v>5740</v>
      </c>
      <c r="J109" s="236"/>
      <c r="K109" s="248"/>
    </row>
    <row r="110" spans="2:11" customFormat="1" ht="15" customHeight="1">
      <c r="B110" s="259"/>
      <c r="C110" s="236" t="s">
        <v>5749</v>
      </c>
      <c r="D110" s="236"/>
      <c r="E110" s="236"/>
      <c r="F110" s="257" t="s">
        <v>5736</v>
      </c>
      <c r="G110" s="236"/>
      <c r="H110" s="236" t="s">
        <v>5770</v>
      </c>
      <c r="I110" s="236" t="s">
        <v>5732</v>
      </c>
      <c r="J110" s="236">
        <v>50</v>
      </c>
      <c r="K110" s="248"/>
    </row>
    <row r="111" spans="2:11" customFormat="1" ht="15" customHeight="1">
      <c r="B111" s="259"/>
      <c r="C111" s="236" t="s">
        <v>5757</v>
      </c>
      <c r="D111" s="236"/>
      <c r="E111" s="236"/>
      <c r="F111" s="257" t="s">
        <v>5736</v>
      </c>
      <c r="G111" s="236"/>
      <c r="H111" s="236" t="s">
        <v>5770</v>
      </c>
      <c r="I111" s="236" t="s">
        <v>5732</v>
      </c>
      <c r="J111" s="236">
        <v>50</v>
      </c>
      <c r="K111" s="248"/>
    </row>
    <row r="112" spans="2:11" customFormat="1" ht="15" customHeight="1">
      <c r="B112" s="259"/>
      <c r="C112" s="236" t="s">
        <v>5755</v>
      </c>
      <c r="D112" s="236"/>
      <c r="E112" s="236"/>
      <c r="F112" s="257" t="s">
        <v>5736</v>
      </c>
      <c r="G112" s="236"/>
      <c r="H112" s="236" t="s">
        <v>5770</v>
      </c>
      <c r="I112" s="236" t="s">
        <v>5732</v>
      </c>
      <c r="J112" s="236">
        <v>50</v>
      </c>
      <c r="K112" s="248"/>
    </row>
    <row r="113" spans="2:11" customFormat="1" ht="15" customHeight="1">
      <c r="B113" s="259"/>
      <c r="C113" s="236" t="s">
        <v>53</v>
      </c>
      <c r="D113" s="236"/>
      <c r="E113" s="236"/>
      <c r="F113" s="257" t="s">
        <v>5730</v>
      </c>
      <c r="G113" s="236"/>
      <c r="H113" s="236" t="s">
        <v>5771</v>
      </c>
      <c r="I113" s="236" t="s">
        <v>5732</v>
      </c>
      <c r="J113" s="236">
        <v>20</v>
      </c>
      <c r="K113" s="248"/>
    </row>
    <row r="114" spans="2:11" customFormat="1" ht="15" customHeight="1">
      <c r="B114" s="259"/>
      <c r="C114" s="236" t="s">
        <v>5772</v>
      </c>
      <c r="D114" s="236"/>
      <c r="E114" s="236"/>
      <c r="F114" s="257" t="s">
        <v>5730</v>
      </c>
      <c r="G114" s="236"/>
      <c r="H114" s="236" t="s">
        <v>5773</v>
      </c>
      <c r="I114" s="236" t="s">
        <v>5732</v>
      </c>
      <c r="J114" s="236">
        <v>120</v>
      </c>
      <c r="K114" s="248"/>
    </row>
    <row r="115" spans="2:11" customFormat="1" ht="15" customHeight="1">
      <c r="B115" s="259"/>
      <c r="C115" s="236" t="s">
        <v>38</v>
      </c>
      <c r="D115" s="236"/>
      <c r="E115" s="236"/>
      <c r="F115" s="257" t="s">
        <v>5730</v>
      </c>
      <c r="G115" s="236"/>
      <c r="H115" s="236" t="s">
        <v>5774</v>
      </c>
      <c r="I115" s="236" t="s">
        <v>5765</v>
      </c>
      <c r="J115" s="236"/>
      <c r="K115" s="248"/>
    </row>
    <row r="116" spans="2:11" customFormat="1" ht="15" customHeight="1">
      <c r="B116" s="259"/>
      <c r="C116" s="236" t="s">
        <v>48</v>
      </c>
      <c r="D116" s="236"/>
      <c r="E116" s="236"/>
      <c r="F116" s="257" t="s">
        <v>5730</v>
      </c>
      <c r="G116" s="236"/>
      <c r="H116" s="236" t="s">
        <v>5775</v>
      </c>
      <c r="I116" s="236" t="s">
        <v>5765</v>
      </c>
      <c r="J116" s="236"/>
      <c r="K116" s="248"/>
    </row>
    <row r="117" spans="2:11" customFormat="1" ht="15" customHeight="1">
      <c r="B117" s="259"/>
      <c r="C117" s="236" t="s">
        <v>57</v>
      </c>
      <c r="D117" s="236"/>
      <c r="E117" s="236"/>
      <c r="F117" s="257" t="s">
        <v>5730</v>
      </c>
      <c r="G117" s="236"/>
      <c r="H117" s="236" t="s">
        <v>5776</v>
      </c>
      <c r="I117" s="236" t="s">
        <v>5777</v>
      </c>
      <c r="J117" s="236"/>
      <c r="K117" s="248"/>
    </row>
    <row r="118" spans="2:11" customFormat="1" ht="15" customHeight="1">
      <c r="B118" s="260"/>
      <c r="C118" s="266"/>
      <c r="D118" s="266"/>
      <c r="E118" s="266"/>
      <c r="F118" s="266"/>
      <c r="G118" s="266"/>
      <c r="H118" s="266"/>
      <c r="I118" s="266"/>
      <c r="J118" s="266"/>
      <c r="K118" s="262"/>
    </row>
    <row r="119" spans="2:11" customFormat="1" ht="18.75" customHeight="1">
      <c r="B119" s="267"/>
      <c r="C119" s="268"/>
      <c r="D119" s="268"/>
      <c r="E119" s="268"/>
      <c r="F119" s="269"/>
      <c r="G119" s="268"/>
      <c r="H119" s="268"/>
      <c r="I119" s="268"/>
      <c r="J119" s="268"/>
      <c r="K119" s="267"/>
    </row>
    <row r="120" spans="2:11" customFormat="1" ht="18.75" customHeight="1"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</row>
    <row r="121" spans="2:11" customFormat="1" ht="7.5" customHeight="1">
      <c r="B121" s="270"/>
      <c r="C121" s="271"/>
      <c r="D121" s="271"/>
      <c r="E121" s="271"/>
      <c r="F121" s="271"/>
      <c r="G121" s="271"/>
      <c r="H121" s="271"/>
      <c r="I121" s="271"/>
      <c r="J121" s="271"/>
      <c r="K121" s="272"/>
    </row>
    <row r="122" spans="2:11" customFormat="1" ht="45" customHeight="1">
      <c r="B122" s="273"/>
      <c r="C122" s="357" t="s">
        <v>5778</v>
      </c>
      <c r="D122" s="357"/>
      <c r="E122" s="357"/>
      <c r="F122" s="357"/>
      <c r="G122" s="357"/>
      <c r="H122" s="357"/>
      <c r="I122" s="357"/>
      <c r="J122" s="357"/>
      <c r="K122" s="274"/>
    </row>
    <row r="123" spans="2:11" customFormat="1" ht="17.25" customHeight="1">
      <c r="B123" s="275"/>
      <c r="C123" s="249" t="s">
        <v>5724</v>
      </c>
      <c r="D123" s="249"/>
      <c r="E123" s="249"/>
      <c r="F123" s="249" t="s">
        <v>5725</v>
      </c>
      <c r="G123" s="250"/>
      <c r="H123" s="249" t="s">
        <v>54</v>
      </c>
      <c r="I123" s="249" t="s">
        <v>57</v>
      </c>
      <c r="J123" s="249" t="s">
        <v>5726</v>
      </c>
      <c r="K123" s="276"/>
    </row>
    <row r="124" spans="2:11" customFormat="1" ht="17.25" customHeight="1">
      <c r="B124" s="275"/>
      <c r="C124" s="251" t="s">
        <v>5727</v>
      </c>
      <c r="D124" s="251"/>
      <c r="E124" s="251"/>
      <c r="F124" s="252" t="s">
        <v>5728</v>
      </c>
      <c r="G124" s="253"/>
      <c r="H124" s="251"/>
      <c r="I124" s="251"/>
      <c r="J124" s="251" t="s">
        <v>5729</v>
      </c>
      <c r="K124" s="276"/>
    </row>
    <row r="125" spans="2:11" customFormat="1" ht="5.25" customHeight="1">
      <c r="B125" s="277"/>
      <c r="C125" s="254"/>
      <c r="D125" s="254"/>
      <c r="E125" s="254"/>
      <c r="F125" s="254"/>
      <c r="G125" s="278"/>
      <c r="H125" s="254"/>
      <c r="I125" s="254"/>
      <c r="J125" s="254"/>
      <c r="K125" s="279"/>
    </row>
    <row r="126" spans="2:11" customFormat="1" ht="15" customHeight="1">
      <c r="B126" s="277"/>
      <c r="C126" s="236" t="s">
        <v>5733</v>
      </c>
      <c r="D126" s="256"/>
      <c r="E126" s="256"/>
      <c r="F126" s="257" t="s">
        <v>5730</v>
      </c>
      <c r="G126" s="236"/>
      <c r="H126" s="236" t="s">
        <v>5770</v>
      </c>
      <c r="I126" s="236" t="s">
        <v>5732</v>
      </c>
      <c r="J126" s="236">
        <v>120</v>
      </c>
      <c r="K126" s="280"/>
    </row>
    <row r="127" spans="2:11" customFormat="1" ht="15" customHeight="1">
      <c r="B127" s="277"/>
      <c r="C127" s="236" t="s">
        <v>5779</v>
      </c>
      <c r="D127" s="236"/>
      <c r="E127" s="236"/>
      <c r="F127" s="257" t="s">
        <v>5730</v>
      </c>
      <c r="G127" s="236"/>
      <c r="H127" s="236" t="s">
        <v>5780</v>
      </c>
      <c r="I127" s="236" t="s">
        <v>5732</v>
      </c>
      <c r="J127" s="236" t="s">
        <v>5781</v>
      </c>
      <c r="K127" s="280"/>
    </row>
    <row r="128" spans="2:11" customFormat="1" ht="15" customHeight="1">
      <c r="B128" s="277"/>
      <c r="C128" s="236" t="s">
        <v>82</v>
      </c>
      <c r="D128" s="236"/>
      <c r="E128" s="236"/>
      <c r="F128" s="257" t="s">
        <v>5730</v>
      </c>
      <c r="G128" s="236"/>
      <c r="H128" s="236" t="s">
        <v>5782</v>
      </c>
      <c r="I128" s="236" t="s">
        <v>5732</v>
      </c>
      <c r="J128" s="236" t="s">
        <v>5781</v>
      </c>
      <c r="K128" s="280"/>
    </row>
    <row r="129" spans="2:11" customFormat="1" ht="15" customHeight="1">
      <c r="B129" s="277"/>
      <c r="C129" s="236" t="s">
        <v>5741</v>
      </c>
      <c r="D129" s="236"/>
      <c r="E129" s="236"/>
      <c r="F129" s="257" t="s">
        <v>5736</v>
      </c>
      <c r="G129" s="236"/>
      <c r="H129" s="236" t="s">
        <v>5742</v>
      </c>
      <c r="I129" s="236" t="s">
        <v>5732</v>
      </c>
      <c r="J129" s="236">
        <v>15</v>
      </c>
      <c r="K129" s="280"/>
    </row>
    <row r="130" spans="2:11" customFormat="1" ht="15" customHeight="1">
      <c r="B130" s="277"/>
      <c r="C130" s="236" t="s">
        <v>5743</v>
      </c>
      <c r="D130" s="236"/>
      <c r="E130" s="236"/>
      <c r="F130" s="257" t="s">
        <v>5736</v>
      </c>
      <c r="G130" s="236"/>
      <c r="H130" s="236" t="s">
        <v>5744</v>
      </c>
      <c r="I130" s="236" t="s">
        <v>5732</v>
      </c>
      <c r="J130" s="236">
        <v>15</v>
      </c>
      <c r="K130" s="280"/>
    </row>
    <row r="131" spans="2:11" customFormat="1" ht="15" customHeight="1">
      <c r="B131" s="277"/>
      <c r="C131" s="236" t="s">
        <v>5745</v>
      </c>
      <c r="D131" s="236"/>
      <c r="E131" s="236"/>
      <c r="F131" s="257" t="s">
        <v>5736</v>
      </c>
      <c r="G131" s="236"/>
      <c r="H131" s="236" t="s">
        <v>5746</v>
      </c>
      <c r="I131" s="236" t="s">
        <v>5732</v>
      </c>
      <c r="J131" s="236">
        <v>20</v>
      </c>
      <c r="K131" s="280"/>
    </row>
    <row r="132" spans="2:11" customFormat="1" ht="15" customHeight="1">
      <c r="B132" s="277"/>
      <c r="C132" s="236" t="s">
        <v>5747</v>
      </c>
      <c r="D132" s="236"/>
      <c r="E132" s="236"/>
      <c r="F132" s="257" t="s">
        <v>5736</v>
      </c>
      <c r="G132" s="236"/>
      <c r="H132" s="236" t="s">
        <v>5748</v>
      </c>
      <c r="I132" s="236" t="s">
        <v>5732</v>
      </c>
      <c r="J132" s="236">
        <v>20</v>
      </c>
      <c r="K132" s="280"/>
    </row>
    <row r="133" spans="2:11" customFormat="1" ht="15" customHeight="1">
      <c r="B133" s="277"/>
      <c r="C133" s="236" t="s">
        <v>5735</v>
      </c>
      <c r="D133" s="236"/>
      <c r="E133" s="236"/>
      <c r="F133" s="257" t="s">
        <v>5736</v>
      </c>
      <c r="G133" s="236"/>
      <c r="H133" s="236" t="s">
        <v>5770</v>
      </c>
      <c r="I133" s="236" t="s">
        <v>5732</v>
      </c>
      <c r="J133" s="236">
        <v>50</v>
      </c>
      <c r="K133" s="280"/>
    </row>
    <row r="134" spans="2:11" customFormat="1" ht="15" customHeight="1">
      <c r="B134" s="277"/>
      <c r="C134" s="236" t="s">
        <v>5749</v>
      </c>
      <c r="D134" s="236"/>
      <c r="E134" s="236"/>
      <c r="F134" s="257" t="s">
        <v>5736</v>
      </c>
      <c r="G134" s="236"/>
      <c r="H134" s="236" t="s">
        <v>5770</v>
      </c>
      <c r="I134" s="236" t="s">
        <v>5732</v>
      </c>
      <c r="J134" s="236">
        <v>50</v>
      </c>
      <c r="K134" s="280"/>
    </row>
    <row r="135" spans="2:11" customFormat="1" ht="15" customHeight="1">
      <c r="B135" s="277"/>
      <c r="C135" s="236" t="s">
        <v>5755</v>
      </c>
      <c r="D135" s="236"/>
      <c r="E135" s="236"/>
      <c r="F135" s="257" t="s">
        <v>5736</v>
      </c>
      <c r="G135" s="236"/>
      <c r="H135" s="236" t="s">
        <v>5770</v>
      </c>
      <c r="I135" s="236" t="s">
        <v>5732</v>
      </c>
      <c r="J135" s="236">
        <v>50</v>
      </c>
      <c r="K135" s="280"/>
    </row>
    <row r="136" spans="2:11" customFormat="1" ht="15" customHeight="1">
      <c r="B136" s="277"/>
      <c r="C136" s="236" t="s">
        <v>5757</v>
      </c>
      <c r="D136" s="236"/>
      <c r="E136" s="236"/>
      <c r="F136" s="257" t="s">
        <v>5736</v>
      </c>
      <c r="G136" s="236"/>
      <c r="H136" s="236" t="s">
        <v>5770</v>
      </c>
      <c r="I136" s="236" t="s">
        <v>5732</v>
      </c>
      <c r="J136" s="236">
        <v>50</v>
      </c>
      <c r="K136" s="280"/>
    </row>
    <row r="137" spans="2:11" customFormat="1" ht="15" customHeight="1">
      <c r="B137" s="277"/>
      <c r="C137" s="236" t="s">
        <v>5758</v>
      </c>
      <c r="D137" s="236"/>
      <c r="E137" s="236"/>
      <c r="F137" s="257" t="s">
        <v>5736</v>
      </c>
      <c r="G137" s="236"/>
      <c r="H137" s="236" t="s">
        <v>5783</v>
      </c>
      <c r="I137" s="236" t="s">
        <v>5732</v>
      </c>
      <c r="J137" s="236">
        <v>255</v>
      </c>
      <c r="K137" s="280"/>
    </row>
    <row r="138" spans="2:11" customFormat="1" ht="15" customHeight="1">
      <c r="B138" s="277"/>
      <c r="C138" s="236" t="s">
        <v>5760</v>
      </c>
      <c r="D138" s="236"/>
      <c r="E138" s="236"/>
      <c r="F138" s="257" t="s">
        <v>5730</v>
      </c>
      <c r="G138" s="236"/>
      <c r="H138" s="236" t="s">
        <v>5784</v>
      </c>
      <c r="I138" s="236" t="s">
        <v>5762</v>
      </c>
      <c r="J138" s="236"/>
      <c r="K138" s="280"/>
    </row>
    <row r="139" spans="2:11" customFormat="1" ht="15" customHeight="1">
      <c r="B139" s="277"/>
      <c r="C139" s="236" t="s">
        <v>5763</v>
      </c>
      <c r="D139" s="236"/>
      <c r="E139" s="236"/>
      <c r="F139" s="257" t="s">
        <v>5730</v>
      </c>
      <c r="G139" s="236"/>
      <c r="H139" s="236" t="s">
        <v>5785</v>
      </c>
      <c r="I139" s="236" t="s">
        <v>5765</v>
      </c>
      <c r="J139" s="236"/>
      <c r="K139" s="280"/>
    </row>
    <row r="140" spans="2:11" customFormat="1" ht="15" customHeight="1">
      <c r="B140" s="277"/>
      <c r="C140" s="236" t="s">
        <v>5766</v>
      </c>
      <c r="D140" s="236"/>
      <c r="E140" s="236"/>
      <c r="F140" s="257" t="s">
        <v>5730</v>
      </c>
      <c r="G140" s="236"/>
      <c r="H140" s="236" t="s">
        <v>5766</v>
      </c>
      <c r="I140" s="236" t="s">
        <v>5765</v>
      </c>
      <c r="J140" s="236"/>
      <c r="K140" s="280"/>
    </row>
    <row r="141" spans="2:11" customFormat="1" ht="15" customHeight="1">
      <c r="B141" s="277"/>
      <c r="C141" s="236" t="s">
        <v>38</v>
      </c>
      <c r="D141" s="236"/>
      <c r="E141" s="236"/>
      <c r="F141" s="257" t="s">
        <v>5730</v>
      </c>
      <c r="G141" s="236"/>
      <c r="H141" s="236" t="s">
        <v>5786</v>
      </c>
      <c r="I141" s="236" t="s">
        <v>5765</v>
      </c>
      <c r="J141" s="236"/>
      <c r="K141" s="280"/>
    </row>
    <row r="142" spans="2:11" customFormat="1" ht="15" customHeight="1">
      <c r="B142" s="277"/>
      <c r="C142" s="236" t="s">
        <v>5787</v>
      </c>
      <c r="D142" s="236"/>
      <c r="E142" s="236"/>
      <c r="F142" s="257" t="s">
        <v>5730</v>
      </c>
      <c r="G142" s="236"/>
      <c r="H142" s="236" t="s">
        <v>5788</v>
      </c>
      <c r="I142" s="236" t="s">
        <v>5765</v>
      </c>
      <c r="J142" s="236"/>
      <c r="K142" s="280"/>
    </row>
    <row r="143" spans="2:11" customFormat="1" ht="15" customHeight="1">
      <c r="B143" s="281"/>
      <c r="C143" s="282"/>
      <c r="D143" s="282"/>
      <c r="E143" s="282"/>
      <c r="F143" s="282"/>
      <c r="G143" s="282"/>
      <c r="H143" s="282"/>
      <c r="I143" s="282"/>
      <c r="J143" s="282"/>
      <c r="K143" s="283"/>
    </row>
    <row r="144" spans="2:11" customFormat="1" ht="18.75" customHeight="1">
      <c r="B144" s="268"/>
      <c r="C144" s="268"/>
      <c r="D144" s="268"/>
      <c r="E144" s="268"/>
      <c r="F144" s="269"/>
      <c r="G144" s="268"/>
      <c r="H144" s="268"/>
      <c r="I144" s="268"/>
      <c r="J144" s="268"/>
      <c r="K144" s="268"/>
    </row>
    <row r="145" spans="2:11" customFormat="1" ht="18.75" customHeight="1">
      <c r="B145" s="243"/>
      <c r="C145" s="243"/>
      <c r="D145" s="243"/>
      <c r="E145" s="243"/>
      <c r="F145" s="243"/>
      <c r="G145" s="243"/>
      <c r="H145" s="243"/>
      <c r="I145" s="243"/>
      <c r="J145" s="243"/>
      <c r="K145" s="243"/>
    </row>
    <row r="146" spans="2:11" customFormat="1" ht="7.5" customHeight="1">
      <c r="B146" s="244"/>
      <c r="C146" s="245"/>
      <c r="D146" s="245"/>
      <c r="E146" s="245"/>
      <c r="F146" s="245"/>
      <c r="G146" s="245"/>
      <c r="H146" s="245"/>
      <c r="I146" s="245"/>
      <c r="J146" s="245"/>
      <c r="K146" s="246"/>
    </row>
    <row r="147" spans="2:11" customFormat="1" ht="45" customHeight="1">
      <c r="B147" s="247"/>
      <c r="C147" s="359" t="s">
        <v>5789</v>
      </c>
      <c r="D147" s="359"/>
      <c r="E147" s="359"/>
      <c r="F147" s="359"/>
      <c r="G147" s="359"/>
      <c r="H147" s="359"/>
      <c r="I147" s="359"/>
      <c r="J147" s="359"/>
      <c r="K147" s="248"/>
    </row>
    <row r="148" spans="2:11" customFormat="1" ht="17.25" customHeight="1">
      <c r="B148" s="247"/>
      <c r="C148" s="249" t="s">
        <v>5724</v>
      </c>
      <c r="D148" s="249"/>
      <c r="E148" s="249"/>
      <c r="F148" s="249" t="s">
        <v>5725</v>
      </c>
      <c r="G148" s="250"/>
      <c r="H148" s="249" t="s">
        <v>54</v>
      </c>
      <c r="I148" s="249" t="s">
        <v>57</v>
      </c>
      <c r="J148" s="249" t="s">
        <v>5726</v>
      </c>
      <c r="K148" s="248"/>
    </row>
    <row r="149" spans="2:11" customFormat="1" ht="17.25" customHeight="1">
      <c r="B149" s="247"/>
      <c r="C149" s="251" t="s">
        <v>5727</v>
      </c>
      <c r="D149" s="251"/>
      <c r="E149" s="251"/>
      <c r="F149" s="252" t="s">
        <v>5728</v>
      </c>
      <c r="G149" s="253"/>
      <c r="H149" s="251"/>
      <c r="I149" s="251"/>
      <c r="J149" s="251" t="s">
        <v>5729</v>
      </c>
      <c r="K149" s="248"/>
    </row>
    <row r="150" spans="2:11" customFormat="1" ht="5.25" customHeight="1">
      <c r="B150" s="259"/>
      <c r="C150" s="254"/>
      <c r="D150" s="254"/>
      <c r="E150" s="254"/>
      <c r="F150" s="254"/>
      <c r="G150" s="255"/>
      <c r="H150" s="254"/>
      <c r="I150" s="254"/>
      <c r="J150" s="254"/>
      <c r="K150" s="280"/>
    </row>
    <row r="151" spans="2:11" customFormat="1" ht="15" customHeight="1">
      <c r="B151" s="259"/>
      <c r="C151" s="284" t="s">
        <v>5733</v>
      </c>
      <c r="D151" s="236"/>
      <c r="E151" s="236"/>
      <c r="F151" s="285" t="s">
        <v>5730</v>
      </c>
      <c r="G151" s="236"/>
      <c r="H151" s="284" t="s">
        <v>5770</v>
      </c>
      <c r="I151" s="284" t="s">
        <v>5732</v>
      </c>
      <c r="J151" s="284">
        <v>120</v>
      </c>
      <c r="K151" s="280"/>
    </row>
    <row r="152" spans="2:11" customFormat="1" ht="15" customHeight="1">
      <c r="B152" s="259"/>
      <c r="C152" s="284" t="s">
        <v>5779</v>
      </c>
      <c r="D152" s="236"/>
      <c r="E152" s="236"/>
      <c r="F152" s="285" t="s">
        <v>5730</v>
      </c>
      <c r="G152" s="236"/>
      <c r="H152" s="284" t="s">
        <v>5790</v>
      </c>
      <c r="I152" s="284" t="s">
        <v>5732</v>
      </c>
      <c r="J152" s="284" t="s">
        <v>5781</v>
      </c>
      <c r="K152" s="280"/>
    </row>
    <row r="153" spans="2:11" customFormat="1" ht="15" customHeight="1">
      <c r="B153" s="259"/>
      <c r="C153" s="284" t="s">
        <v>82</v>
      </c>
      <c r="D153" s="236"/>
      <c r="E153" s="236"/>
      <c r="F153" s="285" t="s">
        <v>5730</v>
      </c>
      <c r="G153" s="236"/>
      <c r="H153" s="284" t="s">
        <v>5791</v>
      </c>
      <c r="I153" s="284" t="s">
        <v>5732</v>
      </c>
      <c r="J153" s="284" t="s">
        <v>5781</v>
      </c>
      <c r="K153" s="280"/>
    </row>
    <row r="154" spans="2:11" customFormat="1" ht="15" customHeight="1">
      <c r="B154" s="259"/>
      <c r="C154" s="284" t="s">
        <v>5735</v>
      </c>
      <c r="D154" s="236"/>
      <c r="E154" s="236"/>
      <c r="F154" s="285" t="s">
        <v>5736</v>
      </c>
      <c r="G154" s="236"/>
      <c r="H154" s="284" t="s">
        <v>5770</v>
      </c>
      <c r="I154" s="284" t="s">
        <v>5732</v>
      </c>
      <c r="J154" s="284">
        <v>50</v>
      </c>
      <c r="K154" s="280"/>
    </row>
    <row r="155" spans="2:11" customFormat="1" ht="15" customHeight="1">
      <c r="B155" s="259"/>
      <c r="C155" s="284" t="s">
        <v>5738</v>
      </c>
      <c r="D155" s="236"/>
      <c r="E155" s="236"/>
      <c r="F155" s="285" t="s">
        <v>5730</v>
      </c>
      <c r="G155" s="236"/>
      <c r="H155" s="284" t="s">
        <v>5770</v>
      </c>
      <c r="I155" s="284" t="s">
        <v>5740</v>
      </c>
      <c r="J155" s="284"/>
      <c r="K155" s="280"/>
    </row>
    <row r="156" spans="2:11" customFormat="1" ht="15" customHeight="1">
      <c r="B156" s="259"/>
      <c r="C156" s="284" t="s">
        <v>5749</v>
      </c>
      <c r="D156" s="236"/>
      <c r="E156" s="236"/>
      <c r="F156" s="285" t="s">
        <v>5736</v>
      </c>
      <c r="G156" s="236"/>
      <c r="H156" s="284" t="s">
        <v>5770</v>
      </c>
      <c r="I156" s="284" t="s">
        <v>5732</v>
      </c>
      <c r="J156" s="284">
        <v>50</v>
      </c>
      <c r="K156" s="280"/>
    </row>
    <row r="157" spans="2:11" customFormat="1" ht="15" customHeight="1">
      <c r="B157" s="259"/>
      <c r="C157" s="284" t="s">
        <v>5757</v>
      </c>
      <c r="D157" s="236"/>
      <c r="E157" s="236"/>
      <c r="F157" s="285" t="s">
        <v>5736</v>
      </c>
      <c r="G157" s="236"/>
      <c r="H157" s="284" t="s">
        <v>5770</v>
      </c>
      <c r="I157" s="284" t="s">
        <v>5732</v>
      </c>
      <c r="J157" s="284">
        <v>50</v>
      </c>
      <c r="K157" s="280"/>
    </row>
    <row r="158" spans="2:11" customFormat="1" ht="15" customHeight="1">
      <c r="B158" s="259"/>
      <c r="C158" s="284" t="s">
        <v>5755</v>
      </c>
      <c r="D158" s="236"/>
      <c r="E158" s="236"/>
      <c r="F158" s="285" t="s">
        <v>5736</v>
      </c>
      <c r="G158" s="236"/>
      <c r="H158" s="284" t="s">
        <v>5770</v>
      </c>
      <c r="I158" s="284" t="s">
        <v>5732</v>
      </c>
      <c r="J158" s="284">
        <v>50</v>
      </c>
      <c r="K158" s="280"/>
    </row>
    <row r="159" spans="2:11" customFormat="1" ht="15" customHeight="1">
      <c r="B159" s="259"/>
      <c r="C159" s="284" t="s">
        <v>280</v>
      </c>
      <c r="D159" s="236"/>
      <c r="E159" s="236"/>
      <c r="F159" s="285" t="s">
        <v>5730</v>
      </c>
      <c r="G159" s="236"/>
      <c r="H159" s="284" t="s">
        <v>5792</v>
      </c>
      <c r="I159" s="284" t="s">
        <v>5732</v>
      </c>
      <c r="J159" s="284" t="s">
        <v>5793</v>
      </c>
      <c r="K159" s="280"/>
    </row>
    <row r="160" spans="2:11" customFormat="1" ht="15" customHeight="1">
      <c r="B160" s="259"/>
      <c r="C160" s="284" t="s">
        <v>5794</v>
      </c>
      <c r="D160" s="236"/>
      <c r="E160" s="236"/>
      <c r="F160" s="285" t="s">
        <v>5730</v>
      </c>
      <c r="G160" s="236"/>
      <c r="H160" s="284" t="s">
        <v>5795</v>
      </c>
      <c r="I160" s="284" t="s">
        <v>5765</v>
      </c>
      <c r="J160" s="284"/>
      <c r="K160" s="280"/>
    </row>
    <row r="161" spans="2:11" customFormat="1" ht="15" customHeight="1">
      <c r="B161" s="286"/>
      <c r="C161" s="266"/>
      <c r="D161" s="266"/>
      <c r="E161" s="266"/>
      <c r="F161" s="266"/>
      <c r="G161" s="266"/>
      <c r="H161" s="266"/>
      <c r="I161" s="266"/>
      <c r="J161" s="266"/>
      <c r="K161" s="287"/>
    </row>
    <row r="162" spans="2:11" customFormat="1" ht="18.75" customHeight="1">
      <c r="B162" s="268"/>
      <c r="C162" s="278"/>
      <c r="D162" s="278"/>
      <c r="E162" s="278"/>
      <c r="F162" s="288"/>
      <c r="G162" s="278"/>
      <c r="H162" s="278"/>
      <c r="I162" s="278"/>
      <c r="J162" s="278"/>
      <c r="K162" s="268"/>
    </row>
    <row r="163" spans="2:11" customFormat="1" ht="18.75" customHeight="1"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</row>
    <row r="164" spans="2:11" customFormat="1" ht="7.5" customHeight="1">
      <c r="B164" s="225"/>
      <c r="C164" s="226"/>
      <c r="D164" s="226"/>
      <c r="E164" s="226"/>
      <c r="F164" s="226"/>
      <c r="G164" s="226"/>
      <c r="H164" s="226"/>
      <c r="I164" s="226"/>
      <c r="J164" s="226"/>
      <c r="K164" s="227"/>
    </row>
    <row r="165" spans="2:11" customFormat="1" ht="45" customHeight="1">
      <c r="B165" s="228"/>
      <c r="C165" s="357" t="s">
        <v>5796</v>
      </c>
      <c r="D165" s="357"/>
      <c r="E165" s="357"/>
      <c r="F165" s="357"/>
      <c r="G165" s="357"/>
      <c r="H165" s="357"/>
      <c r="I165" s="357"/>
      <c r="J165" s="357"/>
      <c r="K165" s="229"/>
    </row>
    <row r="166" spans="2:11" customFormat="1" ht="17.25" customHeight="1">
      <c r="B166" s="228"/>
      <c r="C166" s="249" t="s">
        <v>5724</v>
      </c>
      <c r="D166" s="249"/>
      <c r="E166" s="249"/>
      <c r="F166" s="249" t="s">
        <v>5725</v>
      </c>
      <c r="G166" s="289"/>
      <c r="H166" s="290" t="s">
        <v>54</v>
      </c>
      <c r="I166" s="290" t="s">
        <v>57</v>
      </c>
      <c r="J166" s="249" t="s">
        <v>5726</v>
      </c>
      <c r="K166" s="229"/>
    </row>
    <row r="167" spans="2:11" customFormat="1" ht="17.25" customHeight="1">
      <c r="B167" s="230"/>
      <c r="C167" s="251" t="s">
        <v>5727</v>
      </c>
      <c r="D167" s="251"/>
      <c r="E167" s="251"/>
      <c r="F167" s="252" t="s">
        <v>5728</v>
      </c>
      <c r="G167" s="291"/>
      <c r="H167" s="292"/>
      <c r="I167" s="292"/>
      <c r="J167" s="251" t="s">
        <v>5729</v>
      </c>
      <c r="K167" s="231"/>
    </row>
    <row r="168" spans="2:11" customFormat="1" ht="5.25" customHeight="1">
      <c r="B168" s="259"/>
      <c r="C168" s="254"/>
      <c r="D168" s="254"/>
      <c r="E168" s="254"/>
      <c r="F168" s="254"/>
      <c r="G168" s="255"/>
      <c r="H168" s="254"/>
      <c r="I168" s="254"/>
      <c r="J168" s="254"/>
      <c r="K168" s="280"/>
    </row>
    <row r="169" spans="2:11" customFormat="1" ht="15" customHeight="1">
      <c r="B169" s="259"/>
      <c r="C169" s="236" t="s">
        <v>5733</v>
      </c>
      <c r="D169" s="236"/>
      <c r="E169" s="236"/>
      <c r="F169" s="257" t="s">
        <v>5730</v>
      </c>
      <c r="G169" s="236"/>
      <c r="H169" s="236" t="s">
        <v>5770</v>
      </c>
      <c r="I169" s="236" t="s">
        <v>5732</v>
      </c>
      <c r="J169" s="236">
        <v>120</v>
      </c>
      <c r="K169" s="280"/>
    </row>
    <row r="170" spans="2:11" customFormat="1" ht="15" customHeight="1">
      <c r="B170" s="259"/>
      <c r="C170" s="236" t="s">
        <v>5779</v>
      </c>
      <c r="D170" s="236"/>
      <c r="E170" s="236"/>
      <c r="F170" s="257" t="s">
        <v>5730</v>
      </c>
      <c r="G170" s="236"/>
      <c r="H170" s="236" t="s">
        <v>5780</v>
      </c>
      <c r="I170" s="236" t="s">
        <v>5732</v>
      </c>
      <c r="J170" s="236" t="s">
        <v>5781</v>
      </c>
      <c r="K170" s="280"/>
    </row>
    <row r="171" spans="2:11" customFormat="1" ht="15" customHeight="1">
      <c r="B171" s="259"/>
      <c r="C171" s="236" t="s">
        <v>82</v>
      </c>
      <c r="D171" s="236"/>
      <c r="E171" s="236"/>
      <c r="F171" s="257" t="s">
        <v>5730</v>
      </c>
      <c r="G171" s="236"/>
      <c r="H171" s="236" t="s">
        <v>5797</v>
      </c>
      <c r="I171" s="236" t="s">
        <v>5732</v>
      </c>
      <c r="J171" s="236" t="s">
        <v>5781</v>
      </c>
      <c r="K171" s="280"/>
    </row>
    <row r="172" spans="2:11" customFormat="1" ht="15" customHeight="1">
      <c r="B172" s="259"/>
      <c r="C172" s="236" t="s">
        <v>5735</v>
      </c>
      <c r="D172" s="236"/>
      <c r="E172" s="236"/>
      <c r="F172" s="257" t="s">
        <v>5736</v>
      </c>
      <c r="G172" s="236"/>
      <c r="H172" s="236" t="s">
        <v>5797</v>
      </c>
      <c r="I172" s="236" t="s">
        <v>5732</v>
      </c>
      <c r="J172" s="236">
        <v>50</v>
      </c>
      <c r="K172" s="280"/>
    </row>
    <row r="173" spans="2:11" customFormat="1" ht="15" customHeight="1">
      <c r="B173" s="259"/>
      <c r="C173" s="236" t="s">
        <v>5738</v>
      </c>
      <c r="D173" s="236"/>
      <c r="E173" s="236"/>
      <c r="F173" s="257" t="s">
        <v>5730</v>
      </c>
      <c r="G173" s="236"/>
      <c r="H173" s="236" t="s">
        <v>5797</v>
      </c>
      <c r="I173" s="236" t="s">
        <v>5740</v>
      </c>
      <c r="J173" s="236"/>
      <c r="K173" s="280"/>
    </row>
    <row r="174" spans="2:11" customFormat="1" ht="15" customHeight="1">
      <c r="B174" s="259"/>
      <c r="C174" s="236" t="s">
        <v>5749</v>
      </c>
      <c r="D174" s="236"/>
      <c r="E174" s="236"/>
      <c r="F174" s="257" t="s">
        <v>5736</v>
      </c>
      <c r="G174" s="236"/>
      <c r="H174" s="236" t="s">
        <v>5797</v>
      </c>
      <c r="I174" s="236" t="s">
        <v>5732</v>
      </c>
      <c r="J174" s="236">
        <v>50</v>
      </c>
      <c r="K174" s="280"/>
    </row>
    <row r="175" spans="2:11" customFormat="1" ht="15" customHeight="1">
      <c r="B175" s="259"/>
      <c r="C175" s="236" t="s">
        <v>5757</v>
      </c>
      <c r="D175" s="236"/>
      <c r="E175" s="236"/>
      <c r="F175" s="257" t="s">
        <v>5736</v>
      </c>
      <c r="G175" s="236"/>
      <c r="H175" s="236" t="s">
        <v>5797</v>
      </c>
      <c r="I175" s="236" t="s">
        <v>5732</v>
      </c>
      <c r="J175" s="236">
        <v>50</v>
      </c>
      <c r="K175" s="280"/>
    </row>
    <row r="176" spans="2:11" customFormat="1" ht="15" customHeight="1">
      <c r="B176" s="259"/>
      <c r="C176" s="236" t="s">
        <v>5755</v>
      </c>
      <c r="D176" s="236"/>
      <c r="E176" s="236"/>
      <c r="F176" s="257" t="s">
        <v>5736</v>
      </c>
      <c r="G176" s="236"/>
      <c r="H176" s="236" t="s">
        <v>5797</v>
      </c>
      <c r="I176" s="236" t="s">
        <v>5732</v>
      </c>
      <c r="J176" s="236">
        <v>50</v>
      </c>
      <c r="K176" s="280"/>
    </row>
    <row r="177" spans="2:11" customFormat="1" ht="15" customHeight="1">
      <c r="B177" s="259"/>
      <c r="C177" s="236" t="s">
        <v>394</v>
      </c>
      <c r="D177" s="236"/>
      <c r="E177" s="236"/>
      <c r="F177" s="257" t="s">
        <v>5730</v>
      </c>
      <c r="G177" s="236"/>
      <c r="H177" s="236" t="s">
        <v>5798</v>
      </c>
      <c r="I177" s="236" t="s">
        <v>5799</v>
      </c>
      <c r="J177" s="236"/>
      <c r="K177" s="280"/>
    </row>
    <row r="178" spans="2:11" customFormat="1" ht="15" customHeight="1">
      <c r="B178" s="259"/>
      <c r="C178" s="236" t="s">
        <v>57</v>
      </c>
      <c r="D178" s="236"/>
      <c r="E178" s="236"/>
      <c r="F178" s="257" t="s">
        <v>5730</v>
      </c>
      <c r="G178" s="236"/>
      <c r="H178" s="236" t="s">
        <v>5800</v>
      </c>
      <c r="I178" s="236" t="s">
        <v>5801</v>
      </c>
      <c r="J178" s="236">
        <v>1</v>
      </c>
      <c r="K178" s="280"/>
    </row>
    <row r="179" spans="2:11" customFormat="1" ht="15" customHeight="1">
      <c r="B179" s="259"/>
      <c r="C179" s="236" t="s">
        <v>53</v>
      </c>
      <c r="D179" s="236"/>
      <c r="E179" s="236"/>
      <c r="F179" s="257" t="s">
        <v>5730</v>
      </c>
      <c r="G179" s="236"/>
      <c r="H179" s="236" t="s">
        <v>5802</v>
      </c>
      <c r="I179" s="236" t="s">
        <v>5732</v>
      </c>
      <c r="J179" s="236">
        <v>20</v>
      </c>
      <c r="K179" s="280"/>
    </row>
    <row r="180" spans="2:11" customFormat="1" ht="15" customHeight="1">
      <c r="B180" s="259"/>
      <c r="C180" s="236" t="s">
        <v>54</v>
      </c>
      <c r="D180" s="236"/>
      <c r="E180" s="236"/>
      <c r="F180" s="257" t="s">
        <v>5730</v>
      </c>
      <c r="G180" s="236"/>
      <c r="H180" s="236" t="s">
        <v>5803</v>
      </c>
      <c r="I180" s="236" t="s">
        <v>5732</v>
      </c>
      <c r="J180" s="236">
        <v>255</v>
      </c>
      <c r="K180" s="280"/>
    </row>
    <row r="181" spans="2:11" customFormat="1" ht="15" customHeight="1">
      <c r="B181" s="259"/>
      <c r="C181" s="236" t="s">
        <v>395</v>
      </c>
      <c r="D181" s="236"/>
      <c r="E181" s="236"/>
      <c r="F181" s="257" t="s">
        <v>5730</v>
      </c>
      <c r="G181" s="236"/>
      <c r="H181" s="236" t="s">
        <v>5694</v>
      </c>
      <c r="I181" s="236" t="s">
        <v>5732</v>
      </c>
      <c r="J181" s="236">
        <v>10</v>
      </c>
      <c r="K181" s="280"/>
    </row>
    <row r="182" spans="2:11" customFormat="1" ht="15" customHeight="1">
      <c r="B182" s="259"/>
      <c r="C182" s="236" t="s">
        <v>396</v>
      </c>
      <c r="D182" s="236"/>
      <c r="E182" s="236"/>
      <c r="F182" s="257" t="s">
        <v>5730</v>
      </c>
      <c r="G182" s="236"/>
      <c r="H182" s="236" t="s">
        <v>5804</v>
      </c>
      <c r="I182" s="236" t="s">
        <v>5765</v>
      </c>
      <c r="J182" s="236"/>
      <c r="K182" s="280"/>
    </row>
    <row r="183" spans="2:11" customFormat="1" ht="15" customHeight="1">
      <c r="B183" s="259"/>
      <c r="C183" s="236" t="s">
        <v>5805</v>
      </c>
      <c r="D183" s="236"/>
      <c r="E183" s="236"/>
      <c r="F183" s="257" t="s">
        <v>5730</v>
      </c>
      <c r="G183" s="236"/>
      <c r="H183" s="236" t="s">
        <v>5806</v>
      </c>
      <c r="I183" s="236" t="s">
        <v>5765</v>
      </c>
      <c r="J183" s="236"/>
      <c r="K183" s="280"/>
    </row>
    <row r="184" spans="2:11" customFormat="1" ht="15" customHeight="1">
      <c r="B184" s="259"/>
      <c r="C184" s="236" t="s">
        <v>5794</v>
      </c>
      <c r="D184" s="236"/>
      <c r="E184" s="236"/>
      <c r="F184" s="257" t="s">
        <v>5730</v>
      </c>
      <c r="G184" s="236"/>
      <c r="H184" s="236" t="s">
        <v>5807</v>
      </c>
      <c r="I184" s="236" t="s">
        <v>5765</v>
      </c>
      <c r="J184" s="236"/>
      <c r="K184" s="280"/>
    </row>
    <row r="185" spans="2:11" customFormat="1" ht="15" customHeight="1">
      <c r="B185" s="259"/>
      <c r="C185" s="236" t="s">
        <v>398</v>
      </c>
      <c r="D185" s="236"/>
      <c r="E185" s="236"/>
      <c r="F185" s="257" t="s">
        <v>5736</v>
      </c>
      <c r="G185" s="236"/>
      <c r="H185" s="236" t="s">
        <v>5808</v>
      </c>
      <c r="I185" s="236" t="s">
        <v>5732</v>
      </c>
      <c r="J185" s="236">
        <v>50</v>
      </c>
      <c r="K185" s="280"/>
    </row>
    <row r="186" spans="2:11" customFormat="1" ht="15" customHeight="1">
      <c r="B186" s="259"/>
      <c r="C186" s="236" t="s">
        <v>5809</v>
      </c>
      <c r="D186" s="236"/>
      <c r="E186" s="236"/>
      <c r="F186" s="257" t="s">
        <v>5736</v>
      </c>
      <c r="G186" s="236"/>
      <c r="H186" s="236" t="s">
        <v>5810</v>
      </c>
      <c r="I186" s="236" t="s">
        <v>5811</v>
      </c>
      <c r="J186" s="236"/>
      <c r="K186" s="280"/>
    </row>
    <row r="187" spans="2:11" customFormat="1" ht="15" customHeight="1">
      <c r="B187" s="259"/>
      <c r="C187" s="236" t="s">
        <v>5812</v>
      </c>
      <c r="D187" s="236"/>
      <c r="E187" s="236"/>
      <c r="F187" s="257" t="s">
        <v>5736</v>
      </c>
      <c r="G187" s="236"/>
      <c r="H187" s="236" t="s">
        <v>5813</v>
      </c>
      <c r="I187" s="236" t="s">
        <v>5811</v>
      </c>
      <c r="J187" s="236"/>
      <c r="K187" s="280"/>
    </row>
    <row r="188" spans="2:11" customFormat="1" ht="15" customHeight="1">
      <c r="B188" s="259"/>
      <c r="C188" s="236" t="s">
        <v>5814</v>
      </c>
      <c r="D188" s="236"/>
      <c r="E188" s="236"/>
      <c r="F188" s="257" t="s">
        <v>5736</v>
      </c>
      <c r="G188" s="236"/>
      <c r="H188" s="236" t="s">
        <v>5815</v>
      </c>
      <c r="I188" s="236" t="s">
        <v>5811</v>
      </c>
      <c r="J188" s="236"/>
      <c r="K188" s="280"/>
    </row>
    <row r="189" spans="2:11" customFormat="1" ht="15" customHeight="1">
      <c r="B189" s="259"/>
      <c r="C189" s="293" t="s">
        <v>5816</v>
      </c>
      <c r="D189" s="236"/>
      <c r="E189" s="236"/>
      <c r="F189" s="257" t="s">
        <v>5736</v>
      </c>
      <c r="G189" s="236"/>
      <c r="H189" s="236" t="s">
        <v>5817</v>
      </c>
      <c r="I189" s="236" t="s">
        <v>5818</v>
      </c>
      <c r="J189" s="294" t="s">
        <v>5819</v>
      </c>
      <c r="K189" s="280"/>
    </row>
    <row r="190" spans="2:11" customFormat="1" ht="15" customHeight="1">
      <c r="B190" s="295"/>
      <c r="C190" s="296" t="s">
        <v>5820</v>
      </c>
      <c r="D190" s="297"/>
      <c r="E190" s="297"/>
      <c r="F190" s="298" t="s">
        <v>5736</v>
      </c>
      <c r="G190" s="297"/>
      <c r="H190" s="297" t="s">
        <v>5821</v>
      </c>
      <c r="I190" s="297" t="s">
        <v>5818</v>
      </c>
      <c r="J190" s="299" t="s">
        <v>5819</v>
      </c>
      <c r="K190" s="300"/>
    </row>
    <row r="191" spans="2:11" customFormat="1" ht="15" customHeight="1">
      <c r="B191" s="259"/>
      <c r="C191" s="293" t="s">
        <v>42</v>
      </c>
      <c r="D191" s="236"/>
      <c r="E191" s="236"/>
      <c r="F191" s="257" t="s">
        <v>5730</v>
      </c>
      <c r="G191" s="236"/>
      <c r="H191" s="233" t="s">
        <v>5822</v>
      </c>
      <c r="I191" s="236" t="s">
        <v>5823</v>
      </c>
      <c r="J191" s="236"/>
      <c r="K191" s="280"/>
    </row>
    <row r="192" spans="2:11" customFormat="1" ht="15" customHeight="1">
      <c r="B192" s="259"/>
      <c r="C192" s="293" t="s">
        <v>5824</v>
      </c>
      <c r="D192" s="236"/>
      <c r="E192" s="236"/>
      <c r="F192" s="257" t="s">
        <v>5730</v>
      </c>
      <c r="G192" s="236"/>
      <c r="H192" s="236" t="s">
        <v>5825</v>
      </c>
      <c r="I192" s="236" t="s">
        <v>5765</v>
      </c>
      <c r="J192" s="236"/>
      <c r="K192" s="280"/>
    </row>
    <row r="193" spans="2:11" customFormat="1" ht="15" customHeight="1">
      <c r="B193" s="259"/>
      <c r="C193" s="293" t="s">
        <v>5826</v>
      </c>
      <c r="D193" s="236"/>
      <c r="E193" s="236"/>
      <c r="F193" s="257" t="s">
        <v>5730</v>
      </c>
      <c r="G193" s="236"/>
      <c r="H193" s="236" t="s">
        <v>5827</v>
      </c>
      <c r="I193" s="236" t="s">
        <v>5765</v>
      </c>
      <c r="J193" s="236"/>
      <c r="K193" s="280"/>
    </row>
    <row r="194" spans="2:11" customFormat="1" ht="15" customHeight="1">
      <c r="B194" s="259"/>
      <c r="C194" s="293" t="s">
        <v>5828</v>
      </c>
      <c r="D194" s="236"/>
      <c r="E194" s="236"/>
      <c r="F194" s="257" t="s">
        <v>5736</v>
      </c>
      <c r="G194" s="236"/>
      <c r="H194" s="236" t="s">
        <v>5829</v>
      </c>
      <c r="I194" s="236" t="s">
        <v>5765</v>
      </c>
      <c r="J194" s="236"/>
      <c r="K194" s="280"/>
    </row>
    <row r="195" spans="2:11" customFormat="1" ht="15" customHeight="1">
      <c r="B195" s="286"/>
      <c r="C195" s="301"/>
      <c r="D195" s="266"/>
      <c r="E195" s="266"/>
      <c r="F195" s="266"/>
      <c r="G195" s="266"/>
      <c r="H195" s="266"/>
      <c r="I195" s="266"/>
      <c r="J195" s="266"/>
      <c r="K195" s="287"/>
    </row>
    <row r="196" spans="2:11" customFormat="1" ht="18.75" customHeight="1">
      <c r="B196" s="268"/>
      <c r="C196" s="278"/>
      <c r="D196" s="278"/>
      <c r="E196" s="278"/>
      <c r="F196" s="288"/>
      <c r="G196" s="278"/>
      <c r="H196" s="278"/>
      <c r="I196" s="278"/>
      <c r="J196" s="278"/>
      <c r="K196" s="268"/>
    </row>
    <row r="197" spans="2:11" customFormat="1" ht="18.75" customHeight="1">
      <c r="B197" s="268"/>
      <c r="C197" s="278"/>
      <c r="D197" s="278"/>
      <c r="E197" s="278"/>
      <c r="F197" s="288"/>
      <c r="G197" s="278"/>
      <c r="H197" s="278"/>
      <c r="I197" s="278"/>
      <c r="J197" s="278"/>
      <c r="K197" s="268"/>
    </row>
    <row r="198" spans="2:11" customFormat="1" ht="18.75" customHeight="1">
      <c r="B198" s="243"/>
      <c r="C198" s="243"/>
      <c r="D198" s="243"/>
      <c r="E198" s="243"/>
      <c r="F198" s="243"/>
      <c r="G198" s="243"/>
      <c r="H198" s="243"/>
      <c r="I198" s="243"/>
      <c r="J198" s="243"/>
      <c r="K198" s="243"/>
    </row>
    <row r="199" spans="2:11" customFormat="1" ht="12">
      <c r="B199" s="225"/>
      <c r="C199" s="226"/>
      <c r="D199" s="226"/>
      <c r="E199" s="226"/>
      <c r="F199" s="226"/>
      <c r="G199" s="226"/>
      <c r="H199" s="226"/>
      <c r="I199" s="226"/>
      <c r="J199" s="226"/>
      <c r="K199" s="227"/>
    </row>
    <row r="200" spans="2:11" customFormat="1" ht="22.2">
      <c r="B200" s="228"/>
      <c r="C200" s="357" t="s">
        <v>5830</v>
      </c>
      <c r="D200" s="357"/>
      <c r="E200" s="357"/>
      <c r="F200" s="357"/>
      <c r="G200" s="357"/>
      <c r="H200" s="357"/>
      <c r="I200" s="357"/>
      <c r="J200" s="357"/>
      <c r="K200" s="229"/>
    </row>
    <row r="201" spans="2:11" customFormat="1" ht="25.5" customHeight="1">
      <c r="B201" s="228"/>
      <c r="C201" s="302" t="s">
        <v>5831</v>
      </c>
      <c r="D201" s="302"/>
      <c r="E201" s="302"/>
      <c r="F201" s="302" t="s">
        <v>5832</v>
      </c>
      <c r="G201" s="303"/>
      <c r="H201" s="360" t="s">
        <v>5833</v>
      </c>
      <c r="I201" s="360"/>
      <c r="J201" s="360"/>
      <c r="K201" s="229"/>
    </row>
    <row r="202" spans="2:11" customFormat="1" ht="5.25" customHeight="1">
      <c r="B202" s="259"/>
      <c r="C202" s="254"/>
      <c r="D202" s="254"/>
      <c r="E202" s="254"/>
      <c r="F202" s="254"/>
      <c r="G202" s="278"/>
      <c r="H202" s="254"/>
      <c r="I202" s="254"/>
      <c r="J202" s="254"/>
      <c r="K202" s="280"/>
    </row>
    <row r="203" spans="2:11" customFormat="1" ht="15" customHeight="1">
      <c r="B203" s="259"/>
      <c r="C203" s="236" t="s">
        <v>5823</v>
      </c>
      <c r="D203" s="236"/>
      <c r="E203" s="236"/>
      <c r="F203" s="257" t="s">
        <v>43</v>
      </c>
      <c r="G203" s="236"/>
      <c r="H203" s="361" t="s">
        <v>5834</v>
      </c>
      <c r="I203" s="361"/>
      <c r="J203" s="361"/>
      <c r="K203" s="280"/>
    </row>
    <row r="204" spans="2:11" customFormat="1" ht="15" customHeight="1">
      <c r="B204" s="259"/>
      <c r="C204" s="236"/>
      <c r="D204" s="236"/>
      <c r="E204" s="236"/>
      <c r="F204" s="257" t="s">
        <v>44</v>
      </c>
      <c r="G204" s="236"/>
      <c r="H204" s="361" t="s">
        <v>5835</v>
      </c>
      <c r="I204" s="361"/>
      <c r="J204" s="361"/>
      <c r="K204" s="280"/>
    </row>
    <row r="205" spans="2:11" customFormat="1" ht="15" customHeight="1">
      <c r="B205" s="259"/>
      <c r="C205" s="236"/>
      <c r="D205" s="236"/>
      <c r="E205" s="236"/>
      <c r="F205" s="257" t="s">
        <v>47</v>
      </c>
      <c r="G205" s="236"/>
      <c r="H205" s="361" t="s">
        <v>5836</v>
      </c>
      <c r="I205" s="361"/>
      <c r="J205" s="361"/>
      <c r="K205" s="280"/>
    </row>
    <row r="206" spans="2:11" customFormat="1" ht="15" customHeight="1">
      <c r="B206" s="259"/>
      <c r="C206" s="236"/>
      <c r="D206" s="236"/>
      <c r="E206" s="236"/>
      <c r="F206" s="257" t="s">
        <v>45</v>
      </c>
      <c r="G206" s="236"/>
      <c r="H206" s="361" t="s">
        <v>5837</v>
      </c>
      <c r="I206" s="361"/>
      <c r="J206" s="361"/>
      <c r="K206" s="280"/>
    </row>
    <row r="207" spans="2:11" customFormat="1" ht="15" customHeight="1">
      <c r="B207" s="259"/>
      <c r="C207" s="236"/>
      <c r="D207" s="236"/>
      <c r="E207" s="236"/>
      <c r="F207" s="257" t="s">
        <v>46</v>
      </c>
      <c r="G207" s="236"/>
      <c r="H207" s="361" t="s">
        <v>5838</v>
      </c>
      <c r="I207" s="361"/>
      <c r="J207" s="361"/>
      <c r="K207" s="280"/>
    </row>
    <row r="208" spans="2:11" customFormat="1" ht="15" customHeight="1">
      <c r="B208" s="259"/>
      <c r="C208" s="236"/>
      <c r="D208" s="236"/>
      <c r="E208" s="236"/>
      <c r="F208" s="257"/>
      <c r="G208" s="236"/>
      <c r="H208" s="236"/>
      <c r="I208" s="236"/>
      <c r="J208" s="236"/>
      <c r="K208" s="280"/>
    </row>
    <row r="209" spans="2:11" customFormat="1" ht="15" customHeight="1">
      <c r="B209" s="259"/>
      <c r="C209" s="236" t="s">
        <v>5777</v>
      </c>
      <c r="D209" s="236"/>
      <c r="E209" s="236"/>
      <c r="F209" s="257" t="s">
        <v>78</v>
      </c>
      <c r="G209" s="236"/>
      <c r="H209" s="361" t="s">
        <v>5839</v>
      </c>
      <c r="I209" s="361"/>
      <c r="J209" s="361"/>
      <c r="K209" s="280"/>
    </row>
    <row r="210" spans="2:11" customFormat="1" ht="15" customHeight="1">
      <c r="B210" s="259"/>
      <c r="C210" s="236"/>
      <c r="D210" s="236"/>
      <c r="E210" s="236"/>
      <c r="F210" s="257" t="s">
        <v>5675</v>
      </c>
      <c r="G210" s="236"/>
      <c r="H210" s="361" t="s">
        <v>5676</v>
      </c>
      <c r="I210" s="361"/>
      <c r="J210" s="361"/>
      <c r="K210" s="280"/>
    </row>
    <row r="211" spans="2:11" customFormat="1" ht="15" customHeight="1">
      <c r="B211" s="259"/>
      <c r="C211" s="236"/>
      <c r="D211" s="236"/>
      <c r="E211" s="236"/>
      <c r="F211" s="257" t="s">
        <v>5673</v>
      </c>
      <c r="G211" s="236"/>
      <c r="H211" s="361" t="s">
        <v>5840</v>
      </c>
      <c r="I211" s="361"/>
      <c r="J211" s="361"/>
      <c r="K211" s="280"/>
    </row>
    <row r="212" spans="2:11" customFormat="1" ht="15" customHeight="1">
      <c r="B212" s="304"/>
      <c r="C212" s="236"/>
      <c r="D212" s="236"/>
      <c r="E212" s="236"/>
      <c r="F212" s="257" t="s">
        <v>5677</v>
      </c>
      <c r="G212" s="293"/>
      <c r="H212" s="362" t="s">
        <v>5678</v>
      </c>
      <c r="I212" s="362"/>
      <c r="J212" s="362"/>
      <c r="K212" s="305"/>
    </row>
    <row r="213" spans="2:11" customFormat="1" ht="15" customHeight="1">
      <c r="B213" s="304"/>
      <c r="C213" s="236"/>
      <c r="D213" s="236"/>
      <c r="E213" s="236"/>
      <c r="F213" s="257" t="s">
        <v>5058</v>
      </c>
      <c r="G213" s="293"/>
      <c r="H213" s="362" t="s">
        <v>3675</v>
      </c>
      <c r="I213" s="362"/>
      <c r="J213" s="362"/>
      <c r="K213" s="305"/>
    </row>
    <row r="214" spans="2:11" customFormat="1" ht="15" customHeight="1">
      <c r="B214" s="304"/>
      <c r="C214" s="236"/>
      <c r="D214" s="236"/>
      <c r="E214" s="236"/>
      <c r="F214" s="257"/>
      <c r="G214" s="293"/>
      <c r="H214" s="284"/>
      <c r="I214" s="284"/>
      <c r="J214" s="284"/>
      <c r="K214" s="305"/>
    </row>
    <row r="215" spans="2:11" customFormat="1" ht="15" customHeight="1">
      <c r="B215" s="304"/>
      <c r="C215" s="236" t="s">
        <v>5801</v>
      </c>
      <c r="D215" s="236"/>
      <c r="E215" s="236"/>
      <c r="F215" s="257">
        <v>1</v>
      </c>
      <c r="G215" s="293"/>
      <c r="H215" s="362" t="s">
        <v>5841</v>
      </c>
      <c r="I215" s="362"/>
      <c r="J215" s="362"/>
      <c r="K215" s="305"/>
    </row>
    <row r="216" spans="2:11" customFormat="1" ht="15" customHeight="1">
      <c r="B216" s="304"/>
      <c r="C216" s="236"/>
      <c r="D216" s="236"/>
      <c r="E216" s="236"/>
      <c r="F216" s="257">
        <v>2</v>
      </c>
      <c r="G216" s="293"/>
      <c r="H216" s="362" t="s">
        <v>5842</v>
      </c>
      <c r="I216" s="362"/>
      <c r="J216" s="362"/>
      <c r="K216" s="305"/>
    </row>
    <row r="217" spans="2:11" customFormat="1" ht="15" customHeight="1">
      <c r="B217" s="304"/>
      <c r="C217" s="236"/>
      <c r="D217" s="236"/>
      <c r="E217" s="236"/>
      <c r="F217" s="257">
        <v>3</v>
      </c>
      <c r="G217" s="293"/>
      <c r="H217" s="362" t="s">
        <v>5843</v>
      </c>
      <c r="I217" s="362"/>
      <c r="J217" s="362"/>
      <c r="K217" s="305"/>
    </row>
    <row r="218" spans="2:11" customFormat="1" ht="15" customHeight="1">
      <c r="B218" s="304"/>
      <c r="C218" s="236"/>
      <c r="D218" s="236"/>
      <c r="E218" s="236"/>
      <c r="F218" s="257">
        <v>4</v>
      </c>
      <c r="G218" s="293"/>
      <c r="H218" s="362" t="s">
        <v>5844</v>
      </c>
      <c r="I218" s="362"/>
      <c r="J218" s="362"/>
      <c r="K218" s="305"/>
    </row>
    <row r="219" spans="2:11" customFormat="1" ht="12.75" customHeight="1">
      <c r="B219" s="306"/>
      <c r="C219" s="307"/>
      <c r="D219" s="307"/>
      <c r="E219" s="307"/>
      <c r="F219" s="307"/>
      <c r="G219" s="307"/>
      <c r="H219" s="307"/>
      <c r="I219" s="307"/>
      <c r="J219" s="307"/>
      <c r="K219" s="30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49"/>
  <sheetViews>
    <sheetView showGridLines="0" topLeftCell="A56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79</v>
      </c>
      <c r="AZ2" s="92" t="s">
        <v>110</v>
      </c>
      <c r="BA2" s="92" t="s">
        <v>111</v>
      </c>
      <c r="BB2" s="92" t="s">
        <v>112</v>
      </c>
      <c r="BC2" s="92" t="s">
        <v>113</v>
      </c>
      <c r="BD2" s="92" t="s">
        <v>114</v>
      </c>
    </row>
    <row r="3" spans="2:5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  <c r="AZ3" s="92" t="s">
        <v>115</v>
      </c>
      <c r="BA3" s="92" t="s">
        <v>116</v>
      </c>
      <c r="BB3" s="92" t="s">
        <v>117</v>
      </c>
      <c r="BC3" s="92" t="s">
        <v>118</v>
      </c>
      <c r="BD3" s="92" t="s">
        <v>114</v>
      </c>
    </row>
    <row r="4" spans="2:56" ht="24.9" customHeight="1">
      <c r="B4" s="22"/>
      <c r="D4" s="23" t="s">
        <v>119</v>
      </c>
      <c r="L4" s="22"/>
      <c r="M4" s="93" t="s">
        <v>11</v>
      </c>
      <c r="AT4" s="19" t="s">
        <v>4</v>
      </c>
      <c r="AZ4" s="92" t="s">
        <v>120</v>
      </c>
      <c r="BA4" s="92" t="s">
        <v>121</v>
      </c>
      <c r="BB4" s="92" t="s">
        <v>117</v>
      </c>
      <c r="BC4" s="92" t="s">
        <v>122</v>
      </c>
      <c r="BD4" s="92" t="s">
        <v>114</v>
      </c>
    </row>
    <row r="5" spans="2:56" ht="6.9" customHeight="1">
      <c r="B5" s="22"/>
      <c r="L5" s="22"/>
      <c r="AZ5" s="92" t="s">
        <v>123</v>
      </c>
      <c r="BA5" s="92" t="s">
        <v>124</v>
      </c>
      <c r="BB5" s="92" t="s">
        <v>117</v>
      </c>
      <c r="BC5" s="92" t="s">
        <v>125</v>
      </c>
      <c r="BD5" s="92" t="s">
        <v>114</v>
      </c>
    </row>
    <row r="6" spans="2:56" ht="12" customHeight="1">
      <c r="B6" s="22"/>
      <c r="D6" s="29" t="s">
        <v>17</v>
      </c>
      <c r="L6" s="22"/>
      <c r="AZ6" s="92" t="s">
        <v>126</v>
      </c>
      <c r="BA6" s="92" t="s">
        <v>127</v>
      </c>
      <c r="BB6" s="92" t="s">
        <v>117</v>
      </c>
      <c r="BC6" s="92" t="s">
        <v>128</v>
      </c>
      <c r="BD6" s="92" t="s">
        <v>114</v>
      </c>
    </row>
    <row r="7" spans="2:5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  <c r="AZ7" s="92" t="s">
        <v>129</v>
      </c>
      <c r="BA7" s="92" t="s">
        <v>130</v>
      </c>
      <c r="BB7" s="92" t="s">
        <v>117</v>
      </c>
      <c r="BC7" s="92" t="s">
        <v>131</v>
      </c>
      <c r="BD7" s="92" t="s">
        <v>114</v>
      </c>
    </row>
    <row r="8" spans="2:56" s="1" customFormat="1" ht="12" customHeight="1">
      <c r="B8" s="34"/>
      <c r="D8" s="29" t="s">
        <v>132</v>
      </c>
      <c r="L8" s="34"/>
      <c r="AZ8" s="92" t="s">
        <v>133</v>
      </c>
      <c r="BA8" s="92" t="s">
        <v>134</v>
      </c>
      <c r="BB8" s="92" t="s">
        <v>117</v>
      </c>
      <c r="BC8" s="92" t="s">
        <v>135</v>
      </c>
      <c r="BD8" s="92" t="s">
        <v>114</v>
      </c>
    </row>
    <row r="9" spans="2:56" s="1" customFormat="1" ht="16.5" customHeight="1">
      <c r="B9" s="34"/>
      <c r="E9" s="339" t="s">
        <v>136</v>
      </c>
      <c r="F9" s="351"/>
      <c r="G9" s="351"/>
      <c r="H9" s="351"/>
      <c r="L9" s="34"/>
      <c r="AZ9" s="92" t="s">
        <v>137</v>
      </c>
      <c r="BA9" s="92" t="s">
        <v>138</v>
      </c>
      <c r="BB9" s="92" t="s">
        <v>117</v>
      </c>
      <c r="BC9" s="92" t="s">
        <v>139</v>
      </c>
      <c r="BD9" s="92" t="s">
        <v>114</v>
      </c>
    </row>
    <row r="10" spans="2:56" s="1" customFormat="1">
      <c r="B10" s="34"/>
      <c r="L10" s="34"/>
      <c r="AZ10" s="92" t="s">
        <v>140</v>
      </c>
      <c r="BA10" s="92" t="s">
        <v>141</v>
      </c>
      <c r="BB10" s="92" t="s">
        <v>117</v>
      </c>
      <c r="BC10" s="92" t="s">
        <v>142</v>
      </c>
      <c r="BD10" s="92" t="s">
        <v>114</v>
      </c>
    </row>
    <row r="11" spans="2:56" s="1" customFormat="1" ht="12" customHeight="1">
      <c r="B11" s="34"/>
      <c r="D11" s="29" t="s">
        <v>19</v>
      </c>
      <c r="F11" s="27" t="s">
        <v>3</v>
      </c>
      <c r="I11" s="29" t="s">
        <v>20</v>
      </c>
      <c r="J11" s="27" t="s">
        <v>3</v>
      </c>
      <c r="L11" s="34"/>
      <c r="AZ11" s="92" t="s">
        <v>143</v>
      </c>
      <c r="BA11" s="92" t="s">
        <v>144</v>
      </c>
      <c r="BB11" s="92" t="s">
        <v>117</v>
      </c>
      <c r="BC11" s="92" t="s">
        <v>145</v>
      </c>
      <c r="BD11" s="92" t="s">
        <v>114</v>
      </c>
    </row>
    <row r="12" spans="2:56" s="1" customFormat="1" ht="12" customHeight="1">
      <c r="B12" s="34"/>
      <c r="D12" s="29" t="s">
        <v>21</v>
      </c>
      <c r="F12" s="27" t="s">
        <v>27</v>
      </c>
      <c r="I12" s="29" t="s">
        <v>23</v>
      </c>
      <c r="J12" s="51" t="str">
        <f>'Rekapitulace stavby'!AN8</f>
        <v>10. 1. 2024</v>
      </c>
      <c r="L12" s="34"/>
      <c r="AZ12" s="92" t="s">
        <v>146</v>
      </c>
      <c r="BA12" s="92" t="s">
        <v>147</v>
      </c>
      <c r="BB12" s="92" t="s">
        <v>117</v>
      </c>
      <c r="BC12" s="92" t="s">
        <v>148</v>
      </c>
      <c r="BD12" s="92" t="s">
        <v>114</v>
      </c>
    </row>
    <row r="13" spans="2:56" s="1" customFormat="1" ht="10.8" customHeight="1">
      <c r="B13" s="34"/>
      <c r="L13" s="34"/>
      <c r="AZ13" s="92" t="s">
        <v>149</v>
      </c>
      <c r="BA13" s="92" t="s">
        <v>150</v>
      </c>
      <c r="BB13" s="92" t="s">
        <v>117</v>
      </c>
      <c r="BC13" s="92" t="s">
        <v>151</v>
      </c>
      <c r="BD13" s="92" t="s">
        <v>114</v>
      </c>
    </row>
    <row r="14" spans="2:56" s="1" customFormat="1" ht="12" customHeight="1">
      <c r="B14" s="34"/>
      <c r="D14" s="29" t="s">
        <v>25</v>
      </c>
      <c r="I14" s="29" t="s">
        <v>26</v>
      </c>
      <c r="J14" s="27" t="str">
        <f>IF('Rekapitulace stavby'!AN10="","",'Rekapitulace stavby'!AN10)</f>
        <v/>
      </c>
      <c r="L14" s="34"/>
      <c r="AZ14" s="92" t="s">
        <v>152</v>
      </c>
      <c r="BA14" s="92" t="s">
        <v>153</v>
      </c>
      <c r="BB14" s="92" t="s">
        <v>117</v>
      </c>
      <c r="BC14" s="92" t="s">
        <v>154</v>
      </c>
      <c r="BD14" s="92" t="s">
        <v>114</v>
      </c>
    </row>
    <row r="15" spans="2:56" s="1" customFormat="1" ht="18" customHeight="1">
      <c r="B15" s="34"/>
      <c r="E15" s="27" t="str">
        <f>IF('Rekapitulace stavby'!E11="","",'Rekapitulace stavby'!E11)</f>
        <v xml:space="preserve"> </v>
      </c>
      <c r="I15" s="29" t="s">
        <v>28</v>
      </c>
      <c r="J15" s="27" t="str">
        <f>IF('Rekapitulace stavby'!AN11="","",'Rekapitulace stavby'!AN11)</f>
        <v/>
      </c>
      <c r="L15" s="34"/>
      <c r="AZ15" s="92" t="s">
        <v>155</v>
      </c>
      <c r="BA15" s="92" t="s">
        <v>156</v>
      </c>
      <c r="BB15" s="92" t="s">
        <v>117</v>
      </c>
      <c r="BC15" s="92" t="s">
        <v>157</v>
      </c>
      <c r="BD15" s="92" t="s">
        <v>114</v>
      </c>
    </row>
    <row r="16" spans="2:56" s="1" customFormat="1" ht="6.9" customHeight="1">
      <c r="B16" s="34"/>
      <c r="L16" s="34"/>
      <c r="AZ16" s="92" t="s">
        <v>158</v>
      </c>
      <c r="BA16" s="92" t="s">
        <v>159</v>
      </c>
      <c r="BB16" s="92" t="s">
        <v>117</v>
      </c>
      <c r="BC16" s="92" t="s">
        <v>160</v>
      </c>
      <c r="BD16" s="92" t="s">
        <v>114</v>
      </c>
    </row>
    <row r="17" spans="2:56" s="1" customFormat="1" ht="12" customHeight="1">
      <c r="B17" s="34"/>
      <c r="D17" s="29" t="s">
        <v>29</v>
      </c>
      <c r="I17" s="29" t="s">
        <v>26</v>
      </c>
      <c r="J17" s="30" t="str">
        <f>'Rekapitulace stavby'!AN13</f>
        <v>Vyplň údaj</v>
      </c>
      <c r="L17" s="34"/>
      <c r="AZ17" s="92" t="s">
        <v>161</v>
      </c>
      <c r="BA17" s="92" t="s">
        <v>162</v>
      </c>
      <c r="BB17" s="92" t="s">
        <v>117</v>
      </c>
      <c r="BC17" s="92" t="s">
        <v>163</v>
      </c>
      <c r="BD17" s="92" t="s">
        <v>114</v>
      </c>
    </row>
    <row r="18" spans="2:56" s="1" customFormat="1" ht="18" customHeight="1">
      <c r="B18" s="34"/>
      <c r="E18" s="354" t="str">
        <f>'Rekapitulace stavby'!E14</f>
        <v>Vyplň údaj</v>
      </c>
      <c r="F18" s="318"/>
      <c r="G18" s="318"/>
      <c r="H18" s="318"/>
      <c r="I18" s="29" t="s">
        <v>28</v>
      </c>
      <c r="J18" s="30" t="str">
        <f>'Rekapitulace stavby'!AN14</f>
        <v>Vyplň údaj</v>
      </c>
      <c r="L18" s="34"/>
      <c r="AZ18" s="92" t="s">
        <v>164</v>
      </c>
      <c r="BA18" s="92" t="s">
        <v>165</v>
      </c>
      <c r="BB18" s="92" t="s">
        <v>117</v>
      </c>
      <c r="BC18" s="92" t="s">
        <v>166</v>
      </c>
      <c r="BD18" s="92" t="s">
        <v>114</v>
      </c>
    </row>
    <row r="19" spans="2:56" s="1" customFormat="1" ht="6.9" customHeight="1">
      <c r="B19" s="34"/>
      <c r="L19" s="34"/>
      <c r="AZ19" s="92" t="s">
        <v>167</v>
      </c>
      <c r="BA19" s="92" t="s">
        <v>168</v>
      </c>
      <c r="BB19" s="92" t="s">
        <v>117</v>
      </c>
      <c r="BC19" s="92" t="s">
        <v>169</v>
      </c>
      <c r="BD19" s="92" t="s">
        <v>114</v>
      </c>
    </row>
    <row r="20" spans="2:56" s="1" customFormat="1" ht="12" customHeight="1">
      <c r="B20" s="34"/>
      <c r="D20" s="29" t="s">
        <v>31</v>
      </c>
      <c r="I20" s="29" t="s">
        <v>26</v>
      </c>
      <c r="J20" s="27" t="str">
        <f>IF('Rekapitulace stavby'!AN16="","",'Rekapitulace stavby'!AN16)</f>
        <v/>
      </c>
      <c r="L20" s="34"/>
      <c r="AZ20" s="92" t="s">
        <v>170</v>
      </c>
      <c r="BA20" s="92" t="s">
        <v>171</v>
      </c>
      <c r="BB20" s="92" t="s">
        <v>117</v>
      </c>
      <c r="BC20" s="92" t="s">
        <v>172</v>
      </c>
      <c r="BD20" s="92" t="s">
        <v>114</v>
      </c>
    </row>
    <row r="21" spans="2:56" s="1" customFormat="1" ht="18" customHeight="1">
      <c r="B21" s="34"/>
      <c r="E21" s="27" t="str">
        <f>IF('Rekapitulace stavby'!E17="","",'Rekapitulace stavby'!E17)</f>
        <v xml:space="preserve">BS projekt s.r.o. </v>
      </c>
      <c r="I21" s="29" t="s">
        <v>28</v>
      </c>
      <c r="J21" s="27" t="str">
        <f>IF('Rekapitulace stavby'!AN17="","",'Rekapitulace stavby'!AN17)</f>
        <v/>
      </c>
      <c r="L21" s="34"/>
      <c r="AZ21" s="92" t="s">
        <v>173</v>
      </c>
      <c r="BA21" s="92" t="s">
        <v>174</v>
      </c>
      <c r="BB21" s="92" t="s">
        <v>117</v>
      </c>
      <c r="BC21" s="92" t="s">
        <v>175</v>
      </c>
      <c r="BD21" s="92" t="s">
        <v>114</v>
      </c>
    </row>
    <row r="22" spans="2:56" s="1" customFormat="1" ht="6.9" customHeight="1">
      <c r="B22" s="34"/>
      <c r="L22" s="34"/>
      <c r="AZ22" s="92" t="s">
        <v>176</v>
      </c>
      <c r="BA22" s="92" t="s">
        <v>177</v>
      </c>
      <c r="BB22" s="92" t="s">
        <v>117</v>
      </c>
      <c r="BC22" s="92" t="s">
        <v>178</v>
      </c>
      <c r="BD22" s="92" t="s">
        <v>114</v>
      </c>
    </row>
    <row r="23" spans="2:56" s="1" customFormat="1" ht="12" customHeight="1">
      <c r="B23" s="34"/>
      <c r="D23" s="29" t="s">
        <v>34</v>
      </c>
      <c r="I23" s="29" t="s">
        <v>26</v>
      </c>
      <c r="J23" s="27" t="str">
        <f>IF('Rekapitulace stavby'!AN19="","",'Rekapitulace stavby'!AN19)</f>
        <v/>
      </c>
      <c r="L23" s="34"/>
      <c r="AZ23" s="92" t="s">
        <v>179</v>
      </c>
      <c r="BA23" s="92" t="s">
        <v>180</v>
      </c>
      <c r="BB23" s="92" t="s">
        <v>117</v>
      </c>
      <c r="BC23" s="92" t="s">
        <v>181</v>
      </c>
      <c r="BD23" s="92" t="s">
        <v>114</v>
      </c>
    </row>
    <row r="24" spans="2:56" s="1" customFormat="1" ht="18" customHeight="1">
      <c r="B24" s="34"/>
      <c r="E24" s="27" t="str">
        <f>IF('Rekapitulace stavby'!E20="","",'Rekapitulace stavby'!E20)</f>
        <v>Ing. Tomáš Hrdlička, Jan Hajný</v>
      </c>
      <c r="I24" s="29" t="s">
        <v>28</v>
      </c>
      <c r="J24" s="27" t="str">
        <f>IF('Rekapitulace stavby'!AN20="","",'Rekapitulace stavby'!AN20)</f>
        <v/>
      </c>
      <c r="L24" s="34"/>
      <c r="AZ24" s="92" t="s">
        <v>182</v>
      </c>
      <c r="BA24" s="92" t="s">
        <v>183</v>
      </c>
      <c r="BB24" s="92" t="s">
        <v>117</v>
      </c>
      <c r="BC24" s="92" t="s">
        <v>184</v>
      </c>
      <c r="BD24" s="92" t="s">
        <v>114</v>
      </c>
    </row>
    <row r="25" spans="2:56" s="1" customFormat="1" ht="6.9" customHeight="1">
      <c r="B25" s="34"/>
      <c r="L25" s="34"/>
      <c r="AZ25" s="92" t="s">
        <v>185</v>
      </c>
      <c r="BA25" s="92" t="s">
        <v>186</v>
      </c>
      <c r="BB25" s="92" t="s">
        <v>117</v>
      </c>
      <c r="BC25" s="92" t="s">
        <v>187</v>
      </c>
      <c r="BD25" s="92" t="s">
        <v>114</v>
      </c>
    </row>
    <row r="26" spans="2:56" s="1" customFormat="1" ht="12" customHeight="1">
      <c r="B26" s="34"/>
      <c r="D26" s="29" t="s">
        <v>36</v>
      </c>
      <c r="L26" s="34"/>
      <c r="AZ26" s="92" t="s">
        <v>188</v>
      </c>
      <c r="BA26" s="92" t="s">
        <v>189</v>
      </c>
      <c r="BB26" s="92" t="s">
        <v>117</v>
      </c>
      <c r="BC26" s="92" t="s">
        <v>190</v>
      </c>
      <c r="BD26" s="92" t="s">
        <v>114</v>
      </c>
    </row>
    <row r="27" spans="2:56" s="7" customFormat="1" ht="16.5" customHeight="1">
      <c r="B27" s="94"/>
      <c r="E27" s="323" t="s">
        <v>3</v>
      </c>
      <c r="F27" s="323"/>
      <c r="G27" s="323"/>
      <c r="H27" s="323"/>
      <c r="L27" s="94"/>
      <c r="AZ27" s="95" t="s">
        <v>191</v>
      </c>
      <c r="BA27" s="95" t="s">
        <v>192</v>
      </c>
      <c r="BB27" s="95" t="s">
        <v>117</v>
      </c>
      <c r="BC27" s="95" t="s">
        <v>193</v>
      </c>
      <c r="BD27" s="95" t="s">
        <v>114</v>
      </c>
    </row>
    <row r="28" spans="2:56" s="1" customFormat="1" ht="6.9" customHeight="1">
      <c r="B28" s="34"/>
      <c r="L28" s="34"/>
      <c r="AZ28" s="92" t="s">
        <v>194</v>
      </c>
      <c r="BA28" s="92" t="s">
        <v>195</v>
      </c>
      <c r="BB28" s="92" t="s">
        <v>112</v>
      </c>
      <c r="BC28" s="92" t="s">
        <v>196</v>
      </c>
      <c r="BD28" s="92" t="s">
        <v>114</v>
      </c>
    </row>
    <row r="29" spans="2:56" s="1" customFormat="1" ht="6.9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  <c r="AZ29" s="92" t="s">
        <v>197</v>
      </c>
      <c r="BA29" s="92" t="s">
        <v>198</v>
      </c>
      <c r="BB29" s="92" t="s">
        <v>112</v>
      </c>
      <c r="BC29" s="92" t="s">
        <v>199</v>
      </c>
      <c r="BD29" s="92" t="s">
        <v>114</v>
      </c>
    </row>
    <row r="30" spans="2:56" s="1" customFormat="1" ht="25.35" customHeight="1">
      <c r="B30" s="34"/>
      <c r="D30" s="96" t="s">
        <v>38</v>
      </c>
      <c r="J30" s="65">
        <f>ROUND(J160, 2)</f>
        <v>0</v>
      </c>
      <c r="L30" s="34"/>
      <c r="AZ30" s="92" t="s">
        <v>200</v>
      </c>
      <c r="BA30" s="92" t="s">
        <v>201</v>
      </c>
      <c r="BB30" s="92" t="s">
        <v>117</v>
      </c>
      <c r="BC30" s="92" t="s">
        <v>202</v>
      </c>
      <c r="BD30" s="92" t="s">
        <v>114</v>
      </c>
    </row>
    <row r="31" spans="2:56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  <c r="AZ31" s="92" t="s">
        <v>203</v>
      </c>
      <c r="BA31" s="92" t="s">
        <v>204</v>
      </c>
      <c r="BB31" s="92" t="s">
        <v>112</v>
      </c>
      <c r="BC31" s="92" t="s">
        <v>205</v>
      </c>
      <c r="BD31" s="92" t="s">
        <v>114</v>
      </c>
    </row>
    <row r="32" spans="2:56" s="1" customFormat="1" ht="14.4" customHeight="1">
      <c r="B32" s="34"/>
      <c r="F32" s="37" t="s">
        <v>40</v>
      </c>
      <c r="I32" s="37" t="s">
        <v>39</v>
      </c>
      <c r="J32" s="37" t="s">
        <v>41</v>
      </c>
      <c r="L32" s="34"/>
      <c r="AZ32" s="92" t="s">
        <v>206</v>
      </c>
      <c r="BA32" s="92" t="s">
        <v>207</v>
      </c>
      <c r="BB32" s="92" t="s">
        <v>117</v>
      </c>
      <c r="BC32" s="92" t="s">
        <v>208</v>
      </c>
      <c r="BD32" s="92" t="s">
        <v>114</v>
      </c>
    </row>
    <row r="33" spans="2:56" s="1" customFormat="1" ht="14.4" customHeight="1">
      <c r="B33" s="34"/>
      <c r="D33" s="54" t="s">
        <v>42</v>
      </c>
      <c r="E33" s="29" t="s">
        <v>43</v>
      </c>
      <c r="F33" s="85">
        <f>ROUND((SUM(BE160:BE2048)),  2)</f>
        <v>0</v>
      </c>
      <c r="I33" s="97">
        <v>0.21</v>
      </c>
      <c r="J33" s="85">
        <f>ROUND(((SUM(BE160:BE2048))*I33),  2)</f>
        <v>0</v>
      </c>
      <c r="L33" s="34"/>
      <c r="AZ33" s="92" t="s">
        <v>209</v>
      </c>
      <c r="BA33" s="92" t="s">
        <v>210</v>
      </c>
      <c r="BB33" s="92" t="s">
        <v>117</v>
      </c>
      <c r="BC33" s="92" t="s">
        <v>211</v>
      </c>
      <c r="BD33" s="92" t="s">
        <v>114</v>
      </c>
    </row>
    <row r="34" spans="2:56" s="1" customFormat="1" ht="14.4" customHeight="1">
      <c r="B34" s="34"/>
      <c r="E34" s="29" t="s">
        <v>44</v>
      </c>
      <c r="F34" s="85">
        <f>ROUND((SUM(BF160:BF2048)),  2)</f>
        <v>0</v>
      </c>
      <c r="I34" s="97">
        <v>0.12</v>
      </c>
      <c r="J34" s="85">
        <f>ROUND(((SUM(BF160:BF2048))*I34),  2)</f>
        <v>0</v>
      </c>
      <c r="L34" s="34"/>
      <c r="AZ34" s="92" t="s">
        <v>212</v>
      </c>
      <c r="BA34" s="92" t="s">
        <v>213</v>
      </c>
      <c r="BB34" s="92" t="s">
        <v>112</v>
      </c>
      <c r="BC34" s="92" t="s">
        <v>214</v>
      </c>
      <c r="BD34" s="92" t="s">
        <v>114</v>
      </c>
    </row>
    <row r="35" spans="2:56" s="1" customFormat="1" ht="14.4" hidden="1" customHeight="1">
      <c r="B35" s="34"/>
      <c r="E35" s="29" t="s">
        <v>45</v>
      </c>
      <c r="F35" s="85">
        <f>ROUND((SUM(BG160:BG2048)),  2)</f>
        <v>0</v>
      </c>
      <c r="I35" s="97">
        <v>0.21</v>
      </c>
      <c r="J35" s="85">
        <f>0</f>
        <v>0</v>
      </c>
      <c r="L35" s="34"/>
      <c r="AZ35" s="92" t="s">
        <v>215</v>
      </c>
      <c r="BA35" s="92" t="s">
        <v>216</v>
      </c>
      <c r="BB35" s="92" t="s">
        <v>112</v>
      </c>
      <c r="BC35" s="92" t="s">
        <v>217</v>
      </c>
      <c r="BD35" s="92" t="s">
        <v>114</v>
      </c>
    </row>
    <row r="36" spans="2:56" s="1" customFormat="1" ht="14.4" hidden="1" customHeight="1">
      <c r="B36" s="34"/>
      <c r="E36" s="29" t="s">
        <v>46</v>
      </c>
      <c r="F36" s="85">
        <f>ROUND((SUM(BH160:BH2048)),  2)</f>
        <v>0</v>
      </c>
      <c r="I36" s="97">
        <v>0.12</v>
      </c>
      <c r="J36" s="85">
        <f>0</f>
        <v>0</v>
      </c>
      <c r="L36" s="34"/>
      <c r="AZ36" s="92" t="s">
        <v>218</v>
      </c>
      <c r="BA36" s="92" t="s">
        <v>219</v>
      </c>
      <c r="BB36" s="92" t="s">
        <v>117</v>
      </c>
      <c r="BC36" s="92" t="s">
        <v>220</v>
      </c>
      <c r="BD36" s="92" t="s">
        <v>114</v>
      </c>
    </row>
    <row r="37" spans="2:56" s="1" customFormat="1" ht="14.4" hidden="1" customHeight="1">
      <c r="B37" s="34"/>
      <c r="E37" s="29" t="s">
        <v>47</v>
      </c>
      <c r="F37" s="85">
        <f>ROUND((SUM(BI160:BI2048)),  2)</f>
        <v>0</v>
      </c>
      <c r="I37" s="97">
        <v>0</v>
      </c>
      <c r="J37" s="85">
        <f>0</f>
        <v>0</v>
      </c>
      <c r="L37" s="34"/>
      <c r="AZ37" s="92" t="s">
        <v>221</v>
      </c>
      <c r="BA37" s="92" t="s">
        <v>222</v>
      </c>
      <c r="BB37" s="92" t="s">
        <v>112</v>
      </c>
      <c r="BC37" s="92" t="s">
        <v>223</v>
      </c>
      <c r="BD37" s="92" t="s">
        <v>114</v>
      </c>
    </row>
    <row r="38" spans="2:56" s="1" customFormat="1" ht="6.9" customHeight="1">
      <c r="B38" s="34"/>
      <c r="L38" s="34"/>
      <c r="AZ38" s="92" t="s">
        <v>224</v>
      </c>
      <c r="BA38" s="92" t="s">
        <v>225</v>
      </c>
      <c r="BB38" s="92" t="s">
        <v>112</v>
      </c>
      <c r="BC38" s="92" t="s">
        <v>226</v>
      </c>
      <c r="BD38" s="92" t="s">
        <v>114</v>
      </c>
    </row>
    <row r="39" spans="2:56" s="1" customFormat="1" ht="25.35" customHeight="1">
      <c r="B39" s="34"/>
      <c r="C39" s="98"/>
      <c r="D39" s="99" t="s">
        <v>48</v>
      </c>
      <c r="E39" s="56"/>
      <c r="F39" s="56"/>
      <c r="G39" s="100" t="s">
        <v>49</v>
      </c>
      <c r="H39" s="101" t="s">
        <v>50</v>
      </c>
      <c r="I39" s="56"/>
      <c r="J39" s="102">
        <f>SUM(J30:J37)</f>
        <v>0</v>
      </c>
      <c r="K39" s="103"/>
      <c r="L39" s="34"/>
      <c r="AZ39" s="92" t="s">
        <v>227</v>
      </c>
      <c r="BA39" s="92" t="s">
        <v>228</v>
      </c>
      <c r="BB39" s="92" t="s">
        <v>112</v>
      </c>
      <c r="BC39" s="92" t="s">
        <v>229</v>
      </c>
      <c r="BD39" s="92" t="s">
        <v>114</v>
      </c>
    </row>
    <row r="40" spans="2:56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  <c r="AZ40" s="92" t="s">
        <v>230</v>
      </c>
      <c r="BA40" s="92" t="s">
        <v>231</v>
      </c>
      <c r="BB40" s="92" t="s">
        <v>112</v>
      </c>
      <c r="BC40" s="92" t="s">
        <v>232</v>
      </c>
      <c r="BD40" s="92" t="s">
        <v>114</v>
      </c>
    </row>
    <row r="41" spans="2:56">
      <c r="AZ41" s="92" t="s">
        <v>233</v>
      </c>
      <c r="BA41" s="92" t="s">
        <v>234</v>
      </c>
      <c r="BB41" s="92" t="s">
        <v>112</v>
      </c>
      <c r="BC41" s="92" t="s">
        <v>235</v>
      </c>
      <c r="BD41" s="92" t="s">
        <v>114</v>
      </c>
    </row>
    <row r="42" spans="2:56">
      <c r="AZ42" s="92" t="s">
        <v>236</v>
      </c>
      <c r="BA42" s="92" t="s">
        <v>237</v>
      </c>
      <c r="BB42" s="92" t="s">
        <v>112</v>
      </c>
      <c r="BC42" s="92" t="s">
        <v>238</v>
      </c>
      <c r="BD42" s="92" t="s">
        <v>114</v>
      </c>
    </row>
    <row r="43" spans="2:56">
      <c r="AZ43" s="92" t="s">
        <v>239</v>
      </c>
      <c r="BA43" s="92" t="s">
        <v>240</v>
      </c>
      <c r="BB43" s="92" t="s">
        <v>112</v>
      </c>
      <c r="BC43" s="92" t="s">
        <v>241</v>
      </c>
      <c r="BD43" s="92" t="s">
        <v>114</v>
      </c>
    </row>
    <row r="44" spans="2:56" s="1" customFormat="1" ht="6.9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  <c r="AZ44" s="92" t="s">
        <v>242</v>
      </c>
      <c r="BA44" s="92" t="s">
        <v>243</v>
      </c>
      <c r="BB44" s="92" t="s">
        <v>112</v>
      </c>
      <c r="BC44" s="92" t="s">
        <v>244</v>
      </c>
      <c r="BD44" s="92" t="s">
        <v>114</v>
      </c>
    </row>
    <row r="45" spans="2:56" s="1" customFormat="1" ht="24.9" customHeight="1">
      <c r="B45" s="34"/>
      <c r="C45" s="23" t="s">
        <v>245</v>
      </c>
      <c r="L45" s="34"/>
      <c r="AZ45" s="92" t="s">
        <v>246</v>
      </c>
      <c r="BA45" s="92" t="s">
        <v>247</v>
      </c>
      <c r="BB45" s="92" t="s">
        <v>112</v>
      </c>
      <c r="BC45" s="92" t="s">
        <v>248</v>
      </c>
      <c r="BD45" s="92" t="s">
        <v>114</v>
      </c>
    </row>
    <row r="46" spans="2:56" s="1" customFormat="1" ht="6.9" customHeight="1">
      <c r="B46" s="34"/>
      <c r="L46" s="34"/>
      <c r="AZ46" s="92" t="s">
        <v>249</v>
      </c>
      <c r="BA46" s="92" t="s">
        <v>250</v>
      </c>
      <c r="BB46" s="92" t="s">
        <v>117</v>
      </c>
      <c r="BC46" s="92" t="s">
        <v>251</v>
      </c>
      <c r="BD46" s="92" t="s">
        <v>114</v>
      </c>
    </row>
    <row r="47" spans="2:56" s="1" customFormat="1" ht="12" customHeight="1">
      <c r="B47" s="34"/>
      <c r="C47" s="29" t="s">
        <v>17</v>
      </c>
      <c r="L47" s="34"/>
      <c r="AZ47" s="92" t="s">
        <v>252</v>
      </c>
      <c r="BA47" s="92" t="s">
        <v>253</v>
      </c>
      <c r="BB47" s="92" t="s">
        <v>117</v>
      </c>
      <c r="BC47" s="92" t="s">
        <v>254</v>
      </c>
      <c r="BD47" s="92" t="s">
        <v>114</v>
      </c>
    </row>
    <row r="48" spans="2:56" s="1" customFormat="1" ht="16.5" customHeight="1">
      <c r="B48" s="34"/>
      <c r="E48" s="352" t="str">
        <f>E7</f>
        <v>Obecní dům Rudíkov - smlouva č. 1 - SO01, 10, 12</v>
      </c>
      <c r="F48" s="353"/>
      <c r="G48" s="353"/>
      <c r="H48" s="353"/>
      <c r="L48" s="34"/>
      <c r="AZ48" s="92" t="s">
        <v>255</v>
      </c>
      <c r="BA48" s="92" t="s">
        <v>256</v>
      </c>
      <c r="BB48" s="92" t="s">
        <v>117</v>
      </c>
      <c r="BC48" s="92" t="s">
        <v>257</v>
      </c>
      <c r="BD48" s="92" t="s">
        <v>114</v>
      </c>
    </row>
    <row r="49" spans="2:56" s="1" customFormat="1" ht="12" customHeight="1">
      <c r="B49" s="34"/>
      <c r="C49" s="29" t="s">
        <v>132</v>
      </c>
      <c r="L49" s="34"/>
      <c r="AZ49" s="92" t="s">
        <v>258</v>
      </c>
      <c r="BA49" s="92" t="s">
        <v>259</v>
      </c>
      <c r="BB49" s="92" t="s">
        <v>117</v>
      </c>
      <c r="BC49" s="92" t="s">
        <v>72</v>
      </c>
      <c r="BD49" s="92" t="s">
        <v>114</v>
      </c>
    </row>
    <row r="50" spans="2:56" s="1" customFormat="1" ht="16.5" customHeight="1">
      <c r="B50" s="34"/>
      <c r="E50" s="339" t="str">
        <f>E9</f>
        <v>1 - SO01</v>
      </c>
      <c r="F50" s="351"/>
      <c r="G50" s="351"/>
      <c r="H50" s="351"/>
      <c r="L50" s="34"/>
      <c r="AZ50" s="92" t="s">
        <v>260</v>
      </c>
      <c r="BA50" s="92" t="s">
        <v>261</v>
      </c>
      <c r="BB50" s="92" t="s">
        <v>117</v>
      </c>
      <c r="BC50" s="92" t="s">
        <v>262</v>
      </c>
      <c r="BD50" s="92" t="s">
        <v>114</v>
      </c>
    </row>
    <row r="51" spans="2:56" s="1" customFormat="1" ht="6.9" customHeight="1">
      <c r="B51" s="34"/>
      <c r="L51" s="34"/>
      <c r="AZ51" s="92" t="s">
        <v>263</v>
      </c>
      <c r="BA51" s="92" t="s">
        <v>264</v>
      </c>
      <c r="BB51" s="92" t="s">
        <v>117</v>
      </c>
      <c r="BC51" s="92" t="s">
        <v>265</v>
      </c>
      <c r="BD51" s="92" t="s">
        <v>114</v>
      </c>
    </row>
    <row r="52" spans="2:56" s="1" customFormat="1" ht="12" customHeight="1">
      <c r="B52" s="34"/>
      <c r="C52" s="29" t="s">
        <v>21</v>
      </c>
      <c r="F52" s="27" t="str">
        <f>F12</f>
        <v xml:space="preserve"> </v>
      </c>
      <c r="I52" s="29" t="s">
        <v>23</v>
      </c>
      <c r="J52" s="51" t="str">
        <f>IF(J12="","",J12)</f>
        <v>10. 1. 2024</v>
      </c>
      <c r="L52" s="34"/>
      <c r="AZ52" s="92" t="s">
        <v>266</v>
      </c>
      <c r="BA52" s="92" t="s">
        <v>267</v>
      </c>
      <c r="BB52" s="92" t="s">
        <v>112</v>
      </c>
      <c r="BC52" s="92" t="s">
        <v>268</v>
      </c>
      <c r="BD52" s="92" t="s">
        <v>114</v>
      </c>
    </row>
    <row r="53" spans="2:56" s="1" customFormat="1" ht="6.9" customHeight="1">
      <c r="B53" s="34"/>
      <c r="L53" s="34"/>
      <c r="AZ53" s="92" t="s">
        <v>269</v>
      </c>
      <c r="BA53" s="92" t="s">
        <v>270</v>
      </c>
      <c r="BB53" s="92" t="s">
        <v>112</v>
      </c>
      <c r="BC53" s="92" t="s">
        <v>271</v>
      </c>
      <c r="BD53" s="92" t="s">
        <v>114</v>
      </c>
    </row>
    <row r="54" spans="2:56" s="1" customFormat="1" ht="15.15" customHeight="1">
      <c r="B54" s="34"/>
      <c r="C54" s="29" t="s">
        <v>25</v>
      </c>
      <c r="F54" s="27" t="str">
        <f>E15</f>
        <v xml:space="preserve"> </v>
      </c>
      <c r="I54" s="29" t="s">
        <v>31</v>
      </c>
      <c r="J54" s="32" t="str">
        <f>E21</f>
        <v xml:space="preserve">BS projekt s.r.o. </v>
      </c>
      <c r="L54" s="34"/>
      <c r="AZ54" s="92" t="s">
        <v>272</v>
      </c>
      <c r="BA54" s="92" t="s">
        <v>273</v>
      </c>
      <c r="BB54" s="92" t="s">
        <v>112</v>
      </c>
      <c r="BC54" s="92" t="s">
        <v>72</v>
      </c>
      <c r="BD54" s="92" t="s">
        <v>114</v>
      </c>
    </row>
    <row r="55" spans="2:56" s="1" customFormat="1" ht="25.65" customHeight="1">
      <c r="B55" s="34"/>
      <c r="C55" s="29" t="s">
        <v>29</v>
      </c>
      <c r="F55" s="27" t="str">
        <f>IF(E18="","",E18)</f>
        <v>Vyplň údaj</v>
      </c>
      <c r="I55" s="29" t="s">
        <v>34</v>
      </c>
      <c r="J55" s="32" t="str">
        <f>E24</f>
        <v>Ing. Tomáš Hrdlička, Jan Hajný</v>
      </c>
      <c r="L55" s="34"/>
      <c r="AZ55" s="92" t="s">
        <v>274</v>
      </c>
      <c r="BA55" s="92" t="s">
        <v>275</v>
      </c>
      <c r="BB55" s="92" t="s">
        <v>112</v>
      </c>
      <c r="BC55" s="92" t="s">
        <v>276</v>
      </c>
      <c r="BD55" s="92" t="s">
        <v>114</v>
      </c>
    </row>
    <row r="56" spans="2:56" s="1" customFormat="1" ht="10.35" customHeight="1">
      <c r="B56" s="34"/>
      <c r="L56" s="34"/>
      <c r="AZ56" s="92" t="s">
        <v>277</v>
      </c>
      <c r="BA56" s="92" t="s">
        <v>278</v>
      </c>
      <c r="BB56" s="92" t="s">
        <v>112</v>
      </c>
      <c r="BC56" s="92" t="s">
        <v>279</v>
      </c>
      <c r="BD56" s="92" t="s">
        <v>114</v>
      </c>
    </row>
    <row r="57" spans="2:56" s="1" customFormat="1" ht="29.25" customHeight="1">
      <c r="B57" s="34"/>
      <c r="C57" s="104" t="s">
        <v>280</v>
      </c>
      <c r="D57" s="98"/>
      <c r="E57" s="98"/>
      <c r="F57" s="98"/>
      <c r="G57" s="98"/>
      <c r="H57" s="98"/>
      <c r="I57" s="98"/>
      <c r="J57" s="105" t="s">
        <v>281</v>
      </c>
      <c r="K57" s="98"/>
      <c r="L57" s="34"/>
      <c r="AZ57" s="92" t="s">
        <v>282</v>
      </c>
      <c r="BA57" s="92" t="s">
        <v>283</v>
      </c>
      <c r="BB57" s="92" t="s">
        <v>117</v>
      </c>
      <c r="BC57" s="92" t="s">
        <v>114</v>
      </c>
      <c r="BD57" s="92" t="s">
        <v>114</v>
      </c>
    </row>
    <row r="58" spans="2:56" s="1" customFormat="1" ht="10.35" customHeight="1">
      <c r="B58" s="34"/>
      <c r="L58" s="34"/>
      <c r="AZ58" s="92" t="s">
        <v>284</v>
      </c>
      <c r="BA58" s="92" t="s">
        <v>285</v>
      </c>
      <c r="BB58" s="92" t="s">
        <v>112</v>
      </c>
      <c r="BC58" s="92" t="s">
        <v>286</v>
      </c>
      <c r="BD58" s="92" t="s">
        <v>114</v>
      </c>
    </row>
    <row r="59" spans="2:56" s="1" customFormat="1" ht="22.8" customHeight="1">
      <c r="B59" s="34"/>
      <c r="C59" s="106" t="s">
        <v>70</v>
      </c>
      <c r="J59" s="65">
        <f>J160</f>
        <v>0</v>
      </c>
      <c r="L59" s="34"/>
      <c r="AU59" s="19" t="s">
        <v>287</v>
      </c>
      <c r="AZ59" s="92" t="s">
        <v>288</v>
      </c>
      <c r="BA59" s="92" t="s">
        <v>289</v>
      </c>
      <c r="BB59" s="92" t="s">
        <v>117</v>
      </c>
      <c r="BC59" s="92" t="s">
        <v>290</v>
      </c>
      <c r="BD59" s="92" t="s">
        <v>114</v>
      </c>
    </row>
    <row r="60" spans="2:56" s="8" customFormat="1" ht="24.9" customHeight="1">
      <c r="B60" s="107"/>
      <c r="D60" s="108" t="s">
        <v>291</v>
      </c>
      <c r="E60" s="109"/>
      <c r="F60" s="109"/>
      <c r="G60" s="109"/>
      <c r="H60" s="109"/>
      <c r="I60" s="109"/>
      <c r="J60" s="110">
        <f>J161</f>
        <v>0</v>
      </c>
      <c r="L60" s="107"/>
      <c r="AZ60" s="111" t="s">
        <v>292</v>
      </c>
      <c r="BA60" s="111" t="s">
        <v>293</v>
      </c>
      <c r="BB60" s="111" t="s">
        <v>117</v>
      </c>
      <c r="BC60" s="111" t="s">
        <v>294</v>
      </c>
      <c r="BD60" s="111" t="s">
        <v>114</v>
      </c>
    </row>
    <row r="61" spans="2:56" s="9" customFormat="1" ht="19.95" customHeight="1">
      <c r="B61" s="112"/>
      <c r="D61" s="113" t="s">
        <v>295</v>
      </c>
      <c r="E61" s="114"/>
      <c r="F61" s="114"/>
      <c r="G61" s="114"/>
      <c r="H61" s="114"/>
      <c r="I61" s="114"/>
      <c r="J61" s="115">
        <f>J162</f>
        <v>0</v>
      </c>
      <c r="L61" s="112"/>
      <c r="AZ61" s="116" t="s">
        <v>296</v>
      </c>
      <c r="BA61" s="116" t="s">
        <v>297</v>
      </c>
      <c r="BB61" s="116" t="s">
        <v>117</v>
      </c>
      <c r="BC61" s="116" t="s">
        <v>298</v>
      </c>
      <c r="BD61" s="116" t="s">
        <v>114</v>
      </c>
    </row>
    <row r="62" spans="2:56" s="9" customFormat="1" ht="14.85" customHeight="1">
      <c r="B62" s="112"/>
      <c r="D62" s="113" t="s">
        <v>299</v>
      </c>
      <c r="E62" s="114"/>
      <c r="F62" s="114"/>
      <c r="G62" s="114"/>
      <c r="H62" s="114"/>
      <c r="I62" s="114"/>
      <c r="J62" s="115">
        <f>J163</f>
        <v>0</v>
      </c>
      <c r="L62" s="112"/>
      <c r="AZ62" s="116" t="s">
        <v>300</v>
      </c>
      <c r="BA62" s="116" t="s">
        <v>301</v>
      </c>
      <c r="BB62" s="116" t="s">
        <v>117</v>
      </c>
      <c r="BC62" s="116" t="s">
        <v>302</v>
      </c>
      <c r="BD62" s="116" t="s">
        <v>114</v>
      </c>
    </row>
    <row r="63" spans="2:56" s="9" customFormat="1" ht="14.85" customHeight="1">
      <c r="B63" s="112"/>
      <c r="D63" s="113" t="s">
        <v>303</v>
      </c>
      <c r="E63" s="114"/>
      <c r="F63" s="114"/>
      <c r="G63" s="114"/>
      <c r="H63" s="114"/>
      <c r="I63" s="114"/>
      <c r="J63" s="115">
        <f>J175</f>
        <v>0</v>
      </c>
      <c r="L63" s="112"/>
      <c r="AZ63" s="116" t="s">
        <v>304</v>
      </c>
      <c r="BA63" s="116" t="s">
        <v>305</v>
      </c>
      <c r="BB63" s="116" t="s">
        <v>117</v>
      </c>
      <c r="BC63" s="116" t="s">
        <v>306</v>
      </c>
      <c r="BD63" s="116" t="s">
        <v>114</v>
      </c>
    </row>
    <row r="64" spans="2:56" s="9" customFormat="1" ht="14.85" customHeight="1">
      <c r="B64" s="112"/>
      <c r="D64" s="113" t="s">
        <v>307</v>
      </c>
      <c r="E64" s="114"/>
      <c r="F64" s="114"/>
      <c r="G64" s="114"/>
      <c r="H64" s="114"/>
      <c r="I64" s="114"/>
      <c r="J64" s="115">
        <f>J205</f>
        <v>0</v>
      </c>
      <c r="L64" s="112"/>
      <c r="AZ64" s="116" t="s">
        <v>308</v>
      </c>
      <c r="BA64" s="116" t="s">
        <v>309</v>
      </c>
      <c r="BB64" s="116" t="s">
        <v>117</v>
      </c>
      <c r="BC64" s="116" t="s">
        <v>310</v>
      </c>
      <c r="BD64" s="116" t="s">
        <v>114</v>
      </c>
    </row>
    <row r="65" spans="2:56" s="9" customFormat="1" ht="14.85" customHeight="1">
      <c r="B65" s="112"/>
      <c r="D65" s="113" t="s">
        <v>311</v>
      </c>
      <c r="E65" s="114"/>
      <c r="F65" s="114"/>
      <c r="G65" s="114"/>
      <c r="H65" s="114"/>
      <c r="I65" s="114"/>
      <c r="J65" s="115">
        <f>J219</f>
        <v>0</v>
      </c>
      <c r="L65" s="112"/>
      <c r="AZ65" s="116" t="s">
        <v>312</v>
      </c>
      <c r="BA65" s="116" t="s">
        <v>313</v>
      </c>
      <c r="BB65" s="116" t="s">
        <v>112</v>
      </c>
      <c r="BC65" s="116" t="s">
        <v>314</v>
      </c>
      <c r="BD65" s="116" t="s">
        <v>114</v>
      </c>
    </row>
    <row r="66" spans="2:56" s="9" customFormat="1" ht="19.95" customHeight="1">
      <c r="B66" s="112"/>
      <c r="D66" s="113" t="s">
        <v>315</v>
      </c>
      <c r="E66" s="114"/>
      <c r="F66" s="114"/>
      <c r="G66" s="114"/>
      <c r="H66" s="114"/>
      <c r="I66" s="114"/>
      <c r="J66" s="115">
        <f>J233</f>
        <v>0</v>
      </c>
      <c r="L66" s="112"/>
      <c r="AZ66" s="116" t="s">
        <v>316</v>
      </c>
      <c r="BA66" s="116" t="s">
        <v>317</v>
      </c>
      <c r="BB66" s="116" t="s">
        <v>112</v>
      </c>
      <c r="BC66" s="116" t="s">
        <v>318</v>
      </c>
      <c r="BD66" s="116" t="s">
        <v>114</v>
      </c>
    </row>
    <row r="67" spans="2:56" s="9" customFormat="1" ht="14.85" customHeight="1">
      <c r="B67" s="112"/>
      <c r="D67" s="113" t="s">
        <v>319</v>
      </c>
      <c r="E67" s="114"/>
      <c r="F67" s="114"/>
      <c r="G67" s="114"/>
      <c r="H67" s="114"/>
      <c r="I67" s="114"/>
      <c r="J67" s="115">
        <f>J234</f>
        <v>0</v>
      </c>
      <c r="L67" s="112"/>
    </row>
    <row r="68" spans="2:56" s="9" customFormat="1" ht="14.85" customHeight="1">
      <c r="B68" s="112"/>
      <c r="D68" s="113" t="s">
        <v>320</v>
      </c>
      <c r="E68" s="114"/>
      <c r="F68" s="114"/>
      <c r="G68" s="114"/>
      <c r="H68" s="114"/>
      <c r="I68" s="114"/>
      <c r="J68" s="115">
        <f>J241</f>
        <v>0</v>
      </c>
      <c r="L68" s="112"/>
    </row>
    <row r="69" spans="2:56" s="9" customFormat="1" ht="14.85" customHeight="1">
      <c r="B69" s="112"/>
      <c r="D69" s="113" t="s">
        <v>321</v>
      </c>
      <c r="E69" s="114"/>
      <c r="F69" s="114"/>
      <c r="G69" s="114"/>
      <c r="H69" s="114"/>
      <c r="I69" s="114"/>
      <c r="J69" s="115">
        <f>J281</f>
        <v>0</v>
      </c>
      <c r="L69" s="112"/>
    </row>
    <row r="70" spans="2:56" s="9" customFormat="1" ht="14.85" customHeight="1">
      <c r="B70" s="112"/>
      <c r="D70" s="113" t="s">
        <v>322</v>
      </c>
      <c r="E70" s="114"/>
      <c r="F70" s="114"/>
      <c r="G70" s="114"/>
      <c r="H70" s="114"/>
      <c r="I70" s="114"/>
      <c r="J70" s="115">
        <f>J296</f>
        <v>0</v>
      </c>
      <c r="L70" s="112"/>
    </row>
    <row r="71" spans="2:56" s="9" customFormat="1" ht="14.85" customHeight="1">
      <c r="B71" s="112"/>
      <c r="D71" s="113" t="s">
        <v>323</v>
      </c>
      <c r="E71" s="114"/>
      <c r="F71" s="114"/>
      <c r="G71" s="114"/>
      <c r="H71" s="114"/>
      <c r="I71" s="114"/>
      <c r="J71" s="115">
        <f>J331</f>
        <v>0</v>
      </c>
      <c r="L71" s="112"/>
    </row>
    <row r="72" spans="2:56" s="9" customFormat="1" ht="14.85" customHeight="1">
      <c r="B72" s="112"/>
      <c r="D72" s="113" t="s">
        <v>324</v>
      </c>
      <c r="E72" s="114"/>
      <c r="F72" s="114"/>
      <c r="G72" s="114"/>
      <c r="H72" s="114"/>
      <c r="I72" s="114"/>
      <c r="J72" s="115">
        <f>J341</f>
        <v>0</v>
      </c>
      <c r="L72" s="112"/>
    </row>
    <row r="73" spans="2:56" s="9" customFormat="1" ht="14.85" customHeight="1">
      <c r="B73" s="112"/>
      <c r="D73" s="113" t="s">
        <v>325</v>
      </c>
      <c r="E73" s="114"/>
      <c r="F73" s="114"/>
      <c r="G73" s="114"/>
      <c r="H73" s="114"/>
      <c r="I73" s="114"/>
      <c r="J73" s="115">
        <f>J369</f>
        <v>0</v>
      </c>
      <c r="L73" s="112"/>
    </row>
    <row r="74" spans="2:56" s="9" customFormat="1" ht="19.95" customHeight="1">
      <c r="B74" s="112"/>
      <c r="D74" s="113" t="s">
        <v>326</v>
      </c>
      <c r="E74" s="114"/>
      <c r="F74" s="114"/>
      <c r="G74" s="114"/>
      <c r="H74" s="114"/>
      <c r="I74" s="114"/>
      <c r="J74" s="115">
        <f>J386</f>
        <v>0</v>
      </c>
      <c r="L74" s="112"/>
    </row>
    <row r="75" spans="2:56" s="9" customFormat="1" ht="14.85" customHeight="1">
      <c r="B75" s="112"/>
      <c r="D75" s="113" t="s">
        <v>327</v>
      </c>
      <c r="E75" s="114"/>
      <c r="F75" s="114"/>
      <c r="G75" s="114"/>
      <c r="H75" s="114"/>
      <c r="I75" s="114"/>
      <c r="J75" s="115">
        <f>J442</f>
        <v>0</v>
      </c>
      <c r="L75" s="112"/>
    </row>
    <row r="76" spans="2:56" s="9" customFormat="1" ht="14.85" customHeight="1">
      <c r="B76" s="112"/>
      <c r="D76" s="113" t="s">
        <v>328</v>
      </c>
      <c r="E76" s="114"/>
      <c r="F76" s="114"/>
      <c r="G76" s="114"/>
      <c r="H76" s="114"/>
      <c r="I76" s="114"/>
      <c r="J76" s="115">
        <f>J452</f>
        <v>0</v>
      </c>
      <c r="L76" s="112"/>
    </row>
    <row r="77" spans="2:56" s="9" customFormat="1" ht="21.75" customHeight="1">
      <c r="B77" s="112"/>
      <c r="D77" s="113" t="s">
        <v>329</v>
      </c>
      <c r="E77" s="114"/>
      <c r="F77" s="114"/>
      <c r="G77" s="114"/>
      <c r="H77" s="114"/>
      <c r="I77" s="114"/>
      <c r="J77" s="115">
        <f>J453</f>
        <v>0</v>
      </c>
      <c r="L77" s="112"/>
    </row>
    <row r="78" spans="2:56" s="9" customFormat="1" ht="14.85" customHeight="1">
      <c r="B78" s="112"/>
      <c r="D78" s="113" t="s">
        <v>330</v>
      </c>
      <c r="E78" s="114"/>
      <c r="F78" s="114"/>
      <c r="G78" s="114"/>
      <c r="H78" s="114"/>
      <c r="I78" s="114"/>
      <c r="J78" s="115">
        <f>J497</f>
        <v>0</v>
      </c>
      <c r="L78" s="112"/>
    </row>
    <row r="79" spans="2:56" s="9" customFormat="1" ht="19.95" customHeight="1">
      <c r="B79" s="112"/>
      <c r="D79" s="113" t="s">
        <v>331</v>
      </c>
      <c r="E79" s="114"/>
      <c r="F79" s="114"/>
      <c r="G79" s="114"/>
      <c r="H79" s="114"/>
      <c r="I79" s="114"/>
      <c r="J79" s="115">
        <f>J609</f>
        <v>0</v>
      </c>
      <c r="L79" s="112"/>
    </row>
    <row r="80" spans="2:56" s="9" customFormat="1" ht="14.85" customHeight="1">
      <c r="B80" s="112"/>
      <c r="D80" s="113" t="s">
        <v>332</v>
      </c>
      <c r="E80" s="114"/>
      <c r="F80" s="114"/>
      <c r="G80" s="114"/>
      <c r="H80" s="114"/>
      <c r="I80" s="114"/>
      <c r="J80" s="115">
        <f>J623</f>
        <v>0</v>
      </c>
      <c r="L80" s="112"/>
    </row>
    <row r="81" spans="2:12" s="9" customFormat="1" ht="14.85" customHeight="1">
      <c r="B81" s="112"/>
      <c r="D81" s="113" t="s">
        <v>333</v>
      </c>
      <c r="E81" s="114"/>
      <c r="F81" s="114"/>
      <c r="G81" s="114"/>
      <c r="H81" s="114"/>
      <c r="I81" s="114"/>
      <c r="J81" s="115">
        <f>J632</f>
        <v>0</v>
      </c>
      <c r="L81" s="112"/>
    </row>
    <row r="82" spans="2:12" s="9" customFormat="1" ht="14.85" customHeight="1">
      <c r="B82" s="112"/>
      <c r="D82" s="113" t="s">
        <v>334</v>
      </c>
      <c r="E82" s="114"/>
      <c r="F82" s="114"/>
      <c r="G82" s="114"/>
      <c r="H82" s="114"/>
      <c r="I82" s="114"/>
      <c r="J82" s="115">
        <f>J665</f>
        <v>0</v>
      </c>
      <c r="L82" s="112"/>
    </row>
    <row r="83" spans="2:12" s="9" customFormat="1" ht="14.85" customHeight="1">
      <c r="B83" s="112"/>
      <c r="D83" s="113" t="s">
        <v>335</v>
      </c>
      <c r="E83" s="114"/>
      <c r="F83" s="114"/>
      <c r="G83" s="114"/>
      <c r="H83" s="114"/>
      <c r="I83" s="114"/>
      <c r="J83" s="115">
        <f>J684</f>
        <v>0</v>
      </c>
      <c r="L83" s="112"/>
    </row>
    <row r="84" spans="2:12" s="9" customFormat="1" ht="14.85" customHeight="1">
      <c r="B84" s="112"/>
      <c r="D84" s="113" t="s">
        <v>336</v>
      </c>
      <c r="E84" s="114"/>
      <c r="F84" s="114"/>
      <c r="G84" s="114"/>
      <c r="H84" s="114"/>
      <c r="I84" s="114"/>
      <c r="J84" s="115">
        <f>J722</f>
        <v>0</v>
      </c>
      <c r="L84" s="112"/>
    </row>
    <row r="85" spans="2:12" s="9" customFormat="1" ht="14.85" customHeight="1">
      <c r="B85" s="112"/>
      <c r="D85" s="113" t="s">
        <v>337</v>
      </c>
      <c r="E85" s="114"/>
      <c r="F85" s="114"/>
      <c r="G85" s="114"/>
      <c r="H85" s="114"/>
      <c r="I85" s="114"/>
      <c r="J85" s="115">
        <f>J771</f>
        <v>0</v>
      </c>
      <c r="L85" s="112"/>
    </row>
    <row r="86" spans="2:12" s="9" customFormat="1" ht="14.85" customHeight="1">
      <c r="B86" s="112"/>
      <c r="D86" s="113" t="s">
        <v>338</v>
      </c>
      <c r="E86" s="114"/>
      <c r="F86" s="114"/>
      <c r="G86" s="114"/>
      <c r="H86" s="114"/>
      <c r="I86" s="114"/>
      <c r="J86" s="115">
        <f>J809</f>
        <v>0</v>
      </c>
      <c r="L86" s="112"/>
    </row>
    <row r="87" spans="2:12" s="9" customFormat="1" ht="19.95" customHeight="1">
      <c r="B87" s="112"/>
      <c r="D87" s="113" t="s">
        <v>339</v>
      </c>
      <c r="E87" s="114"/>
      <c r="F87" s="114"/>
      <c r="G87" s="114"/>
      <c r="H87" s="114"/>
      <c r="I87" s="114"/>
      <c r="J87" s="115">
        <f>J826</f>
        <v>0</v>
      </c>
      <c r="L87" s="112"/>
    </row>
    <row r="88" spans="2:12" s="9" customFormat="1" ht="14.85" customHeight="1">
      <c r="B88" s="112"/>
      <c r="D88" s="113" t="s">
        <v>340</v>
      </c>
      <c r="E88" s="114"/>
      <c r="F88" s="114"/>
      <c r="G88" s="114"/>
      <c r="H88" s="114"/>
      <c r="I88" s="114"/>
      <c r="J88" s="115">
        <f>J827</f>
        <v>0</v>
      </c>
      <c r="L88" s="112"/>
    </row>
    <row r="89" spans="2:12" s="9" customFormat="1" ht="21.75" customHeight="1">
      <c r="B89" s="112"/>
      <c r="D89" s="113" t="s">
        <v>341</v>
      </c>
      <c r="E89" s="114"/>
      <c r="F89" s="114"/>
      <c r="G89" s="114"/>
      <c r="H89" s="114"/>
      <c r="I89" s="114"/>
      <c r="J89" s="115">
        <f>J862</f>
        <v>0</v>
      </c>
      <c r="L89" s="112"/>
    </row>
    <row r="90" spans="2:12" s="9" customFormat="1" ht="21.75" customHeight="1">
      <c r="B90" s="112"/>
      <c r="D90" s="113" t="s">
        <v>342</v>
      </c>
      <c r="E90" s="114"/>
      <c r="F90" s="114"/>
      <c r="G90" s="114"/>
      <c r="H90" s="114"/>
      <c r="I90" s="114"/>
      <c r="J90" s="115">
        <f>J866</f>
        <v>0</v>
      </c>
      <c r="L90" s="112"/>
    </row>
    <row r="91" spans="2:12" s="9" customFormat="1" ht="14.85" customHeight="1">
      <c r="B91" s="112"/>
      <c r="D91" s="113" t="s">
        <v>343</v>
      </c>
      <c r="E91" s="114"/>
      <c r="F91" s="114"/>
      <c r="G91" s="114"/>
      <c r="H91" s="114"/>
      <c r="I91" s="114"/>
      <c r="J91" s="115">
        <f>J875</f>
        <v>0</v>
      </c>
      <c r="L91" s="112"/>
    </row>
    <row r="92" spans="2:12" s="9" customFormat="1" ht="21.75" customHeight="1">
      <c r="B92" s="112"/>
      <c r="D92" s="113" t="s">
        <v>344</v>
      </c>
      <c r="E92" s="114"/>
      <c r="F92" s="114"/>
      <c r="G92" s="114"/>
      <c r="H92" s="114"/>
      <c r="I92" s="114"/>
      <c r="J92" s="115">
        <f>J876</f>
        <v>0</v>
      </c>
      <c r="L92" s="112"/>
    </row>
    <row r="93" spans="2:12" s="9" customFormat="1" ht="21.75" customHeight="1">
      <c r="B93" s="112"/>
      <c r="D93" s="113" t="s">
        <v>345</v>
      </c>
      <c r="E93" s="114"/>
      <c r="F93" s="114"/>
      <c r="G93" s="114"/>
      <c r="H93" s="114"/>
      <c r="I93" s="114"/>
      <c r="J93" s="115">
        <f>J885</f>
        <v>0</v>
      </c>
      <c r="L93" s="112"/>
    </row>
    <row r="94" spans="2:12" s="9" customFormat="1" ht="21.75" customHeight="1">
      <c r="B94" s="112"/>
      <c r="D94" s="113" t="s">
        <v>346</v>
      </c>
      <c r="E94" s="114"/>
      <c r="F94" s="114"/>
      <c r="G94" s="114"/>
      <c r="H94" s="114"/>
      <c r="I94" s="114"/>
      <c r="J94" s="115">
        <f>J908</f>
        <v>0</v>
      </c>
      <c r="L94" s="112"/>
    </row>
    <row r="95" spans="2:12" s="9" customFormat="1" ht="21.75" customHeight="1">
      <c r="B95" s="112"/>
      <c r="D95" s="113" t="s">
        <v>347</v>
      </c>
      <c r="E95" s="114"/>
      <c r="F95" s="114"/>
      <c r="G95" s="114"/>
      <c r="H95" s="114"/>
      <c r="I95" s="114"/>
      <c r="J95" s="115">
        <f>J935</f>
        <v>0</v>
      </c>
      <c r="L95" s="112"/>
    </row>
    <row r="96" spans="2:12" s="9" customFormat="1" ht="21.75" customHeight="1">
      <c r="B96" s="112"/>
      <c r="D96" s="113" t="s">
        <v>348</v>
      </c>
      <c r="E96" s="114"/>
      <c r="F96" s="114"/>
      <c r="G96" s="114"/>
      <c r="H96" s="114"/>
      <c r="I96" s="114"/>
      <c r="J96" s="115">
        <f>J957</f>
        <v>0</v>
      </c>
      <c r="L96" s="112"/>
    </row>
    <row r="97" spans="2:12" s="9" customFormat="1" ht="21.75" customHeight="1">
      <c r="B97" s="112"/>
      <c r="D97" s="113" t="s">
        <v>349</v>
      </c>
      <c r="E97" s="114"/>
      <c r="F97" s="114"/>
      <c r="G97" s="114"/>
      <c r="H97" s="114"/>
      <c r="I97" s="114"/>
      <c r="J97" s="115">
        <f>J990</f>
        <v>0</v>
      </c>
      <c r="L97" s="112"/>
    </row>
    <row r="98" spans="2:12" s="9" customFormat="1" ht="14.85" customHeight="1">
      <c r="B98" s="112"/>
      <c r="D98" s="113" t="s">
        <v>350</v>
      </c>
      <c r="E98" s="114"/>
      <c r="F98" s="114"/>
      <c r="G98" s="114"/>
      <c r="H98" s="114"/>
      <c r="I98" s="114"/>
      <c r="J98" s="115">
        <f>J1001</f>
        <v>0</v>
      </c>
      <c r="L98" s="112"/>
    </row>
    <row r="99" spans="2:12" s="9" customFormat="1" ht="21.75" customHeight="1">
      <c r="B99" s="112"/>
      <c r="D99" s="113" t="s">
        <v>351</v>
      </c>
      <c r="E99" s="114"/>
      <c r="F99" s="114"/>
      <c r="G99" s="114"/>
      <c r="H99" s="114"/>
      <c r="I99" s="114"/>
      <c r="J99" s="115">
        <f>J1031</f>
        <v>0</v>
      </c>
      <c r="L99" s="112"/>
    </row>
    <row r="100" spans="2:12" s="9" customFormat="1" ht="21.75" customHeight="1">
      <c r="B100" s="112"/>
      <c r="D100" s="113" t="s">
        <v>352</v>
      </c>
      <c r="E100" s="114"/>
      <c r="F100" s="114"/>
      <c r="G100" s="114"/>
      <c r="H100" s="114"/>
      <c r="I100" s="114"/>
      <c r="J100" s="115">
        <f>J1045</f>
        <v>0</v>
      </c>
      <c r="L100" s="112"/>
    </row>
    <row r="101" spans="2:12" s="9" customFormat="1" ht="21.75" customHeight="1">
      <c r="B101" s="112"/>
      <c r="D101" s="113" t="s">
        <v>353</v>
      </c>
      <c r="E101" s="114"/>
      <c r="F101" s="114"/>
      <c r="G101" s="114"/>
      <c r="H101" s="114"/>
      <c r="I101" s="114"/>
      <c r="J101" s="115">
        <f>J1056</f>
        <v>0</v>
      </c>
      <c r="L101" s="112"/>
    </row>
    <row r="102" spans="2:12" s="9" customFormat="1" ht="14.85" customHeight="1">
      <c r="B102" s="112"/>
      <c r="D102" s="113" t="s">
        <v>354</v>
      </c>
      <c r="E102" s="114"/>
      <c r="F102" s="114"/>
      <c r="G102" s="114"/>
      <c r="H102" s="114"/>
      <c r="I102" s="114"/>
      <c r="J102" s="115">
        <f>J1065</f>
        <v>0</v>
      </c>
      <c r="L102" s="112"/>
    </row>
    <row r="103" spans="2:12" s="9" customFormat="1" ht="19.95" customHeight="1">
      <c r="B103" s="112"/>
      <c r="D103" s="113" t="s">
        <v>355</v>
      </c>
      <c r="E103" s="114"/>
      <c r="F103" s="114"/>
      <c r="G103" s="114"/>
      <c r="H103" s="114"/>
      <c r="I103" s="114"/>
      <c r="J103" s="115">
        <f>J1124</f>
        <v>0</v>
      </c>
      <c r="L103" s="112"/>
    </row>
    <row r="104" spans="2:12" s="9" customFormat="1" ht="19.95" customHeight="1">
      <c r="B104" s="112"/>
      <c r="D104" s="113" t="s">
        <v>356</v>
      </c>
      <c r="E104" s="114"/>
      <c r="F104" s="114"/>
      <c r="G104" s="114"/>
      <c r="H104" s="114"/>
      <c r="I104" s="114"/>
      <c r="J104" s="115">
        <f>J1140</f>
        <v>0</v>
      </c>
      <c r="L104" s="112"/>
    </row>
    <row r="105" spans="2:12" s="9" customFormat="1" ht="19.95" customHeight="1">
      <c r="B105" s="112"/>
      <c r="D105" s="113" t="s">
        <v>357</v>
      </c>
      <c r="E105" s="114"/>
      <c r="F105" s="114"/>
      <c r="G105" s="114"/>
      <c r="H105" s="114"/>
      <c r="I105" s="114"/>
      <c r="J105" s="115">
        <f>J1172</f>
        <v>0</v>
      </c>
      <c r="L105" s="112"/>
    </row>
    <row r="106" spans="2:12" s="8" customFormat="1" ht="24.9" customHeight="1">
      <c r="B106" s="107"/>
      <c r="D106" s="108" t="s">
        <v>358</v>
      </c>
      <c r="E106" s="109"/>
      <c r="F106" s="109"/>
      <c r="G106" s="109"/>
      <c r="H106" s="109"/>
      <c r="I106" s="109"/>
      <c r="J106" s="110">
        <f>J1175</f>
        <v>0</v>
      </c>
      <c r="L106" s="107"/>
    </row>
    <row r="107" spans="2:12" s="9" customFormat="1" ht="19.95" customHeight="1">
      <c r="B107" s="112"/>
      <c r="D107" s="113" t="s">
        <v>359</v>
      </c>
      <c r="E107" s="114"/>
      <c r="F107" s="114"/>
      <c r="G107" s="114"/>
      <c r="H107" s="114"/>
      <c r="I107" s="114"/>
      <c r="J107" s="115">
        <f>J1176</f>
        <v>0</v>
      </c>
      <c r="L107" s="112"/>
    </row>
    <row r="108" spans="2:12" s="9" customFormat="1" ht="14.85" customHeight="1">
      <c r="B108" s="112"/>
      <c r="D108" s="113" t="s">
        <v>360</v>
      </c>
      <c r="E108" s="114"/>
      <c r="F108" s="114"/>
      <c r="G108" s="114"/>
      <c r="H108" s="114"/>
      <c r="I108" s="114"/>
      <c r="J108" s="115">
        <f>J1182</f>
        <v>0</v>
      </c>
      <c r="L108" s="112"/>
    </row>
    <row r="109" spans="2:12" s="9" customFormat="1" ht="19.95" customHeight="1">
      <c r="B109" s="112"/>
      <c r="D109" s="113" t="s">
        <v>361</v>
      </c>
      <c r="E109" s="114"/>
      <c r="F109" s="114"/>
      <c r="G109" s="114"/>
      <c r="H109" s="114"/>
      <c r="I109" s="114"/>
      <c r="J109" s="115">
        <f>J1212</f>
        <v>0</v>
      </c>
      <c r="L109" s="112"/>
    </row>
    <row r="110" spans="2:12" s="9" customFormat="1" ht="19.95" customHeight="1">
      <c r="B110" s="112"/>
      <c r="D110" s="113" t="s">
        <v>362</v>
      </c>
      <c r="E110" s="114"/>
      <c r="F110" s="114"/>
      <c r="G110" s="114"/>
      <c r="H110" s="114"/>
      <c r="I110" s="114"/>
      <c r="J110" s="115">
        <f>J1221</f>
        <v>0</v>
      </c>
      <c r="L110" s="112"/>
    </row>
    <row r="111" spans="2:12" s="9" customFormat="1" ht="14.85" customHeight="1">
      <c r="B111" s="112"/>
      <c r="D111" s="113" t="s">
        <v>363</v>
      </c>
      <c r="E111" s="114"/>
      <c r="F111" s="114"/>
      <c r="G111" s="114"/>
      <c r="H111" s="114"/>
      <c r="I111" s="114"/>
      <c r="J111" s="115">
        <f>J1230</f>
        <v>0</v>
      </c>
      <c r="L111" s="112"/>
    </row>
    <row r="112" spans="2:12" s="9" customFormat="1" ht="14.85" customHeight="1">
      <c r="B112" s="112"/>
      <c r="D112" s="113" t="s">
        <v>364</v>
      </c>
      <c r="E112" s="114"/>
      <c r="F112" s="114"/>
      <c r="G112" s="114"/>
      <c r="H112" s="114"/>
      <c r="I112" s="114"/>
      <c r="J112" s="115">
        <f>J1282</f>
        <v>0</v>
      </c>
      <c r="L112" s="112"/>
    </row>
    <row r="113" spans="2:12" s="9" customFormat="1" ht="19.95" customHeight="1">
      <c r="B113" s="112"/>
      <c r="D113" s="113" t="s">
        <v>365</v>
      </c>
      <c r="E113" s="114"/>
      <c r="F113" s="114"/>
      <c r="G113" s="114"/>
      <c r="H113" s="114"/>
      <c r="I113" s="114"/>
      <c r="J113" s="115">
        <f>J1307</f>
        <v>0</v>
      </c>
      <c r="L113" s="112"/>
    </row>
    <row r="114" spans="2:12" s="9" customFormat="1" ht="14.85" customHeight="1">
      <c r="B114" s="112"/>
      <c r="D114" s="113" t="s">
        <v>366</v>
      </c>
      <c r="E114" s="114"/>
      <c r="F114" s="114"/>
      <c r="G114" s="114"/>
      <c r="H114" s="114"/>
      <c r="I114" s="114"/>
      <c r="J114" s="115">
        <f>J1314</f>
        <v>0</v>
      </c>
      <c r="L114" s="112"/>
    </row>
    <row r="115" spans="2:12" s="9" customFormat="1" ht="14.85" customHeight="1">
      <c r="B115" s="112"/>
      <c r="D115" s="113" t="s">
        <v>367</v>
      </c>
      <c r="E115" s="114"/>
      <c r="F115" s="114"/>
      <c r="G115" s="114"/>
      <c r="H115" s="114"/>
      <c r="I115" s="114"/>
      <c r="J115" s="115">
        <f>J1361</f>
        <v>0</v>
      </c>
      <c r="L115" s="112"/>
    </row>
    <row r="116" spans="2:12" s="9" customFormat="1" ht="14.85" customHeight="1">
      <c r="B116" s="112"/>
      <c r="D116" s="113" t="s">
        <v>368</v>
      </c>
      <c r="E116" s="114"/>
      <c r="F116" s="114"/>
      <c r="G116" s="114"/>
      <c r="H116" s="114"/>
      <c r="I116" s="114"/>
      <c r="J116" s="115">
        <f>J1386</f>
        <v>0</v>
      </c>
      <c r="L116" s="112"/>
    </row>
    <row r="117" spans="2:12" s="9" customFormat="1" ht="19.95" customHeight="1">
      <c r="B117" s="112"/>
      <c r="D117" s="113" t="s">
        <v>369</v>
      </c>
      <c r="E117" s="114"/>
      <c r="F117" s="114"/>
      <c r="G117" s="114"/>
      <c r="H117" s="114"/>
      <c r="I117" s="114"/>
      <c r="J117" s="115">
        <f>J1400</f>
        <v>0</v>
      </c>
      <c r="L117" s="112"/>
    </row>
    <row r="118" spans="2:12" s="9" customFormat="1" ht="14.85" customHeight="1">
      <c r="B118" s="112"/>
      <c r="D118" s="113" t="s">
        <v>370</v>
      </c>
      <c r="E118" s="114"/>
      <c r="F118" s="114"/>
      <c r="G118" s="114"/>
      <c r="H118" s="114"/>
      <c r="I118" s="114"/>
      <c r="J118" s="115">
        <f>J1416</f>
        <v>0</v>
      </c>
      <c r="L118" s="112"/>
    </row>
    <row r="119" spans="2:12" s="9" customFormat="1" ht="14.85" customHeight="1">
      <c r="B119" s="112"/>
      <c r="D119" s="113" t="s">
        <v>371</v>
      </c>
      <c r="E119" s="114"/>
      <c r="F119" s="114"/>
      <c r="G119" s="114"/>
      <c r="H119" s="114"/>
      <c r="I119" s="114"/>
      <c r="J119" s="115">
        <f>J1457</f>
        <v>0</v>
      </c>
      <c r="L119" s="112"/>
    </row>
    <row r="120" spans="2:12" s="9" customFormat="1" ht="19.95" customHeight="1">
      <c r="B120" s="112"/>
      <c r="D120" s="113" t="s">
        <v>372</v>
      </c>
      <c r="E120" s="114"/>
      <c r="F120" s="114"/>
      <c r="G120" s="114"/>
      <c r="H120" s="114"/>
      <c r="I120" s="114"/>
      <c r="J120" s="115">
        <f>J1474</f>
        <v>0</v>
      </c>
      <c r="L120" s="112"/>
    </row>
    <row r="121" spans="2:12" s="9" customFormat="1" ht="14.85" customHeight="1">
      <c r="B121" s="112"/>
      <c r="D121" s="113" t="s">
        <v>373</v>
      </c>
      <c r="E121" s="114"/>
      <c r="F121" s="114"/>
      <c r="G121" s="114"/>
      <c r="H121" s="114"/>
      <c r="I121" s="114"/>
      <c r="J121" s="115">
        <f>J1477</f>
        <v>0</v>
      </c>
      <c r="L121" s="112"/>
    </row>
    <row r="122" spans="2:12" s="9" customFormat="1" ht="14.85" customHeight="1">
      <c r="B122" s="112"/>
      <c r="D122" s="113" t="s">
        <v>374</v>
      </c>
      <c r="E122" s="114"/>
      <c r="F122" s="114"/>
      <c r="G122" s="114"/>
      <c r="H122" s="114"/>
      <c r="I122" s="114"/>
      <c r="J122" s="115">
        <f>J1500</f>
        <v>0</v>
      </c>
      <c r="L122" s="112"/>
    </row>
    <row r="123" spans="2:12" s="9" customFormat="1" ht="14.85" customHeight="1">
      <c r="B123" s="112"/>
      <c r="D123" s="113" t="s">
        <v>375</v>
      </c>
      <c r="E123" s="114"/>
      <c r="F123" s="114"/>
      <c r="G123" s="114"/>
      <c r="H123" s="114"/>
      <c r="I123" s="114"/>
      <c r="J123" s="115">
        <f>J1510</f>
        <v>0</v>
      </c>
      <c r="L123" s="112"/>
    </row>
    <row r="124" spans="2:12" s="9" customFormat="1" ht="19.95" customHeight="1">
      <c r="B124" s="112"/>
      <c r="D124" s="113" t="s">
        <v>376</v>
      </c>
      <c r="E124" s="114"/>
      <c r="F124" s="114"/>
      <c r="G124" s="114"/>
      <c r="H124" s="114"/>
      <c r="I124" s="114"/>
      <c r="J124" s="115">
        <f>J1519</f>
        <v>0</v>
      </c>
      <c r="L124" s="112"/>
    </row>
    <row r="125" spans="2:12" s="9" customFormat="1" ht="14.85" customHeight="1">
      <c r="B125" s="112"/>
      <c r="D125" s="113" t="s">
        <v>377</v>
      </c>
      <c r="E125" s="114"/>
      <c r="F125" s="114"/>
      <c r="G125" s="114"/>
      <c r="H125" s="114"/>
      <c r="I125" s="114"/>
      <c r="J125" s="115">
        <f>J1522</f>
        <v>0</v>
      </c>
      <c r="L125" s="112"/>
    </row>
    <row r="126" spans="2:12" s="9" customFormat="1" ht="19.95" customHeight="1">
      <c r="B126" s="112"/>
      <c r="D126" s="113" t="s">
        <v>378</v>
      </c>
      <c r="E126" s="114"/>
      <c r="F126" s="114"/>
      <c r="G126" s="114"/>
      <c r="H126" s="114"/>
      <c r="I126" s="114"/>
      <c r="J126" s="115">
        <f>J1541</f>
        <v>0</v>
      </c>
      <c r="L126" s="112"/>
    </row>
    <row r="127" spans="2:12" s="9" customFormat="1" ht="14.85" customHeight="1">
      <c r="B127" s="112"/>
      <c r="D127" s="113" t="s">
        <v>379</v>
      </c>
      <c r="E127" s="114"/>
      <c r="F127" s="114"/>
      <c r="G127" s="114"/>
      <c r="H127" s="114"/>
      <c r="I127" s="114"/>
      <c r="J127" s="115">
        <f>J1554</f>
        <v>0</v>
      </c>
      <c r="L127" s="112"/>
    </row>
    <row r="128" spans="2:12" s="9" customFormat="1" ht="14.85" customHeight="1">
      <c r="B128" s="112"/>
      <c r="D128" s="113" t="s">
        <v>380</v>
      </c>
      <c r="E128" s="114"/>
      <c r="F128" s="114"/>
      <c r="G128" s="114"/>
      <c r="H128" s="114"/>
      <c r="I128" s="114"/>
      <c r="J128" s="115">
        <f>J1627</f>
        <v>0</v>
      </c>
      <c r="L128" s="112"/>
    </row>
    <row r="129" spans="2:12" s="9" customFormat="1" ht="19.95" customHeight="1">
      <c r="B129" s="112"/>
      <c r="D129" s="113" t="s">
        <v>381</v>
      </c>
      <c r="E129" s="114"/>
      <c r="F129" s="114"/>
      <c r="G129" s="114"/>
      <c r="H129" s="114"/>
      <c r="I129" s="114"/>
      <c r="J129" s="115">
        <f>J1637</f>
        <v>0</v>
      </c>
      <c r="L129" s="112"/>
    </row>
    <row r="130" spans="2:12" s="9" customFormat="1" ht="14.85" customHeight="1">
      <c r="B130" s="112"/>
      <c r="D130" s="113" t="s">
        <v>382</v>
      </c>
      <c r="E130" s="114"/>
      <c r="F130" s="114"/>
      <c r="G130" s="114"/>
      <c r="H130" s="114"/>
      <c r="I130" s="114"/>
      <c r="J130" s="115">
        <f>J1664</f>
        <v>0</v>
      </c>
      <c r="L130" s="112"/>
    </row>
    <row r="131" spans="2:12" s="9" customFormat="1" ht="19.95" customHeight="1">
      <c r="B131" s="112"/>
      <c r="D131" s="113" t="s">
        <v>383</v>
      </c>
      <c r="E131" s="114"/>
      <c r="F131" s="114"/>
      <c r="G131" s="114"/>
      <c r="H131" s="114"/>
      <c r="I131" s="114"/>
      <c r="J131" s="115">
        <f>J1729</f>
        <v>0</v>
      </c>
      <c r="L131" s="112"/>
    </row>
    <row r="132" spans="2:12" s="9" customFormat="1" ht="19.95" customHeight="1">
      <c r="B132" s="112"/>
      <c r="D132" s="113" t="s">
        <v>384</v>
      </c>
      <c r="E132" s="114"/>
      <c r="F132" s="114"/>
      <c r="G132" s="114"/>
      <c r="H132" s="114"/>
      <c r="I132" s="114"/>
      <c r="J132" s="115">
        <f>J1748</f>
        <v>0</v>
      </c>
      <c r="L132" s="112"/>
    </row>
    <row r="133" spans="2:12" s="9" customFormat="1" ht="14.85" customHeight="1">
      <c r="B133" s="112"/>
      <c r="D133" s="113" t="s">
        <v>385</v>
      </c>
      <c r="E133" s="114"/>
      <c r="F133" s="114"/>
      <c r="G133" s="114"/>
      <c r="H133" s="114"/>
      <c r="I133" s="114"/>
      <c r="J133" s="115">
        <f>J1793</f>
        <v>0</v>
      </c>
      <c r="L133" s="112"/>
    </row>
    <row r="134" spans="2:12" s="9" customFormat="1" ht="14.85" customHeight="1">
      <c r="B134" s="112"/>
      <c r="D134" s="113" t="s">
        <v>386</v>
      </c>
      <c r="E134" s="114"/>
      <c r="F134" s="114"/>
      <c r="G134" s="114"/>
      <c r="H134" s="114"/>
      <c r="I134" s="114"/>
      <c r="J134" s="115">
        <f>J1827</f>
        <v>0</v>
      </c>
      <c r="L134" s="112"/>
    </row>
    <row r="135" spans="2:12" s="9" customFormat="1" ht="19.95" customHeight="1">
      <c r="B135" s="112"/>
      <c r="D135" s="113" t="s">
        <v>387</v>
      </c>
      <c r="E135" s="114"/>
      <c r="F135" s="114"/>
      <c r="G135" s="114"/>
      <c r="H135" s="114"/>
      <c r="I135" s="114"/>
      <c r="J135" s="115">
        <f>J1860</f>
        <v>0</v>
      </c>
      <c r="L135" s="112"/>
    </row>
    <row r="136" spans="2:12" s="9" customFormat="1" ht="19.95" customHeight="1">
      <c r="B136" s="112"/>
      <c r="D136" s="113" t="s">
        <v>388</v>
      </c>
      <c r="E136" s="114"/>
      <c r="F136" s="114"/>
      <c r="G136" s="114"/>
      <c r="H136" s="114"/>
      <c r="I136" s="114"/>
      <c r="J136" s="115">
        <f>J1883</f>
        <v>0</v>
      </c>
      <c r="L136" s="112"/>
    </row>
    <row r="137" spans="2:12" s="9" customFormat="1" ht="14.85" customHeight="1">
      <c r="B137" s="112"/>
      <c r="D137" s="113" t="s">
        <v>389</v>
      </c>
      <c r="E137" s="114"/>
      <c r="F137" s="114"/>
      <c r="G137" s="114"/>
      <c r="H137" s="114"/>
      <c r="I137" s="114"/>
      <c r="J137" s="115">
        <f>J1924</f>
        <v>0</v>
      </c>
      <c r="L137" s="112"/>
    </row>
    <row r="138" spans="2:12" s="9" customFormat="1" ht="19.95" customHeight="1">
      <c r="B138" s="112"/>
      <c r="D138" s="113" t="s">
        <v>390</v>
      </c>
      <c r="E138" s="114"/>
      <c r="F138" s="114"/>
      <c r="G138" s="114"/>
      <c r="H138" s="114"/>
      <c r="I138" s="114"/>
      <c r="J138" s="115">
        <f>J1932</f>
        <v>0</v>
      </c>
      <c r="L138" s="112"/>
    </row>
    <row r="139" spans="2:12" s="9" customFormat="1" ht="19.95" customHeight="1">
      <c r="B139" s="112"/>
      <c r="D139" s="113" t="s">
        <v>391</v>
      </c>
      <c r="E139" s="114"/>
      <c r="F139" s="114"/>
      <c r="G139" s="114"/>
      <c r="H139" s="114"/>
      <c r="I139" s="114"/>
      <c r="J139" s="115">
        <f>J1945</f>
        <v>0</v>
      </c>
      <c r="L139" s="112"/>
    </row>
    <row r="140" spans="2:12" s="9" customFormat="1" ht="19.95" customHeight="1">
      <c r="B140" s="112"/>
      <c r="D140" s="113" t="s">
        <v>392</v>
      </c>
      <c r="E140" s="114"/>
      <c r="F140" s="114"/>
      <c r="G140" s="114"/>
      <c r="H140" s="114"/>
      <c r="I140" s="114"/>
      <c r="J140" s="115">
        <f>J1980</f>
        <v>0</v>
      </c>
      <c r="L140" s="112"/>
    </row>
    <row r="141" spans="2:12" s="1" customFormat="1" ht="21.75" customHeight="1">
      <c r="B141" s="34"/>
      <c r="L141" s="34"/>
    </row>
    <row r="142" spans="2:12" s="1" customFormat="1" ht="6.9" customHeight="1">
      <c r="B142" s="43"/>
      <c r="C142" s="44"/>
      <c r="D142" s="44"/>
      <c r="E142" s="44"/>
      <c r="F142" s="44"/>
      <c r="G142" s="44"/>
      <c r="H142" s="44"/>
      <c r="I142" s="44"/>
      <c r="J142" s="44"/>
      <c r="K142" s="44"/>
      <c r="L142" s="34"/>
    </row>
    <row r="146" spans="2:63" s="1" customFormat="1" ht="6.9" customHeight="1">
      <c r="B146" s="45"/>
      <c r="C146" s="46"/>
      <c r="D146" s="46"/>
      <c r="E146" s="46"/>
      <c r="F146" s="46"/>
      <c r="G146" s="46"/>
      <c r="H146" s="46"/>
      <c r="I146" s="46"/>
      <c r="J146" s="46"/>
      <c r="K146" s="46"/>
      <c r="L146" s="34"/>
    </row>
    <row r="147" spans="2:63" s="1" customFormat="1" ht="24.9" customHeight="1">
      <c r="B147" s="34"/>
      <c r="C147" s="23" t="s">
        <v>393</v>
      </c>
      <c r="L147" s="34"/>
    </row>
    <row r="148" spans="2:63" s="1" customFormat="1" ht="6.9" customHeight="1">
      <c r="B148" s="34"/>
      <c r="L148" s="34"/>
    </row>
    <row r="149" spans="2:63" s="1" customFormat="1" ht="12" customHeight="1">
      <c r="B149" s="34"/>
      <c r="C149" s="29" t="s">
        <v>17</v>
      </c>
      <c r="L149" s="34"/>
    </row>
    <row r="150" spans="2:63" s="1" customFormat="1" ht="16.5" customHeight="1">
      <c r="B150" s="34"/>
      <c r="E150" s="352" t="str">
        <f>E7</f>
        <v>Obecní dům Rudíkov - smlouva č. 1 - SO01, 10, 12</v>
      </c>
      <c r="F150" s="353"/>
      <c r="G150" s="353"/>
      <c r="H150" s="353"/>
      <c r="L150" s="34"/>
    </row>
    <row r="151" spans="2:63" s="1" customFormat="1" ht="12" customHeight="1">
      <c r="B151" s="34"/>
      <c r="C151" s="29" t="s">
        <v>132</v>
      </c>
      <c r="L151" s="34"/>
    </row>
    <row r="152" spans="2:63" s="1" customFormat="1" ht="16.5" customHeight="1">
      <c r="B152" s="34"/>
      <c r="E152" s="339" t="str">
        <f>E9</f>
        <v>1 - SO01</v>
      </c>
      <c r="F152" s="351"/>
      <c r="G152" s="351"/>
      <c r="H152" s="351"/>
      <c r="L152" s="34"/>
    </row>
    <row r="153" spans="2:63" s="1" customFormat="1" ht="6.9" customHeight="1">
      <c r="B153" s="34"/>
      <c r="L153" s="34"/>
    </row>
    <row r="154" spans="2:63" s="1" customFormat="1" ht="12" customHeight="1">
      <c r="B154" s="34"/>
      <c r="C154" s="29" t="s">
        <v>21</v>
      </c>
      <c r="F154" s="27" t="str">
        <f>F12</f>
        <v xml:space="preserve"> </v>
      </c>
      <c r="I154" s="29" t="s">
        <v>23</v>
      </c>
      <c r="J154" s="51" t="str">
        <f>IF(J12="","",J12)</f>
        <v>10. 1. 2024</v>
      </c>
      <c r="L154" s="34"/>
    </row>
    <row r="155" spans="2:63" s="1" customFormat="1" ht="6.9" customHeight="1">
      <c r="B155" s="34"/>
      <c r="L155" s="34"/>
    </row>
    <row r="156" spans="2:63" s="1" customFormat="1" ht="15.15" customHeight="1">
      <c r="B156" s="34"/>
      <c r="C156" s="29" t="s">
        <v>25</v>
      </c>
      <c r="F156" s="27" t="str">
        <f>E15</f>
        <v xml:space="preserve"> </v>
      </c>
      <c r="I156" s="29" t="s">
        <v>31</v>
      </c>
      <c r="J156" s="32" t="str">
        <f>E21</f>
        <v xml:space="preserve">BS projekt s.r.o. </v>
      </c>
      <c r="L156" s="34"/>
    </row>
    <row r="157" spans="2:63" s="1" customFormat="1" ht="25.65" customHeight="1">
      <c r="B157" s="34"/>
      <c r="C157" s="29" t="s">
        <v>29</v>
      </c>
      <c r="F157" s="27" t="str">
        <f>IF(E18="","",E18)</f>
        <v>Vyplň údaj</v>
      </c>
      <c r="I157" s="29" t="s">
        <v>34</v>
      </c>
      <c r="J157" s="32" t="str">
        <f>E24</f>
        <v>Ing. Tomáš Hrdlička, Jan Hajný</v>
      </c>
      <c r="L157" s="34"/>
    </row>
    <row r="158" spans="2:63" s="1" customFormat="1" ht="10.35" customHeight="1">
      <c r="B158" s="34"/>
      <c r="L158" s="34"/>
    </row>
    <row r="159" spans="2:63" s="10" customFormat="1" ht="29.25" customHeight="1">
      <c r="B159" s="117"/>
      <c r="C159" s="118" t="s">
        <v>394</v>
      </c>
      <c r="D159" s="119" t="s">
        <v>57</v>
      </c>
      <c r="E159" s="119" t="s">
        <v>53</v>
      </c>
      <c r="F159" s="119" t="s">
        <v>54</v>
      </c>
      <c r="G159" s="119" t="s">
        <v>395</v>
      </c>
      <c r="H159" s="119" t="s">
        <v>396</v>
      </c>
      <c r="I159" s="119" t="s">
        <v>397</v>
      </c>
      <c r="J159" s="119" t="s">
        <v>281</v>
      </c>
      <c r="K159" s="120" t="s">
        <v>398</v>
      </c>
      <c r="L159" s="117"/>
      <c r="M159" s="58" t="s">
        <v>3</v>
      </c>
      <c r="N159" s="59" t="s">
        <v>42</v>
      </c>
      <c r="O159" s="59" t="s">
        <v>399</v>
      </c>
      <c r="P159" s="59" t="s">
        <v>400</v>
      </c>
      <c r="Q159" s="59" t="s">
        <v>401</v>
      </c>
      <c r="R159" s="59" t="s">
        <v>402</v>
      </c>
      <c r="S159" s="59" t="s">
        <v>403</v>
      </c>
      <c r="T159" s="60" t="s">
        <v>404</v>
      </c>
    </row>
    <row r="160" spans="2:63" s="1" customFormat="1" ht="22.8" customHeight="1">
      <c r="B160" s="34"/>
      <c r="C160" s="63" t="s">
        <v>405</v>
      </c>
      <c r="J160" s="121">
        <f>BK160</f>
        <v>0</v>
      </c>
      <c r="L160" s="34"/>
      <c r="M160" s="61"/>
      <c r="N160" s="52"/>
      <c r="O160" s="52"/>
      <c r="P160" s="122">
        <f>P161+P1175</f>
        <v>0</v>
      </c>
      <c r="Q160" s="52"/>
      <c r="R160" s="122">
        <f>R161+R1175</f>
        <v>895.46440522846262</v>
      </c>
      <c r="S160" s="52"/>
      <c r="T160" s="123">
        <f>T161+T1175</f>
        <v>2.3002370000000001E-2</v>
      </c>
      <c r="AT160" s="19" t="s">
        <v>71</v>
      </c>
      <c r="AU160" s="19" t="s">
        <v>287</v>
      </c>
      <c r="BK160" s="124">
        <f>BK161+BK1175</f>
        <v>0</v>
      </c>
    </row>
    <row r="161" spans="2:65" s="11" customFormat="1" ht="25.95" customHeight="1">
      <c r="B161" s="125"/>
      <c r="D161" s="126" t="s">
        <v>71</v>
      </c>
      <c r="E161" s="127" t="s">
        <v>406</v>
      </c>
      <c r="F161" s="127" t="s">
        <v>407</v>
      </c>
      <c r="I161" s="128"/>
      <c r="J161" s="129">
        <f>BK161</f>
        <v>0</v>
      </c>
      <c r="L161" s="125"/>
      <c r="M161" s="130"/>
      <c r="P161" s="131">
        <f>P162+P233+P386+P609+P826+P1124+P1140+P1172</f>
        <v>0</v>
      </c>
      <c r="R161" s="131">
        <f>R162+R233+R386+R609+R826+R1124+R1140+R1172</f>
        <v>825.7165146868391</v>
      </c>
      <c r="T161" s="132">
        <f>T162+T233+T386+T609+T826+T1124+T1140+T1172</f>
        <v>1.31E-3</v>
      </c>
      <c r="AR161" s="126" t="s">
        <v>76</v>
      </c>
      <c r="AT161" s="133" t="s">
        <v>71</v>
      </c>
      <c r="AU161" s="133" t="s">
        <v>72</v>
      </c>
      <c r="AY161" s="126" t="s">
        <v>408</v>
      </c>
      <c r="BK161" s="134">
        <f>BK162+BK233+BK386+BK609+BK826+BK1124+BK1140+BK1172</f>
        <v>0</v>
      </c>
    </row>
    <row r="162" spans="2:65" s="11" customFormat="1" ht="22.8" customHeight="1">
      <c r="B162" s="125"/>
      <c r="D162" s="126" t="s">
        <v>71</v>
      </c>
      <c r="E162" s="135" t="s">
        <v>76</v>
      </c>
      <c r="F162" s="135" t="s">
        <v>409</v>
      </c>
      <c r="I162" s="128"/>
      <c r="J162" s="136">
        <f>BK162</f>
        <v>0</v>
      </c>
      <c r="L162" s="125"/>
      <c r="M162" s="130"/>
      <c r="P162" s="131">
        <f>P163+P175+P205+P219</f>
        <v>0</v>
      </c>
      <c r="R162" s="131">
        <f>R163+R175+R205+R219</f>
        <v>0</v>
      </c>
      <c r="T162" s="132">
        <f>T163+T175+T205+T219</f>
        <v>0</v>
      </c>
      <c r="AR162" s="126" t="s">
        <v>76</v>
      </c>
      <c r="AT162" s="133" t="s">
        <v>71</v>
      </c>
      <c r="AU162" s="133" t="s">
        <v>76</v>
      </c>
      <c r="AY162" s="126" t="s">
        <v>408</v>
      </c>
      <c r="BK162" s="134">
        <f>BK163+BK175+BK205+BK219</f>
        <v>0</v>
      </c>
    </row>
    <row r="163" spans="2:65" s="11" customFormat="1" ht="20.85" customHeight="1">
      <c r="B163" s="125"/>
      <c r="D163" s="126" t="s">
        <v>71</v>
      </c>
      <c r="E163" s="135" t="s">
        <v>84</v>
      </c>
      <c r="F163" s="135" t="s">
        <v>410</v>
      </c>
      <c r="I163" s="128"/>
      <c r="J163" s="136">
        <f>BK163</f>
        <v>0</v>
      </c>
      <c r="L163" s="125"/>
      <c r="M163" s="130"/>
      <c r="P163" s="131">
        <f>SUM(P164:P174)</f>
        <v>0</v>
      </c>
      <c r="R163" s="131">
        <f>SUM(R164:R174)</f>
        <v>0</v>
      </c>
      <c r="T163" s="132">
        <f>SUM(T164:T174)</f>
        <v>0</v>
      </c>
      <c r="AR163" s="126" t="s">
        <v>76</v>
      </c>
      <c r="AT163" s="133" t="s">
        <v>71</v>
      </c>
      <c r="AU163" s="133" t="s">
        <v>80</v>
      </c>
      <c r="AY163" s="126" t="s">
        <v>408</v>
      </c>
      <c r="BK163" s="134">
        <f>SUM(BK164:BK174)</f>
        <v>0</v>
      </c>
    </row>
    <row r="164" spans="2:65" s="1" customFormat="1" ht="24.15" customHeight="1">
      <c r="B164" s="137"/>
      <c r="C164" s="138" t="s">
        <v>76</v>
      </c>
      <c r="D164" s="138" t="s">
        <v>411</v>
      </c>
      <c r="E164" s="139" t="s">
        <v>412</v>
      </c>
      <c r="F164" s="140" t="s">
        <v>413</v>
      </c>
      <c r="G164" s="141" t="s">
        <v>117</v>
      </c>
      <c r="H164" s="142">
        <v>289.85000000000002</v>
      </c>
      <c r="I164" s="143"/>
      <c r="J164" s="144">
        <f>ROUND(I164*H164,2)</f>
        <v>0</v>
      </c>
      <c r="K164" s="140" t="s">
        <v>414</v>
      </c>
      <c r="L164" s="34"/>
      <c r="M164" s="145" t="s">
        <v>3</v>
      </c>
      <c r="N164" s="146" t="s">
        <v>43</v>
      </c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8">
        <f>S164*H164</f>
        <v>0</v>
      </c>
      <c r="AR164" s="149" t="s">
        <v>415</v>
      </c>
      <c r="AT164" s="149" t="s">
        <v>411</v>
      </c>
      <c r="AU164" s="149" t="s">
        <v>114</v>
      </c>
      <c r="AY164" s="19" t="s">
        <v>408</v>
      </c>
      <c r="BE164" s="150">
        <f>IF(N164="základní",J164,0)</f>
        <v>0</v>
      </c>
      <c r="BF164" s="150">
        <f>IF(N164="snížená",J164,0)</f>
        <v>0</v>
      </c>
      <c r="BG164" s="150">
        <f>IF(N164="zákl. přenesená",J164,0)</f>
        <v>0</v>
      </c>
      <c r="BH164" s="150">
        <f>IF(N164="sníž. přenesená",J164,0)</f>
        <v>0</v>
      </c>
      <c r="BI164" s="150">
        <f>IF(N164="nulová",J164,0)</f>
        <v>0</v>
      </c>
      <c r="BJ164" s="19" t="s">
        <v>76</v>
      </c>
      <c r="BK164" s="150">
        <f>ROUND(I164*H164,2)</f>
        <v>0</v>
      </c>
      <c r="BL164" s="19" t="s">
        <v>415</v>
      </c>
      <c r="BM164" s="149" t="s">
        <v>416</v>
      </c>
    </row>
    <row r="165" spans="2:65" s="1" customFormat="1">
      <c r="B165" s="34"/>
      <c r="D165" s="151" t="s">
        <v>417</v>
      </c>
      <c r="F165" s="152" t="s">
        <v>418</v>
      </c>
      <c r="I165" s="153"/>
      <c r="L165" s="34"/>
      <c r="M165" s="154"/>
      <c r="T165" s="55"/>
      <c r="AT165" s="19" t="s">
        <v>417</v>
      </c>
      <c r="AU165" s="19" t="s">
        <v>114</v>
      </c>
    </row>
    <row r="166" spans="2:65" s="12" customFormat="1">
      <c r="B166" s="155"/>
      <c r="D166" s="156" t="s">
        <v>419</v>
      </c>
      <c r="E166" s="157" t="s">
        <v>3</v>
      </c>
      <c r="F166" s="158" t="s">
        <v>263</v>
      </c>
      <c r="H166" s="159">
        <v>289.85000000000002</v>
      </c>
      <c r="I166" s="160"/>
      <c r="L166" s="155"/>
      <c r="M166" s="161"/>
      <c r="T166" s="162"/>
      <c r="AT166" s="157" t="s">
        <v>419</v>
      </c>
      <c r="AU166" s="157" t="s">
        <v>114</v>
      </c>
      <c r="AV166" s="12" t="s">
        <v>80</v>
      </c>
      <c r="AW166" s="12" t="s">
        <v>33</v>
      </c>
      <c r="AX166" s="12" t="s">
        <v>76</v>
      </c>
      <c r="AY166" s="157" t="s">
        <v>408</v>
      </c>
    </row>
    <row r="167" spans="2:65" s="1" customFormat="1" ht="37.799999999999997" customHeight="1">
      <c r="B167" s="137"/>
      <c r="C167" s="138" t="s">
        <v>80</v>
      </c>
      <c r="D167" s="138" t="s">
        <v>411</v>
      </c>
      <c r="E167" s="139" t="s">
        <v>420</v>
      </c>
      <c r="F167" s="140" t="s">
        <v>421</v>
      </c>
      <c r="G167" s="141" t="s">
        <v>117</v>
      </c>
      <c r="H167" s="142">
        <v>289.85000000000002</v>
      </c>
      <c r="I167" s="143"/>
      <c r="J167" s="144">
        <f>ROUND(I167*H167,2)</f>
        <v>0</v>
      </c>
      <c r="K167" s="140" t="s">
        <v>414</v>
      </c>
      <c r="L167" s="34"/>
      <c r="M167" s="145" t="s">
        <v>3</v>
      </c>
      <c r="N167" s="146" t="s">
        <v>43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AR167" s="149" t="s">
        <v>415</v>
      </c>
      <c r="AT167" s="149" t="s">
        <v>411</v>
      </c>
      <c r="AU167" s="149" t="s">
        <v>114</v>
      </c>
      <c r="AY167" s="19" t="s">
        <v>408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9" t="s">
        <v>76</v>
      </c>
      <c r="BK167" s="150">
        <f>ROUND(I167*H167,2)</f>
        <v>0</v>
      </c>
      <c r="BL167" s="19" t="s">
        <v>415</v>
      </c>
      <c r="BM167" s="149" t="s">
        <v>422</v>
      </c>
    </row>
    <row r="168" spans="2:65" s="1" customFormat="1">
      <c r="B168" s="34"/>
      <c r="D168" s="151" t="s">
        <v>417</v>
      </c>
      <c r="F168" s="152" t="s">
        <v>423</v>
      </c>
      <c r="I168" s="153"/>
      <c r="L168" s="34"/>
      <c r="M168" s="154"/>
      <c r="T168" s="55"/>
      <c r="AT168" s="19" t="s">
        <v>417</v>
      </c>
      <c r="AU168" s="19" t="s">
        <v>114</v>
      </c>
    </row>
    <row r="169" spans="2:65" s="1" customFormat="1" ht="62.7" customHeight="1">
      <c r="B169" s="137"/>
      <c r="C169" s="138" t="s">
        <v>114</v>
      </c>
      <c r="D169" s="138" t="s">
        <v>411</v>
      </c>
      <c r="E169" s="139" t="s">
        <v>424</v>
      </c>
      <c r="F169" s="140" t="s">
        <v>425</v>
      </c>
      <c r="G169" s="141" t="s">
        <v>426</v>
      </c>
      <c r="H169" s="142">
        <v>57.97</v>
      </c>
      <c r="I169" s="143"/>
      <c r="J169" s="144">
        <f>ROUND(I169*H169,2)</f>
        <v>0</v>
      </c>
      <c r="K169" s="140" t="s">
        <v>414</v>
      </c>
      <c r="L169" s="34"/>
      <c r="M169" s="145" t="s">
        <v>3</v>
      </c>
      <c r="N169" s="146" t="s">
        <v>43</v>
      </c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AR169" s="149" t="s">
        <v>415</v>
      </c>
      <c r="AT169" s="149" t="s">
        <v>411</v>
      </c>
      <c r="AU169" s="149" t="s">
        <v>114</v>
      </c>
      <c r="AY169" s="19" t="s">
        <v>408</v>
      </c>
      <c r="BE169" s="150">
        <f>IF(N169="základní",J169,0)</f>
        <v>0</v>
      </c>
      <c r="BF169" s="150">
        <f>IF(N169="snížená",J169,0)</f>
        <v>0</v>
      </c>
      <c r="BG169" s="150">
        <f>IF(N169="zákl. přenesená",J169,0)</f>
        <v>0</v>
      </c>
      <c r="BH169" s="150">
        <f>IF(N169="sníž. přenesená",J169,0)</f>
        <v>0</v>
      </c>
      <c r="BI169" s="150">
        <f>IF(N169="nulová",J169,0)</f>
        <v>0</v>
      </c>
      <c r="BJ169" s="19" t="s">
        <v>76</v>
      </c>
      <c r="BK169" s="150">
        <f>ROUND(I169*H169,2)</f>
        <v>0</v>
      </c>
      <c r="BL169" s="19" t="s">
        <v>415</v>
      </c>
      <c r="BM169" s="149" t="s">
        <v>427</v>
      </c>
    </row>
    <row r="170" spans="2:65" s="1" customFormat="1">
      <c r="B170" s="34"/>
      <c r="D170" s="151" t="s">
        <v>417</v>
      </c>
      <c r="F170" s="152" t="s">
        <v>428</v>
      </c>
      <c r="I170" s="153"/>
      <c r="L170" s="34"/>
      <c r="M170" s="154"/>
      <c r="T170" s="55"/>
      <c r="AT170" s="19" t="s">
        <v>417</v>
      </c>
      <c r="AU170" s="19" t="s">
        <v>114</v>
      </c>
    </row>
    <row r="171" spans="2:65" s="1" customFormat="1" ht="19.2">
      <c r="B171" s="34"/>
      <c r="D171" s="156" t="s">
        <v>429</v>
      </c>
      <c r="F171" s="163" t="s">
        <v>430</v>
      </c>
      <c r="I171" s="153"/>
      <c r="L171" s="34"/>
      <c r="M171" s="154"/>
      <c r="T171" s="55"/>
      <c r="AT171" s="19" t="s">
        <v>429</v>
      </c>
      <c r="AU171" s="19" t="s">
        <v>114</v>
      </c>
    </row>
    <row r="172" spans="2:65" s="12" customFormat="1">
      <c r="B172" s="155"/>
      <c r="D172" s="156" t="s">
        <v>419</v>
      </c>
      <c r="E172" s="157" t="s">
        <v>3</v>
      </c>
      <c r="F172" s="158" t="s">
        <v>431</v>
      </c>
      <c r="H172" s="159">
        <v>57.97</v>
      </c>
      <c r="I172" s="160"/>
      <c r="L172" s="155"/>
      <c r="M172" s="161"/>
      <c r="T172" s="162"/>
      <c r="AT172" s="157" t="s">
        <v>419</v>
      </c>
      <c r="AU172" s="157" t="s">
        <v>114</v>
      </c>
      <c r="AV172" s="12" t="s">
        <v>80</v>
      </c>
      <c r="AW172" s="12" t="s">
        <v>33</v>
      </c>
      <c r="AX172" s="12" t="s">
        <v>76</v>
      </c>
      <c r="AY172" s="157" t="s">
        <v>408</v>
      </c>
    </row>
    <row r="173" spans="2:65" s="1" customFormat="1" ht="44.25" customHeight="1">
      <c r="B173" s="137"/>
      <c r="C173" s="138" t="s">
        <v>415</v>
      </c>
      <c r="D173" s="138" t="s">
        <v>411</v>
      </c>
      <c r="E173" s="139" t="s">
        <v>432</v>
      </c>
      <c r="F173" s="140" t="s">
        <v>433</v>
      </c>
      <c r="G173" s="141" t="s">
        <v>426</v>
      </c>
      <c r="H173" s="142">
        <v>57.97</v>
      </c>
      <c r="I173" s="143"/>
      <c r="J173" s="144">
        <f>ROUND(I173*H173,2)</f>
        <v>0</v>
      </c>
      <c r="K173" s="140" t="s">
        <v>414</v>
      </c>
      <c r="L173" s="34"/>
      <c r="M173" s="145" t="s">
        <v>3</v>
      </c>
      <c r="N173" s="146" t="s">
        <v>43</v>
      </c>
      <c r="P173" s="147">
        <f>O173*H173</f>
        <v>0</v>
      </c>
      <c r="Q173" s="147">
        <v>0</v>
      </c>
      <c r="R173" s="147">
        <f>Q173*H173</f>
        <v>0</v>
      </c>
      <c r="S173" s="147">
        <v>0</v>
      </c>
      <c r="T173" s="148">
        <f>S173*H173</f>
        <v>0</v>
      </c>
      <c r="AR173" s="149" t="s">
        <v>415</v>
      </c>
      <c r="AT173" s="149" t="s">
        <v>411</v>
      </c>
      <c r="AU173" s="149" t="s">
        <v>114</v>
      </c>
      <c r="AY173" s="19" t="s">
        <v>408</v>
      </c>
      <c r="BE173" s="150">
        <f>IF(N173="základní",J173,0)</f>
        <v>0</v>
      </c>
      <c r="BF173" s="150">
        <f>IF(N173="snížená",J173,0)</f>
        <v>0</v>
      </c>
      <c r="BG173" s="150">
        <f>IF(N173="zákl. přenesená",J173,0)</f>
        <v>0</v>
      </c>
      <c r="BH173" s="150">
        <f>IF(N173="sníž. přenesená",J173,0)</f>
        <v>0</v>
      </c>
      <c r="BI173" s="150">
        <f>IF(N173="nulová",J173,0)</f>
        <v>0</v>
      </c>
      <c r="BJ173" s="19" t="s">
        <v>76</v>
      </c>
      <c r="BK173" s="150">
        <f>ROUND(I173*H173,2)</f>
        <v>0</v>
      </c>
      <c r="BL173" s="19" t="s">
        <v>415</v>
      </c>
      <c r="BM173" s="149" t="s">
        <v>434</v>
      </c>
    </row>
    <row r="174" spans="2:65" s="1" customFormat="1">
      <c r="B174" s="34"/>
      <c r="D174" s="151" t="s">
        <v>417</v>
      </c>
      <c r="F174" s="152" t="s">
        <v>435</v>
      </c>
      <c r="I174" s="153"/>
      <c r="L174" s="34"/>
      <c r="M174" s="154"/>
      <c r="T174" s="55"/>
      <c r="AT174" s="19" t="s">
        <v>417</v>
      </c>
      <c r="AU174" s="19" t="s">
        <v>114</v>
      </c>
    </row>
    <row r="175" spans="2:65" s="11" customFormat="1" ht="20.85" customHeight="1">
      <c r="B175" s="125"/>
      <c r="D175" s="126" t="s">
        <v>71</v>
      </c>
      <c r="E175" s="135" t="s">
        <v>9</v>
      </c>
      <c r="F175" s="135" t="s">
        <v>436</v>
      </c>
      <c r="I175" s="128"/>
      <c r="J175" s="136">
        <f>BK175</f>
        <v>0</v>
      </c>
      <c r="L175" s="125"/>
      <c r="M175" s="130"/>
      <c r="P175" s="131">
        <f>SUM(P176:P204)</f>
        <v>0</v>
      </c>
      <c r="R175" s="131">
        <f>SUM(R176:R204)</f>
        <v>0</v>
      </c>
      <c r="T175" s="132">
        <f>SUM(T176:T204)</f>
        <v>0</v>
      </c>
      <c r="AR175" s="126" t="s">
        <v>76</v>
      </c>
      <c r="AT175" s="133" t="s">
        <v>71</v>
      </c>
      <c r="AU175" s="133" t="s">
        <v>80</v>
      </c>
      <c r="AY175" s="126" t="s">
        <v>408</v>
      </c>
      <c r="BK175" s="134">
        <f>SUM(BK176:BK204)</f>
        <v>0</v>
      </c>
    </row>
    <row r="176" spans="2:65" s="1" customFormat="1" ht="49.05" customHeight="1">
      <c r="B176" s="137"/>
      <c r="C176" s="138" t="s">
        <v>437</v>
      </c>
      <c r="D176" s="138" t="s">
        <v>411</v>
      </c>
      <c r="E176" s="139" t="s">
        <v>438</v>
      </c>
      <c r="F176" s="140" t="s">
        <v>439</v>
      </c>
      <c r="G176" s="141" t="s">
        <v>426</v>
      </c>
      <c r="H176" s="142">
        <v>639.59199999999998</v>
      </c>
      <c r="I176" s="143"/>
      <c r="J176" s="144">
        <f>ROUND(I176*H176,2)</f>
        <v>0</v>
      </c>
      <c r="K176" s="140" t="s">
        <v>414</v>
      </c>
      <c r="L176" s="34"/>
      <c r="M176" s="145" t="s">
        <v>3</v>
      </c>
      <c r="N176" s="146" t="s">
        <v>43</v>
      </c>
      <c r="P176" s="147">
        <f>O176*H176</f>
        <v>0</v>
      </c>
      <c r="Q176" s="147">
        <v>0</v>
      </c>
      <c r="R176" s="147">
        <f>Q176*H176</f>
        <v>0</v>
      </c>
      <c r="S176" s="147">
        <v>0</v>
      </c>
      <c r="T176" s="148">
        <f>S176*H176</f>
        <v>0</v>
      </c>
      <c r="AR176" s="149" t="s">
        <v>415</v>
      </c>
      <c r="AT176" s="149" t="s">
        <v>411</v>
      </c>
      <c r="AU176" s="149" t="s">
        <v>114</v>
      </c>
      <c r="AY176" s="19" t="s">
        <v>408</v>
      </c>
      <c r="BE176" s="150">
        <f>IF(N176="základní",J176,0)</f>
        <v>0</v>
      </c>
      <c r="BF176" s="150">
        <f>IF(N176="snížená",J176,0)</f>
        <v>0</v>
      </c>
      <c r="BG176" s="150">
        <f>IF(N176="zákl. přenesená",J176,0)</f>
        <v>0</v>
      </c>
      <c r="BH176" s="150">
        <f>IF(N176="sníž. přenesená",J176,0)</f>
        <v>0</v>
      </c>
      <c r="BI176" s="150">
        <f>IF(N176="nulová",J176,0)</f>
        <v>0</v>
      </c>
      <c r="BJ176" s="19" t="s">
        <v>76</v>
      </c>
      <c r="BK176" s="150">
        <f>ROUND(I176*H176,2)</f>
        <v>0</v>
      </c>
      <c r="BL176" s="19" t="s">
        <v>415</v>
      </c>
      <c r="BM176" s="149" t="s">
        <v>440</v>
      </c>
    </row>
    <row r="177" spans="2:65" s="1" customFormat="1">
      <c r="B177" s="34"/>
      <c r="D177" s="151" t="s">
        <v>417</v>
      </c>
      <c r="F177" s="152" t="s">
        <v>441</v>
      </c>
      <c r="I177" s="153"/>
      <c r="L177" s="34"/>
      <c r="M177" s="154"/>
      <c r="T177" s="55"/>
      <c r="AT177" s="19" t="s">
        <v>417</v>
      </c>
      <c r="AU177" s="19" t="s">
        <v>114</v>
      </c>
    </row>
    <row r="178" spans="2:65" s="13" customFormat="1">
      <c r="B178" s="164"/>
      <c r="D178" s="156" t="s">
        <v>419</v>
      </c>
      <c r="E178" s="165" t="s">
        <v>3</v>
      </c>
      <c r="F178" s="166" t="s">
        <v>442</v>
      </c>
      <c r="H178" s="165" t="s">
        <v>3</v>
      </c>
      <c r="I178" s="167"/>
      <c r="L178" s="164"/>
      <c r="M178" s="168"/>
      <c r="T178" s="169"/>
      <c r="AT178" s="165" t="s">
        <v>419</v>
      </c>
      <c r="AU178" s="165" t="s">
        <v>114</v>
      </c>
      <c r="AV178" s="13" t="s">
        <v>76</v>
      </c>
      <c r="AW178" s="13" t="s">
        <v>33</v>
      </c>
      <c r="AX178" s="13" t="s">
        <v>72</v>
      </c>
      <c r="AY178" s="165" t="s">
        <v>408</v>
      </c>
    </row>
    <row r="179" spans="2:65" s="12" customFormat="1">
      <c r="B179" s="155"/>
      <c r="D179" s="156" t="s">
        <v>419</v>
      </c>
      <c r="E179" s="157" t="s">
        <v>3</v>
      </c>
      <c r="F179" s="158" t="s">
        <v>443</v>
      </c>
      <c r="H179" s="159">
        <v>38.5</v>
      </c>
      <c r="I179" s="160"/>
      <c r="L179" s="155"/>
      <c r="M179" s="161"/>
      <c r="T179" s="162"/>
      <c r="AT179" s="157" t="s">
        <v>419</v>
      </c>
      <c r="AU179" s="157" t="s">
        <v>114</v>
      </c>
      <c r="AV179" s="12" t="s">
        <v>80</v>
      </c>
      <c r="AW179" s="12" t="s">
        <v>33</v>
      </c>
      <c r="AX179" s="12" t="s">
        <v>72</v>
      </c>
      <c r="AY179" s="157" t="s">
        <v>408</v>
      </c>
    </row>
    <row r="180" spans="2:65" s="13" customFormat="1">
      <c r="B180" s="164"/>
      <c r="D180" s="156" t="s">
        <v>419</v>
      </c>
      <c r="E180" s="165" t="s">
        <v>3</v>
      </c>
      <c r="F180" s="166" t="s">
        <v>444</v>
      </c>
      <c r="H180" s="165" t="s">
        <v>3</v>
      </c>
      <c r="I180" s="167"/>
      <c r="L180" s="164"/>
      <c r="M180" s="168"/>
      <c r="T180" s="169"/>
      <c r="AT180" s="165" t="s">
        <v>419</v>
      </c>
      <c r="AU180" s="165" t="s">
        <v>114</v>
      </c>
      <c r="AV180" s="13" t="s">
        <v>76</v>
      </c>
      <c r="AW180" s="13" t="s">
        <v>33</v>
      </c>
      <c r="AX180" s="13" t="s">
        <v>72</v>
      </c>
      <c r="AY180" s="165" t="s">
        <v>408</v>
      </c>
    </row>
    <row r="181" spans="2:65" s="12" customFormat="1">
      <c r="B181" s="155"/>
      <c r="D181" s="156" t="s">
        <v>419</v>
      </c>
      <c r="E181" s="157" t="s">
        <v>3</v>
      </c>
      <c r="F181" s="158" t="s">
        <v>445</v>
      </c>
      <c r="H181" s="159">
        <v>415.14</v>
      </c>
      <c r="I181" s="160"/>
      <c r="L181" s="155"/>
      <c r="M181" s="161"/>
      <c r="T181" s="162"/>
      <c r="AT181" s="157" t="s">
        <v>419</v>
      </c>
      <c r="AU181" s="157" t="s">
        <v>114</v>
      </c>
      <c r="AV181" s="12" t="s">
        <v>80</v>
      </c>
      <c r="AW181" s="12" t="s">
        <v>33</v>
      </c>
      <c r="AX181" s="12" t="s">
        <v>72</v>
      </c>
      <c r="AY181" s="157" t="s">
        <v>408</v>
      </c>
    </row>
    <row r="182" spans="2:65" s="13" customFormat="1">
      <c r="B182" s="164"/>
      <c r="D182" s="156" t="s">
        <v>419</v>
      </c>
      <c r="E182" s="165" t="s">
        <v>3</v>
      </c>
      <c r="F182" s="166" t="s">
        <v>446</v>
      </c>
      <c r="H182" s="165" t="s">
        <v>3</v>
      </c>
      <c r="I182" s="167"/>
      <c r="L182" s="164"/>
      <c r="M182" s="168"/>
      <c r="T182" s="169"/>
      <c r="AT182" s="165" t="s">
        <v>419</v>
      </c>
      <c r="AU182" s="165" t="s">
        <v>114</v>
      </c>
      <c r="AV182" s="13" t="s">
        <v>76</v>
      </c>
      <c r="AW182" s="13" t="s">
        <v>33</v>
      </c>
      <c r="AX182" s="13" t="s">
        <v>72</v>
      </c>
      <c r="AY182" s="165" t="s">
        <v>408</v>
      </c>
    </row>
    <row r="183" spans="2:65" s="12" customFormat="1">
      <c r="B183" s="155"/>
      <c r="D183" s="156" t="s">
        <v>419</v>
      </c>
      <c r="E183" s="157" t="s">
        <v>3</v>
      </c>
      <c r="F183" s="158" t="s">
        <v>447</v>
      </c>
      <c r="H183" s="159">
        <v>99.727000000000004</v>
      </c>
      <c r="I183" s="160"/>
      <c r="L183" s="155"/>
      <c r="M183" s="161"/>
      <c r="T183" s="162"/>
      <c r="AT183" s="157" t="s">
        <v>419</v>
      </c>
      <c r="AU183" s="157" t="s">
        <v>114</v>
      </c>
      <c r="AV183" s="12" t="s">
        <v>80</v>
      </c>
      <c r="AW183" s="12" t="s">
        <v>33</v>
      </c>
      <c r="AX183" s="12" t="s">
        <v>72</v>
      </c>
      <c r="AY183" s="157" t="s">
        <v>408</v>
      </c>
    </row>
    <row r="184" spans="2:65" s="12" customFormat="1">
      <c r="B184" s="155"/>
      <c r="D184" s="156" t="s">
        <v>419</v>
      </c>
      <c r="E184" s="157" t="s">
        <v>3</v>
      </c>
      <c r="F184" s="158" t="s">
        <v>448</v>
      </c>
      <c r="H184" s="159">
        <v>61.25</v>
      </c>
      <c r="I184" s="160"/>
      <c r="L184" s="155"/>
      <c r="M184" s="161"/>
      <c r="T184" s="162"/>
      <c r="AT184" s="157" t="s">
        <v>419</v>
      </c>
      <c r="AU184" s="157" t="s">
        <v>114</v>
      </c>
      <c r="AV184" s="12" t="s">
        <v>80</v>
      </c>
      <c r="AW184" s="12" t="s">
        <v>33</v>
      </c>
      <c r="AX184" s="12" t="s">
        <v>72</v>
      </c>
      <c r="AY184" s="157" t="s">
        <v>408</v>
      </c>
    </row>
    <row r="185" spans="2:65" s="12" customFormat="1">
      <c r="B185" s="155"/>
      <c r="D185" s="156" t="s">
        <v>419</v>
      </c>
      <c r="E185" s="157" t="s">
        <v>3</v>
      </c>
      <c r="F185" s="158" t="s">
        <v>449</v>
      </c>
      <c r="H185" s="159">
        <v>23.625</v>
      </c>
      <c r="I185" s="160"/>
      <c r="L185" s="155"/>
      <c r="M185" s="161"/>
      <c r="T185" s="162"/>
      <c r="AT185" s="157" t="s">
        <v>419</v>
      </c>
      <c r="AU185" s="157" t="s">
        <v>114</v>
      </c>
      <c r="AV185" s="12" t="s">
        <v>80</v>
      </c>
      <c r="AW185" s="12" t="s">
        <v>33</v>
      </c>
      <c r="AX185" s="12" t="s">
        <v>72</v>
      </c>
      <c r="AY185" s="157" t="s">
        <v>408</v>
      </c>
    </row>
    <row r="186" spans="2:65" s="12" customFormat="1">
      <c r="B186" s="155"/>
      <c r="D186" s="156" t="s">
        <v>419</v>
      </c>
      <c r="E186" s="157" t="s">
        <v>3</v>
      </c>
      <c r="F186" s="158" t="s">
        <v>450</v>
      </c>
      <c r="H186" s="159">
        <v>1.35</v>
      </c>
      <c r="I186" s="160"/>
      <c r="L186" s="155"/>
      <c r="M186" s="161"/>
      <c r="T186" s="162"/>
      <c r="AT186" s="157" t="s">
        <v>419</v>
      </c>
      <c r="AU186" s="157" t="s">
        <v>114</v>
      </c>
      <c r="AV186" s="12" t="s">
        <v>80</v>
      </c>
      <c r="AW186" s="12" t="s">
        <v>33</v>
      </c>
      <c r="AX186" s="12" t="s">
        <v>72</v>
      </c>
      <c r="AY186" s="157" t="s">
        <v>408</v>
      </c>
    </row>
    <row r="187" spans="2:65" s="14" customFormat="1">
      <c r="B187" s="170"/>
      <c r="D187" s="156" t="s">
        <v>419</v>
      </c>
      <c r="E187" s="171" t="s">
        <v>3</v>
      </c>
      <c r="F187" s="172" t="s">
        <v>451</v>
      </c>
      <c r="H187" s="173">
        <v>639.59199999999998</v>
      </c>
      <c r="I187" s="174"/>
      <c r="L187" s="170"/>
      <c r="M187" s="175"/>
      <c r="T187" s="176"/>
      <c r="AT187" s="171" t="s">
        <v>419</v>
      </c>
      <c r="AU187" s="171" t="s">
        <v>114</v>
      </c>
      <c r="AV187" s="14" t="s">
        <v>415</v>
      </c>
      <c r="AW187" s="14" t="s">
        <v>33</v>
      </c>
      <c r="AX187" s="14" t="s">
        <v>76</v>
      </c>
      <c r="AY187" s="171" t="s">
        <v>408</v>
      </c>
    </row>
    <row r="188" spans="2:65" s="1" customFormat="1" ht="44.25" customHeight="1">
      <c r="B188" s="137"/>
      <c r="C188" s="138" t="s">
        <v>452</v>
      </c>
      <c r="D188" s="138" t="s">
        <v>411</v>
      </c>
      <c r="E188" s="139" t="s">
        <v>453</v>
      </c>
      <c r="F188" s="140" t="s">
        <v>454</v>
      </c>
      <c r="G188" s="141" t="s">
        <v>426</v>
      </c>
      <c r="H188" s="142">
        <v>2</v>
      </c>
      <c r="I188" s="143"/>
      <c r="J188" s="144">
        <f>ROUND(I188*H188,2)</f>
        <v>0</v>
      </c>
      <c r="K188" s="140" t="s">
        <v>414</v>
      </c>
      <c r="L188" s="34"/>
      <c r="M188" s="145" t="s">
        <v>3</v>
      </c>
      <c r="N188" s="146" t="s">
        <v>43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415</v>
      </c>
      <c r="AT188" s="149" t="s">
        <v>411</v>
      </c>
      <c r="AU188" s="149" t="s">
        <v>114</v>
      </c>
      <c r="AY188" s="19" t="s">
        <v>408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9" t="s">
        <v>76</v>
      </c>
      <c r="BK188" s="150">
        <f>ROUND(I188*H188,2)</f>
        <v>0</v>
      </c>
      <c r="BL188" s="19" t="s">
        <v>415</v>
      </c>
      <c r="BM188" s="149" t="s">
        <v>455</v>
      </c>
    </row>
    <row r="189" spans="2:65" s="1" customFormat="1">
      <c r="B189" s="34"/>
      <c r="D189" s="151" t="s">
        <v>417</v>
      </c>
      <c r="F189" s="152" t="s">
        <v>456</v>
      </c>
      <c r="I189" s="153"/>
      <c r="L189" s="34"/>
      <c r="M189" s="154"/>
      <c r="T189" s="55"/>
      <c r="AT189" s="19" t="s">
        <v>417</v>
      </c>
      <c r="AU189" s="19" t="s">
        <v>114</v>
      </c>
    </row>
    <row r="190" spans="2:65" s="12" customFormat="1">
      <c r="B190" s="155"/>
      <c r="D190" s="156" t="s">
        <v>419</v>
      </c>
      <c r="E190" s="157" t="s">
        <v>3</v>
      </c>
      <c r="F190" s="158" t="s">
        <v>457</v>
      </c>
      <c r="H190" s="159">
        <v>2</v>
      </c>
      <c r="I190" s="160"/>
      <c r="L190" s="155"/>
      <c r="M190" s="161"/>
      <c r="T190" s="162"/>
      <c r="AT190" s="157" t="s">
        <v>419</v>
      </c>
      <c r="AU190" s="157" t="s">
        <v>114</v>
      </c>
      <c r="AV190" s="12" t="s">
        <v>80</v>
      </c>
      <c r="AW190" s="12" t="s">
        <v>33</v>
      </c>
      <c r="AX190" s="12" t="s">
        <v>72</v>
      </c>
      <c r="AY190" s="157" t="s">
        <v>408</v>
      </c>
    </row>
    <row r="191" spans="2:65" s="14" customFormat="1">
      <c r="B191" s="170"/>
      <c r="D191" s="156" t="s">
        <v>419</v>
      </c>
      <c r="E191" s="171" t="s">
        <v>3</v>
      </c>
      <c r="F191" s="172" t="s">
        <v>451</v>
      </c>
      <c r="H191" s="173">
        <v>2</v>
      </c>
      <c r="I191" s="174"/>
      <c r="L191" s="170"/>
      <c r="M191" s="175"/>
      <c r="T191" s="176"/>
      <c r="AT191" s="171" t="s">
        <v>419</v>
      </c>
      <c r="AU191" s="171" t="s">
        <v>114</v>
      </c>
      <c r="AV191" s="14" t="s">
        <v>415</v>
      </c>
      <c r="AW191" s="14" t="s">
        <v>33</v>
      </c>
      <c r="AX191" s="14" t="s">
        <v>76</v>
      </c>
      <c r="AY191" s="171" t="s">
        <v>408</v>
      </c>
    </row>
    <row r="192" spans="2:65" s="1" customFormat="1" ht="44.25" customHeight="1">
      <c r="B192" s="137"/>
      <c r="C192" s="138" t="s">
        <v>458</v>
      </c>
      <c r="D192" s="138" t="s">
        <v>411</v>
      </c>
      <c r="E192" s="139" t="s">
        <v>459</v>
      </c>
      <c r="F192" s="140" t="s">
        <v>460</v>
      </c>
      <c r="G192" s="141" t="s">
        <v>426</v>
      </c>
      <c r="H192" s="142">
        <v>25.457999999999998</v>
      </c>
      <c r="I192" s="143"/>
      <c r="J192" s="144">
        <f>ROUND(I192*H192,2)</f>
        <v>0</v>
      </c>
      <c r="K192" s="140" t="s">
        <v>414</v>
      </c>
      <c r="L192" s="34"/>
      <c r="M192" s="145" t="s">
        <v>3</v>
      </c>
      <c r="N192" s="146" t="s">
        <v>43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AR192" s="149" t="s">
        <v>415</v>
      </c>
      <c r="AT192" s="149" t="s">
        <v>411</v>
      </c>
      <c r="AU192" s="149" t="s">
        <v>114</v>
      </c>
      <c r="AY192" s="19" t="s">
        <v>408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9" t="s">
        <v>76</v>
      </c>
      <c r="BK192" s="150">
        <f>ROUND(I192*H192,2)</f>
        <v>0</v>
      </c>
      <c r="BL192" s="19" t="s">
        <v>415</v>
      </c>
      <c r="BM192" s="149" t="s">
        <v>461</v>
      </c>
    </row>
    <row r="193" spans="2:65" s="1" customFormat="1">
      <c r="B193" s="34"/>
      <c r="D193" s="151" t="s">
        <v>417</v>
      </c>
      <c r="F193" s="152" t="s">
        <v>462</v>
      </c>
      <c r="I193" s="153"/>
      <c r="L193" s="34"/>
      <c r="M193" s="154"/>
      <c r="T193" s="55"/>
      <c r="AT193" s="19" t="s">
        <v>417</v>
      </c>
      <c r="AU193" s="19" t="s">
        <v>114</v>
      </c>
    </row>
    <row r="194" spans="2:65" s="13" customFormat="1">
      <c r="B194" s="164"/>
      <c r="D194" s="156" t="s">
        <v>419</v>
      </c>
      <c r="E194" s="165" t="s">
        <v>3</v>
      </c>
      <c r="F194" s="166" t="s">
        <v>463</v>
      </c>
      <c r="H194" s="165" t="s">
        <v>3</v>
      </c>
      <c r="I194" s="167"/>
      <c r="L194" s="164"/>
      <c r="M194" s="168"/>
      <c r="T194" s="169"/>
      <c r="AT194" s="165" t="s">
        <v>419</v>
      </c>
      <c r="AU194" s="165" t="s">
        <v>114</v>
      </c>
      <c r="AV194" s="13" t="s">
        <v>76</v>
      </c>
      <c r="AW194" s="13" t="s">
        <v>33</v>
      </c>
      <c r="AX194" s="13" t="s">
        <v>72</v>
      </c>
      <c r="AY194" s="165" t="s">
        <v>408</v>
      </c>
    </row>
    <row r="195" spans="2:65" s="12" customFormat="1">
      <c r="B195" s="155"/>
      <c r="D195" s="156" t="s">
        <v>419</v>
      </c>
      <c r="E195" s="157" t="s">
        <v>3</v>
      </c>
      <c r="F195" s="158" t="s">
        <v>464</v>
      </c>
      <c r="H195" s="159">
        <v>1.6659999999999999</v>
      </c>
      <c r="I195" s="160"/>
      <c r="L195" s="155"/>
      <c r="M195" s="161"/>
      <c r="T195" s="162"/>
      <c r="AT195" s="157" t="s">
        <v>419</v>
      </c>
      <c r="AU195" s="157" t="s">
        <v>114</v>
      </c>
      <c r="AV195" s="12" t="s">
        <v>80</v>
      </c>
      <c r="AW195" s="12" t="s">
        <v>33</v>
      </c>
      <c r="AX195" s="12" t="s">
        <v>72</v>
      </c>
      <c r="AY195" s="157" t="s">
        <v>408</v>
      </c>
    </row>
    <row r="196" spans="2:65" s="12" customFormat="1">
      <c r="B196" s="155"/>
      <c r="D196" s="156" t="s">
        <v>419</v>
      </c>
      <c r="E196" s="157" t="s">
        <v>3</v>
      </c>
      <c r="F196" s="158" t="s">
        <v>465</v>
      </c>
      <c r="H196" s="159">
        <v>12.837999999999999</v>
      </c>
      <c r="I196" s="160"/>
      <c r="L196" s="155"/>
      <c r="M196" s="161"/>
      <c r="T196" s="162"/>
      <c r="AT196" s="157" t="s">
        <v>419</v>
      </c>
      <c r="AU196" s="157" t="s">
        <v>114</v>
      </c>
      <c r="AV196" s="12" t="s">
        <v>80</v>
      </c>
      <c r="AW196" s="12" t="s">
        <v>33</v>
      </c>
      <c r="AX196" s="12" t="s">
        <v>72</v>
      </c>
      <c r="AY196" s="157" t="s">
        <v>408</v>
      </c>
    </row>
    <row r="197" spans="2:65" s="13" customFormat="1">
      <c r="B197" s="164"/>
      <c r="D197" s="156" t="s">
        <v>419</v>
      </c>
      <c r="E197" s="165" t="s">
        <v>3</v>
      </c>
      <c r="F197" s="166" t="s">
        <v>466</v>
      </c>
      <c r="H197" s="165" t="s">
        <v>3</v>
      </c>
      <c r="I197" s="167"/>
      <c r="L197" s="164"/>
      <c r="M197" s="168"/>
      <c r="T197" s="169"/>
      <c r="AT197" s="165" t="s">
        <v>419</v>
      </c>
      <c r="AU197" s="165" t="s">
        <v>114</v>
      </c>
      <c r="AV197" s="13" t="s">
        <v>76</v>
      </c>
      <c r="AW197" s="13" t="s">
        <v>33</v>
      </c>
      <c r="AX197" s="13" t="s">
        <v>72</v>
      </c>
      <c r="AY197" s="165" t="s">
        <v>408</v>
      </c>
    </row>
    <row r="198" spans="2:65" s="12" customFormat="1">
      <c r="B198" s="155"/>
      <c r="D198" s="156" t="s">
        <v>419</v>
      </c>
      <c r="E198" s="157" t="s">
        <v>3</v>
      </c>
      <c r="F198" s="158" t="s">
        <v>467</v>
      </c>
      <c r="H198" s="159">
        <v>9.7539999999999996</v>
      </c>
      <c r="I198" s="160"/>
      <c r="L198" s="155"/>
      <c r="M198" s="161"/>
      <c r="T198" s="162"/>
      <c r="AT198" s="157" t="s">
        <v>419</v>
      </c>
      <c r="AU198" s="157" t="s">
        <v>114</v>
      </c>
      <c r="AV198" s="12" t="s">
        <v>80</v>
      </c>
      <c r="AW198" s="12" t="s">
        <v>33</v>
      </c>
      <c r="AX198" s="12" t="s">
        <v>72</v>
      </c>
      <c r="AY198" s="157" t="s">
        <v>408</v>
      </c>
    </row>
    <row r="199" spans="2:65" s="13" customFormat="1">
      <c r="B199" s="164"/>
      <c r="D199" s="156" t="s">
        <v>419</v>
      </c>
      <c r="E199" s="165" t="s">
        <v>3</v>
      </c>
      <c r="F199" s="166" t="s">
        <v>468</v>
      </c>
      <c r="H199" s="165" t="s">
        <v>3</v>
      </c>
      <c r="I199" s="167"/>
      <c r="L199" s="164"/>
      <c r="M199" s="168"/>
      <c r="T199" s="169"/>
      <c r="AT199" s="165" t="s">
        <v>419</v>
      </c>
      <c r="AU199" s="165" t="s">
        <v>114</v>
      </c>
      <c r="AV199" s="13" t="s">
        <v>76</v>
      </c>
      <c r="AW199" s="13" t="s">
        <v>33</v>
      </c>
      <c r="AX199" s="13" t="s">
        <v>72</v>
      </c>
      <c r="AY199" s="165" t="s">
        <v>408</v>
      </c>
    </row>
    <row r="200" spans="2:65" s="12" customFormat="1">
      <c r="B200" s="155"/>
      <c r="D200" s="156" t="s">
        <v>419</v>
      </c>
      <c r="E200" s="157" t="s">
        <v>3</v>
      </c>
      <c r="F200" s="158" t="s">
        <v>469</v>
      </c>
      <c r="H200" s="159">
        <v>1.2</v>
      </c>
      <c r="I200" s="160"/>
      <c r="L200" s="155"/>
      <c r="M200" s="161"/>
      <c r="T200" s="162"/>
      <c r="AT200" s="157" t="s">
        <v>419</v>
      </c>
      <c r="AU200" s="157" t="s">
        <v>114</v>
      </c>
      <c r="AV200" s="12" t="s">
        <v>80</v>
      </c>
      <c r="AW200" s="12" t="s">
        <v>33</v>
      </c>
      <c r="AX200" s="12" t="s">
        <v>72</v>
      </c>
      <c r="AY200" s="157" t="s">
        <v>408</v>
      </c>
    </row>
    <row r="201" spans="2:65" s="14" customFormat="1">
      <c r="B201" s="170"/>
      <c r="D201" s="156" t="s">
        <v>419</v>
      </c>
      <c r="E201" s="171" t="s">
        <v>3</v>
      </c>
      <c r="F201" s="172" t="s">
        <v>451</v>
      </c>
      <c r="H201" s="173">
        <v>25.457999999999998</v>
      </c>
      <c r="I201" s="174"/>
      <c r="L201" s="170"/>
      <c r="M201" s="175"/>
      <c r="T201" s="176"/>
      <c r="AT201" s="171" t="s">
        <v>419</v>
      </c>
      <c r="AU201" s="171" t="s">
        <v>114</v>
      </c>
      <c r="AV201" s="14" t="s">
        <v>415</v>
      </c>
      <c r="AW201" s="14" t="s">
        <v>33</v>
      </c>
      <c r="AX201" s="14" t="s">
        <v>76</v>
      </c>
      <c r="AY201" s="171" t="s">
        <v>408</v>
      </c>
    </row>
    <row r="202" spans="2:65" s="1" customFormat="1" ht="44.25" customHeight="1">
      <c r="B202" s="137"/>
      <c r="C202" s="138" t="s">
        <v>470</v>
      </c>
      <c r="D202" s="138" t="s">
        <v>411</v>
      </c>
      <c r="E202" s="139" t="s">
        <v>471</v>
      </c>
      <c r="F202" s="140" t="s">
        <v>472</v>
      </c>
      <c r="G202" s="141" t="s">
        <v>426</v>
      </c>
      <c r="H202" s="142">
        <v>4.5</v>
      </c>
      <c r="I202" s="143"/>
      <c r="J202" s="144">
        <f>ROUND(I202*H202,2)</f>
        <v>0</v>
      </c>
      <c r="K202" s="140" t="s">
        <v>414</v>
      </c>
      <c r="L202" s="34"/>
      <c r="M202" s="145" t="s">
        <v>3</v>
      </c>
      <c r="N202" s="146" t="s">
        <v>43</v>
      </c>
      <c r="P202" s="147">
        <f>O202*H202</f>
        <v>0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415</v>
      </c>
      <c r="AT202" s="149" t="s">
        <v>411</v>
      </c>
      <c r="AU202" s="149" t="s">
        <v>114</v>
      </c>
      <c r="AY202" s="19" t="s">
        <v>408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9" t="s">
        <v>76</v>
      </c>
      <c r="BK202" s="150">
        <f>ROUND(I202*H202,2)</f>
        <v>0</v>
      </c>
      <c r="BL202" s="19" t="s">
        <v>415</v>
      </c>
      <c r="BM202" s="149" t="s">
        <v>473</v>
      </c>
    </row>
    <row r="203" spans="2:65" s="1" customFormat="1">
      <c r="B203" s="34"/>
      <c r="D203" s="151" t="s">
        <v>417</v>
      </c>
      <c r="F203" s="152" t="s">
        <v>474</v>
      </c>
      <c r="I203" s="153"/>
      <c r="L203" s="34"/>
      <c r="M203" s="154"/>
      <c r="T203" s="55"/>
      <c r="AT203" s="19" t="s">
        <v>417</v>
      </c>
      <c r="AU203" s="19" t="s">
        <v>114</v>
      </c>
    </row>
    <row r="204" spans="2:65" s="12" customFormat="1">
      <c r="B204" s="155"/>
      <c r="D204" s="156" t="s">
        <v>419</v>
      </c>
      <c r="E204" s="157" t="s">
        <v>3</v>
      </c>
      <c r="F204" s="158" t="s">
        <v>475</v>
      </c>
      <c r="H204" s="159">
        <v>4.5</v>
      </c>
      <c r="I204" s="160"/>
      <c r="L204" s="155"/>
      <c r="M204" s="161"/>
      <c r="T204" s="162"/>
      <c r="AT204" s="157" t="s">
        <v>419</v>
      </c>
      <c r="AU204" s="157" t="s">
        <v>114</v>
      </c>
      <c r="AV204" s="12" t="s">
        <v>80</v>
      </c>
      <c r="AW204" s="12" t="s">
        <v>33</v>
      </c>
      <c r="AX204" s="12" t="s">
        <v>76</v>
      </c>
      <c r="AY204" s="157" t="s">
        <v>408</v>
      </c>
    </row>
    <row r="205" spans="2:65" s="11" customFormat="1" ht="20.85" customHeight="1">
      <c r="B205" s="125"/>
      <c r="D205" s="126" t="s">
        <v>71</v>
      </c>
      <c r="E205" s="135" t="s">
        <v>89</v>
      </c>
      <c r="F205" s="135" t="s">
        <v>476</v>
      </c>
      <c r="I205" s="128"/>
      <c r="J205" s="136">
        <f>BK205</f>
        <v>0</v>
      </c>
      <c r="L205" s="125"/>
      <c r="M205" s="130"/>
      <c r="P205" s="131">
        <f>SUM(P206:P218)</f>
        <v>0</v>
      </c>
      <c r="R205" s="131">
        <f>SUM(R206:R218)</f>
        <v>0</v>
      </c>
      <c r="T205" s="132">
        <f>SUM(T206:T218)</f>
        <v>0</v>
      </c>
      <c r="AR205" s="126" t="s">
        <v>76</v>
      </c>
      <c r="AT205" s="133" t="s">
        <v>71</v>
      </c>
      <c r="AU205" s="133" t="s">
        <v>80</v>
      </c>
      <c r="AY205" s="126" t="s">
        <v>408</v>
      </c>
      <c r="BK205" s="134">
        <f>SUM(BK206:BK218)</f>
        <v>0</v>
      </c>
    </row>
    <row r="206" spans="2:65" s="1" customFormat="1" ht="44.25" customHeight="1">
      <c r="B206" s="137"/>
      <c r="C206" s="138" t="s">
        <v>107</v>
      </c>
      <c r="D206" s="138" t="s">
        <v>411</v>
      </c>
      <c r="E206" s="139" t="s">
        <v>477</v>
      </c>
      <c r="F206" s="140" t="s">
        <v>478</v>
      </c>
      <c r="G206" s="141" t="s">
        <v>426</v>
      </c>
      <c r="H206" s="142">
        <v>200.952</v>
      </c>
      <c r="I206" s="143"/>
      <c r="J206" s="144">
        <f>ROUND(I206*H206,2)</f>
        <v>0</v>
      </c>
      <c r="K206" s="140" t="s">
        <v>414</v>
      </c>
      <c r="L206" s="34"/>
      <c r="M206" s="145" t="s">
        <v>3</v>
      </c>
      <c r="N206" s="146" t="s">
        <v>43</v>
      </c>
      <c r="P206" s="147">
        <f>O206*H206</f>
        <v>0</v>
      </c>
      <c r="Q206" s="147">
        <v>0</v>
      </c>
      <c r="R206" s="147">
        <f>Q206*H206</f>
        <v>0</v>
      </c>
      <c r="S206" s="147">
        <v>0</v>
      </c>
      <c r="T206" s="148">
        <f>S206*H206</f>
        <v>0</v>
      </c>
      <c r="AR206" s="149" t="s">
        <v>415</v>
      </c>
      <c r="AT206" s="149" t="s">
        <v>411</v>
      </c>
      <c r="AU206" s="149" t="s">
        <v>114</v>
      </c>
      <c r="AY206" s="19" t="s">
        <v>408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9" t="s">
        <v>76</v>
      </c>
      <c r="BK206" s="150">
        <f>ROUND(I206*H206,2)</f>
        <v>0</v>
      </c>
      <c r="BL206" s="19" t="s">
        <v>415</v>
      </c>
      <c r="BM206" s="149" t="s">
        <v>479</v>
      </c>
    </row>
    <row r="207" spans="2:65" s="1" customFormat="1">
      <c r="B207" s="34"/>
      <c r="D207" s="151" t="s">
        <v>417</v>
      </c>
      <c r="F207" s="152" t="s">
        <v>480</v>
      </c>
      <c r="I207" s="153"/>
      <c r="L207" s="34"/>
      <c r="M207" s="154"/>
      <c r="T207" s="55"/>
      <c r="AT207" s="19" t="s">
        <v>417</v>
      </c>
      <c r="AU207" s="19" t="s">
        <v>114</v>
      </c>
    </row>
    <row r="208" spans="2:65" s="13" customFormat="1">
      <c r="B208" s="164"/>
      <c r="D208" s="156" t="s">
        <v>419</v>
      </c>
      <c r="E208" s="165" t="s">
        <v>3</v>
      </c>
      <c r="F208" s="166" t="s">
        <v>446</v>
      </c>
      <c r="H208" s="165" t="s">
        <v>3</v>
      </c>
      <c r="I208" s="167"/>
      <c r="L208" s="164"/>
      <c r="M208" s="168"/>
      <c r="T208" s="169"/>
      <c r="AT208" s="165" t="s">
        <v>419</v>
      </c>
      <c r="AU208" s="165" t="s">
        <v>114</v>
      </c>
      <c r="AV208" s="13" t="s">
        <v>76</v>
      </c>
      <c r="AW208" s="13" t="s">
        <v>33</v>
      </c>
      <c r="AX208" s="13" t="s">
        <v>72</v>
      </c>
      <c r="AY208" s="165" t="s">
        <v>408</v>
      </c>
    </row>
    <row r="209" spans="2:65" s="12" customFormat="1">
      <c r="B209" s="155"/>
      <c r="D209" s="156" t="s">
        <v>419</v>
      </c>
      <c r="E209" s="157" t="s">
        <v>3</v>
      </c>
      <c r="F209" s="158" t="s">
        <v>447</v>
      </c>
      <c r="H209" s="159">
        <v>99.727000000000004</v>
      </c>
      <c r="I209" s="160"/>
      <c r="L209" s="155"/>
      <c r="M209" s="161"/>
      <c r="T209" s="162"/>
      <c r="AT209" s="157" t="s">
        <v>419</v>
      </c>
      <c r="AU209" s="157" t="s">
        <v>114</v>
      </c>
      <c r="AV209" s="12" t="s">
        <v>80</v>
      </c>
      <c r="AW209" s="12" t="s">
        <v>33</v>
      </c>
      <c r="AX209" s="12" t="s">
        <v>72</v>
      </c>
      <c r="AY209" s="157" t="s">
        <v>408</v>
      </c>
    </row>
    <row r="210" spans="2:65" s="12" customFormat="1">
      <c r="B210" s="155"/>
      <c r="D210" s="156" t="s">
        <v>419</v>
      </c>
      <c r="E210" s="157" t="s">
        <v>3</v>
      </c>
      <c r="F210" s="158" t="s">
        <v>448</v>
      </c>
      <c r="H210" s="159">
        <v>61.25</v>
      </c>
      <c r="I210" s="160"/>
      <c r="L210" s="155"/>
      <c r="M210" s="161"/>
      <c r="T210" s="162"/>
      <c r="AT210" s="157" t="s">
        <v>419</v>
      </c>
      <c r="AU210" s="157" t="s">
        <v>114</v>
      </c>
      <c r="AV210" s="12" t="s">
        <v>80</v>
      </c>
      <c r="AW210" s="12" t="s">
        <v>33</v>
      </c>
      <c r="AX210" s="12" t="s">
        <v>72</v>
      </c>
      <c r="AY210" s="157" t="s">
        <v>408</v>
      </c>
    </row>
    <row r="211" spans="2:65" s="12" customFormat="1">
      <c r="B211" s="155"/>
      <c r="D211" s="156" t="s">
        <v>419</v>
      </c>
      <c r="E211" s="157" t="s">
        <v>3</v>
      </c>
      <c r="F211" s="158" t="s">
        <v>449</v>
      </c>
      <c r="H211" s="159">
        <v>23.625</v>
      </c>
      <c r="I211" s="160"/>
      <c r="L211" s="155"/>
      <c r="M211" s="161"/>
      <c r="T211" s="162"/>
      <c r="AT211" s="157" t="s">
        <v>419</v>
      </c>
      <c r="AU211" s="157" t="s">
        <v>114</v>
      </c>
      <c r="AV211" s="12" t="s">
        <v>80</v>
      </c>
      <c r="AW211" s="12" t="s">
        <v>33</v>
      </c>
      <c r="AX211" s="12" t="s">
        <v>72</v>
      </c>
      <c r="AY211" s="157" t="s">
        <v>408</v>
      </c>
    </row>
    <row r="212" spans="2:65" s="12" customFormat="1">
      <c r="B212" s="155"/>
      <c r="D212" s="156" t="s">
        <v>419</v>
      </c>
      <c r="E212" s="157" t="s">
        <v>3</v>
      </c>
      <c r="F212" s="158" t="s">
        <v>450</v>
      </c>
      <c r="H212" s="159">
        <v>1.35</v>
      </c>
      <c r="I212" s="160"/>
      <c r="L212" s="155"/>
      <c r="M212" s="161"/>
      <c r="T212" s="162"/>
      <c r="AT212" s="157" t="s">
        <v>419</v>
      </c>
      <c r="AU212" s="157" t="s">
        <v>114</v>
      </c>
      <c r="AV212" s="12" t="s">
        <v>80</v>
      </c>
      <c r="AW212" s="12" t="s">
        <v>33</v>
      </c>
      <c r="AX212" s="12" t="s">
        <v>72</v>
      </c>
      <c r="AY212" s="157" t="s">
        <v>408</v>
      </c>
    </row>
    <row r="213" spans="2:65" s="12" customFormat="1">
      <c r="B213" s="155"/>
      <c r="D213" s="156" t="s">
        <v>419</v>
      </c>
      <c r="E213" s="157" t="s">
        <v>3</v>
      </c>
      <c r="F213" s="158" t="s">
        <v>481</v>
      </c>
      <c r="H213" s="159">
        <v>15</v>
      </c>
      <c r="I213" s="160"/>
      <c r="L213" s="155"/>
      <c r="M213" s="161"/>
      <c r="T213" s="162"/>
      <c r="AT213" s="157" t="s">
        <v>419</v>
      </c>
      <c r="AU213" s="157" t="s">
        <v>114</v>
      </c>
      <c r="AV213" s="12" t="s">
        <v>80</v>
      </c>
      <c r="AW213" s="12" t="s">
        <v>33</v>
      </c>
      <c r="AX213" s="12" t="s">
        <v>72</v>
      </c>
      <c r="AY213" s="157" t="s">
        <v>408</v>
      </c>
    </row>
    <row r="214" spans="2:65" s="14" customFormat="1">
      <c r="B214" s="170"/>
      <c r="D214" s="156" t="s">
        <v>419</v>
      </c>
      <c r="E214" s="171" t="s">
        <v>3</v>
      </c>
      <c r="F214" s="172" t="s">
        <v>451</v>
      </c>
      <c r="H214" s="173">
        <v>200.952</v>
      </c>
      <c r="I214" s="174"/>
      <c r="L214" s="170"/>
      <c r="M214" s="175"/>
      <c r="T214" s="176"/>
      <c r="AT214" s="171" t="s">
        <v>419</v>
      </c>
      <c r="AU214" s="171" t="s">
        <v>114</v>
      </c>
      <c r="AV214" s="14" t="s">
        <v>415</v>
      </c>
      <c r="AW214" s="14" t="s">
        <v>33</v>
      </c>
      <c r="AX214" s="14" t="s">
        <v>76</v>
      </c>
      <c r="AY214" s="171" t="s">
        <v>408</v>
      </c>
    </row>
    <row r="215" spans="2:65" s="1" customFormat="1" ht="62.7" customHeight="1">
      <c r="B215" s="137"/>
      <c r="C215" s="138" t="s">
        <v>482</v>
      </c>
      <c r="D215" s="138" t="s">
        <v>411</v>
      </c>
      <c r="E215" s="139" t="s">
        <v>424</v>
      </c>
      <c r="F215" s="140" t="s">
        <v>425</v>
      </c>
      <c r="G215" s="141" t="s">
        <v>426</v>
      </c>
      <c r="H215" s="142">
        <v>200.952</v>
      </c>
      <c r="I215" s="143"/>
      <c r="J215" s="144">
        <f>ROUND(I215*H215,2)</f>
        <v>0</v>
      </c>
      <c r="K215" s="140" t="s">
        <v>414</v>
      </c>
      <c r="L215" s="34"/>
      <c r="M215" s="145" t="s">
        <v>3</v>
      </c>
      <c r="N215" s="146" t="s">
        <v>43</v>
      </c>
      <c r="P215" s="147">
        <f>O215*H215</f>
        <v>0</v>
      </c>
      <c r="Q215" s="147">
        <v>0</v>
      </c>
      <c r="R215" s="147">
        <f>Q215*H215</f>
        <v>0</v>
      </c>
      <c r="S215" s="147">
        <v>0</v>
      </c>
      <c r="T215" s="148">
        <f>S215*H215</f>
        <v>0</v>
      </c>
      <c r="AR215" s="149" t="s">
        <v>415</v>
      </c>
      <c r="AT215" s="149" t="s">
        <v>411</v>
      </c>
      <c r="AU215" s="149" t="s">
        <v>114</v>
      </c>
      <c r="AY215" s="19" t="s">
        <v>408</v>
      </c>
      <c r="BE215" s="150">
        <f>IF(N215="základní",J215,0)</f>
        <v>0</v>
      </c>
      <c r="BF215" s="150">
        <f>IF(N215="snížená",J215,0)</f>
        <v>0</v>
      </c>
      <c r="BG215" s="150">
        <f>IF(N215="zákl. přenesená",J215,0)</f>
        <v>0</v>
      </c>
      <c r="BH215" s="150">
        <f>IF(N215="sníž. přenesená",J215,0)</f>
        <v>0</v>
      </c>
      <c r="BI215" s="150">
        <f>IF(N215="nulová",J215,0)</f>
        <v>0</v>
      </c>
      <c r="BJ215" s="19" t="s">
        <v>76</v>
      </c>
      <c r="BK215" s="150">
        <f>ROUND(I215*H215,2)</f>
        <v>0</v>
      </c>
      <c r="BL215" s="19" t="s">
        <v>415</v>
      </c>
      <c r="BM215" s="149" t="s">
        <v>483</v>
      </c>
    </row>
    <row r="216" spans="2:65" s="1" customFormat="1">
      <c r="B216" s="34"/>
      <c r="D216" s="151" t="s">
        <v>417</v>
      </c>
      <c r="F216" s="152" t="s">
        <v>428</v>
      </c>
      <c r="I216" s="153"/>
      <c r="L216" s="34"/>
      <c r="M216" s="154"/>
      <c r="T216" s="55"/>
      <c r="AT216" s="19" t="s">
        <v>417</v>
      </c>
      <c r="AU216" s="19" t="s">
        <v>114</v>
      </c>
    </row>
    <row r="217" spans="2:65" s="1" customFormat="1" ht="44.25" customHeight="1">
      <c r="B217" s="137"/>
      <c r="C217" s="138" t="s">
        <v>84</v>
      </c>
      <c r="D217" s="138" t="s">
        <v>411</v>
      </c>
      <c r="E217" s="139" t="s">
        <v>432</v>
      </c>
      <c r="F217" s="140" t="s">
        <v>433</v>
      </c>
      <c r="G217" s="141" t="s">
        <v>426</v>
      </c>
      <c r="H217" s="142">
        <v>200.952</v>
      </c>
      <c r="I217" s="143"/>
      <c r="J217" s="144">
        <f>ROUND(I217*H217,2)</f>
        <v>0</v>
      </c>
      <c r="K217" s="140" t="s">
        <v>414</v>
      </c>
      <c r="L217" s="34"/>
      <c r="M217" s="145" t="s">
        <v>3</v>
      </c>
      <c r="N217" s="146" t="s">
        <v>43</v>
      </c>
      <c r="P217" s="147">
        <f>O217*H217</f>
        <v>0</v>
      </c>
      <c r="Q217" s="147">
        <v>0</v>
      </c>
      <c r="R217" s="147">
        <f>Q217*H217</f>
        <v>0</v>
      </c>
      <c r="S217" s="147">
        <v>0</v>
      </c>
      <c r="T217" s="148">
        <f>S217*H217</f>
        <v>0</v>
      </c>
      <c r="AR217" s="149" t="s">
        <v>415</v>
      </c>
      <c r="AT217" s="149" t="s">
        <v>411</v>
      </c>
      <c r="AU217" s="149" t="s">
        <v>114</v>
      </c>
      <c r="AY217" s="19" t="s">
        <v>408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9" t="s">
        <v>76</v>
      </c>
      <c r="BK217" s="150">
        <f>ROUND(I217*H217,2)</f>
        <v>0</v>
      </c>
      <c r="BL217" s="19" t="s">
        <v>415</v>
      </c>
      <c r="BM217" s="149" t="s">
        <v>484</v>
      </c>
    </row>
    <row r="218" spans="2:65" s="1" customFormat="1">
      <c r="B218" s="34"/>
      <c r="D218" s="151" t="s">
        <v>417</v>
      </c>
      <c r="F218" s="152" t="s">
        <v>435</v>
      </c>
      <c r="I218" s="153"/>
      <c r="L218" s="34"/>
      <c r="M218" s="154"/>
      <c r="T218" s="55"/>
      <c r="AT218" s="19" t="s">
        <v>417</v>
      </c>
      <c r="AU218" s="19" t="s">
        <v>114</v>
      </c>
    </row>
    <row r="219" spans="2:65" s="11" customFormat="1" ht="20.85" customHeight="1">
      <c r="B219" s="125"/>
      <c r="D219" s="126" t="s">
        <v>71</v>
      </c>
      <c r="E219" s="135" t="s">
        <v>95</v>
      </c>
      <c r="F219" s="135" t="s">
        <v>485</v>
      </c>
      <c r="I219" s="128"/>
      <c r="J219" s="136">
        <f>BK219</f>
        <v>0</v>
      </c>
      <c r="L219" s="125"/>
      <c r="M219" s="130"/>
      <c r="P219" s="131">
        <f>SUM(P220:P232)</f>
        <v>0</v>
      </c>
      <c r="R219" s="131">
        <f>SUM(R220:R232)</f>
        <v>0</v>
      </c>
      <c r="T219" s="132">
        <f>SUM(T220:T232)</f>
        <v>0</v>
      </c>
      <c r="AR219" s="126" t="s">
        <v>76</v>
      </c>
      <c r="AT219" s="133" t="s">
        <v>71</v>
      </c>
      <c r="AU219" s="133" t="s">
        <v>80</v>
      </c>
      <c r="AY219" s="126" t="s">
        <v>408</v>
      </c>
      <c r="BK219" s="134">
        <f>SUM(BK220:BK232)</f>
        <v>0</v>
      </c>
    </row>
    <row r="220" spans="2:65" s="1" customFormat="1" ht="62.7" customHeight="1">
      <c r="B220" s="137"/>
      <c r="C220" s="138" t="s">
        <v>9</v>
      </c>
      <c r="D220" s="138" t="s">
        <v>411</v>
      </c>
      <c r="E220" s="139" t="s">
        <v>486</v>
      </c>
      <c r="F220" s="140" t="s">
        <v>487</v>
      </c>
      <c r="G220" s="141" t="s">
        <v>426</v>
      </c>
      <c r="H220" s="142">
        <v>470.59800000000001</v>
      </c>
      <c r="I220" s="143"/>
      <c r="J220" s="144">
        <f>ROUND(I220*H220,2)</f>
        <v>0</v>
      </c>
      <c r="K220" s="140" t="s">
        <v>414</v>
      </c>
      <c r="L220" s="34"/>
      <c r="M220" s="145" t="s">
        <v>3</v>
      </c>
      <c r="N220" s="146" t="s">
        <v>43</v>
      </c>
      <c r="P220" s="147">
        <f>O220*H220</f>
        <v>0</v>
      </c>
      <c r="Q220" s="147">
        <v>0</v>
      </c>
      <c r="R220" s="147">
        <f>Q220*H220</f>
        <v>0</v>
      </c>
      <c r="S220" s="147">
        <v>0</v>
      </c>
      <c r="T220" s="148">
        <f>S220*H220</f>
        <v>0</v>
      </c>
      <c r="AR220" s="149" t="s">
        <v>415</v>
      </c>
      <c r="AT220" s="149" t="s">
        <v>411</v>
      </c>
      <c r="AU220" s="149" t="s">
        <v>114</v>
      </c>
      <c r="AY220" s="19" t="s">
        <v>408</v>
      </c>
      <c r="BE220" s="150">
        <f>IF(N220="základní",J220,0)</f>
        <v>0</v>
      </c>
      <c r="BF220" s="150">
        <f>IF(N220="snížená",J220,0)</f>
        <v>0</v>
      </c>
      <c r="BG220" s="150">
        <f>IF(N220="zákl. přenesená",J220,0)</f>
        <v>0</v>
      </c>
      <c r="BH220" s="150">
        <f>IF(N220="sníž. přenesená",J220,0)</f>
        <v>0</v>
      </c>
      <c r="BI220" s="150">
        <f>IF(N220="nulová",J220,0)</f>
        <v>0</v>
      </c>
      <c r="BJ220" s="19" t="s">
        <v>76</v>
      </c>
      <c r="BK220" s="150">
        <f>ROUND(I220*H220,2)</f>
        <v>0</v>
      </c>
      <c r="BL220" s="19" t="s">
        <v>415</v>
      </c>
      <c r="BM220" s="149" t="s">
        <v>488</v>
      </c>
    </row>
    <row r="221" spans="2:65" s="1" customFormat="1">
      <c r="B221" s="34"/>
      <c r="D221" s="151" t="s">
        <v>417</v>
      </c>
      <c r="F221" s="152" t="s">
        <v>489</v>
      </c>
      <c r="I221" s="153"/>
      <c r="L221" s="34"/>
      <c r="M221" s="154"/>
      <c r="T221" s="55"/>
      <c r="AT221" s="19" t="s">
        <v>417</v>
      </c>
      <c r="AU221" s="19" t="s">
        <v>114</v>
      </c>
    </row>
    <row r="222" spans="2:65" s="13" customFormat="1">
      <c r="B222" s="164"/>
      <c r="D222" s="156" t="s">
        <v>419</v>
      </c>
      <c r="E222" s="165" t="s">
        <v>3</v>
      </c>
      <c r="F222" s="166" t="s">
        <v>490</v>
      </c>
      <c r="H222" s="165" t="s">
        <v>3</v>
      </c>
      <c r="I222" s="167"/>
      <c r="L222" s="164"/>
      <c r="M222" s="168"/>
      <c r="T222" s="169"/>
      <c r="AT222" s="165" t="s">
        <v>419</v>
      </c>
      <c r="AU222" s="165" t="s">
        <v>114</v>
      </c>
      <c r="AV222" s="13" t="s">
        <v>76</v>
      </c>
      <c r="AW222" s="13" t="s">
        <v>33</v>
      </c>
      <c r="AX222" s="13" t="s">
        <v>72</v>
      </c>
      <c r="AY222" s="165" t="s">
        <v>408</v>
      </c>
    </row>
    <row r="223" spans="2:65" s="13" customFormat="1">
      <c r="B223" s="164"/>
      <c r="D223" s="156" t="s">
        <v>419</v>
      </c>
      <c r="E223" s="165" t="s">
        <v>3</v>
      </c>
      <c r="F223" s="166" t="s">
        <v>491</v>
      </c>
      <c r="H223" s="165" t="s">
        <v>3</v>
      </c>
      <c r="I223" s="167"/>
      <c r="L223" s="164"/>
      <c r="M223" s="168"/>
      <c r="T223" s="169"/>
      <c r="AT223" s="165" t="s">
        <v>419</v>
      </c>
      <c r="AU223" s="165" t="s">
        <v>114</v>
      </c>
      <c r="AV223" s="13" t="s">
        <v>76</v>
      </c>
      <c r="AW223" s="13" t="s">
        <v>33</v>
      </c>
      <c r="AX223" s="13" t="s">
        <v>72</v>
      </c>
      <c r="AY223" s="165" t="s">
        <v>408</v>
      </c>
    </row>
    <row r="224" spans="2:65" s="12" customFormat="1">
      <c r="B224" s="155"/>
      <c r="D224" s="156" t="s">
        <v>419</v>
      </c>
      <c r="E224" s="157" t="s">
        <v>3</v>
      </c>
      <c r="F224" s="158" t="s">
        <v>492</v>
      </c>
      <c r="H224" s="159">
        <v>671.55</v>
      </c>
      <c r="I224" s="160"/>
      <c r="L224" s="155"/>
      <c r="M224" s="161"/>
      <c r="T224" s="162"/>
      <c r="AT224" s="157" t="s">
        <v>419</v>
      </c>
      <c r="AU224" s="157" t="s">
        <v>114</v>
      </c>
      <c r="AV224" s="12" t="s">
        <v>80</v>
      </c>
      <c r="AW224" s="12" t="s">
        <v>33</v>
      </c>
      <c r="AX224" s="12" t="s">
        <v>72</v>
      </c>
      <c r="AY224" s="157" t="s">
        <v>408</v>
      </c>
    </row>
    <row r="225" spans="2:65" s="12" customFormat="1">
      <c r="B225" s="155"/>
      <c r="D225" s="156" t="s">
        <v>419</v>
      </c>
      <c r="E225" s="157" t="s">
        <v>3</v>
      </c>
      <c r="F225" s="158" t="s">
        <v>493</v>
      </c>
      <c r="H225" s="159">
        <v>-200.952</v>
      </c>
      <c r="I225" s="160"/>
      <c r="L225" s="155"/>
      <c r="M225" s="161"/>
      <c r="T225" s="162"/>
      <c r="AT225" s="157" t="s">
        <v>419</v>
      </c>
      <c r="AU225" s="157" t="s">
        <v>114</v>
      </c>
      <c r="AV225" s="12" t="s">
        <v>80</v>
      </c>
      <c r="AW225" s="12" t="s">
        <v>33</v>
      </c>
      <c r="AX225" s="12" t="s">
        <v>72</v>
      </c>
      <c r="AY225" s="157" t="s">
        <v>408</v>
      </c>
    </row>
    <row r="226" spans="2:65" s="14" customFormat="1">
      <c r="B226" s="170"/>
      <c r="D226" s="156" t="s">
        <v>419</v>
      </c>
      <c r="E226" s="171" t="s">
        <v>3</v>
      </c>
      <c r="F226" s="172" t="s">
        <v>451</v>
      </c>
      <c r="H226" s="173">
        <v>470.59800000000001</v>
      </c>
      <c r="I226" s="174"/>
      <c r="L226" s="170"/>
      <c r="M226" s="175"/>
      <c r="T226" s="176"/>
      <c r="AT226" s="171" t="s">
        <v>419</v>
      </c>
      <c r="AU226" s="171" t="s">
        <v>114</v>
      </c>
      <c r="AV226" s="14" t="s">
        <v>415</v>
      </c>
      <c r="AW226" s="14" t="s">
        <v>33</v>
      </c>
      <c r="AX226" s="14" t="s">
        <v>76</v>
      </c>
      <c r="AY226" s="171" t="s">
        <v>408</v>
      </c>
    </row>
    <row r="227" spans="2:65" s="1" customFormat="1" ht="66.75" customHeight="1">
      <c r="B227" s="137"/>
      <c r="C227" s="138" t="s">
        <v>89</v>
      </c>
      <c r="D227" s="138" t="s">
        <v>411</v>
      </c>
      <c r="E227" s="139" t="s">
        <v>494</v>
      </c>
      <c r="F227" s="140" t="s">
        <v>495</v>
      </c>
      <c r="G227" s="141" t="s">
        <v>426</v>
      </c>
      <c r="H227" s="142">
        <v>2352.9899999999998</v>
      </c>
      <c r="I227" s="143"/>
      <c r="J227" s="144">
        <f>ROUND(I227*H227,2)</f>
        <v>0</v>
      </c>
      <c r="K227" s="140" t="s">
        <v>414</v>
      </c>
      <c r="L227" s="34"/>
      <c r="M227" s="145" t="s">
        <v>3</v>
      </c>
      <c r="N227" s="146" t="s">
        <v>43</v>
      </c>
      <c r="P227" s="147">
        <f>O227*H227</f>
        <v>0</v>
      </c>
      <c r="Q227" s="147">
        <v>0</v>
      </c>
      <c r="R227" s="147">
        <f>Q227*H227</f>
        <v>0</v>
      </c>
      <c r="S227" s="147">
        <v>0</v>
      </c>
      <c r="T227" s="148">
        <f>S227*H227</f>
        <v>0</v>
      </c>
      <c r="AR227" s="149" t="s">
        <v>415</v>
      </c>
      <c r="AT227" s="149" t="s">
        <v>411</v>
      </c>
      <c r="AU227" s="149" t="s">
        <v>114</v>
      </c>
      <c r="AY227" s="19" t="s">
        <v>408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9" t="s">
        <v>76</v>
      </c>
      <c r="BK227" s="150">
        <f>ROUND(I227*H227,2)</f>
        <v>0</v>
      </c>
      <c r="BL227" s="19" t="s">
        <v>415</v>
      </c>
      <c r="BM227" s="149" t="s">
        <v>496</v>
      </c>
    </row>
    <row r="228" spans="2:65" s="1" customFormat="1">
      <c r="B228" s="34"/>
      <c r="D228" s="151" t="s">
        <v>417</v>
      </c>
      <c r="F228" s="152" t="s">
        <v>497</v>
      </c>
      <c r="I228" s="153"/>
      <c r="L228" s="34"/>
      <c r="M228" s="154"/>
      <c r="T228" s="55"/>
      <c r="AT228" s="19" t="s">
        <v>417</v>
      </c>
      <c r="AU228" s="19" t="s">
        <v>114</v>
      </c>
    </row>
    <row r="229" spans="2:65" s="12" customFormat="1">
      <c r="B229" s="155"/>
      <c r="D229" s="156" t="s">
        <v>419</v>
      </c>
      <c r="F229" s="158" t="s">
        <v>498</v>
      </c>
      <c r="H229" s="159">
        <v>2352.9899999999998</v>
      </c>
      <c r="I229" s="160"/>
      <c r="L229" s="155"/>
      <c r="M229" s="161"/>
      <c r="T229" s="162"/>
      <c r="AT229" s="157" t="s">
        <v>419</v>
      </c>
      <c r="AU229" s="157" t="s">
        <v>114</v>
      </c>
      <c r="AV229" s="12" t="s">
        <v>80</v>
      </c>
      <c r="AW229" s="12" t="s">
        <v>4</v>
      </c>
      <c r="AX229" s="12" t="s">
        <v>76</v>
      </c>
      <c r="AY229" s="157" t="s">
        <v>408</v>
      </c>
    </row>
    <row r="230" spans="2:65" s="1" customFormat="1" ht="44.25" customHeight="1">
      <c r="B230" s="137"/>
      <c r="C230" s="138" t="s">
        <v>92</v>
      </c>
      <c r="D230" s="138" t="s">
        <v>411</v>
      </c>
      <c r="E230" s="139" t="s">
        <v>499</v>
      </c>
      <c r="F230" s="140" t="s">
        <v>500</v>
      </c>
      <c r="G230" s="141" t="s">
        <v>501</v>
      </c>
      <c r="H230" s="142">
        <v>847.07600000000002</v>
      </c>
      <c r="I230" s="143"/>
      <c r="J230" s="144">
        <f>ROUND(I230*H230,2)</f>
        <v>0</v>
      </c>
      <c r="K230" s="140" t="s">
        <v>414</v>
      </c>
      <c r="L230" s="34"/>
      <c r="M230" s="145" t="s">
        <v>3</v>
      </c>
      <c r="N230" s="146" t="s">
        <v>43</v>
      </c>
      <c r="P230" s="147">
        <f>O230*H230</f>
        <v>0</v>
      </c>
      <c r="Q230" s="147">
        <v>0</v>
      </c>
      <c r="R230" s="147">
        <f>Q230*H230</f>
        <v>0</v>
      </c>
      <c r="S230" s="147">
        <v>0</v>
      </c>
      <c r="T230" s="148">
        <f>S230*H230</f>
        <v>0</v>
      </c>
      <c r="AR230" s="149" t="s">
        <v>415</v>
      </c>
      <c r="AT230" s="149" t="s">
        <v>411</v>
      </c>
      <c r="AU230" s="149" t="s">
        <v>114</v>
      </c>
      <c r="AY230" s="19" t="s">
        <v>408</v>
      </c>
      <c r="BE230" s="150">
        <f>IF(N230="základní",J230,0)</f>
        <v>0</v>
      </c>
      <c r="BF230" s="150">
        <f>IF(N230="snížená",J230,0)</f>
        <v>0</v>
      </c>
      <c r="BG230" s="150">
        <f>IF(N230="zákl. přenesená",J230,0)</f>
        <v>0</v>
      </c>
      <c r="BH230" s="150">
        <f>IF(N230="sníž. přenesená",J230,0)</f>
        <v>0</v>
      </c>
      <c r="BI230" s="150">
        <f>IF(N230="nulová",J230,0)</f>
        <v>0</v>
      </c>
      <c r="BJ230" s="19" t="s">
        <v>76</v>
      </c>
      <c r="BK230" s="150">
        <f>ROUND(I230*H230,2)</f>
        <v>0</v>
      </c>
      <c r="BL230" s="19" t="s">
        <v>415</v>
      </c>
      <c r="BM230" s="149" t="s">
        <v>502</v>
      </c>
    </row>
    <row r="231" spans="2:65" s="1" customFormat="1">
      <c r="B231" s="34"/>
      <c r="D231" s="151" t="s">
        <v>417</v>
      </c>
      <c r="F231" s="152" t="s">
        <v>503</v>
      </c>
      <c r="I231" s="153"/>
      <c r="L231" s="34"/>
      <c r="M231" s="154"/>
      <c r="T231" s="55"/>
      <c r="AT231" s="19" t="s">
        <v>417</v>
      </c>
      <c r="AU231" s="19" t="s">
        <v>114</v>
      </c>
    </row>
    <row r="232" spans="2:65" s="12" customFormat="1">
      <c r="B232" s="155"/>
      <c r="D232" s="156" t="s">
        <v>419</v>
      </c>
      <c r="F232" s="158" t="s">
        <v>504</v>
      </c>
      <c r="H232" s="159">
        <v>847.07600000000002</v>
      </c>
      <c r="I232" s="160"/>
      <c r="L232" s="155"/>
      <c r="M232" s="161"/>
      <c r="T232" s="162"/>
      <c r="AT232" s="157" t="s">
        <v>419</v>
      </c>
      <c r="AU232" s="157" t="s">
        <v>114</v>
      </c>
      <c r="AV232" s="12" t="s">
        <v>80</v>
      </c>
      <c r="AW232" s="12" t="s">
        <v>4</v>
      </c>
      <c r="AX232" s="12" t="s">
        <v>76</v>
      </c>
      <c r="AY232" s="157" t="s">
        <v>408</v>
      </c>
    </row>
    <row r="233" spans="2:65" s="11" customFormat="1" ht="22.8" customHeight="1">
      <c r="B233" s="125"/>
      <c r="D233" s="126" t="s">
        <v>71</v>
      </c>
      <c r="E233" s="135" t="s">
        <v>80</v>
      </c>
      <c r="F233" s="135" t="s">
        <v>505</v>
      </c>
      <c r="I233" s="128"/>
      <c r="J233" s="136">
        <f>BK233</f>
        <v>0</v>
      </c>
      <c r="L233" s="125"/>
      <c r="M233" s="130"/>
      <c r="P233" s="131">
        <f>P234+P241+P281+P296+P331+P341+P369</f>
        <v>0</v>
      </c>
      <c r="R233" s="131">
        <f>R234+R241+R281+R296+R331+R341+R369</f>
        <v>308.25565403001485</v>
      </c>
      <c r="T233" s="132">
        <f>T234+T241+T281+T296+T331+T341+T369</f>
        <v>0</v>
      </c>
      <c r="AR233" s="126" t="s">
        <v>76</v>
      </c>
      <c r="AT233" s="133" t="s">
        <v>71</v>
      </c>
      <c r="AU233" s="133" t="s">
        <v>76</v>
      </c>
      <c r="AY233" s="126" t="s">
        <v>408</v>
      </c>
      <c r="BK233" s="134">
        <f>BK234+BK241+BK281+BK296+BK331+BK341+BK369</f>
        <v>0</v>
      </c>
    </row>
    <row r="234" spans="2:65" s="11" customFormat="1" ht="20.85" customHeight="1">
      <c r="B234" s="125"/>
      <c r="D234" s="126" t="s">
        <v>71</v>
      </c>
      <c r="E234" s="135" t="s">
        <v>506</v>
      </c>
      <c r="F234" s="135" t="s">
        <v>507</v>
      </c>
      <c r="I234" s="128"/>
      <c r="J234" s="136">
        <f>BK234</f>
        <v>0</v>
      </c>
      <c r="L234" s="125"/>
      <c r="M234" s="130"/>
      <c r="P234" s="131">
        <f>SUM(P235:P240)</f>
        <v>0</v>
      </c>
      <c r="R234" s="131">
        <f>SUM(R235:R240)</f>
        <v>9.3582329999999991E-2</v>
      </c>
      <c r="T234" s="132">
        <f>SUM(T235:T240)</f>
        <v>0</v>
      </c>
      <c r="AR234" s="126" t="s">
        <v>76</v>
      </c>
      <c r="AT234" s="133" t="s">
        <v>71</v>
      </c>
      <c r="AU234" s="133" t="s">
        <v>80</v>
      </c>
      <c r="AY234" s="126" t="s">
        <v>408</v>
      </c>
      <c r="BK234" s="134">
        <f>SUM(BK235:BK240)</f>
        <v>0</v>
      </c>
    </row>
    <row r="235" spans="2:65" s="1" customFormat="1" ht="37.799999999999997" customHeight="1">
      <c r="B235" s="137"/>
      <c r="C235" s="138" t="s">
        <v>95</v>
      </c>
      <c r="D235" s="138" t="s">
        <v>411</v>
      </c>
      <c r="E235" s="139" t="s">
        <v>508</v>
      </c>
      <c r="F235" s="140" t="s">
        <v>509</v>
      </c>
      <c r="G235" s="141" t="s">
        <v>117</v>
      </c>
      <c r="H235" s="142">
        <v>205.97</v>
      </c>
      <c r="I235" s="143"/>
      <c r="J235" s="144">
        <f>ROUND(I235*H235,2)</f>
        <v>0</v>
      </c>
      <c r="K235" s="140" t="s">
        <v>414</v>
      </c>
      <c r="L235" s="34"/>
      <c r="M235" s="145" t="s">
        <v>3</v>
      </c>
      <c r="N235" s="146" t="s">
        <v>43</v>
      </c>
      <c r="P235" s="147">
        <f>O235*H235</f>
        <v>0</v>
      </c>
      <c r="Q235" s="147">
        <v>9.8999999999999994E-5</v>
      </c>
      <c r="R235" s="147">
        <f>Q235*H235</f>
        <v>2.0391029999999997E-2</v>
      </c>
      <c r="S235" s="147">
        <v>0</v>
      </c>
      <c r="T235" s="148">
        <f>S235*H235</f>
        <v>0</v>
      </c>
      <c r="AR235" s="149" t="s">
        <v>415</v>
      </c>
      <c r="AT235" s="149" t="s">
        <v>411</v>
      </c>
      <c r="AU235" s="149" t="s">
        <v>114</v>
      </c>
      <c r="AY235" s="19" t="s">
        <v>408</v>
      </c>
      <c r="BE235" s="150">
        <f>IF(N235="základní",J235,0)</f>
        <v>0</v>
      </c>
      <c r="BF235" s="150">
        <f>IF(N235="snížená",J235,0)</f>
        <v>0</v>
      </c>
      <c r="BG235" s="150">
        <f>IF(N235="zákl. přenesená",J235,0)</f>
        <v>0</v>
      </c>
      <c r="BH235" s="150">
        <f>IF(N235="sníž. přenesená",J235,0)</f>
        <v>0</v>
      </c>
      <c r="BI235" s="150">
        <f>IF(N235="nulová",J235,0)</f>
        <v>0</v>
      </c>
      <c r="BJ235" s="19" t="s">
        <v>76</v>
      </c>
      <c r="BK235" s="150">
        <f>ROUND(I235*H235,2)</f>
        <v>0</v>
      </c>
      <c r="BL235" s="19" t="s">
        <v>415</v>
      </c>
      <c r="BM235" s="149" t="s">
        <v>510</v>
      </c>
    </row>
    <row r="236" spans="2:65" s="1" customFormat="1">
      <c r="B236" s="34"/>
      <c r="D236" s="151" t="s">
        <v>417</v>
      </c>
      <c r="F236" s="152" t="s">
        <v>511</v>
      </c>
      <c r="I236" s="153"/>
      <c r="L236" s="34"/>
      <c r="M236" s="154"/>
      <c r="T236" s="55"/>
      <c r="AT236" s="19" t="s">
        <v>417</v>
      </c>
      <c r="AU236" s="19" t="s">
        <v>114</v>
      </c>
    </row>
    <row r="237" spans="2:65" s="1" customFormat="1" ht="19.2">
      <c r="B237" s="34"/>
      <c r="D237" s="156" t="s">
        <v>429</v>
      </c>
      <c r="F237" s="163" t="s">
        <v>512</v>
      </c>
      <c r="I237" s="153"/>
      <c r="L237" s="34"/>
      <c r="M237" s="154"/>
      <c r="T237" s="55"/>
      <c r="AT237" s="19" t="s">
        <v>429</v>
      </c>
      <c r="AU237" s="19" t="s">
        <v>114</v>
      </c>
    </row>
    <row r="238" spans="2:65" s="12" customFormat="1">
      <c r="B238" s="155"/>
      <c r="D238" s="156" t="s">
        <v>419</v>
      </c>
      <c r="E238" s="157" t="s">
        <v>3</v>
      </c>
      <c r="F238" s="158" t="s">
        <v>200</v>
      </c>
      <c r="H238" s="159">
        <v>205.97</v>
      </c>
      <c r="I238" s="160"/>
      <c r="L238" s="155"/>
      <c r="M238" s="161"/>
      <c r="T238" s="162"/>
      <c r="AT238" s="157" t="s">
        <v>419</v>
      </c>
      <c r="AU238" s="157" t="s">
        <v>114</v>
      </c>
      <c r="AV238" s="12" t="s">
        <v>80</v>
      </c>
      <c r="AW238" s="12" t="s">
        <v>33</v>
      </c>
      <c r="AX238" s="12" t="s">
        <v>76</v>
      </c>
      <c r="AY238" s="157" t="s">
        <v>408</v>
      </c>
    </row>
    <row r="239" spans="2:65" s="1" customFormat="1" ht="24.15" customHeight="1">
      <c r="B239" s="137"/>
      <c r="C239" s="177" t="s">
        <v>98</v>
      </c>
      <c r="D239" s="177" t="s">
        <v>513</v>
      </c>
      <c r="E239" s="178" t="s">
        <v>514</v>
      </c>
      <c r="F239" s="179" t="s">
        <v>515</v>
      </c>
      <c r="G239" s="180" t="s">
        <v>117</v>
      </c>
      <c r="H239" s="181">
        <v>243.971</v>
      </c>
      <c r="I239" s="182"/>
      <c r="J239" s="183">
        <f>ROUND(I239*H239,2)</f>
        <v>0</v>
      </c>
      <c r="K239" s="179" t="s">
        <v>414</v>
      </c>
      <c r="L239" s="184"/>
      <c r="M239" s="185" t="s">
        <v>3</v>
      </c>
      <c r="N239" s="186" t="s">
        <v>43</v>
      </c>
      <c r="P239" s="147">
        <f>O239*H239</f>
        <v>0</v>
      </c>
      <c r="Q239" s="147">
        <v>2.9999999999999997E-4</v>
      </c>
      <c r="R239" s="147">
        <f>Q239*H239</f>
        <v>7.3191300000000001E-2</v>
      </c>
      <c r="S239" s="147">
        <v>0</v>
      </c>
      <c r="T239" s="148">
        <f>S239*H239</f>
        <v>0</v>
      </c>
      <c r="AR239" s="149" t="s">
        <v>470</v>
      </c>
      <c r="AT239" s="149" t="s">
        <v>513</v>
      </c>
      <c r="AU239" s="149" t="s">
        <v>114</v>
      </c>
      <c r="AY239" s="19" t="s">
        <v>408</v>
      </c>
      <c r="BE239" s="150">
        <f>IF(N239="základní",J239,0)</f>
        <v>0</v>
      </c>
      <c r="BF239" s="150">
        <f>IF(N239="snížená",J239,0)</f>
        <v>0</v>
      </c>
      <c r="BG239" s="150">
        <f>IF(N239="zákl. přenesená",J239,0)</f>
        <v>0</v>
      </c>
      <c r="BH239" s="150">
        <f>IF(N239="sníž. přenesená",J239,0)</f>
        <v>0</v>
      </c>
      <c r="BI239" s="150">
        <f>IF(N239="nulová",J239,0)</f>
        <v>0</v>
      </c>
      <c r="BJ239" s="19" t="s">
        <v>76</v>
      </c>
      <c r="BK239" s="150">
        <f>ROUND(I239*H239,2)</f>
        <v>0</v>
      </c>
      <c r="BL239" s="19" t="s">
        <v>415</v>
      </c>
      <c r="BM239" s="149" t="s">
        <v>516</v>
      </c>
    </row>
    <row r="240" spans="2:65" s="12" customFormat="1">
      <c r="B240" s="155"/>
      <c r="D240" s="156" t="s">
        <v>419</v>
      </c>
      <c r="F240" s="158" t="s">
        <v>517</v>
      </c>
      <c r="H240" s="159">
        <v>243.971</v>
      </c>
      <c r="I240" s="160"/>
      <c r="L240" s="155"/>
      <c r="M240" s="161"/>
      <c r="T240" s="162"/>
      <c r="AT240" s="157" t="s">
        <v>419</v>
      </c>
      <c r="AU240" s="157" t="s">
        <v>114</v>
      </c>
      <c r="AV240" s="12" t="s">
        <v>80</v>
      </c>
      <c r="AW240" s="12" t="s">
        <v>4</v>
      </c>
      <c r="AX240" s="12" t="s">
        <v>76</v>
      </c>
      <c r="AY240" s="157" t="s">
        <v>408</v>
      </c>
    </row>
    <row r="241" spans="2:65" s="11" customFormat="1" ht="20.85" customHeight="1">
      <c r="B241" s="125"/>
      <c r="D241" s="126" t="s">
        <v>71</v>
      </c>
      <c r="E241" s="135" t="s">
        <v>518</v>
      </c>
      <c r="F241" s="135" t="s">
        <v>519</v>
      </c>
      <c r="I241" s="128"/>
      <c r="J241" s="136">
        <f>BK241</f>
        <v>0</v>
      </c>
      <c r="L241" s="125"/>
      <c r="M241" s="130"/>
      <c r="P241" s="131">
        <f>SUM(P242:P280)</f>
        <v>0</v>
      </c>
      <c r="R241" s="131">
        <f>SUM(R242:R280)</f>
        <v>127.001528589964</v>
      </c>
      <c r="T241" s="132">
        <f>SUM(T242:T280)</f>
        <v>0</v>
      </c>
      <c r="AR241" s="126" t="s">
        <v>76</v>
      </c>
      <c r="AT241" s="133" t="s">
        <v>71</v>
      </c>
      <c r="AU241" s="133" t="s">
        <v>80</v>
      </c>
      <c r="AY241" s="126" t="s">
        <v>408</v>
      </c>
      <c r="BK241" s="134">
        <f>SUM(BK242:BK280)</f>
        <v>0</v>
      </c>
    </row>
    <row r="242" spans="2:65" s="1" customFormat="1" ht="16.5" customHeight="1">
      <c r="B242" s="137"/>
      <c r="C242" s="138" t="s">
        <v>520</v>
      </c>
      <c r="D242" s="138" t="s">
        <v>411</v>
      </c>
      <c r="E242" s="139" t="s">
        <v>521</v>
      </c>
      <c r="F242" s="140" t="s">
        <v>522</v>
      </c>
      <c r="G242" s="141" t="s">
        <v>117</v>
      </c>
      <c r="H242" s="142">
        <v>22.4</v>
      </c>
      <c r="I242" s="143"/>
      <c r="J242" s="144">
        <f>ROUND(I242*H242,2)</f>
        <v>0</v>
      </c>
      <c r="K242" s="140" t="s">
        <v>414</v>
      </c>
      <c r="L242" s="34"/>
      <c r="M242" s="145" t="s">
        <v>3</v>
      </c>
      <c r="N242" s="146" t="s">
        <v>43</v>
      </c>
      <c r="P242" s="147">
        <f>O242*H242</f>
        <v>0</v>
      </c>
      <c r="Q242" s="147">
        <v>2.6919000000000001E-3</v>
      </c>
      <c r="R242" s="147">
        <f>Q242*H242</f>
        <v>6.0298560000000001E-2</v>
      </c>
      <c r="S242" s="147">
        <v>0</v>
      </c>
      <c r="T242" s="148">
        <f>S242*H242</f>
        <v>0</v>
      </c>
      <c r="AR242" s="149" t="s">
        <v>415</v>
      </c>
      <c r="AT242" s="149" t="s">
        <v>411</v>
      </c>
      <c r="AU242" s="149" t="s">
        <v>114</v>
      </c>
      <c r="AY242" s="19" t="s">
        <v>408</v>
      </c>
      <c r="BE242" s="150">
        <f>IF(N242="základní",J242,0)</f>
        <v>0</v>
      </c>
      <c r="BF242" s="150">
        <f>IF(N242="snížená",J242,0)</f>
        <v>0</v>
      </c>
      <c r="BG242" s="150">
        <f>IF(N242="zákl. přenesená",J242,0)</f>
        <v>0</v>
      </c>
      <c r="BH242" s="150">
        <f>IF(N242="sníž. přenesená",J242,0)</f>
        <v>0</v>
      </c>
      <c r="BI242" s="150">
        <f>IF(N242="nulová",J242,0)</f>
        <v>0</v>
      </c>
      <c r="BJ242" s="19" t="s">
        <v>76</v>
      </c>
      <c r="BK242" s="150">
        <f>ROUND(I242*H242,2)</f>
        <v>0</v>
      </c>
      <c r="BL242" s="19" t="s">
        <v>415</v>
      </c>
      <c r="BM242" s="149" t="s">
        <v>523</v>
      </c>
    </row>
    <row r="243" spans="2:65" s="1" customFormat="1">
      <c r="B243" s="34"/>
      <c r="D243" s="151" t="s">
        <v>417</v>
      </c>
      <c r="F243" s="152" t="s">
        <v>524</v>
      </c>
      <c r="I243" s="153"/>
      <c r="L243" s="34"/>
      <c r="M243" s="154"/>
      <c r="T243" s="55"/>
      <c r="AT243" s="19" t="s">
        <v>417</v>
      </c>
      <c r="AU243" s="19" t="s">
        <v>114</v>
      </c>
    </row>
    <row r="244" spans="2:65" s="13" customFormat="1" ht="20.399999999999999">
      <c r="B244" s="164"/>
      <c r="D244" s="156" t="s">
        <v>419</v>
      </c>
      <c r="E244" s="165" t="s">
        <v>3</v>
      </c>
      <c r="F244" s="166" t="s">
        <v>525</v>
      </c>
      <c r="H244" s="165" t="s">
        <v>3</v>
      </c>
      <c r="I244" s="167"/>
      <c r="L244" s="164"/>
      <c r="M244" s="168"/>
      <c r="T244" s="169"/>
      <c r="AT244" s="165" t="s">
        <v>419</v>
      </c>
      <c r="AU244" s="165" t="s">
        <v>114</v>
      </c>
      <c r="AV244" s="13" t="s">
        <v>76</v>
      </c>
      <c r="AW244" s="13" t="s">
        <v>33</v>
      </c>
      <c r="AX244" s="13" t="s">
        <v>72</v>
      </c>
      <c r="AY244" s="165" t="s">
        <v>408</v>
      </c>
    </row>
    <row r="245" spans="2:65" s="12" customFormat="1">
      <c r="B245" s="155"/>
      <c r="D245" s="156" t="s">
        <v>419</v>
      </c>
      <c r="E245" s="157" t="s">
        <v>3</v>
      </c>
      <c r="F245" s="158" t="s">
        <v>526</v>
      </c>
      <c r="H245" s="159">
        <v>20</v>
      </c>
      <c r="I245" s="160"/>
      <c r="L245" s="155"/>
      <c r="M245" s="161"/>
      <c r="T245" s="162"/>
      <c r="AT245" s="157" t="s">
        <v>419</v>
      </c>
      <c r="AU245" s="157" t="s">
        <v>114</v>
      </c>
      <c r="AV245" s="12" t="s">
        <v>80</v>
      </c>
      <c r="AW245" s="12" t="s">
        <v>33</v>
      </c>
      <c r="AX245" s="12" t="s">
        <v>72</v>
      </c>
      <c r="AY245" s="157" t="s">
        <v>408</v>
      </c>
    </row>
    <row r="246" spans="2:65" s="12" customFormat="1">
      <c r="B246" s="155"/>
      <c r="D246" s="156" t="s">
        <v>419</v>
      </c>
      <c r="E246" s="157" t="s">
        <v>3</v>
      </c>
      <c r="F246" s="158" t="s">
        <v>527</v>
      </c>
      <c r="H246" s="159">
        <v>2.4</v>
      </c>
      <c r="I246" s="160"/>
      <c r="L246" s="155"/>
      <c r="M246" s="161"/>
      <c r="T246" s="162"/>
      <c r="AT246" s="157" t="s">
        <v>419</v>
      </c>
      <c r="AU246" s="157" t="s">
        <v>114</v>
      </c>
      <c r="AV246" s="12" t="s">
        <v>80</v>
      </c>
      <c r="AW246" s="12" t="s">
        <v>33</v>
      </c>
      <c r="AX246" s="12" t="s">
        <v>72</v>
      </c>
      <c r="AY246" s="157" t="s">
        <v>408</v>
      </c>
    </row>
    <row r="247" spans="2:65" s="14" customFormat="1">
      <c r="B247" s="170"/>
      <c r="D247" s="156" t="s">
        <v>419</v>
      </c>
      <c r="E247" s="171" t="s">
        <v>3</v>
      </c>
      <c r="F247" s="172" t="s">
        <v>451</v>
      </c>
      <c r="H247" s="173">
        <v>22.4</v>
      </c>
      <c r="I247" s="174"/>
      <c r="L247" s="170"/>
      <c r="M247" s="175"/>
      <c r="T247" s="176"/>
      <c r="AT247" s="171" t="s">
        <v>419</v>
      </c>
      <c r="AU247" s="171" t="s">
        <v>114</v>
      </c>
      <c r="AV247" s="14" t="s">
        <v>415</v>
      </c>
      <c r="AW247" s="14" t="s">
        <v>33</v>
      </c>
      <c r="AX247" s="14" t="s">
        <v>76</v>
      </c>
      <c r="AY247" s="171" t="s">
        <v>408</v>
      </c>
    </row>
    <row r="248" spans="2:65" s="1" customFormat="1" ht="16.5" customHeight="1">
      <c r="B248" s="137"/>
      <c r="C248" s="138" t="s">
        <v>528</v>
      </c>
      <c r="D248" s="138" t="s">
        <v>411</v>
      </c>
      <c r="E248" s="139" t="s">
        <v>529</v>
      </c>
      <c r="F248" s="140" t="s">
        <v>530</v>
      </c>
      <c r="G248" s="141" t="s">
        <v>117</v>
      </c>
      <c r="H248" s="142">
        <v>22.4</v>
      </c>
      <c r="I248" s="143"/>
      <c r="J248" s="144">
        <f>ROUND(I248*H248,2)</f>
        <v>0</v>
      </c>
      <c r="K248" s="140" t="s">
        <v>414</v>
      </c>
      <c r="L248" s="34"/>
      <c r="M248" s="145" t="s">
        <v>3</v>
      </c>
      <c r="N248" s="146" t="s">
        <v>43</v>
      </c>
      <c r="P248" s="147">
        <f>O248*H248</f>
        <v>0</v>
      </c>
      <c r="Q248" s="147">
        <v>0</v>
      </c>
      <c r="R248" s="147">
        <f>Q248*H248</f>
        <v>0</v>
      </c>
      <c r="S248" s="147">
        <v>0</v>
      </c>
      <c r="T248" s="148">
        <f>S248*H248</f>
        <v>0</v>
      </c>
      <c r="AR248" s="149" t="s">
        <v>415</v>
      </c>
      <c r="AT248" s="149" t="s">
        <v>411</v>
      </c>
      <c r="AU248" s="149" t="s">
        <v>114</v>
      </c>
      <c r="AY248" s="19" t="s">
        <v>408</v>
      </c>
      <c r="BE248" s="150">
        <f>IF(N248="základní",J248,0)</f>
        <v>0</v>
      </c>
      <c r="BF248" s="150">
        <f>IF(N248="snížená",J248,0)</f>
        <v>0</v>
      </c>
      <c r="BG248" s="150">
        <f>IF(N248="zákl. přenesená",J248,0)</f>
        <v>0</v>
      </c>
      <c r="BH248" s="150">
        <f>IF(N248="sníž. přenesená",J248,0)</f>
        <v>0</v>
      </c>
      <c r="BI248" s="150">
        <f>IF(N248="nulová",J248,0)</f>
        <v>0</v>
      </c>
      <c r="BJ248" s="19" t="s">
        <v>76</v>
      </c>
      <c r="BK248" s="150">
        <f>ROUND(I248*H248,2)</f>
        <v>0</v>
      </c>
      <c r="BL248" s="19" t="s">
        <v>415</v>
      </c>
      <c r="BM248" s="149" t="s">
        <v>531</v>
      </c>
    </row>
    <row r="249" spans="2:65" s="1" customFormat="1">
      <c r="B249" s="34"/>
      <c r="D249" s="151" t="s">
        <v>417</v>
      </c>
      <c r="F249" s="152" t="s">
        <v>532</v>
      </c>
      <c r="I249" s="153"/>
      <c r="L249" s="34"/>
      <c r="M249" s="154"/>
      <c r="T249" s="55"/>
      <c r="AT249" s="19" t="s">
        <v>417</v>
      </c>
      <c r="AU249" s="19" t="s">
        <v>114</v>
      </c>
    </row>
    <row r="250" spans="2:65" s="1" customFormat="1" ht="24.15" customHeight="1">
      <c r="B250" s="137"/>
      <c r="C250" s="138" t="s">
        <v>533</v>
      </c>
      <c r="D250" s="138" t="s">
        <v>411</v>
      </c>
      <c r="E250" s="139" t="s">
        <v>534</v>
      </c>
      <c r="F250" s="140" t="s">
        <v>535</v>
      </c>
      <c r="G250" s="141" t="s">
        <v>426</v>
      </c>
      <c r="H250" s="142">
        <v>31.456</v>
      </c>
      <c r="I250" s="143"/>
      <c r="J250" s="144">
        <f>ROUND(I250*H250,2)</f>
        <v>0</v>
      </c>
      <c r="K250" s="140" t="s">
        <v>414</v>
      </c>
      <c r="L250" s="34"/>
      <c r="M250" s="145" t="s">
        <v>3</v>
      </c>
      <c r="N250" s="146" t="s">
        <v>43</v>
      </c>
      <c r="P250" s="147">
        <f>O250*H250</f>
        <v>0</v>
      </c>
      <c r="Q250" s="147">
        <v>2.5018722040000001</v>
      </c>
      <c r="R250" s="147">
        <f>Q250*H250</f>
        <v>78.698892049023996</v>
      </c>
      <c r="S250" s="147">
        <v>0</v>
      </c>
      <c r="T250" s="148">
        <f>S250*H250</f>
        <v>0</v>
      </c>
      <c r="AR250" s="149" t="s">
        <v>415</v>
      </c>
      <c r="AT250" s="149" t="s">
        <v>411</v>
      </c>
      <c r="AU250" s="149" t="s">
        <v>114</v>
      </c>
      <c r="AY250" s="19" t="s">
        <v>408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9" t="s">
        <v>76</v>
      </c>
      <c r="BK250" s="150">
        <f>ROUND(I250*H250,2)</f>
        <v>0</v>
      </c>
      <c r="BL250" s="19" t="s">
        <v>415</v>
      </c>
      <c r="BM250" s="149" t="s">
        <v>536</v>
      </c>
    </row>
    <row r="251" spans="2:65" s="1" customFormat="1">
      <c r="B251" s="34"/>
      <c r="D251" s="151" t="s">
        <v>417</v>
      </c>
      <c r="F251" s="152" t="s">
        <v>537</v>
      </c>
      <c r="I251" s="153"/>
      <c r="L251" s="34"/>
      <c r="M251" s="154"/>
      <c r="T251" s="55"/>
      <c r="AT251" s="19" t="s">
        <v>417</v>
      </c>
      <c r="AU251" s="19" t="s">
        <v>114</v>
      </c>
    </row>
    <row r="252" spans="2:65" s="13" customFormat="1">
      <c r="B252" s="164"/>
      <c r="D252" s="156" t="s">
        <v>419</v>
      </c>
      <c r="E252" s="165" t="s">
        <v>3</v>
      </c>
      <c r="F252" s="166" t="s">
        <v>463</v>
      </c>
      <c r="H252" s="165" t="s">
        <v>3</v>
      </c>
      <c r="I252" s="167"/>
      <c r="L252" s="164"/>
      <c r="M252" s="168"/>
      <c r="T252" s="169"/>
      <c r="AT252" s="165" t="s">
        <v>419</v>
      </c>
      <c r="AU252" s="165" t="s">
        <v>114</v>
      </c>
      <c r="AV252" s="13" t="s">
        <v>76</v>
      </c>
      <c r="AW252" s="13" t="s">
        <v>33</v>
      </c>
      <c r="AX252" s="13" t="s">
        <v>72</v>
      </c>
      <c r="AY252" s="165" t="s">
        <v>408</v>
      </c>
    </row>
    <row r="253" spans="2:65" s="12" customFormat="1">
      <c r="B253" s="155"/>
      <c r="D253" s="156" t="s">
        <v>419</v>
      </c>
      <c r="E253" s="157" t="s">
        <v>3</v>
      </c>
      <c r="F253" s="158" t="s">
        <v>464</v>
      </c>
      <c r="H253" s="159">
        <v>1.6659999999999999</v>
      </c>
      <c r="I253" s="160"/>
      <c r="L253" s="155"/>
      <c r="M253" s="161"/>
      <c r="T253" s="162"/>
      <c r="AT253" s="157" t="s">
        <v>419</v>
      </c>
      <c r="AU253" s="157" t="s">
        <v>114</v>
      </c>
      <c r="AV253" s="12" t="s">
        <v>80</v>
      </c>
      <c r="AW253" s="12" t="s">
        <v>33</v>
      </c>
      <c r="AX253" s="12" t="s">
        <v>72</v>
      </c>
      <c r="AY253" s="157" t="s">
        <v>408</v>
      </c>
    </row>
    <row r="254" spans="2:65" s="12" customFormat="1">
      <c r="B254" s="155"/>
      <c r="D254" s="156" t="s">
        <v>419</v>
      </c>
      <c r="E254" s="157" t="s">
        <v>3</v>
      </c>
      <c r="F254" s="158" t="s">
        <v>465</v>
      </c>
      <c r="H254" s="159">
        <v>12.837999999999999</v>
      </c>
      <c r="I254" s="160"/>
      <c r="L254" s="155"/>
      <c r="M254" s="161"/>
      <c r="T254" s="162"/>
      <c r="AT254" s="157" t="s">
        <v>419</v>
      </c>
      <c r="AU254" s="157" t="s">
        <v>114</v>
      </c>
      <c r="AV254" s="12" t="s">
        <v>80</v>
      </c>
      <c r="AW254" s="12" t="s">
        <v>33</v>
      </c>
      <c r="AX254" s="12" t="s">
        <v>72</v>
      </c>
      <c r="AY254" s="157" t="s">
        <v>408</v>
      </c>
    </row>
    <row r="255" spans="2:65" s="12" customFormat="1">
      <c r="B255" s="155"/>
      <c r="D255" s="156" t="s">
        <v>419</v>
      </c>
      <c r="E255" s="157" t="s">
        <v>3</v>
      </c>
      <c r="F255" s="158" t="s">
        <v>475</v>
      </c>
      <c r="H255" s="159">
        <v>4.5</v>
      </c>
      <c r="I255" s="160"/>
      <c r="L255" s="155"/>
      <c r="M255" s="161"/>
      <c r="T255" s="162"/>
      <c r="AT255" s="157" t="s">
        <v>419</v>
      </c>
      <c r="AU255" s="157" t="s">
        <v>114</v>
      </c>
      <c r="AV255" s="12" t="s">
        <v>80</v>
      </c>
      <c r="AW255" s="12" t="s">
        <v>33</v>
      </c>
      <c r="AX255" s="12" t="s">
        <v>72</v>
      </c>
      <c r="AY255" s="157" t="s">
        <v>408</v>
      </c>
    </row>
    <row r="256" spans="2:65" s="13" customFormat="1">
      <c r="B256" s="164"/>
      <c r="D256" s="156" t="s">
        <v>419</v>
      </c>
      <c r="E256" s="165" t="s">
        <v>3</v>
      </c>
      <c r="F256" s="166" t="s">
        <v>466</v>
      </c>
      <c r="H256" s="165" t="s">
        <v>3</v>
      </c>
      <c r="I256" s="167"/>
      <c r="L256" s="164"/>
      <c r="M256" s="168"/>
      <c r="T256" s="169"/>
      <c r="AT256" s="165" t="s">
        <v>419</v>
      </c>
      <c r="AU256" s="165" t="s">
        <v>114</v>
      </c>
      <c r="AV256" s="13" t="s">
        <v>76</v>
      </c>
      <c r="AW256" s="13" t="s">
        <v>33</v>
      </c>
      <c r="AX256" s="13" t="s">
        <v>72</v>
      </c>
      <c r="AY256" s="165" t="s">
        <v>408</v>
      </c>
    </row>
    <row r="257" spans="2:65" s="12" customFormat="1">
      <c r="B257" s="155"/>
      <c r="D257" s="156" t="s">
        <v>419</v>
      </c>
      <c r="E257" s="157" t="s">
        <v>3</v>
      </c>
      <c r="F257" s="158" t="s">
        <v>467</v>
      </c>
      <c r="H257" s="159">
        <v>9.7539999999999996</v>
      </c>
      <c r="I257" s="160"/>
      <c r="L257" s="155"/>
      <c r="M257" s="161"/>
      <c r="T257" s="162"/>
      <c r="AT257" s="157" t="s">
        <v>419</v>
      </c>
      <c r="AU257" s="157" t="s">
        <v>114</v>
      </c>
      <c r="AV257" s="12" t="s">
        <v>80</v>
      </c>
      <c r="AW257" s="12" t="s">
        <v>33</v>
      </c>
      <c r="AX257" s="12" t="s">
        <v>72</v>
      </c>
      <c r="AY257" s="157" t="s">
        <v>408</v>
      </c>
    </row>
    <row r="258" spans="2:65" s="13" customFormat="1">
      <c r="B258" s="164"/>
      <c r="D258" s="156" t="s">
        <v>419</v>
      </c>
      <c r="E258" s="165" t="s">
        <v>3</v>
      </c>
      <c r="F258" s="166" t="s">
        <v>468</v>
      </c>
      <c r="H258" s="165" t="s">
        <v>3</v>
      </c>
      <c r="I258" s="167"/>
      <c r="L258" s="164"/>
      <c r="M258" s="168"/>
      <c r="T258" s="169"/>
      <c r="AT258" s="165" t="s">
        <v>419</v>
      </c>
      <c r="AU258" s="165" t="s">
        <v>114</v>
      </c>
      <c r="AV258" s="13" t="s">
        <v>76</v>
      </c>
      <c r="AW258" s="13" t="s">
        <v>33</v>
      </c>
      <c r="AX258" s="13" t="s">
        <v>72</v>
      </c>
      <c r="AY258" s="165" t="s">
        <v>408</v>
      </c>
    </row>
    <row r="259" spans="2:65" s="12" customFormat="1">
      <c r="B259" s="155"/>
      <c r="D259" s="156" t="s">
        <v>419</v>
      </c>
      <c r="E259" s="157" t="s">
        <v>3</v>
      </c>
      <c r="F259" s="158" t="s">
        <v>469</v>
      </c>
      <c r="H259" s="159">
        <v>1.2</v>
      </c>
      <c r="I259" s="160"/>
      <c r="L259" s="155"/>
      <c r="M259" s="161"/>
      <c r="T259" s="162"/>
      <c r="AT259" s="157" t="s">
        <v>419</v>
      </c>
      <c r="AU259" s="157" t="s">
        <v>114</v>
      </c>
      <c r="AV259" s="12" t="s">
        <v>80</v>
      </c>
      <c r="AW259" s="12" t="s">
        <v>33</v>
      </c>
      <c r="AX259" s="12" t="s">
        <v>72</v>
      </c>
      <c r="AY259" s="157" t="s">
        <v>408</v>
      </c>
    </row>
    <row r="260" spans="2:65" s="14" customFormat="1">
      <c r="B260" s="170"/>
      <c r="D260" s="156" t="s">
        <v>419</v>
      </c>
      <c r="E260" s="171" t="s">
        <v>3</v>
      </c>
      <c r="F260" s="172" t="s">
        <v>451</v>
      </c>
      <c r="H260" s="173">
        <v>29.957999999999998</v>
      </c>
      <c r="I260" s="174"/>
      <c r="L260" s="170"/>
      <c r="M260" s="175"/>
      <c r="T260" s="176"/>
      <c r="AT260" s="171" t="s">
        <v>419</v>
      </c>
      <c r="AU260" s="171" t="s">
        <v>114</v>
      </c>
      <c r="AV260" s="14" t="s">
        <v>415</v>
      </c>
      <c r="AW260" s="14" t="s">
        <v>33</v>
      </c>
      <c r="AX260" s="14" t="s">
        <v>76</v>
      </c>
      <c r="AY260" s="171" t="s">
        <v>408</v>
      </c>
    </row>
    <row r="261" spans="2:65" s="12" customFormat="1">
      <c r="B261" s="155"/>
      <c r="D261" s="156" t="s">
        <v>419</v>
      </c>
      <c r="F261" s="158" t="s">
        <v>538</v>
      </c>
      <c r="H261" s="159">
        <v>31.456</v>
      </c>
      <c r="I261" s="160"/>
      <c r="L261" s="155"/>
      <c r="M261" s="161"/>
      <c r="T261" s="162"/>
      <c r="AT261" s="157" t="s">
        <v>419</v>
      </c>
      <c r="AU261" s="157" t="s">
        <v>114</v>
      </c>
      <c r="AV261" s="12" t="s">
        <v>80</v>
      </c>
      <c r="AW261" s="12" t="s">
        <v>4</v>
      </c>
      <c r="AX261" s="12" t="s">
        <v>76</v>
      </c>
      <c r="AY261" s="157" t="s">
        <v>408</v>
      </c>
    </row>
    <row r="262" spans="2:65" s="1" customFormat="1" ht="44.25" customHeight="1">
      <c r="B262" s="137"/>
      <c r="C262" s="138" t="s">
        <v>526</v>
      </c>
      <c r="D262" s="138" t="s">
        <v>411</v>
      </c>
      <c r="E262" s="139" t="s">
        <v>539</v>
      </c>
      <c r="F262" s="140" t="s">
        <v>540</v>
      </c>
      <c r="G262" s="141" t="s">
        <v>117</v>
      </c>
      <c r="H262" s="142">
        <v>19.7</v>
      </c>
      <c r="I262" s="143"/>
      <c r="J262" s="144">
        <f>ROUND(I262*H262,2)</f>
        <v>0</v>
      </c>
      <c r="K262" s="140" t="s">
        <v>414</v>
      </c>
      <c r="L262" s="34"/>
      <c r="M262" s="145" t="s">
        <v>3</v>
      </c>
      <c r="N262" s="146" t="s">
        <v>43</v>
      </c>
      <c r="P262" s="147">
        <f>O262*H262</f>
        <v>0</v>
      </c>
      <c r="Q262" s="147">
        <v>0.73403773999999999</v>
      </c>
      <c r="R262" s="147">
        <f>Q262*H262</f>
        <v>14.460543478</v>
      </c>
      <c r="S262" s="147">
        <v>0</v>
      </c>
      <c r="T262" s="148">
        <f>S262*H262</f>
        <v>0</v>
      </c>
      <c r="AR262" s="149" t="s">
        <v>415</v>
      </c>
      <c r="AT262" s="149" t="s">
        <v>411</v>
      </c>
      <c r="AU262" s="149" t="s">
        <v>114</v>
      </c>
      <c r="AY262" s="19" t="s">
        <v>408</v>
      </c>
      <c r="BE262" s="150">
        <f>IF(N262="základní",J262,0)</f>
        <v>0</v>
      </c>
      <c r="BF262" s="150">
        <f>IF(N262="snížená",J262,0)</f>
        <v>0</v>
      </c>
      <c r="BG262" s="150">
        <f>IF(N262="zákl. přenesená",J262,0)</f>
        <v>0</v>
      </c>
      <c r="BH262" s="150">
        <f>IF(N262="sníž. přenesená",J262,0)</f>
        <v>0</v>
      </c>
      <c r="BI262" s="150">
        <f>IF(N262="nulová",J262,0)</f>
        <v>0</v>
      </c>
      <c r="BJ262" s="19" t="s">
        <v>76</v>
      </c>
      <c r="BK262" s="150">
        <f>ROUND(I262*H262,2)</f>
        <v>0</v>
      </c>
      <c r="BL262" s="19" t="s">
        <v>415</v>
      </c>
      <c r="BM262" s="149" t="s">
        <v>541</v>
      </c>
    </row>
    <row r="263" spans="2:65" s="1" customFormat="1">
      <c r="B263" s="34"/>
      <c r="D263" s="151" t="s">
        <v>417</v>
      </c>
      <c r="F263" s="152" t="s">
        <v>542</v>
      </c>
      <c r="I263" s="153"/>
      <c r="L263" s="34"/>
      <c r="M263" s="154"/>
      <c r="T263" s="55"/>
      <c r="AT263" s="19" t="s">
        <v>417</v>
      </c>
      <c r="AU263" s="19" t="s">
        <v>114</v>
      </c>
    </row>
    <row r="264" spans="2:65" s="12" customFormat="1">
      <c r="B264" s="155"/>
      <c r="D264" s="156" t="s">
        <v>419</v>
      </c>
      <c r="E264" s="157" t="s">
        <v>3</v>
      </c>
      <c r="F264" s="158" t="s">
        <v>543</v>
      </c>
      <c r="H264" s="159">
        <v>10.7</v>
      </c>
      <c r="I264" s="160"/>
      <c r="L264" s="155"/>
      <c r="M264" s="161"/>
      <c r="T264" s="162"/>
      <c r="AT264" s="157" t="s">
        <v>419</v>
      </c>
      <c r="AU264" s="157" t="s">
        <v>114</v>
      </c>
      <c r="AV264" s="12" t="s">
        <v>80</v>
      </c>
      <c r="AW264" s="12" t="s">
        <v>33</v>
      </c>
      <c r="AX264" s="12" t="s">
        <v>72</v>
      </c>
      <c r="AY264" s="157" t="s">
        <v>408</v>
      </c>
    </row>
    <row r="265" spans="2:65" s="12" customFormat="1">
      <c r="B265" s="155"/>
      <c r="D265" s="156" t="s">
        <v>419</v>
      </c>
      <c r="E265" s="157" t="s">
        <v>3</v>
      </c>
      <c r="F265" s="158" t="s">
        <v>544</v>
      </c>
      <c r="H265" s="159">
        <v>9</v>
      </c>
      <c r="I265" s="160"/>
      <c r="L265" s="155"/>
      <c r="M265" s="161"/>
      <c r="T265" s="162"/>
      <c r="AT265" s="157" t="s">
        <v>419</v>
      </c>
      <c r="AU265" s="157" t="s">
        <v>114</v>
      </c>
      <c r="AV265" s="12" t="s">
        <v>80</v>
      </c>
      <c r="AW265" s="12" t="s">
        <v>33</v>
      </c>
      <c r="AX265" s="12" t="s">
        <v>72</v>
      </c>
      <c r="AY265" s="157" t="s">
        <v>408</v>
      </c>
    </row>
    <row r="266" spans="2:65" s="14" customFormat="1">
      <c r="B266" s="170"/>
      <c r="D266" s="156" t="s">
        <v>419</v>
      </c>
      <c r="E266" s="171" t="s">
        <v>3</v>
      </c>
      <c r="F266" s="172" t="s">
        <v>451</v>
      </c>
      <c r="H266" s="173">
        <v>19.7</v>
      </c>
      <c r="I266" s="174"/>
      <c r="L266" s="170"/>
      <c r="M266" s="175"/>
      <c r="T266" s="176"/>
      <c r="AT266" s="171" t="s">
        <v>419</v>
      </c>
      <c r="AU266" s="171" t="s">
        <v>114</v>
      </c>
      <c r="AV266" s="14" t="s">
        <v>415</v>
      </c>
      <c r="AW266" s="14" t="s">
        <v>33</v>
      </c>
      <c r="AX266" s="14" t="s">
        <v>76</v>
      </c>
      <c r="AY266" s="171" t="s">
        <v>408</v>
      </c>
    </row>
    <row r="267" spans="2:65" s="1" customFormat="1" ht="44.25" customHeight="1">
      <c r="B267" s="137"/>
      <c r="C267" s="138" t="s">
        <v>8</v>
      </c>
      <c r="D267" s="138" t="s">
        <v>411</v>
      </c>
      <c r="E267" s="139" t="s">
        <v>545</v>
      </c>
      <c r="F267" s="140" t="s">
        <v>546</v>
      </c>
      <c r="G267" s="141" t="s">
        <v>117</v>
      </c>
      <c r="H267" s="142">
        <v>31.562000000000001</v>
      </c>
      <c r="I267" s="143"/>
      <c r="J267" s="144">
        <f>ROUND(I267*H267,2)</f>
        <v>0</v>
      </c>
      <c r="K267" s="140" t="s">
        <v>414</v>
      </c>
      <c r="L267" s="34"/>
      <c r="M267" s="145" t="s">
        <v>3</v>
      </c>
      <c r="N267" s="146" t="s">
        <v>43</v>
      </c>
      <c r="P267" s="147">
        <f>O267*H267</f>
        <v>0</v>
      </c>
      <c r="Q267" s="147">
        <v>1.0203605499999999</v>
      </c>
      <c r="R267" s="147">
        <f>Q267*H267</f>
        <v>32.204619679099999</v>
      </c>
      <c r="S267" s="147">
        <v>0</v>
      </c>
      <c r="T267" s="148">
        <f>S267*H267</f>
        <v>0</v>
      </c>
      <c r="AR267" s="149" t="s">
        <v>415</v>
      </c>
      <c r="AT267" s="149" t="s">
        <v>411</v>
      </c>
      <c r="AU267" s="149" t="s">
        <v>114</v>
      </c>
      <c r="AY267" s="19" t="s">
        <v>408</v>
      </c>
      <c r="BE267" s="150">
        <f>IF(N267="základní",J267,0)</f>
        <v>0</v>
      </c>
      <c r="BF267" s="150">
        <f>IF(N267="snížená",J267,0)</f>
        <v>0</v>
      </c>
      <c r="BG267" s="150">
        <f>IF(N267="zákl. přenesená",J267,0)</f>
        <v>0</v>
      </c>
      <c r="BH267" s="150">
        <f>IF(N267="sníž. přenesená",J267,0)</f>
        <v>0</v>
      </c>
      <c r="BI267" s="150">
        <f>IF(N267="nulová",J267,0)</f>
        <v>0</v>
      </c>
      <c r="BJ267" s="19" t="s">
        <v>76</v>
      </c>
      <c r="BK267" s="150">
        <f>ROUND(I267*H267,2)</f>
        <v>0</v>
      </c>
      <c r="BL267" s="19" t="s">
        <v>415</v>
      </c>
      <c r="BM267" s="149" t="s">
        <v>547</v>
      </c>
    </row>
    <row r="268" spans="2:65" s="1" customFormat="1">
      <c r="B268" s="34"/>
      <c r="D268" s="151" t="s">
        <v>417</v>
      </c>
      <c r="F268" s="152" t="s">
        <v>548</v>
      </c>
      <c r="I268" s="153"/>
      <c r="L268" s="34"/>
      <c r="M268" s="154"/>
      <c r="T268" s="55"/>
      <c r="AT268" s="19" t="s">
        <v>417</v>
      </c>
      <c r="AU268" s="19" t="s">
        <v>114</v>
      </c>
    </row>
    <row r="269" spans="2:65" s="13" customFormat="1">
      <c r="B269" s="164"/>
      <c r="D269" s="156" t="s">
        <v>419</v>
      </c>
      <c r="E269" s="165" t="s">
        <v>3</v>
      </c>
      <c r="F269" s="166" t="s">
        <v>549</v>
      </c>
      <c r="H269" s="165" t="s">
        <v>3</v>
      </c>
      <c r="I269" s="167"/>
      <c r="L269" s="164"/>
      <c r="M269" s="168"/>
      <c r="T269" s="169"/>
      <c r="AT269" s="165" t="s">
        <v>419</v>
      </c>
      <c r="AU269" s="165" t="s">
        <v>114</v>
      </c>
      <c r="AV269" s="13" t="s">
        <v>76</v>
      </c>
      <c r="AW269" s="13" t="s">
        <v>33</v>
      </c>
      <c r="AX269" s="13" t="s">
        <v>72</v>
      </c>
      <c r="AY269" s="165" t="s">
        <v>408</v>
      </c>
    </row>
    <row r="270" spans="2:65" s="12" customFormat="1">
      <c r="B270" s="155"/>
      <c r="D270" s="156" t="s">
        <v>419</v>
      </c>
      <c r="E270" s="157" t="s">
        <v>3</v>
      </c>
      <c r="F270" s="158" t="s">
        <v>550</v>
      </c>
      <c r="H270" s="159">
        <v>31.562000000000001</v>
      </c>
      <c r="I270" s="160"/>
      <c r="L270" s="155"/>
      <c r="M270" s="161"/>
      <c r="T270" s="162"/>
      <c r="AT270" s="157" t="s">
        <v>419</v>
      </c>
      <c r="AU270" s="157" t="s">
        <v>114</v>
      </c>
      <c r="AV270" s="12" t="s">
        <v>80</v>
      </c>
      <c r="AW270" s="12" t="s">
        <v>33</v>
      </c>
      <c r="AX270" s="12" t="s">
        <v>76</v>
      </c>
      <c r="AY270" s="157" t="s">
        <v>408</v>
      </c>
    </row>
    <row r="271" spans="2:65" s="1" customFormat="1" ht="55.5" customHeight="1">
      <c r="B271" s="137"/>
      <c r="C271" s="138" t="s">
        <v>518</v>
      </c>
      <c r="D271" s="138" t="s">
        <v>411</v>
      </c>
      <c r="E271" s="139" t="s">
        <v>551</v>
      </c>
      <c r="F271" s="140" t="s">
        <v>552</v>
      </c>
      <c r="G271" s="141" t="s">
        <v>501</v>
      </c>
      <c r="H271" s="142">
        <v>1.482</v>
      </c>
      <c r="I271" s="143"/>
      <c r="J271" s="144">
        <f>ROUND(I271*H271,2)</f>
        <v>0</v>
      </c>
      <c r="K271" s="140" t="s">
        <v>414</v>
      </c>
      <c r="L271" s="34"/>
      <c r="M271" s="145" t="s">
        <v>3</v>
      </c>
      <c r="N271" s="146" t="s">
        <v>43</v>
      </c>
      <c r="P271" s="147">
        <f>O271*H271</f>
        <v>0</v>
      </c>
      <c r="Q271" s="147">
        <v>1.05940312</v>
      </c>
      <c r="R271" s="147">
        <f>Q271*H271</f>
        <v>1.5700354238400001</v>
      </c>
      <c r="S271" s="147">
        <v>0</v>
      </c>
      <c r="T271" s="148">
        <f>S271*H271</f>
        <v>0</v>
      </c>
      <c r="AR271" s="149" t="s">
        <v>415</v>
      </c>
      <c r="AT271" s="149" t="s">
        <v>411</v>
      </c>
      <c r="AU271" s="149" t="s">
        <v>114</v>
      </c>
      <c r="AY271" s="19" t="s">
        <v>408</v>
      </c>
      <c r="BE271" s="150">
        <f>IF(N271="základní",J271,0)</f>
        <v>0</v>
      </c>
      <c r="BF271" s="150">
        <f>IF(N271="snížená",J271,0)</f>
        <v>0</v>
      </c>
      <c r="BG271" s="150">
        <f>IF(N271="zákl. přenesená",J271,0)</f>
        <v>0</v>
      </c>
      <c r="BH271" s="150">
        <f>IF(N271="sníž. přenesená",J271,0)</f>
        <v>0</v>
      </c>
      <c r="BI271" s="150">
        <f>IF(N271="nulová",J271,0)</f>
        <v>0</v>
      </c>
      <c r="BJ271" s="19" t="s">
        <v>76</v>
      </c>
      <c r="BK271" s="150">
        <f>ROUND(I271*H271,2)</f>
        <v>0</v>
      </c>
      <c r="BL271" s="19" t="s">
        <v>415</v>
      </c>
      <c r="BM271" s="149" t="s">
        <v>553</v>
      </c>
    </row>
    <row r="272" spans="2:65" s="1" customFormat="1">
      <c r="B272" s="34"/>
      <c r="D272" s="151" t="s">
        <v>417</v>
      </c>
      <c r="F272" s="152" t="s">
        <v>554</v>
      </c>
      <c r="I272" s="153"/>
      <c r="L272" s="34"/>
      <c r="M272" s="154"/>
      <c r="T272" s="55"/>
      <c r="AT272" s="19" t="s">
        <v>417</v>
      </c>
      <c r="AU272" s="19" t="s">
        <v>114</v>
      </c>
    </row>
    <row r="273" spans="2:65" s="13" customFormat="1">
      <c r="B273" s="164"/>
      <c r="D273" s="156" t="s">
        <v>419</v>
      </c>
      <c r="E273" s="165" t="s">
        <v>3</v>
      </c>
      <c r="F273" s="166" t="s">
        <v>555</v>
      </c>
      <c r="H273" s="165" t="s">
        <v>3</v>
      </c>
      <c r="I273" s="167"/>
      <c r="L273" s="164"/>
      <c r="M273" s="168"/>
      <c r="T273" s="169"/>
      <c r="AT273" s="165" t="s">
        <v>419</v>
      </c>
      <c r="AU273" s="165" t="s">
        <v>114</v>
      </c>
      <c r="AV273" s="13" t="s">
        <v>76</v>
      </c>
      <c r="AW273" s="13" t="s">
        <v>33</v>
      </c>
      <c r="AX273" s="13" t="s">
        <v>72</v>
      </c>
      <c r="AY273" s="165" t="s">
        <v>408</v>
      </c>
    </row>
    <row r="274" spans="2:65" s="12" customFormat="1">
      <c r="B274" s="155"/>
      <c r="D274" s="156" t="s">
        <v>419</v>
      </c>
      <c r="E274" s="157" t="s">
        <v>3</v>
      </c>
      <c r="F274" s="158" t="s">
        <v>556</v>
      </c>
      <c r="H274" s="159">
        <v>0.47299999999999998</v>
      </c>
      <c r="I274" s="160"/>
      <c r="L274" s="155"/>
      <c r="M274" s="161"/>
      <c r="T274" s="162"/>
      <c r="AT274" s="157" t="s">
        <v>419</v>
      </c>
      <c r="AU274" s="157" t="s">
        <v>114</v>
      </c>
      <c r="AV274" s="12" t="s">
        <v>80</v>
      </c>
      <c r="AW274" s="12" t="s">
        <v>33</v>
      </c>
      <c r="AX274" s="12" t="s">
        <v>72</v>
      </c>
      <c r="AY274" s="157" t="s">
        <v>408</v>
      </c>
    </row>
    <row r="275" spans="2:65" s="12" customFormat="1">
      <c r="B275" s="155"/>
      <c r="D275" s="156" t="s">
        <v>419</v>
      </c>
      <c r="E275" s="157" t="s">
        <v>3</v>
      </c>
      <c r="F275" s="158" t="s">
        <v>557</v>
      </c>
      <c r="H275" s="159">
        <v>1.0089999999999999</v>
      </c>
      <c r="I275" s="160"/>
      <c r="L275" s="155"/>
      <c r="M275" s="161"/>
      <c r="T275" s="162"/>
      <c r="AT275" s="157" t="s">
        <v>419</v>
      </c>
      <c r="AU275" s="157" t="s">
        <v>114</v>
      </c>
      <c r="AV275" s="12" t="s">
        <v>80</v>
      </c>
      <c r="AW275" s="12" t="s">
        <v>33</v>
      </c>
      <c r="AX275" s="12" t="s">
        <v>72</v>
      </c>
      <c r="AY275" s="157" t="s">
        <v>408</v>
      </c>
    </row>
    <row r="276" spans="2:65" s="14" customFormat="1">
      <c r="B276" s="170"/>
      <c r="D276" s="156" t="s">
        <v>419</v>
      </c>
      <c r="E276" s="171" t="s">
        <v>3</v>
      </c>
      <c r="F276" s="172" t="s">
        <v>451</v>
      </c>
      <c r="H276" s="173">
        <v>1.482</v>
      </c>
      <c r="I276" s="174"/>
      <c r="L276" s="170"/>
      <c r="M276" s="175"/>
      <c r="T276" s="176"/>
      <c r="AT276" s="171" t="s">
        <v>419</v>
      </c>
      <c r="AU276" s="171" t="s">
        <v>114</v>
      </c>
      <c r="AV276" s="14" t="s">
        <v>415</v>
      </c>
      <c r="AW276" s="14" t="s">
        <v>33</v>
      </c>
      <c r="AX276" s="14" t="s">
        <v>76</v>
      </c>
      <c r="AY276" s="171" t="s">
        <v>408</v>
      </c>
    </row>
    <row r="277" spans="2:65" s="1" customFormat="1" ht="37.799999999999997" customHeight="1">
      <c r="B277" s="137"/>
      <c r="C277" s="138" t="s">
        <v>558</v>
      </c>
      <c r="D277" s="138" t="s">
        <v>411</v>
      </c>
      <c r="E277" s="139" t="s">
        <v>559</v>
      </c>
      <c r="F277" s="140" t="s">
        <v>560</v>
      </c>
      <c r="G277" s="141" t="s">
        <v>561</v>
      </c>
      <c r="H277" s="142">
        <v>500</v>
      </c>
      <c r="I277" s="143"/>
      <c r="J277" s="144">
        <f>ROUND(I277*H277,2)</f>
        <v>0</v>
      </c>
      <c r="K277" s="140" t="s">
        <v>414</v>
      </c>
      <c r="L277" s="34"/>
      <c r="M277" s="145" t="s">
        <v>3</v>
      </c>
      <c r="N277" s="146" t="s">
        <v>43</v>
      </c>
      <c r="P277" s="147">
        <f>O277*H277</f>
        <v>0</v>
      </c>
      <c r="Q277" s="147">
        <v>1.42788E-5</v>
      </c>
      <c r="R277" s="147">
        <f>Q277*H277</f>
        <v>7.1393999999999997E-3</v>
      </c>
      <c r="S277" s="147">
        <v>0</v>
      </c>
      <c r="T277" s="148">
        <f>S277*H277</f>
        <v>0</v>
      </c>
      <c r="AR277" s="149" t="s">
        <v>415</v>
      </c>
      <c r="AT277" s="149" t="s">
        <v>411</v>
      </c>
      <c r="AU277" s="149" t="s">
        <v>114</v>
      </c>
      <c r="AY277" s="19" t="s">
        <v>408</v>
      </c>
      <c r="BE277" s="150">
        <f>IF(N277="základní",J277,0)</f>
        <v>0</v>
      </c>
      <c r="BF277" s="150">
        <f>IF(N277="snížená",J277,0)</f>
        <v>0</v>
      </c>
      <c r="BG277" s="150">
        <f>IF(N277="zákl. přenesená",J277,0)</f>
        <v>0</v>
      </c>
      <c r="BH277" s="150">
        <f>IF(N277="sníž. přenesená",J277,0)</f>
        <v>0</v>
      </c>
      <c r="BI277" s="150">
        <f>IF(N277="nulová",J277,0)</f>
        <v>0</v>
      </c>
      <c r="BJ277" s="19" t="s">
        <v>76</v>
      </c>
      <c r="BK277" s="150">
        <f>ROUND(I277*H277,2)</f>
        <v>0</v>
      </c>
      <c r="BL277" s="19" t="s">
        <v>415</v>
      </c>
      <c r="BM277" s="149" t="s">
        <v>562</v>
      </c>
    </row>
    <row r="278" spans="2:65" s="1" customFormat="1">
      <c r="B278" s="34"/>
      <c r="D278" s="151" t="s">
        <v>417</v>
      </c>
      <c r="F278" s="152" t="s">
        <v>563</v>
      </c>
      <c r="I278" s="153"/>
      <c r="L278" s="34"/>
      <c r="M278" s="154"/>
      <c r="T278" s="55"/>
      <c r="AT278" s="19" t="s">
        <v>417</v>
      </c>
      <c r="AU278" s="19" t="s">
        <v>114</v>
      </c>
    </row>
    <row r="279" spans="2:65" s="13" customFormat="1">
      <c r="B279" s="164"/>
      <c r="D279" s="156" t="s">
        <v>419</v>
      </c>
      <c r="E279" s="165" t="s">
        <v>3</v>
      </c>
      <c r="F279" s="166" t="s">
        <v>564</v>
      </c>
      <c r="H279" s="165" t="s">
        <v>3</v>
      </c>
      <c r="I279" s="167"/>
      <c r="L279" s="164"/>
      <c r="M279" s="168"/>
      <c r="T279" s="169"/>
      <c r="AT279" s="165" t="s">
        <v>419</v>
      </c>
      <c r="AU279" s="165" t="s">
        <v>114</v>
      </c>
      <c r="AV279" s="13" t="s">
        <v>76</v>
      </c>
      <c r="AW279" s="13" t="s">
        <v>33</v>
      </c>
      <c r="AX279" s="13" t="s">
        <v>72</v>
      </c>
      <c r="AY279" s="165" t="s">
        <v>408</v>
      </c>
    </row>
    <row r="280" spans="2:65" s="12" customFormat="1">
      <c r="B280" s="155"/>
      <c r="D280" s="156" t="s">
        <v>419</v>
      </c>
      <c r="E280" s="157" t="s">
        <v>3</v>
      </c>
      <c r="F280" s="158" t="s">
        <v>565</v>
      </c>
      <c r="H280" s="159">
        <v>500</v>
      </c>
      <c r="I280" s="160"/>
      <c r="L280" s="155"/>
      <c r="M280" s="161"/>
      <c r="T280" s="162"/>
      <c r="AT280" s="157" t="s">
        <v>419</v>
      </c>
      <c r="AU280" s="157" t="s">
        <v>114</v>
      </c>
      <c r="AV280" s="12" t="s">
        <v>80</v>
      </c>
      <c r="AW280" s="12" t="s">
        <v>33</v>
      </c>
      <c r="AX280" s="12" t="s">
        <v>76</v>
      </c>
      <c r="AY280" s="157" t="s">
        <v>408</v>
      </c>
    </row>
    <row r="281" spans="2:65" s="11" customFormat="1" ht="20.85" customHeight="1">
      <c r="B281" s="125"/>
      <c r="D281" s="126" t="s">
        <v>71</v>
      </c>
      <c r="E281" s="135" t="s">
        <v>558</v>
      </c>
      <c r="F281" s="135" t="s">
        <v>566</v>
      </c>
      <c r="I281" s="128"/>
      <c r="J281" s="136">
        <f>BK281</f>
        <v>0</v>
      </c>
      <c r="L281" s="125"/>
      <c r="M281" s="130"/>
      <c r="P281" s="131">
        <f>SUM(P282:P295)</f>
        <v>0</v>
      </c>
      <c r="R281" s="131">
        <f>SUM(R282:R295)</f>
        <v>92.38349412960001</v>
      </c>
      <c r="T281" s="132">
        <f>SUM(T282:T295)</f>
        <v>0</v>
      </c>
      <c r="AR281" s="126" t="s">
        <v>76</v>
      </c>
      <c r="AT281" s="133" t="s">
        <v>71</v>
      </c>
      <c r="AU281" s="133" t="s">
        <v>80</v>
      </c>
      <c r="AY281" s="126" t="s">
        <v>408</v>
      </c>
      <c r="BK281" s="134">
        <f>SUM(BK282:BK295)</f>
        <v>0</v>
      </c>
    </row>
    <row r="282" spans="2:65" s="1" customFormat="1" ht="33" customHeight="1">
      <c r="B282" s="137"/>
      <c r="C282" s="138" t="s">
        <v>567</v>
      </c>
      <c r="D282" s="138" t="s">
        <v>411</v>
      </c>
      <c r="E282" s="139" t="s">
        <v>568</v>
      </c>
      <c r="F282" s="140" t="s">
        <v>569</v>
      </c>
      <c r="G282" s="141" t="s">
        <v>426</v>
      </c>
      <c r="H282" s="142">
        <v>35.700000000000003</v>
      </c>
      <c r="I282" s="143"/>
      <c r="J282" s="144">
        <f>ROUND(I282*H282,2)</f>
        <v>0</v>
      </c>
      <c r="K282" s="140" t="s">
        <v>414</v>
      </c>
      <c r="L282" s="34"/>
      <c r="M282" s="145" t="s">
        <v>3</v>
      </c>
      <c r="N282" s="146" t="s">
        <v>43</v>
      </c>
      <c r="P282" s="147">
        <f>O282*H282</f>
        <v>0</v>
      </c>
      <c r="Q282" s="147">
        <v>2.5018722040000001</v>
      </c>
      <c r="R282" s="147">
        <f>Q282*H282</f>
        <v>89.316837682800013</v>
      </c>
      <c r="S282" s="147">
        <v>0</v>
      </c>
      <c r="T282" s="148">
        <f>S282*H282</f>
        <v>0</v>
      </c>
      <c r="AR282" s="149" t="s">
        <v>415</v>
      </c>
      <c r="AT282" s="149" t="s">
        <v>411</v>
      </c>
      <c r="AU282" s="149" t="s">
        <v>114</v>
      </c>
      <c r="AY282" s="19" t="s">
        <v>408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9" t="s">
        <v>76</v>
      </c>
      <c r="BK282" s="150">
        <f>ROUND(I282*H282,2)</f>
        <v>0</v>
      </c>
      <c r="BL282" s="19" t="s">
        <v>415</v>
      </c>
      <c r="BM282" s="149" t="s">
        <v>570</v>
      </c>
    </row>
    <row r="283" spans="2:65" s="1" customFormat="1">
      <c r="B283" s="34"/>
      <c r="D283" s="151" t="s">
        <v>417</v>
      </c>
      <c r="F283" s="152" t="s">
        <v>571</v>
      </c>
      <c r="I283" s="153"/>
      <c r="L283" s="34"/>
      <c r="M283" s="154"/>
      <c r="T283" s="55"/>
      <c r="AT283" s="19" t="s">
        <v>417</v>
      </c>
      <c r="AU283" s="19" t="s">
        <v>114</v>
      </c>
    </row>
    <row r="284" spans="2:65" s="13" customFormat="1">
      <c r="B284" s="164"/>
      <c r="D284" s="156" t="s">
        <v>419</v>
      </c>
      <c r="E284" s="165" t="s">
        <v>3</v>
      </c>
      <c r="F284" s="166" t="s">
        <v>572</v>
      </c>
      <c r="H284" s="165" t="s">
        <v>3</v>
      </c>
      <c r="I284" s="167"/>
      <c r="L284" s="164"/>
      <c r="M284" s="168"/>
      <c r="T284" s="169"/>
      <c r="AT284" s="165" t="s">
        <v>419</v>
      </c>
      <c r="AU284" s="165" t="s">
        <v>114</v>
      </c>
      <c r="AV284" s="13" t="s">
        <v>76</v>
      </c>
      <c r="AW284" s="13" t="s">
        <v>33</v>
      </c>
      <c r="AX284" s="13" t="s">
        <v>72</v>
      </c>
      <c r="AY284" s="165" t="s">
        <v>408</v>
      </c>
    </row>
    <row r="285" spans="2:65" s="12" customFormat="1">
      <c r="B285" s="155"/>
      <c r="D285" s="156" t="s">
        <v>419</v>
      </c>
      <c r="E285" s="157" t="s">
        <v>3</v>
      </c>
      <c r="F285" s="158" t="s">
        <v>573</v>
      </c>
      <c r="H285" s="159">
        <v>35.700000000000003</v>
      </c>
      <c r="I285" s="160"/>
      <c r="L285" s="155"/>
      <c r="M285" s="161"/>
      <c r="T285" s="162"/>
      <c r="AT285" s="157" t="s">
        <v>419</v>
      </c>
      <c r="AU285" s="157" t="s">
        <v>114</v>
      </c>
      <c r="AV285" s="12" t="s">
        <v>80</v>
      </c>
      <c r="AW285" s="12" t="s">
        <v>33</v>
      </c>
      <c r="AX285" s="12" t="s">
        <v>76</v>
      </c>
      <c r="AY285" s="157" t="s">
        <v>408</v>
      </c>
    </row>
    <row r="286" spans="2:65" s="1" customFormat="1" ht="16.5" customHeight="1">
      <c r="B286" s="137"/>
      <c r="C286" s="138" t="s">
        <v>574</v>
      </c>
      <c r="D286" s="138" t="s">
        <v>411</v>
      </c>
      <c r="E286" s="139" t="s">
        <v>575</v>
      </c>
      <c r="F286" s="140" t="s">
        <v>576</v>
      </c>
      <c r="G286" s="141" t="s">
        <v>117</v>
      </c>
      <c r="H286" s="142">
        <v>15.18</v>
      </c>
      <c r="I286" s="143"/>
      <c r="J286" s="144">
        <f>ROUND(I286*H286,2)</f>
        <v>0</v>
      </c>
      <c r="K286" s="140" t="s">
        <v>414</v>
      </c>
      <c r="L286" s="34"/>
      <c r="M286" s="145" t="s">
        <v>3</v>
      </c>
      <c r="N286" s="146" t="s">
        <v>43</v>
      </c>
      <c r="P286" s="147">
        <f>O286*H286</f>
        <v>0</v>
      </c>
      <c r="Q286" s="147">
        <v>2.4719E-3</v>
      </c>
      <c r="R286" s="147">
        <f>Q286*H286</f>
        <v>3.7523441999999997E-2</v>
      </c>
      <c r="S286" s="147">
        <v>0</v>
      </c>
      <c r="T286" s="148">
        <f>S286*H286</f>
        <v>0</v>
      </c>
      <c r="AR286" s="149" t="s">
        <v>415</v>
      </c>
      <c r="AT286" s="149" t="s">
        <v>411</v>
      </c>
      <c r="AU286" s="149" t="s">
        <v>114</v>
      </c>
      <c r="AY286" s="19" t="s">
        <v>408</v>
      </c>
      <c r="BE286" s="150">
        <f>IF(N286="základní",J286,0)</f>
        <v>0</v>
      </c>
      <c r="BF286" s="150">
        <f>IF(N286="snížená",J286,0)</f>
        <v>0</v>
      </c>
      <c r="BG286" s="150">
        <f>IF(N286="zákl. přenesená",J286,0)</f>
        <v>0</v>
      </c>
      <c r="BH286" s="150">
        <f>IF(N286="sníž. přenesená",J286,0)</f>
        <v>0</v>
      </c>
      <c r="BI286" s="150">
        <f>IF(N286="nulová",J286,0)</f>
        <v>0</v>
      </c>
      <c r="BJ286" s="19" t="s">
        <v>76</v>
      </c>
      <c r="BK286" s="150">
        <f>ROUND(I286*H286,2)</f>
        <v>0</v>
      </c>
      <c r="BL286" s="19" t="s">
        <v>415</v>
      </c>
      <c r="BM286" s="149" t="s">
        <v>577</v>
      </c>
    </row>
    <row r="287" spans="2:65" s="1" customFormat="1">
      <c r="B287" s="34"/>
      <c r="D287" s="151" t="s">
        <v>417</v>
      </c>
      <c r="F287" s="152" t="s">
        <v>578</v>
      </c>
      <c r="I287" s="153"/>
      <c r="L287" s="34"/>
      <c r="M287" s="154"/>
      <c r="T287" s="55"/>
      <c r="AT287" s="19" t="s">
        <v>417</v>
      </c>
      <c r="AU287" s="19" t="s">
        <v>114</v>
      </c>
    </row>
    <row r="288" spans="2:65" s="13" customFormat="1">
      <c r="B288" s="164"/>
      <c r="D288" s="156" t="s">
        <v>419</v>
      </c>
      <c r="E288" s="165" t="s">
        <v>3</v>
      </c>
      <c r="F288" s="166" t="s">
        <v>572</v>
      </c>
      <c r="H288" s="165" t="s">
        <v>3</v>
      </c>
      <c r="I288" s="167"/>
      <c r="L288" s="164"/>
      <c r="M288" s="168"/>
      <c r="T288" s="169"/>
      <c r="AT288" s="165" t="s">
        <v>419</v>
      </c>
      <c r="AU288" s="165" t="s">
        <v>114</v>
      </c>
      <c r="AV288" s="13" t="s">
        <v>76</v>
      </c>
      <c r="AW288" s="13" t="s">
        <v>33</v>
      </c>
      <c r="AX288" s="13" t="s">
        <v>72</v>
      </c>
      <c r="AY288" s="165" t="s">
        <v>408</v>
      </c>
    </row>
    <row r="289" spans="2:65" s="12" customFormat="1">
      <c r="B289" s="155"/>
      <c r="D289" s="156" t="s">
        <v>419</v>
      </c>
      <c r="E289" s="157" t="s">
        <v>3</v>
      </c>
      <c r="F289" s="158" t="s">
        <v>579</v>
      </c>
      <c r="H289" s="159">
        <v>15.18</v>
      </c>
      <c r="I289" s="160"/>
      <c r="L289" s="155"/>
      <c r="M289" s="161"/>
      <c r="T289" s="162"/>
      <c r="AT289" s="157" t="s">
        <v>419</v>
      </c>
      <c r="AU289" s="157" t="s">
        <v>114</v>
      </c>
      <c r="AV289" s="12" t="s">
        <v>80</v>
      </c>
      <c r="AW289" s="12" t="s">
        <v>33</v>
      </c>
      <c r="AX289" s="12" t="s">
        <v>76</v>
      </c>
      <c r="AY289" s="157" t="s">
        <v>408</v>
      </c>
    </row>
    <row r="290" spans="2:65" s="1" customFormat="1" ht="16.5" customHeight="1">
      <c r="B290" s="137"/>
      <c r="C290" s="138" t="s">
        <v>580</v>
      </c>
      <c r="D290" s="138" t="s">
        <v>411</v>
      </c>
      <c r="E290" s="139" t="s">
        <v>581</v>
      </c>
      <c r="F290" s="140" t="s">
        <v>582</v>
      </c>
      <c r="G290" s="141" t="s">
        <v>117</v>
      </c>
      <c r="H290" s="142">
        <v>15.18</v>
      </c>
      <c r="I290" s="143"/>
      <c r="J290" s="144">
        <f>ROUND(I290*H290,2)</f>
        <v>0</v>
      </c>
      <c r="K290" s="140" t="s">
        <v>414</v>
      </c>
      <c r="L290" s="34"/>
      <c r="M290" s="145" t="s">
        <v>3</v>
      </c>
      <c r="N290" s="146" t="s">
        <v>43</v>
      </c>
      <c r="P290" s="147">
        <f>O290*H290</f>
        <v>0</v>
      </c>
      <c r="Q290" s="147">
        <v>0</v>
      </c>
      <c r="R290" s="147">
        <f>Q290*H290</f>
        <v>0</v>
      </c>
      <c r="S290" s="147">
        <v>0</v>
      </c>
      <c r="T290" s="148">
        <f>S290*H290</f>
        <v>0</v>
      </c>
      <c r="AR290" s="149" t="s">
        <v>415</v>
      </c>
      <c r="AT290" s="149" t="s">
        <v>411</v>
      </c>
      <c r="AU290" s="149" t="s">
        <v>114</v>
      </c>
      <c r="AY290" s="19" t="s">
        <v>408</v>
      </c>
      <c r="BE290" s="150">
        <f>IF(N290="základní",J290,0)</f>
        <v>0</v>
      </c>
      <c r="BF290" s="150">
        <f>IF(N290="snížená",J290,0)</f>
        <v>0</v>
      </c>
      <c r="BG290" s="150">
        <f>IF(N290="zákl. přenesená",J290,0)</f>
        <v>0</v>
      </c>
      <c r="BH290" s="150">
        <f>IF(N290="sníž. přenesená",J290,0)</f>
        <v>0</v>
      </c>
      <c r="BI290" s="150">
        <f>IF(N290="nulová",J290,0)</f>
        <v>0</v>
      </c>
      <c r="BJ290" s="19" t="s">
        <v>76</v>
      </c>
      <c r="BK290" s="150">
        <f>ROUND(I290*H290,2)</f>
        <v>0</v>
      </c>
      <c r="BL290" s="19" t="s">
        <v>415</v>
      </c>
      <c r="BM290" s="149" t="s">
        <v>583</v>
      </c>
    </row>
    <row r="291" spans="2:65" s="1" customFormat="1">
      <c r="B291" s="34"/>
      <c r="D291" s="151" t="s">
        <v>417</v>
      </c>
      <c r="F291" s="152" t="s">
        <v>584</v>
      </c>
      <c r="I291" s="153"/>
      <c r="L291" s="34"/>
      <c r="M291" s="154"/>
      <c r="T291" s="55"/>
      <c r="AT291" s="19" t="s">
        <v>417</v>
      </c>
      <c r="AU291" s="19" t="s">
        <v>114</v>
      </c>
    </row>
    <row r="292" spans="2:65" s="1" customFormat="1" ht="24.15" customHeight="1">
      <c r="B292" s="137"/>
      <c r="C292" s="138" t="s">
        <v>585</v>
      </c>
      <c r="D292" s="138" t="s">
        <v>411</v>
      </c>
      <c r="E292" s="139" t="s">
        <v>586</v>
      </c>
      <c r="F292" s="140" t="s">
        <v>587</v>
      </c>
      <c r="G292" s="141" t="s">
        <v>501</v>
      </c>
      <c r="H292" s="142">
        <v>2.8559999999999999</v>
      </c>
      <c r="I292" s="143"/>
      <c r="J292" s="144">
        <f>ROUND(I292*H292,2)</f>
        <v>0</v>
      </c>
      <c r="K292" s="140" t="s">
        <v>414</v>
      </c>
      <c r="L292" s="34"/>
      <c r="M292" s="145" t="s">
        <v>3</v>
      </c>
      <c r="N292" s="146" t="s">
        <v>43</v>
      </c>
      <c r="P292" s="147">
        <f>O292*H292</f>
        <v>0</v>
      </c>
      <c r="Q292" s="147">
        <v>1.0606207999999999</v>
      </c>
      <c r="R292" s="147">
        <f>Q292*H292</f>
        <v>3.0291330047999998</v>
      </c>
      <c r="S292" s="147">
        <v>0</v>
      </c>
      <c r="T292" s="148">
        <f>S292*H292</f>
        <v>0</v>
      </c>
      <c r="AR292" s="149" t="s">
        <v>415</v>
      </c>
      <c r="AT292" s="149" t="s">
        <v>411</v>
      </c>
      <c r="AU292" s="149" t="s">
        <v>114</v>
      </c>
      <c r="AY292" s="19" t="s">
        <v>408</v>
      </c>
      <c r="BE292" s="150">
        <f>IF(N292="základní",J292,0)</f>
        <v>0</v>
      </c>
      <c r="BF292" s="150">
        <f>IF(N292="snížená",J292,0)</f>
        <v>0</v>
      </c>
      <c r="BG292" s="150">
        <f>IF(N292="zákl. přenesená",J292,0)</f>
        <v>0</v>
      </c>
      <c r="BH292" s="150">
        <f>IF(N292="sníž. přenesená",J292,0)</f>
        <v>0</v>
      </c>
      <c r="BI292" s="150">
        <f>IF(N292="nulová",J292,0)</f>
        <v>0</v>
      </c>
      <c r="BJ292" s="19" t="s">
        <v>76</v>
      </c>
      <c r="BK292" s="150">
        <f>ROUND(I292*H292,2)</f>
        <v>0</v>
      </c>
      <c r="BL292" s="19" t="s">
        <v>415</v>
      </c>
      <c r="BM292" s="149" t="s">
        <v>588</v>
      </c>
    </row>
    <row r="293" spans="2:65" s="1" customFormat="1">
      <c r="B293" s="34"/>
      <c r="D293" s="151" t="s">
        <v>417</v>
      </c>
      <c r="F293" s="152" t="s">
        <v>589</v>
      </c>
      <c r="I293" s="153"/>
      <c r="L293" s="34"/>
      <c r="M293" s="154"/>
      <c r="T293" s="55"/>
      <c r="AT293" s="19" t="s">
        <v>417</v>
      </c>
      <c r="AU293" s="19" t="s">
        <v>114</v>
      </c>
    </row>
    <row r="294" spans="2:65" s="13" customFormat="1">
      <c r="B294" s="164"/>
      <c r="D294" s="156" t="s">
        <v>419</v>
      </c>
      <c r="E294" s="165" t="s">
        <v>3</v>
      </c>
      <c r="F294" s="166" t="s">
        <v>590</v>
      </c>
      <c r="H294" s="165" t="s">
        <v>3</v>
      </c>
      <c r="I294" s="167"/>
      <c r="L294" s="164"/>
      <c r="M294" s="168"/>
      <c r="T294" s="169"/>
      <c r="AT294" s="165" t="s">
        <v>419</v>
      </c>
      <c r="AU294" s="165" t="s">
        <v>114</v>
      </c>
      <c r="AV294" s="13" t="s">
        <v>76</v>
      </c>
      <c r="AW294" s="13" t="s">
        <v>33</v>
      </c>
      <c r="AX294" s="13" t="s">
        <v>72</v>
      </c>
      <c r="AY294" s="165" t="s">
        <v>408</v>
      </c>
    </row>
    <row r="295" spans="2:65" s="12" customFormat="1">
      <c r="B295" s="155"/>
      <c r="D295" s="156" t="s">
        <v>419</v>
      </c>
      <c r="E295" s="157" t="s">
        <v>3</v>
      </c>
      <c r="F295" s="158" t="s">
        <v>591</v>
      </c>
      <c r="H295" s="159">
        <v>2.8559999999999999</v>
      </c>
      <c r="I295" s="160"/>
      <c r="L295" s="155"/>
      <c r="M295" s="161"/>
      <c r="T295" s="162"/>
      <c r="AT295" s="157" t="s">
        <v>419</v>
      </c>
      <c r="AU295" s="157" t="s">
        <v>114</v>
      </c>
      <c r="AV295" s="12" t="s">
        <v>80</v>
      </c>
      <c r="AW295" s="12" t="s">
        <v>33</v>
      </c>
      <c r="AX295" s="12" t="s">
        <v>76</v>
      </c>
      <c r="AY295" s="157" t="s">
        <v>408</v>
      </c>
    </row>
    <row r="296" spans="2:65" s="11" customFormat="1" ht="20.85" customHeight="1">
      <c r="B296" s="125"/>
      <c r="D296" s="126" t="s">
        <v>71</v>
      </c>
      <c r="E296" s="135" t="s">
        <v>567</v>
      </c>
      <c r="F296" s="135" t="s">
        <v>592</v>
      </c>
      <c r="I296" s="128"/>
      <c r="J296" s="136">
        <f>BK296</f>
        <v>0</v>
      </c>
      <c r="L296" s="125"/>
      <c r="M296" s="130"/>
      <c r="P296" s="131">
        <f>SUM(P297:P330)</f>
        <v>0</v>
      </c>
      <c r="R296" s="131">
        <f>SUM(R297:R330)</f>
        <v>67.370037712450795</v>
      </c>
      <c r="T296" s="132">
        <f>SUM(T297:T330)</f>
        <v>0</v>
      </c>
      <c r="AR296" s="126" t="s">
        <v>76</v>
      </c>
      <c r="AT296" s="133" t="s">
        <v>71</v>
      </c>
      <c r="AU296" s="133" t="s">
        <v>80</v>
      </c>
      <c r="AY296" s="126" t="s">
        <v>408</v>
      </c>
      <c r="BK296" s="134">
        <f>SUM(BK297:BK330)</f>
        <v>0</v>
      </c>
    </row>
    <row r="297" spans="2:65" s="1" customFormat="1" ht="33" customHeight="1">
      <c r="B297" s="137"/>
      <c r="C297" s="138" t="s">
        <v>593</v>
      </c>
      <c r="D297" s="138" t="s">
        <v>411</v>
      </c>
      <c r="E297" s="139" t="s">
        <v>594</v>
      </c>
      <c r="F297" s="140" t="s">
        <v>595</v>
      </c>
      <c r="G297" s="141" t="s">
        <v>426</v>
      </c>
      <c r="H297" s="142">
        <v>16.29</v>
      </c>
      <c r="I297" s="143"/>
      <c r="J297" s="144">
        <f>ROUND(I297*H297,2)</f>
        <v>0</v>
      </c>
      <c r="K297" s="140" t="s">
        <v>414</v>
      </c>
      <c r="L297" s="34"/>
      <c r="M297" s="145" t="s">
        <v>3</v>
      </c>
      <c r="N297" s="146" t="s">
        <v>43</v>
      </c>
      <c r="P297" s="147">
        <f>O297*H297</f>
        <v>0</v>
      </c>
      <c r="Q297" s="147">
        <v>2.5018699999999998</v>
      </c>
      <c r="R297" s="147">
        <f>Q297*H297</f>
        <v>40.755462299999998</v>
      </c>
      <c r="S297" s="147">
        <v>0</v>
      </c>
      <c r="T297" s="148">
        <f>S297*H297</f>
        <v>0</v>
      </c>
      <c r="AR297" s="149" t="s">
        <v>415</v>
      </c>
      <c r="AT297" s="149" t="s">
        <v>411</v>
      </c>
      <c r="AU297" s="149" t="s">
        <v>114</v>
      </c>
      <c r="AY297" s="19" t="s">
        <v>408</v>
      </c>
      <c r="BE297" s="150">
        <f>IF(N297="základní",J297,0)</f>
        <v>0</v>
      </c>
      <c r="BF297" s="150">
        <f>IF(N297="snížená",J297,0)</f>
        <v>0</v>
      </c>
      <c r="BG297" s="150">
        <f>IF(N297="zákl. přenesená",J297,0)</f>
        <v>0</v>
      </c>
      <c r="BH297" s="150">
        <f>IF(N297="sníž. přenesená",J297,0)</f>
        <v>0</v>
      </c>
      <c r="BI297" s="150">
        <f>IF(N297="nulová",J297,0)</f>
        <v>0</v>
      </c>
      <c r="BJ297" s="19" t="s">
        <v>76</v>
      </c>
      <c r="BK297" s="150">
        <f>ROUND(I297*H297,2)</f>
        <v>0</v>
      </c>
      <c r="BL297" s="19" t="s">
        <v>415</v>
      </c>
      <c r="BM297" s="149" t="s">
        <v>596</v>
      </c>
    </row>
    <row r="298" spans="2:65" s="1" customFormat="1">
      <c r="B298" s="34"/>
      <c r="D298" s="151" t="s">
        <v>417</v>
      </c>
      <c r="F298" s="152" t="s">
        <v>597</v>
      </c>
      <c r="I298" s="153"/>
      <c r="L298" s="34"/>
      <c r="M298" s="154"/>
      <c r="T298" s="55"/>
      <c r="AT298" s="19" t="s">
        <v>417</v>
      </c>
      <c r="AU298" s="19" t="s">
        <v>114</v>
      </c>
    </row>
    <row r="299" spans="2:65" s="13" customFormat="1">
      <c r="B299" s="164"/>
      <c r="D299" s="156" t="s">
        <v>419</v>
      </c>
      <c r="E299" s="165" t="s">
        <v>3</v>
      </c>
      <c r="F299" s="166" t="s">
        <v>463</v>
      </c>
      <c r="H299" s="165" t="s">
        <v>3</v>
      </c>
      <c r="I299" s="167"/>
      <c r="L299" s="164"/>
      <c r="M299" s="168"/>
      <c r="T299" s="169"/>
      <c r="AT299" s="165" t="s">
        <v>419</v>
      </c>
      <c r="AU299" s="165" t="s">
        <v>114</v>
      </c>
      <c r="AV299" s="13" t="s">
        <v>76</v>
      </c>
      <c r="AW299" s="13" t="s">
        <v>33</v>
      </c>
      <c r="AX299" s="13" t="s">
        <v>72</v>
      </c>
      <c r="AY299" s="165" t="s">
        <v>408</v>
      </c>
    </row>
    <row r="300" spans="2:65" s="12" customFormat="1">
      <c r="B300" s="155"/>
      <c r="D300" s="156" t="s">
        <v>419</v>
      </c>
      <c r="E300" s="157" t="s">
        <v>3</v>
      </c>
      <c r="F300" s="158" t="s">
        <v>598</v>
      </c>
      <c r="H300" s="159">
        <v>16.29</v>
      </c>
      <c r="I300" s="160"/>
      <c r="L300" s="155"/>
      <c r="M300" s="161"/>
      <c r="T300" s="162"/>
      <c r="AT300" s="157" t="s">
        <v>419</v>
      </c>
      <c r="AU300" s="157" t="s">
        <v>114</v>
      </c>
      <c r="AV300" s="12" t="s">
        <v>80</v>
      </c>
      <c r="AW300" s="12" t="s">
        <v>33</v>
      </c>
      <c r="AX300" s="12" t="s">
        <v>76</v>
      </c>
      <c r="AY300" s="157" t="s">
        <v>408</v>
      </c>
    </row>
    <row r="301" spans="2:65" s="1" customFormat="1" ht="49.05" customHeight="1">
      <c r="B301" s="137"/>
      <c r="C301" s="138" t="s">
        <v>599</v>
      </c>
      <c r="D301" s="138" t="s">
        <v>411</v>
      </c>
      <c r="E301" s="139" t="s">
        <v>600</v>
      </c>
      <c r="F301" s="140" t="s">
        <v>601</v>
      </c>
      <c r="G301" s="141" t="s">
        <v>426</v>
      </c>
      <c r="H301" s="142">
        <v>16.29</v>
      </c>
      <c r="I301" s="143"/>
      <c r="J301" s="144">
        <f>ROUND(I301*H301,2)</f>
        <v>0</v>
      </c>
      <c r="K301" s="140" t="s">
        <v>414</v>
      </c>
      <c r="L301" s="34"/>
      <c r="M301" s="145" t="s">
        <v>3</v>
      </c>
      <c r="N301" s="146" t="s">
        <v>43</v>
      </c>
      <c r="P301" s="147">
        <f>O301*H301</f>
        <v>0</v>
      </c>
      <c r="Q301" s="147">
        <v>0.02</v>
      </c>
      <c r="R301" s="147">
        <f>Q301*H301</f>
        <v>0.32579999999999998</v>
      </c>
      <c r="S301" s="147">
        <v>0</v>
      </c>
      <c r="T301" s="148">
        <f>S301*H301</f>
        <v>0</v>
      </c>
      <c r="AR301" s="149" t="s">
        <v>415</v>
      </c>
      <c r="AT301" s="149" t="s">
        <v>411</v>
      </c>
      <c r="AU301" s="149" t="s">
        <v>114</v>
      </c>
      <c r="AY301" s="19" t="s">
        <v>408</v>
      </c>
      <c r="BE301" s="150">
        <f>IF(N301="základní",J301,0)</f>
        <v>0</v>
      </c>
      <c r="BF301" s="150">
        <f>IF(N301="snížená",J301,0)</f>
        <v>0</v>
      </c>
      <c r="BG301" s="150">
        <f>IF(N301="zákl. přenesená",J301,0)</f>
        <v>0</v>
      </c>
      <c r="BH301" s="150">
        <f>IF(N301="sníž. přenesená",J301,0)</f>
        <v>0</v>
      </c>
      <c r="BI301" s="150">
        <f>IF(N301="nulová",J301,0)</f>
        <v>0</v>
      </c>
      <c r="BJ301" s="19" t="s">
        <v>76</v>
      </c>
      <c r="BK301" s="150">
        <f>ROUND(I301*H301,2)</f>
        <v>0</v>
      </c>
      <c r="BL301" s="19" t="s">
        <v>415</v>
      </c>
      <c r="BM301" s="149" t="s">
        <v>602</v>
      </c>
    </row>
    <row r="302" spans="2:65" s="1" customFormat="1">
      <c r="B302" s="34"/>
      <c r="D302" s="151" t="s">
        <v>417</v>
      </c>
      <c r="F302" s="152" t="s">
        <v>603</v>
      </c>
      <c r="I302" s="153"/>
      <c r="L302" s="34"/>
      <c r="M302" s="154"/>
      <c r="T302" s="55"/>
      <c r="AT302" s="19" t="s">
        <v>417</v>
      </c>
      <c r="AU302" s="19" t="s">
        <v>114</v>
      </c>
    </row>
    <row r="303" spans="2:65" s="1" customFormat="1" ht="44.25" customHeight="1">
      <c r="B303" s="137"/>
      <c r="C303" s="138" t="s">
        <v>604</v>
      </c>
      <c r="D303" s="138" t="s">
        <v>411</v>
      </c>
      <c r="E303" s="139" t="s">
        <v>605</v>
      </c>
      <c r="F303" s="140" t="s">
        <v>606</v>
      </c>
      <c r="G303" s="141" t="s">
        <v>426</v>
      </c>
      <c r="H303" s="142">
        <v>16.29</v>
      </c>
      <c r="I303" s="143"/>
      <c r="J303" s="144">
        <f>ROUND(I303*H303,2)</f>
        <v>0</v>
      </c>
      <c r="K303" s="140" t="s">
        <v>414</v>
      </c>
      <c r="L303" s="34"/>
      <c r="M303" s="145" t="s">
        <v>3</v>
      </c>
      <c r="N303" s="146" t="s">
        <v>43</v>
      </c>
      <c r="P303" s="147">
        <f>O303*H303</f>
        <v>0</v>
      </c>
      <c r="Q303" s="147">
        <v>0</v>
      </c>
      <c r="R303" s="147">
        <f>Q303*H303</f>
        <v>0</v>
      </c>
      <c r="S303" s="147">
        <v>0</v>
      </c>
      <c r="T303" s="148">
        <f>S303*H303</f>
        <v>0</v>
      </c>
      <c r="AR303" s="149" t="s">
        <v>415</v>
      </c>
      <c r="AT303" s="149" t="s">
        <v>411</v>
      </c>
      <c r="AU303" s="149" t="s">
        <v>114</v>
      </c>
      <c r="AY303" s="19" t="s">
        <v>408</v>
      </c>
      <c r="BE303" s="150">
        <f>IF(N303="základní",J303,0)</f>
        <v>0</v>
      </c>
      <c r="BF303" s="150">
        <f>IF(N303="snížená",J303,0)</f>
        <v>0</v>
      </c>
      <c r="BG303" s="150">
        <f>IF(N303="zákl. přenesená",J303,0)</f>
        <v>0</v>
      </c>
      <c r="BH303" s="150">
        <f>IF(N303="sníž. přenesená",J303,0)</f>
        <v>0</v>
      </c>
      <c r="BI303" s="150">
        <f>IF(N303="nulová",J303,0)</f>
        <v>0</v>
      </c>
      <c r="BJ303" s="19" t="s">
        <v>76</v>
      </c>
      <c r="BK303" s="150">
        <f>ROUND(I303*H303,2)</f>
        <v>0</v>
      </c>
      <c r="BL303" s="19" t="s">
        <v>415</v>
      </c>
      <c r="BM303" s="149" t="s">
        <v>607</v>
      </c>
    </row>
    <row r="304" spans="2:65" s="1" customFormat="1">
      <c r="B304" s="34"/>
      <c r="D304" s="151" t="s">
        <v>417</v>
      </c>
      <c r="F304" s="152" t="s">
        <v>608</v>
      </c>
      <c r="I304" s="153"/>
      <c r="L304" s="34"/>
      <c r="M304" s="154"/>
      <c r="T304" s="55"/>
      <c r="AT304" s="19" t="s">
        <v>417</v>
      </c>
      <c r="AU304" s="19" t="s">
        <v>114</v>
      </c>
    </row>
    <row r="305" spans="2:65" s="1" customFormat="1" ht="33" customHeight="1">
      <c r="B305" s="137"/>
      <c r="C305" s="138" t="s">
        <v>609</v>
      </c>
      <c r="D305" s="138" t="s">
        <v>411</v>
      </c>
      <c r="E305" s="139" t="s">
        <v>610</v>
      </c>
      <c r="F305" s="140" t="s">
        <v>611</v>
      </c>
      <c r="G305" s="141" t="s">
        <v>426</v>
      </c>
      <c r="H305" s="142">
        <v>9.5679999999999996</v>
      </c>
      <c r="I305" s="143"/>
      <c r="J305" s="144">
        <f>ROUND(I305*H305,2)</f>
        <v>0</v>
      </c>
      <c r="K305" s="140" t="s">
        <v>414</v>
      </c>
      <c r="L305" s="34"/>
      <c r="M305" s="145" t="s">
        <v>3</v>
      </c>
      <c r="N305" s="146" t="s">
        <v>43</v>
      </c>
      <c r="P305" s="147">
        <f>O305*H305</f>
        <v>0</v>
      </c>
      <c r="Q305" s="147">
        <v>2.5018699999999998</v>
      </c>
      <c r="R305" s="147">
        <f>Q305*H305</f>
        <v>23.937892159999997</v>
      </c>
      <c r="S305" s="147">
        <v>0</v>
      </c>
      <c r="T305" s="148">
        <f>S305*H305</f>
        <v>0</v>
      </c>
      <c r="AR305" s="149" t="s">
        <v>415</v>
      </c>
      <c r="AT305" s="149" t="s">
        <v>411</v>
      </c>
      <c r="AU305" s="149" t="s">
        <v>114</v>
      </c>
      <c r="AY305" s="19" t="s">
        <v>408</v>
      </c>
      <c r="BE305" s="150">
        <f>IF(N305="základní",J305,0)</f>
        <v>0</v>
      </c>
      <c r="BF305" s="150">
        <f>IF(N305="snížená",J305,0)</f>
        <v>0</v>
      </c>
      <c r="BG305" s="150">
        <f>IF(N305="zákl. přenesená",J305,0)</f>
        <v>0</v>
      </c>
      <c r="BH305" s="150">
        <f>IF(N305="sníž. přenesená",J305,0)</f>
        <v>0</v>
      </c>
      <c r="BI305" s="150">
        <f>IF(N305="nulová",J305,0)</f>
        <v>0</v>
      </c>
      <c r="BJ305" s="19" t="s">
        <v>76</v>
      </c>
      <c r="BK305" s="150">
        <f>ROUND(I305*H305,2)</f>
        <v>0</v>
      </c>
      <c r="BL305" s="19" t="s">
        <v>415</v>
      </c>
      <c r="BM305" s="149" t="s">
        <v>612</v>
      </c>
    </row>
    <row r="306" spans="2:65" s="1" customFormat="1">
      <c r="B306" s="34"/>
      <c r="D306" s="151" t="s">
        <v>417</v>
      </c>
      <c r="F306" s="152" t="s">
        <v>613</v>
      </c>
      <c r="I306" s="153"/>
      <c r="L306" s="34"/>
      <c r="M306" s="154"/>
      <c r="T306" s="55"/>
      <c r="AT306" s="19" t="s">
        <v>417</v>
      </c>
      <c r="AU306" s="19" t="s">
        <v>114</v>
      </c>
    </row>
    <row r="307" spans="2:65" s="12" customFormat="1">
      <c r="B307" s="155"/>
      <c r="D307" s="156" t="s">
        <v>419</v>
      </c>
      <c r="E307" s="157" t="s">
        <v>3</v>
      </c>
      <c r="F307" s="158" t="s">
        <v>614</v>
      </c>
      <c r="H307" s="159">
        <v>9.2240000000000002</v>
      </c>
      <c r="I307" s="160"/>
      <c r="L307" s="155"/>
      <c r="M307" s="161"/>
      <c r="T307" s="162"/>
      <c r="AT307" s="157" t="s">
        <v>419</v>
      </c>
      <c r="AU307" s="157" t="s">
        <v>114</v>
      </c>
      <c r="AV307" s="12" t="s">
        <v>80</v>
      </c>
      <c r="AW307" s="12" t="s">
        <v>33</v>
      </c>
      <c r="AX307" s="12" t="s">
        <v>72</v>
      </c>
      <c r="AY307" s="157" t="s">
        <v>408</v>
      </c>
    </row>
    <row r="308" spans="2:65" s="12" customFormat="1">
      <c r="B308" s="155"/>
      <c r="D308" s="156" t="s">
        <v>419</v>
      </c>
      <c r="E308" s="157" t="s">
        <v>3</v>
      </c>
      <c r="F308" s="158" t="s">
        <v>615</v>
      </c>
      <c r="H308" s="159">
        <v>0.34399999999999997</v>
      </c>
      <c r="I308" s="160"/>
      <c r="L308" s="155"/>
      <c r="M308" s="161"/>
      <c r="T308" s="162"/>
      <c r="AT308" s="157" t="s">
        <v>419</v>
      </c>
      <c r="AU308" s="157" t="s">
        <v>114</v>
      </c>
      <c r="AV308" s="12" t="s">
        <v>80</v>
      </c>
      <c r="AW308" s="12" t="s">
        <v>33</v>
      </c>
      <c r="AX308" s="12" t="s">
        <v>72</v>
      </c>
      <c r="AY308" s="157" t="s">
        <v>408</v>
      </c>
    </row>
    <row r="309" spans="2:65" s="14" customFormat="1">
      <c r="B309" s="170"/>
      <c r="D309" s="156" t="s">
        <v>419</v>
      </c>
      <c r="E309" s="171" t="s">
        <v>3</v>
      </c>
      <c r="F309" s="172" t="s">
        <v>451</v>
      </c>
      <c r="H309" s="173">
        <v>9.5679999999999996</v>
      </c>
      <c r="I309" s="174"/>
      <c r="L309" s="170"/>
      <c r="M309" s="175"/>
      <c r="T309" s="176"/>
      <c r="AT309" s="171" t="s">
        <v>419</v>
      </c>
      <c r="AU309" s="171" t="s">
        <v>114</v>
      </c>
      <c r="AV309" s="14" t="s">
        <v>415</v>
      </c>
      <c r="AW309" s="14" t="s">
        <v>33</v>
      </c>
      <c r="AX309" s="14" t="s">
        <v>76</v>
      </c>
      <c r="AY309" s="171" t="s">
        <v>408</v>
      </c>
    </row>
    <row r="310" spans="2:65" s="1" customFormat="1" ht="37.799999999999997" customHeight="1">
      <c r="B310" s="137"/>
      <c r="C310" s="138" t="s">
        <v>616</v>
      </c>
      <c r="D310" s="138" t="s">
        <v>411</v>
      </c>
      <c r="E310" s="139" t="s">
        <v>617</v>
      </c>
      <c r="F310" s="140" t="s">
        <v>618</v>
      </c>
      <c r="G310" s="141" t="s">
        <v>426</v>
      </c>
      <c r="H310" s="142">
        <v>9.5679999999999996</v>
      </c>
      <c r="I310" s="143"/>
      <c r="J310" s="144">
        <f>ROUND(I310*H310,2)</f>
        <v>0</v>
      </c>
      <c r="K310" s="140" t="s">
        <v>414</v>
      </c>
      <c r="L310" s="34"/>
      <c r="M310" s="145" t="s">
        <v>3</v>
      </c>
      <c r="N310" s="146" t="s">
        <v>43</v>
      </c>
      <c r="P310" s="147">
        <f>O310*H310</f>
        <v>0</v>
      </c>
      <c r="Q310" s="147">
        <v>0</v>
      </c>
      <c r="R310" s="147">
        <f>Q310*H310</f>
        <v>0</v>
      </c>
      <c r="S310" s="147">
        <v>0</v>
      </c>
      <c r="T310" s="148">
        <f>S310*H310</f>
        <v>0</v>
      </c>
      <c r="AR310" s="149" t="s">
        <v>415</v>
      </c>
      <c r="AT310" s="149" t="s">
        <v>411</v>
      </c>
      <c r="AU310" s="149" t="s">
        <v>114</v>
      </c>
      <c r="AY310" s="19" t="s">
        <v>408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9" t="s">
        <v>76</v>
      </c>
      <c r="BK310" s="150">
        <f>ROUND(I310*H310,2)</f>
        <v>0</v>
      </c>
      <c r="BL310" s="19" t="s">
        <v>415</v>
      </c>
      <c r="BM310" s="149" t="s">
        <v>619</v>
      </c>
    </row>
    <row r="311" spans="2:65" s="1" customFormat="1">
      <c r="B311" s="34"/>
      <c r="D311" s="151" t="s">
        <v>417</v>
      </c>
      <c r="F311" s="152" t="s">
        <v>620</v>
      </c>
      <c r="I311" s="153"/>
      <c r="L311" s="34"/>
      <c r="M311" s="154"/>
      <c r="T311" s="55"/>
      <c r="AT311" s="19" t="s">
        <v>417</v>
      </c>
      <c r="AU311" s="19" t="s">
        <v>114</v>
      </c>
    </row>
    <row r="312" spans="2:65" s="1" customFormat="1" ht="44.25" customHeight="1">
      <c r="B312" s="137"/>
      <c r="C312" s="138" t="s">
        <v>621</v>
      </c>
      <c r="D312" s="138" t="s">
        <v>411</v>
      </c>
      <c r="E312" s="139" t="s">
        <v>622</v>
      </c>
      <c r="F312" s="140" t="s">
        <v>623</v>
      </c>
      <c r="G312" s="141" t="s">
        <v>426</v>
      </c>
      <c r="H312" s="142">
        <v>9.5679999999999996</v>
      </c>
      <c r="I312" s="143"/>
      <c r="J312" s="144">
        <f>ROUND(I312*H312,2)</f>
        <v>0</v>
      </c>
      <c r="K312" s="140" t="s">
        <v>414</v>
      </c>
      <c r="L312" s="34"/>
      <c r="M312" s="145" t="s">
        <v>3</v>
      </c>
      <c r="N312" s="146" t="s">
        <v>43</v>
      </c>
      <c r="P312" s="147">
        <f>O312*H312</f>
        <v>0</v>
      </c>
      <c r="Q312" s="147">
        <v>0</v>
      </c>
      <c r="R312" s="147">
        <f>Q312*H312</f>
        <v>0</v>
      </c>
      <c r="S312" s="147">
        <v>0</v>
      </c>
      <c r="T312" s="148">
        <f>S312*H312</f>
        <v>0</v>
      </c>
      <c r="AR312" s="149" t="s">
        <v>415</v>
      </c>
      <c r="AT312" s="149" t="s">
        <v>411</v>
      </c>
      <c r="AU312" s="149" t="s">
        <v>114</v>
      </c>
      <c r="AY312" s="19" t="s">
        <v>408</v>
      </c>
      <c r="BE312" s="150">
        <f>IF(N312="základní",J312,0)</f>
        <v>0</v>
      </c>
      <c r="BF312" s="150">
        <f>IF(N312="snížená",J312,0)</f>
        <v>0</v>
      </c>
      <c r="BG312" s="150">
        <f>IF(N312="zákl. přenesená",J312,0)</f>
        <v>0</v>
      </c>
      <c r="BH312" s="150">
        <f>IF(N312="sníž. přenesená",J312,0)</f>
        <v>0</v>
      </c>
      <c r="BI312" s="150">
        <f>IF(N312="nulová",J312,0)</f>
        <v>0</v>
      </c>
      <c r="BJ312" s="19" t="s">
        <v>76</v>
      </c>
      <c r="BK312" s="150">
        <f>ROUND(I312*H312,2)</f>
        <v>0</v>
      </c>
      <c r="BL312" s="19" t="s">
        <v>415</v>
      </c>
      <c r="BM312" s="149" t="s">
        <v>624</v>
      </c>
    </row>
    <row r="313" spans="2:65" s="1" customFormat="1">
      <c r="B313" s="34"/>
      <c r="D313" s="151" t="s">
        <v>417</v>
      </c>
      <c r="F313" s="152" t="s">
        <v>625</v>
      </c>
      <c r="I313" s="153"/>
      <c r="L313" s="34"/>
      <c r="M313" s="154"/>
      <c r="T313" s="55"/>
      <c r="AT313" s="19" t="s">
        <v>417</v>
      </c>
      <c r="AU313" s="19" t="s">
        <v>114</v>
      </c>
    </row>
    <row r="314" spans="2:65" s="1" customFormat="1" ht="16.5" customHeight="1">
      <c r="B314" s="137"/>
      <c r="C314" s="138" t="s">
        <v>626</v>
      </c>
      <c r="D314" s="138" t="s">
        <v>411</v>
      </c>
      <c r="E314" s="139" t="s">
        <v>627</v>
      </c>
      <c r="F314" s="140" t="s">
        <v>628</v>
      </c>
      <c r="G314" s="141" t="s">
        <v>117</v>
      </c>
      <c r="H314" s="142">
        <v>42.85</v>
      </c>
      <c r="I314" s="143"/>
      <c r="J314" s="144">
        <f>ROUND(I314*H314,2)</f>
        <v>0</v>
      </c>
      <c r="K314" s="140" t="s">
        <v>414</v>
      </c>
      <c r="L314" s="34"/>
      <c r="M314" s="145" t="s">
        <v>3</v>
      </c>
      <c r="N314" s="146" t="s">
        <v>43</v>
      </c>
      <c r="P314" s="147">
        <f>O314*H314</f>
        <v>0</v>
      </c>
      <c r="Q314" s="147">
        <v>1.60725E-2</v>
      </c>
      <c r="R314" s="147">
        <f>Q314*H314</f>
        <v>0.68870662500000002</v>
      </c>
      <c r="S314" s="147">
        <v>0</v>
      </c>
      <c r="T314" s="148">
        <f>S314*H314</f>
        <v>0</v>
      </c>
      <c r="AR314" s="149" t="s">
        <v>415</v>
      </c>
      <c r="AT314" s="149" t="s">
        <v>411</v>
      </c>
      <c r="AU314" s="149" t="s">
        <v>114</v>
      </c>
      <c r="AY314" s="19" t="s">
        <v>408</v>
      </c>
      <c r="BE314" s="150">
        <f>IF(N314="základní",J314,0)</f>
        <v>0</v>
      </c>
      <c r="BF314" s="150">
        <f>IF(N314="snížená",J314,0)</f>
        <v>0</v>
      </c>
      <c r="BG314" s="150">
        <f>IF(N314="zákl. přenesená",J314,0)</f>
        <v>0</v>
      </c>
      <c r="BH314" s="150">
        <f>IF(N314="sníž. přenesená",J314,0)</f>
        <v>0</v>
      </c>
      <c r="BI314" s="150">
        <f>IF(N314="nulová",J314,0)</f>
        <v>0</v>
      </c>
      <c r="BJ314" s="19" t="s">
        <v>76</v>
      </c>
      <c r="BK314" s="150">
        <f>ROUND(I314*H314,2)</f>
        <v>0</v>
      </c>
      <c r="BL314" s="19" t="s">
        <v>415</v>
      </c>
      <c r="BM314" s="149" t="s">
        <v>629</v>
      </c>
    </row>
    <row r="315" spans="2:65" s="1" customFormat="1">
      <c r="B315" s="34"/>
      <c r="D315" s="151" t="s">
        <v>417</v>
      </c>
      <c r="F315" s="152" t="s">
        <v>630</v>
      </c>
      <c r="I315" s="153"/>
      <c r="L315" s="34"/>
      <c r="M315" s="154"/>
      <c r="T315" s="55"/>
      <c r="AT315" s="19" t="s">
        <v>417</v>
      </c>
      <c r="AU315" s="19" t="s">
        <v>114</v>
      </c>
    </row>
    <row r="316" spans="2:65" s="13" customFormat="1">
      <c r="B316" s="164"/>
      <c r="D316" s="156" t="s">
        <v>419</v>
      </c>
      <c r="E316" s="165" t="s">
        <v>3</v>
      </c>
      <c r="F316" s="166" t="s">
        <v>463</v>
      </c>
      <c r="H316" s="165" t="s">
        <v>3</v>
      </c>
      <c r="I316" s="167"/>
      <c r="L316" s="164"/>
      <c r="M316" s="168"/>
      <c r="T316" s="169"/>
      <c r="AT316" s="165" t="s">
        <v>419</v>
      </c>
      <c r="AU316" s="165" t="s">
        <v>114</v>
      </c>
      <c r="AV316" s="13" t="s">
        <v>76</v>
      </c>
      <c r="AW316" s="13" t="s">
        <v>33</v>
      </c>
      <c r="AX316" s="13" t="s">
        <v>72</v>
      </c>
      <c r="AY316" s="165" t="s">
        <v>408</v>
      </c>
    </row>
    <row r="317" spans="2:65" s="12" customFormat="1">
      <c r="B317" s="155"/>
      <c r="D317" s="156" t="s">
        <v>419</v>
      </c>
      <c r="E317" s="157" t="s">
        <v>3</v>
      </c>
      <c r="F317" s="158" t="s">
        <v>631</v>
      </c>
      <c r="H317" s="159">
        <v>27.1</v>
      </c>
      <c r="I317" s="160"/>
      <c r="L317" s="155"/>
      <c r="M317" s="161"/>
      <c r="T317" s="162"/>
      <c r="AT317" s="157" t="s">
        <v>419</v>
      </c>
      <c r="AU317" s="157" t="s">
        <v>114</v>
      </c>
      <c r="AV317" s="12" t="s">
        <v>80</v>
      </c>
      <c r="AW317" s="12" t="s">
        <v>33</v>
      </c>
      <c r="AX317" s="12" t="s">
        <v>72</v>
      </c>
      <c r="AY317" s="157" t="s">
        <v>408</v>
      </c>
    </row>
    <row r="318" spans="2:65" s="13" customFormat="1">
      <c r="B318" s="164"/>
      <c r="D318" s="156" t="s">
        <v>419</v>
      </c>
      <c r="E318" s="165" t="s">
        <v>3</v>
      </c>
      <c r="F318" s="166" t="s">
        <v>632</v>
      </c>
      <c r="H318" s="165" t="s">
        <v>3</v>
      </c>
      <c r="I318" s="167"/>
      <c r="L318" s="164"/>
      <c r="M318" s="168"/>
      <c r="T318" s="169"/>
      <c r="AT318" s="165" t="s">
        <v>419</v>
      </c>
      <c r="AU318" s="165" t="s">
        <v>114</v>
      </c>
      <c r="AV318" s="13" t="s">
        <v>76</v>
      </c>
      <c r="AW318" s="13" t="s">
        <v>33</v>
      </c>
      <c r="AX318" s="13" t="s">
        <v>72</v>
      </c>
      <c r="AY318" s="165" t="s">
        <v>408</v>
      </c>
    </row>
    <row r="319" spans="2:65" s="12" customFormat="1">
      <c r="B319" s="155"/>
      <c r="D319" s="156" t="s">
        <v>419</v>
      </c>
      <c r="E319" s="157" t="s">
        <v>3</v>
      </c>
      <c r="F319" s="158" t="s">
        <v>633</v>
      </c>
      <c r="H319" s="159">
        <v>15.75</v>
      </c>
      <c r="I319" s="160"/>
      <c r="L319" s="155"/>
      <c r="M319" s="161"/>
      <c r="T319" s="162"/>
      <c r="AT319" s="157" t="s">
        <v>419</v>
      </c>
      <c r="AU319" s="157" t="s">
        <v>114</v>
      </c>
      <c r="AV319" s="12" t="s">
        <v>80</v>
      </c>
      <c r="AW319" s="12" t="s">
        <v>33</v>
      </c>
      <c r="AX319" s="12" t="s">
        <v>72</v>
      </c>
      <c r="AY319" s="157" t="s">
        <v>408</v>
      </c>
    </row>
    <row r="320" spans="2:65" s="14" customFormat="1">
      <c r="B320" s="170"/>
      <c r="D320" s="156" t="s">
        <v>419</v>
      </c>
      <c r="E320" s="171" t="s">
        <v>3</v>
      </c>
      <c r="F320" s="172" t="s">
        <v>451</v>
      </c>
      <c r="H320" s="173">
        <v>42.85</v>
      </c>
      <c r="I320" s="174"/>
      <c r="L320" s="170"/>
      <c r="M320" s="175"/>
      <c r="T320" s="176"/>
      <c r="AT320" s="171" t="s">
        <v>419</v>
      </c>
      <c r="AU320" s="171" t="s">
        <v>114</v>
      </c>
      <c r="AV320" s="14" t="s">
        <v>415</v>
      </c>
      <c r="AW320" s="14" t="s">
        <v>33</v>
      </c>
      <c r="AX320" s="14" t="s">
        <v>76</v>
      </c>
      <c r="AY320" s="171" t="s">
        <v>408</v>
      </c>
    </row>
    <row r="321" spans="2:65" s="1" customFormat="1" ht="16.5" customHeight="1">
      <c r="B321" s="137"/>
      <c r="C321" s="138" t="s">
        <v>113</v>
      </c>
      <c r="D321" s="138" t="s">
        <v>411</v>
      </c>
      <c r="E321" s="139" t="s">
        <v>634</v>
      </c>
      <c r="F321" s="140" t="s">
        <v>635</v>
      </c>
      <c r="G321" s="141" t="s">
        <v>117</v>
      </c>
      <c r="H321" s="142">
        <v>42.85</v>
      </c>
      <c r="I321" s="143"/>
      <c r="J321" s="144">
        <f>ROUND(I321*H321,2)</f>
        <v>0</v>
      </c>
      <c r="K321" s="140" t="s">
        <v>414</v>
      </c>
      <c r="L321" s="34"/>
      <c r="M321" s="145" t="s">
        <v>3</v>
      </c>
      <c r="N321" s="146" t="s">
        <v>43</v>
      </c>
      <c r="P321" s="147">
        <f>O321*H321</f>
        <v>0</v>
      </c>
      <c r="Q321" s="147">
        <v>0</v>
      </c>
      <c r="R321" s="147">
        <f>Q321*H321</f>
        <v>0</v>
      </c>
      <c r="S321" s="147">
        <v>0</v>
      </c>
      <c r="T321" s="148">
        <f>S321*H321</f>
        <v>0</v>
      </c>
      <c r="AR321" s="149" t="s">
        <v>415</v>
      </c>
      <c r="AT321" s="149" t="s">
        <v>411</v>
      </c>
      <c r="AU321" s="149" t="s">
        <v>114</v>
      </c>
      <c r="AY321" s="19" t="s">
        <v>408</v>
      </c>
      <c r="BE321" s="150">
        <f>IF(N321="základní",J321,0)</f>
        <v>0</v>
      </c>
      <c r="BF321" s="150">
        <f>IF(N321="snížená",J321,0)</f>
        <v>0</v>
      </c>
      <c r="BG321" s="150">
        <f>IF(N321="zákl. přenesená",J321,0)</f>
        <v>0</v>
      </c>
      <c r="BH321" s="150">
        <f>IF(N321="sníž. přenesená",J321,0)</f>
        <v>0</v>
      </c>
      <c r="BI321" s="150">
        <f>IF(N321="nulová",J321,0)</f>
        <v>0</v>
      </c>
      <c r="BJ321" s="19" t="s">
        <v>76</v>
      </c>
      <c r="BK321" s="150">
        <f>ROUND(I321*H321,2)</f>
        <v>0</v>
      </c>
      <c r="BL321" s="19" t="s">
        <v>415</v>
      </c>
      <c r="BM321" s="149" t="s">
        <v>636</v>
      </c>
    </row>
    <row r="322" spans="2:65" s="1" customFormat="1">
      <c r="B322" s="34"/>
      <c r="D322" s="151" t="s">
        <v>417</v>
      </c>
      <c r="F322" s="152" t="s">
        <v>637</v>
      </c>
      <c r="I322" s="153"/>
      <c r="L322" s="34"/>
      <c r="M322" s="154"/>
      <c r="T322" s="55"/>
      <c r="AT322" s="19" t="s">
        <v>417</v>
      </c>
      <c r="AU322" s="19" t="s">
        <v>114</v>
      </c>
    </row>
    <row r="323" spans="2:65" s="1" customFormat="1" ht="21.75" customHeight="1">
      <c r="B323" s="137"/>
      <c r="C323" s="138" t="s">
        <v>638</v>
      </c>
      <c r="D323" s="138" t="s">
        <v>411</v>
      </c>
      <c r="E323" s="139" t="s">
        <v>639</v>
      </c>
      <c r="F323" s="140" t="s">
        <v>640</v>
      </c>
      <c r="G323" s="141" t="s">
        <v>501</v>
      </c>
      <c r="H323" s="142">
        <v>1.5640000000000001</v>
      </c>
      <c r="I323" s="143"/>
      <c r="J323" s="144">
        <f>ROUND(I323*H323,2)</f>
        <v>0</v>
      </c>
      <c r="K323" s="140" t="s">
        <v>414</v>
      </c>
      <c r="L323" s="34"/>
      <c r="M323" s="145" t="s">
        <v>3</v>
      </c>
      <c r="N323" s="146" t="s">
        <v>43</v>
      </c>
      <c r="P323" s="147">
        <f>O323*H323</f>
        <v>0</v>
      </c>
      <c r="Q323" s="147">
        <v>1.0627727796999999</v>
      </c>
      <c r="R323" s="147">
        <f>Q323*H323</f>
        <v>1.6621766274508001</v>
      </c>
      <c r="S323" s="147">
        <v>0</v>
      </c>
      <c r="T323" s="148">
        <f>S323*H323</f>
        <v>0</v>
      </c>
      <c r="AR323" s="149" t="s">
        <v>415</v>
      </c>
      <c r="AT323" s="149" t="s">
        <v>411</v>
      </c>
      <c r="AU323" s="149" t="s">
        <v>114</v>
      </c>
      <c r="AY323" s="19" t="s">
        <v>408</v>
      </c>
      <c r="BE323" s="150">
        <f>IF(N323="základní",J323,0)</f>
        <v>0</v>
      </c>
      <c r="BF323" s="150">
        <f>IF(N323="snížená",J323,0)</f>
        <v>0</v>
      </c>
      <c r="BG323" s="150">
        <f>IF(N323="zákl. přenesená",J323,0)</f>
        <v>0</v>
      </c>
      <c r="BH323" s="150">
        <f>IF(N323="sníž. přenesená",J323,0)</f>
        <v>0</v>
      </c>
      <c r="BI323" s="150">
        <f>IF(N323="nulová",J323,0)</f>
        <v>0</v>
      </c>
      <c r="BJ323" s="19" t="s">
        <v>76</v>
      </c>
      <c r="BK323" s="150">
        <f>ROUND(I323*H323,2)</f>
        <v>0</v>
      </c>
      <c r="BL323" s="19" t="s">
        <v>415</v>
      </c>
      <c r="BM323" s="149" t="s">
        <v>641</v>
      </c>
    </row>
    <row r="324" spans="2:65" s="1" customFormat="1">
      <c r="B324" s="34"/>
      <c r="D324" s="151" t="s">
        <v>417</v>
      </c>
      <c r="F324" s="152" t="s">
        <v>642</v>
      </c>
      <c r="I324" s="153"/>
      <c r="L324" s="34"/>
      <c r="M324" s="154"/>
      <c r="T324" s="55"/>
      <c r="AT324" s="19" t="s">
        <v>417</v>
      </c>
      <c r="AU324" s="19" t="s">
        <v>114</v>
      </c>
    </row>
    <row r="325" spans="2:65" s="13" customFormat="1">
      <c r="B325" s="164"/>
      <c r="D325" s="156" t="s">
        <v>419</v>
      </c>
      <c r="E325" s="165" t="s">
        <v>3</v>
      </c>
      <c r="F325" s="166" t="s">
        <v>643</v>
      </c>
      <c r="H325" s="165" t="s">
        <v>3</v>
      </c>
      <c r="I325" s="167"/>
      <c r="L325" s="164"/>
      <c r="M325" s="168"/>
      <c r="T325" s="169"/>
      <c r="AT325" s="165" t="s">
        <v>419</v>
      </c>
      <c r="AU325" s="165" t="s">
        <v>114</v>
      </c>
      <c r="AV325" s="13" t="s">
        <v>76</v>
      </c>
      <c r="AW325" s="13" t="s">
        <v>33</v>
      </c>
      <c r="AX325" s="13" t="s">
        <v>72</v>
      </c>
      <c r="AY325" s="165" t="s">
        <v>408</v>
      </c>
    </row>
    <row r="326" spans="2:65" s="13" customFormat="1">
      <c r="B326" s="164"/>
      <c r="D326" s="156" t="s">
        <v>419</v>
      </c>
      <c r="E326" s="165" t="s">
        <v>3</v>
      </c>
      <c r="F326" s="166" t="s">
        <v>632</v>
      </c>
      <c r="H326" s="165" t="s">
        <v>3</v>
      </c>
      <c r="I326" s="167"/>
      <c r="L326" s="164"/>
      <c r="M326" s="168"/>
      <c r="T326" s="169"/>
      <c r="AT326" s="165" t="s">
        <v>419</v>
      </c>
      <c r="AU326" s="165" t="s">
        <v>114</v>
      </c>
      <c r="AV326" s="13" t="s">
        <v>76</v>
      </c>
      <c r="AW326" s="13" t="s">
        <v>33</v>
      </c>
      <c r="AX326" s="13" t="s">
        <v>72</v>
      </c>
      <c r="AY326" s="165" t="s">
        <v>408</v>
      </c>
    </row>
    <row r="327" spans="2:65" s="12" customFormat="1">
      <c r="B327" s="155"/>
      <c r="D327" s="156" t="s">
        <v>419</v>
      </c>
      <c r="E327" s="157" t="s">
        <v>3</v>
      </c>
      <c r="F327" s="158" t="s">
        <v>644</v>
      </c>
      <c r="H327" s="159">
        <v>0.42899999999999999</v>
      </c>
      <c r="I327" s="160"/>
      <c r="L327" s="155"/>
      <c r="M327" s="161"/>
      <c r="T327" s="162"/>
      <c r="AT327" s="157" t="s">
        <v>419</v>
      </c>
      <c r="AU327" s="157" t="s">
        <v>114</v>
      </c>
      <c r="AV327" s="12" t="s">
        <v>80</v>
      </c>
      <c r="AW327" s="12" t="s">
        <v>33</v>
      </c>
      <c r="AX327" s="12" t="s">
        <v>72</v>
      </c>
      <c r="AY327" s="157" t="s">
        <v>408</v>
      </c>
    </row>
    <row r="328" spans="2:65" s="13" customFormat="1">
      <c r="B328" s="164"/>
      <c r="D328" s="156" t="s">
        <v>419</v>
      </c>
      <c r="E328" s="165" t="s">
        <v>3</v>
      </c>
      <c r="F328" s="166" t="s">
        <v>463</v>
      </c>
      <c r="H328" s="165" t="s">
        <v>3</v>
      </c>
      <c r="I328" s="167"/>
      <c r="L328" s="164"/>
      <c r="M328" s="168"/>
      <c r="T328" s="169"/>
      <c r="AT328" s="165" t="s">
        <v>419</v>
      </c>
      <c r="AU328" s="165" t="s">
        <v>114</v>
      </c>
      <c r="AV328" s="13" t="s">
        <v>76</v>
      </c>
      <c r="AW328" s="13" t="s">
        <v>33</v>
      </c>
      <c r="AX328" s="13" t="s">
        <v>72</v>
      </c>
      <c r="AY328" s="165" t="s">
        <v>408</v>
      </c>
    </row>
    <row r="329" spans="2:65" s="12" customFormat="1">
      <c r="B329" s="155"/>
      <c r="D329" s="156" t="s">
        <v>419</v>
      </c>
      <c r="E329" s="157" t="s">
        <v>3</v>
      </c>
      <c r="F329" s="158" t="s">
        <v>645</v>
      </c>
      <c r="H329" s="159">
        <v>1.135</v>
      </c>
      <c r="I329" s="160"/>
      <c r="L329" s="155"/>
      <c r="M329" s="161"/>
      <c r="T329" s="162"/>
      <c r="AT329" s="157" t="s">
        <v>419</v>
      </c>
      <c r="AU329" s="157" t="s">
        <v>114</v>
      </c>
      <c r="AV329" s="12" t="s">
        <v>80</v>
      </c>
      <c r="AW329" s="12" t="s">
        <v>33</v>
      </c>
      <c r="AX329" s="12" t="s">
        <v>72</v>
      </c>
      <c r="AY329" s="157" t="s">
        <v>408</v>
      </c>
    </row>
    <row r="330" spans="2:65" s="14" customFormat="1">
      <c r="B330" s="170"/>
      <c r="D330" s="156" t="s">
        <v>419</v>
      </c>
      <c r="E330" s="171" t="s">
        <v>3</v>
      </c>
      <c r="F330" s="172" t="s">
        <v>451</v>
      </c>
      <c r="H330" s="173">
        <v>1.5640000000000001</v>
      </c>
      <c r="I330" s="174"/>
      <c r="L330" s="170"/>
      <c r="M330" s="175"/>
      <c r="T330" s="176"/>
      <c r="AT330" s="171" t="s">
        <v>419</v>
      </c>
      <c r="AU330" s="171" t="s">
        <v>114</v>
      </c>
      <c r="AV330" s="14" t="s">
        <v>415</v>
      </c>
      <c r="AW330" s="14" t="s">
        <v>33</v>
      </c>
      <c r="AX330" s="14" t="s">
        <v>76</v>
      </c>
      <c r="AY330" s="171" t="s">
        <v>408</v>
      </c>
    </row>
    <row r="331" spans="2:65" s="11" customFormat="1" ht="20.85" customHeight="1">
      <c r="B331" s="125"/>
      <c r="D331" s="126" t="s">
        <v>71</v>
      </c>
      <c r="E331" s="135" t="s">
        <v>574</v>
      </c>
      <c r="F331" s="135" t="s">
        <v>646</v>
      </c>
      <c r="I331" s="128"/>
      <c r="J331" s="136">
        <f>BK331</f>
        <v>0</v>
      </c>
      <c r="L331" s="125"/>
      <c r="M331" s="130"/>
      <c r="P331" s="131">
        <f>SUM(P332:P340)</f>
        <v>0</v>
      </c>
      <c r="R331" s="131">
        <f>SUM(R332:R340)</f>
        <v>7.4859999999999996E-2</v>
      </c>
      <c r="T331" s="132">
        <f>SUM(T332:T340)</f>
        <v>0</v>
      </c>
      <c r="AR331" s="126" t="s">
        <v>76</v>
      </c>
      <c r="AT331" s="133" t="s">
        <v>71</v>
      </c>
      <c r="AU331" s="133" t="s">
        <v>80</v>
      </c>
      <c r="AY331" s="126" t="s">
        <v>408</v>
      </c>
      <c r="BK331" s="134">
        <f>SUM(BK332:BK340)</f>
        <v>0</v>
      </c>
    </row>
    <row r="332" spans="2:65" s="1" customFormat="1" ht="49.05" customHeight="1">
      <c r="B332" s="137"/>
      <c r="C332" s="138" t="s">
        <v>647</v>
      </c>
      <c r="D332" s="138" t="s">
        <v>411</v>
      </c>
      <c r="E332" s="139" t="s">
        <v>648</v>
      </c>
      <c r="F332" s="140" t="s">
        <v>649</v>
      </c>
      <c r="G332" s="141" t="s">
        <v>650</v>
      </c>
      <c r="H332" s="142">
        <v>78.8</v>
      </c>
      <c r="I332" s="143"/>
      <c r="J332" s="144">
        <f>ROUND(I332*H332,2)</f>
        <v>0</v>
      </c>
      <c r="K332" s="140" t="s">
        <v>414</v>
      </c>
      <c r="L332" s="34"/>
      <c r="M332" s="145" t="s">
        <v>3</v>
      </c>
      <c r="N332" s="146" t="s">
        <v>43</v>
      </c>
      <c r="P332" s="147">
        <f>O332*H332</f>
        <v>0</v>
      </c>
      <c r="Q332" s="147">
        <v>0</v>
      </c>
      <c r="R332" s="147">
        <f>Q332*H332</f>
        <v>0</v>
      </c>
      <c r="S332" s="147">
        <v>0</v>
      </c>
      <c r="T332" s="148">
        <f>S332*H332</f>
        <v>0</v>
      </c>
      <c r="AR332" s="149" t="s">
        <v>98</v>
      </c>
      <c r="AT332" s="149" t="s">
        <v>411</v>
      </c>
      <c r="AU332" s="149" t="s">
        <v>114</v>
      </c>
      <c r="AY332" s="19" t="s">
        <v>408</v>
      </c>
      <c r="BE332" s="150">
        <f>IF(N332="základní",J332,0)</f>
        <v>0</v>
      </c>
      <c r="BF332" s="150">
        <f>IF(N332="snížená",J332,0)</f>
        <v>0</v>
      </c>
      <c r="BG332" s="150">
        <f>IF(N332="zákl. přenesená",J332,0)</f>
        <v>0</v>
      </c>
      <c r="BH332" s="150">
        <f>IF(N332="sníž. přenesená",J332,0)</f>
        <v>0</v>
      </c>
      <c r="BI332" s="150">
        <f>IF(N332="nulová",J332,0)</f>
        <v>0</v>
      </c>
      <c r="BJ332" s="19" t="s">
        <v>76</v>
      </c>
      <c r="BK332" s="150">
        <f>ROUND(I332*H332,2)</f>
        <v>0</v>
      </c>
      <c r="BL332" s="19" t="s">
        <v>98</v>
      </c>
      <c r="BM332" s="149" t="s">
        <v>651</v>
      </c>
    </row>
    <row r="333" spans="2:65" s="1" customFormat="1">
      <c r="B333" s="34"/>
      <c r="D333" s="151" t="s">
        <v>417</v>
      </c>
      <c r="F333" s="152" t="s">
        <v>652</v>
      </c>
      <c r="I333" s="153"/>
      <c r="L333" s="34"/>
      <c r="M333" s="154"/>
      <c r="T333" s="55"/>
      <c r="AT333" s="19" t="s">
        <v>417</v>
      </c>
      <c r="AU333" s="19" t="s">
        <v>114</v>
      </c>
    </row>
    <row r="334" spans="2:65" s="12" customFormat="1">
      <c r="B334" s="155"/>
      <c r="D334" s="156" t="s">
        <v>419</v>
      </c>
      <c r="E334" s="157" t="s">
        <v>3</v>
      </c>
      <c r="F334" s="158" t="s">
        <v>653</v>
      </c>
      <c r="H334" s="159">
        <v>66.8</v>
      </c>
      <c r="I334" s="160"/>
      <c r="L334" s="155"/>
      <c r="M334" s="161"/>
      <c r="T334" s="162"/>
      <c r="AT334" s="157" t="s">
        <v>419</v>
      </c>
      <c r="AU334" s="157" t="s">
        <v>114</v>
      </c>
      <c r="AV334" s="12" t="s">
        <v>80</v>
      </c>
      <c r="AW334" s="12" t="s">
        <v>33</v>
      </c>
      <c r="AX334" s="12" t="s">
        <v>72</v>
      </c>
      <c r="AY334" s="157" t="s">
        <v>408</v>
      </c>
    </row>
    <row r="335" spans="2:65" s="12" customFormat="1">
      <c r="B335" s="155"/>
      <c r="D335" s="156" t="s">
        <v>419</v>
      </c>
      <c r="E335" s="157" t="s">
        <v>3</v>
      </c>
      <c r="F335" s="158" t="s">
        <v>654</v>
      </c>
      <c r="H335" s="159">
        <v>12</v>
      </c>
      <c r="I335" s="160"/>
      <c r="L335" s="155"/>
      <c r="M335" s="161"/>
      <c r="T335" s="162"/>
      <c r="AT335" s="157" t="s">
        <v>419</v>
      </c>
      <c r="AU335" s="157" t="s">
        <v>114</v>
      </c>
      <c r="AV335" s="12" t="s">
        <v>80</v>
      </c>
      <c r="AW335" s="12" t="s">
        <v>33</v>
      </c>
      <c r="AX335" s="12" t="s">
        <v>72</v>
      </c>
      <c r="AY335" s="157" t="s">
        <v>408</v>
      </c>
    </row>
    <row r="336" spans="2:65" s="14" customFormat="1">
      <c r="B336" s="170"/>
      <c r="D336" s="156" t="s">
        <v>419</v>
      </c>
      <c r="E336" s="171" t="s">
        <v>3</v>
      </c>
      <c r="F336" s="172" t="s">
        <v>451</v>
      </c>
      <c r="H336" s="173">
        <v>78.8</v>
      </c>
      <c r="I336" s="174"/>
      <c r="L336" s="170"/>
      <c r="M336" s="175"/>
      <c r="T336" s="176"/>
      <c r="AT336" s="171" t="s">
        <v>419</v>
      </c>
      <c r="AU336" s="171" t="s">
        <v>114</v>
      </c>
      <c r="AV336" s="14" t="s">
        <v>415</v>
      </c>
      <c r="AW336" s="14" t="s">
        <v>33</v>
      </c>
      <c r="AX336" s="14" t="s">
        <v>76</v>
      </c>
      <c r="AY336" s="171" t="s">
        <v>408</v>
      </c>
    </row>
    <row r="337" spans="2:65" s="1" customFormat="1" ht="16.5" customHeight="1">
      <c r="B337" s="137"/>
      <c r="C337" s="177" t="s">
        <v>655</v>
      </c>
      <c r="D337" s="177" t="s">
        <v>513</v>
      </c>
      <c r="E337" s="178" t="s">
        <v>656</v>
      </c>
      <c r="F337" s="179" t="s">
        <v>657</v>
      </c>
      <c r="G337" s="180" t="s">
        <v>658</v>
      </c>
      <c r="H337" s="181">
        <v>74.86</v>
      </c>
      <c r="I337" s="182"/>
      <c r="J337" s="183">
        <f>ROUND(I337*H337,2)</f>
        <v>0</v>
      </c>
      <c r="K337" s="179" t="s">
        <v>414</v>
      </c>
      <c r="L337" s="184"/>
      <c r="M337" s="185" t="s">
        <v>3</v>
      </c>
      <c r="N337" s="186" t="s">
        <v>43</v>
      </c>
      <c r="P337" s="147">
        <f>O337*H337</f>
        <v>0</v>
      </c>
      <c r="Q337" s="147">
        <v>1E-3</v>
      </c>
      <c r="R337" s="147">
        <f>Q337*H337</f>
        <v>7.4859999999999996E-2</v>
      </c>
      <c r="S337" s="147">
        <v>0</v>
      </c>
      <c r="T337" s="148">
        <f>S337*H337</f>
        <v>0</v>
      </c>
      <c r="AR337" s="149" t="s">
        <v>616</v>
      </c>
      <c r="AT337" s="149" t="s">
        <v>513</v>
      </c>
      <c r="AU337" s="149" t="s">
        <v>114</v>
      </c>
      <c r="AY337" s="19" t="s">
        <v>408</v>
      </c>
      <c r="BE337" s="150">
        <f>IF(N337="základní",J337,0)</f>
        <v>0</v>
      </c>
      <c r="BF337" s="150">
        <f>IF(N337="snížená",J337,0)</f>
        <v>0</v>
      </c>
      <c r="BG337" s="150">
        <f>IF(N337="zákl. přenesená",J337,0)</f>
        <v>0</v>
      </c>
      <c r="BH337" s="150">
        <f>IF(N337="sníž. přenesená",J337,0)</f>
        <v>0</v>
      </c>
      <c r="BI337" s="150">
        <f>IF(N337="nulová",J337,0)</f>
        <v>0</v>
      </c>
      <c r="BJ337" s="19" t="s">
        <v>76</v>
      </c>
      <c r="BK337" s="150">
        <f>ROUND(I337*H337,2)</f>
        <v>0</v>
      </c>
      <c r="BL337" s="19" t="s">
        <v>98</v>
      </c>
      <c r="BM337" s="149" t="s">
        <v>659</v>
      </c>
    </row>
    <row r="338" spans="2:65" s="12" customFormat="1">
      <c r="B338" s="155"/>
      <c r="D338" s="156" t="s">
        <v>419</v>
      </c>
      <c r="F338" s="158" t="s">
        <v>660</v>
      </c>
      <c r="H338" s="159">
        <v>74.86</v>
      </c>
      <c r="I338" s="160"/>
      <c r="L338" s="155"/>
      <c r="M338" s="161"/>
      <c r="T338" s="162"/>
      <c r="AT338" s="157" t="s">
        <v>419</v>
      </c>
      <c r="AU338" s="157" t="s">
        <v>114</v>
      </c>
      <c r="AV338" s="12" t="s">
        <v>80</v>
      </c>
      <c r="AW338" s="12" t="s">
        <v>4</v>
      </c>
      <c r="AX338" s="12" t="s">
        <v>76</v>
      </c>
      <c r="AY338" s="157" t="s">
        <v>408</v>
      </c>
    </row>
    <row r="339" spans="2:65" s="1" customFormat="1" ht="24.15" customHeight="1">
      <c r="B339" s="137"/>
      <c r="C339" s="138" t="s">
        <v>661</v>
      </c>
      <c r="D339" s="138" t="s">
        <v>411</v>
      </c>
      <c r="E339" s="139" t="s">
        <v>662</v>
      </c>
      <c r="F339" s="140" t="s">
        <v>663</v>
      </c>
      <c r="G339" s="141" t="s">
        <v>664</v>
      </c>
      <c r="H339" s="142">
        <v>4</v>
      </c>
      <c r="I339" s="143"/>
      <c r="J339" s="144">
        <f>ROUND(I339*H339,2)</f>
        <v>0</v>
      </c>
      <c r="K339" s="140" t="s">
        <v>665</v>
      </c>
      <c r="L339" s="34"/>
      <c r="M339" s="145" t="s">
        <v>3</v>
      </c>
      <c r="N339" s="146" t="s">
        <v>43</v>
      </c>
      <c r="P339" s="147">
        <f>O339*H339</f>
        <v>0</v>
      </c>
      <c r="Q339" s="147">
        <v>0</v>
      </c>
      <c r="R339" s="147">
        <f>Q339*H339</f>
        <v>0</v>
      </c>
      <c r="S339" s="147">
        <v>0</v>
      </c>
      <c r="T339" s="148">
        <f>S339*H339</f>
        <v>0</v>
      </c>
      <c r="AR339" s="149" t="s">
        <v>415</v>
      </c>
      <c r="AT339" s="149" t="s">
        <v>411</v>
      </c>
      <c r="AU339" s="149" t="s">
        <v>114</v>
      </c>
      <c r="AY339" s="19" t="s">
        <v>408</v>
      </c>
      <c r="BE339" s="150">
        <f>IF(N339="základní",J339,0)</f>
        <v>0</v>
      </c>
      <c r="BF339" s="150">
        <f>IF(N339="snížená",J339,0)</f>
        <v>0</v>
      </c>
      <c r="BG339" s="150">
        <f>IF(N339="zákl. přenesená",J339,0)</f>
        <v>0</v>
      </c>
      <c r="BH339" s="150">
        <f>IF(N339="sníž. přenesená",J339,0)</f>
        <v>0</v>
      </c>
      <c r="BI339" s="150">
        <f>IF(N339="nulová",J339,0)</f>
        <v>0</v>
      </c>
      <c r="BJ339" s="19" t="s">
        <v>76</v>
      </c>
      <c r="BK339" s="150">
        <f>ROUND(I339*H339,2)</f>
        <v>0</v>
      </c>
      <c r="BL339" s="19" t="s">
        <v>415</v>
      </c>
      <c r="BM339" s="149" t="s">
        <v>666</v>
      </c>
    </row>
    <row r="340" spans="2:65" s="1" customFormat="1" ht="24.15" customHeight="1">
      <c r="B340" s="137"/>
      <c r="C340" s="138" t="s">
        <v>196</v>
      </c>
      <c r="D340" s="138" t="s">
        <v>411</v>
      </c>
      <c r="E340" s="139" t="s">
        <v>667</v>
      </c>
      <c r="F340" s="140" t="s">
        <v>668</v>
      </c>
      <c r="G340" s="141" t="s">
        <v>664</v>
      </c>
      <c r="H340" s="142">
        <v>2</v>
      </c>
      <c r="I340" s="143"/>
      <c r="J340" s="144">
        <f>ROUND(I340*H340,2)</f>
        <v>0</v>
      </c>
      <c r="K340" s="140" t="s">
        <v>665</v>
      </c>
      <c r="L340" s="34"/>
      <c r="M340" s="145" t="s">
        <v>3</v>
      </c>
      <c r="N340" s="146" t="s">
        <v>43</v>
      </c>
      <c r="P340" s="147">
        <f>O340*H340</f>
        <v>0</v>
      </c>
      <c r="Q340" s="147">
        <v>0</v>
      </c>
      <c r="R340" s="147">
        <f>Q340*H340</f>
        <v>0</v>
      </c>
      <c r="S340" s="147">
        <v>0</v>
      </c>
      <c r="T340" s="148">
        <f>S340*H340</f>
        <v>0</v>
      </c>
      <c r="AR340" s="149" t="s">
        <v>415</v>
      </c>
      <c r="AT340" s="149" t="s">
        <v>411</v>
      </c>
      <c r="AU340" s="149" t="s">
        <v>114</v>
      </c>
      <c r="AY340" s="19" t="s">
        <v>408</v>
      </c>
      <c r="BE340" s="150">
        <f>IF(N340="základní",J340,0)</f>
        <v>0</v>
      </c>
      <c r="BF340" s="150">
        <f>IF(N340="snížená",J340,0)</f>
        <v>0</v>
      </c>
      <c r="BG340" s="150">
        <f>IF(N340="zákl. přenesená",J340,0)</f>
        <v>0</v>
      </c>
      <c r="BH340" s="150">
        <f>IF(N340="sníž. přenesená",J340,0)</f>
        <v>0</v>
      </c>
      <c r="BI340" s="150">
        <f>IF(N340="nulová",J340,0)</f>
        <v>0</v>
      </c>
      <c r="BJ340" s="19" t="s">
        <v>76</v>
      </c>
      <c r="BK340" s="150">
        <f>ROUND(I340*H340,2)</f>
        <v>0</v>
      </c>
      <c r="BL340" s="19" t="s">
        <v>415</v>
      </c>
      <c r="BM340" s="149" t="s">
        <v>669</v>
      </c>
    </row>
    <row r="341" spans="2:65" s="11" customFormat="1" ht="20.85" customHeight="1">
      <c r="B341" s="125"/>
      <c r="D341" s="126" t="s">
        <v>71</v>
      </c>
      <c r="E341" s="135" t="s">
        <v>580</v>
      </c>
      <c r="F341" s="135" t="s">
        <v>670</v>
      </c>
      <c r="I341" s="128"/>
      <c r="J341" s="136">
        <f>BK341</f>
        <v>0</v>
      </c>
      <c r="L341" s="125"/>
      <c r="M341" s="130"/>
      <c r="P341" s="131">
        <f>SUM(P342:P368)</f>
        <v>0</v>
      </c>
      <c r="R341" s="131">
        <f>SUM(R342:R368)</f>
        <v>18.5304085</v>
      </c>
      <c r="T341" s="132">
        <f>SUM(T342:T368)</f>
        <v>0</v>
      </c>
      <c r="AR341" s="126" t="s">
        <v>76</v>
      </c>
      <c r="AT341" s="133" t="s">
        <v>71</v>
      </c>
      <c r="AU341" s="133" t="s">
        <v>80</v>
      </c>
      <c r="AY341" s="126" t="s">
        <v>408</v>
      </c>
      <c r="BK341" s="134">
        <f>SUM(BK342:BK368)</f>
        <v>0</v>
      </c>
    </row>
    <row r="342" spans="2:65" s="1" customFormat="1" ht="66.75" customHeight="1">
      <c r="B342" s="137"/>
      <c r="C342" s="138" t="s">
        <v>671</v>
      </c>
      <c r="D342" s="138" t="s">
        <v>411</v>
      </c>
      <c r="E342" s="139" t="s">
        <v>672</v>
      </c>
      <c r="F342" s="140" t="s">
        <v>673</v>
      </c>
      <c r="G342" s="141" t="s">
        <v>426</v>
      </c>
      <c r="H342" s="142">
        <v>7</v>
      </c>
      <c r="I342" s="143"/>
      <c r="J342" s="144">
        <f>ROUND(I342*H342,2)</f>
        <v>0</v>
      </c>
      <c r="K342" s="140" t="s">
        <v>414</v>
      </c>
      <c r="L342" s="34"/>
      <c r="M342" s="145" t="s">
        <v>3</v>
      </c>
      <c r="N342" s="146" t="s">
        <v>43</v>
      </c>
      <c r="P342" s="147">
        <f>O342*H342</f>
        <v>0</v>
      </c>
      <c r="Q342" s="147">
        <v>0</v>
      </c>
      <c r="R342" s="147">
        <f>Q342*H342</f>
        <v>0</v>
      </c>
      <c r="S342" s="147">
        <v>0</v>
      </c>
      <c r="T342" s="148">
        <f>S342*H342</f>
        <v>0</v>
      </c>
      <c r="AR342" s="149" t="s">
        <v>98</v>
      </c>
      <c r="AT342" s="149" t="s">
        <v>411</v>
      </c>
      <c r="AU342" s="149" t="s">
        <v>114</v>
      </c>
      <c r="AY342" s="19" t="s">
        <v>408</v>
      </c>
      <c r="BE342" s="150">
        <f>IF(N342="základní",J342,0)</f>
        <v>0</v>
      </c>
      <c r="BF342" s="150">
        <f>IF(N342="snížená",J342,0)</f>
        <v>0</v>
      </c>
      <c r="BG342" s="150">
        <f>IF(N342="zákl. přenesená",J342,0)</f>
        <v>0</v>
      </c>
      <c r="BH342" s="150">
        <f>IF(N342="sníž. přenesená",J342,0)</f>
        <v>0</v>
      </c>
      <c r="BI342" s="150">
        <f>IF(N342="nulová",J342,0)</f>
        <v>0</v>
      </c>
      <c r="BJ342" s="19" t="s">
        <v>76</v>
      </c>
      <c r="BK342" s="150">
        <f>ROUND(I342*H342,2)</f>
        <v>0</v>
      </c>
      <c r="BL342" s="19" t="s">
        <v>98</v>
      </c>
      <c r="BM342" s="149" t="s">
        <v>674</v>
      </c>
    </row>
    <row r="343" spans="2:65" s="1" customFormat="1">
      <c r="B343" s="34"/>
      <c r="D343" s="151" t="s">
        <v>417</v>
      </c>
      <c r="F343" s="152" t="s">
        <v>675</v>
      </c>
      <c r="I343" s="153"/>
      <c r="L343" s="34"/>
      <c r="M343" s="154"/>
      <c r="T343" s="55"/>
      <c r="AT343" s="19" t="s">
        <v>417</v>
      </c>
      <c r="AU343" s="19" t="s">
        <v>114</v>
      </c>
    </row>
    <row r="344" spans="2:65" s="13" customFormat="1">
      <c r="B344" s="164"/>
      <c r="D344" s="156" t="s">
        <v>419</v>
      </c>
      <c r="E344" s="165" t="s">
        <v>3</v>
      </c>
      <c r="F344" s="166" t="s">
        <v>676</v>
      </c>
      <c r="H344" s="165" t="s">
        <v>3</v>
      </c>
      <c r="I344" s="167"/>
      <c r="L344" s="164"/>
      <c r="M344" s="168"/>
      <c r="T344" s="169"/>
      <c r="AT344" s="165" t="s">
        <v>419</v>
      </c>
      <c r="AU344" s="165" t="s">
        <v>114</v>
      </c>
      <c r="AV344" s="13" t="s">
        <v>76</v>
      </c>
      <c r="AW344" s="13" t="s">
        <v>33</v>
      </c>
      <c r="AX344" s="13" t="s">
        <v>72</v>
      </c>
      <c r="AY344" s="165" t="s">
        <v>408</v>
      </c>
    </row>
    <row r="345" spans="2:65" s="12" customFormat="1">
      <c r="B345" s="155"/>
      <c r="D345" s="156" t="s">
        <v>419</v>
      </c>
      <c r="E345" s="157" t="s">
        <v>3</v>
      </c>
      <c r="F345" s="158" t="s">
        <v>677</v>
      </c>
      <c r="H345" s="159">
        <v>7</v>
      </c>
      <c r="I345" s="160"/>
      <c r="L345" s="155"/>
      <c r="M345" s="161"/>
      <c r="T345" s="162"/>
      <c r="AT345" s="157" t="s">
        <v>419</v>
      </c>
      <c r="AU345" s="157" t="s">
        <v>114</v>
      </c>
      <c r="AV345" s="12" t="s">
        <v>80</v>
      </c>
      <c r="AW345" s="12" t="s">
        <v>33</v>
      </c>
      <c r="AX345" s="12" t="s">
        <v>76</v>
      </c>
      <c r="AY345" s="157" t="s">
        <v>408</v>
      </c>
    </row>
    <row r="346" spans="2:65" s="1" customFormat="1" ht="16.5" customHeight="1">
      <c r="B346" s="137"/>
      <c r="C346" s="177" t="s">
        <v>678</v>
      </c>
      <c r="D346" s="177" t="s">
        <v>513</v>
      </c>
      <c r="E346" s="178" t="s">
        <v>679</v>
      </c>
      <c r="F346" s="179" t="s">
        <v>680</v>
      </c>
      <c r="G346" s="180" t="s">
        <v>501</v>
      </c>
      <c r="H346" s="181">
        <v>11.2</v>
      </c>
      <c r="I346" s="182"/>
      <c r="J346" s="183">
        <f>ROUND(I346*H346,2)</f>
        <v>0</v>
      </c>
      <c r="K346" s="179" t="s">
        <v>414</v>
      </c>
      <c r="L346" s="184"/>
      <c r="M346" s="185" t="s">
        <v>3</v>
      </c>
      <c r="N346" s="186" t="s">
        <v>43</v>
      </c>
      <c r="P346" s="147">
        <f>O346*H346</f>
        <v>0</v>
      </c>
      <c r="Q346" s="147">
        <v>1</v>
      </c>
      <c r="R346" s="147">
        <f>Q346*H346</f>
        <v>11.2</v>
      </c>
      <c r="S346" s="147">
        <v>0</v>
      </c>
      <c r="T346" s="148">
        <f>S346*H346</f>
        <v>0</v>
      </c>
      <c r="AR346" s="149" t="s">
        <v>616</v>
      </c>
      <c r="AT346" s="149" t="s">
        <v>513</v>
      </c>
      <c r="AU346" s="149" t="s">
        <v>114</v>
      </c>
      <c r="AY346" s="19" t="s">
        <v>408</v>
      </c>
      <c r="BE346" s="150">
        <f>IF(N346="základní",J346,0)</f>
        <v>0</v>
      </c>
      <c r="BF346" s="150">
        <f>IF(N346="snížená",J346,0)</f>
        <v>0</v>
      </c>
      <c r="BG346" s="150">
        <f>IF(N346="zákl. přenesená",J346,0)</f>
        <v>0</v>
      </c>
      <c r="BH346" s="150">
        <f>IF(N346="sníž. přenesená",J346,0)</f>
        <v>0</v>
      </c>
      <c r="BI346" s="150">
        <f>IF(N346="nulová",J346,0)</f>
        <v>0</v>
      </c>
      <c r="BJ346" s="19" t="s">
        <v>76</v>
      </c>
      <c r="BK346" s="150">
        <f>ROUND(I346*H346,2)</f>
        <v>0</v>
      </c>
      <c r="BL346" s="19" t="s">
        <v>98</v>
      </c>
      <c r="BM346" s="149" t="s">
        <v>681</v>
      </c>
    </row>
    <row r="347" spans="2:65" s="12" customFormat="1">
      <c r="B347" s="155"/>
      <c r="D347" s="156" t="s">
        <v>419</v>
      </c>
      <c r="F347" s="158" t="s">
        <v>682</v>
      </c>
      <c r="H347" s="159">
        <v>11.2</v>
      </c>
      <c r="I347" s="160"/>
      <c r="L347" s="155"/>
      <c r="M347" s="161"/>
      <c r="T347" s="162"/>
      <c r="AT347" s="157" t="s">
        <v>419</v>
      </c>
      <c r="AU347" s="157" t="s">
        <v>114</v>
      </c>
      <c r="AV347" s="12" t="s">
        <v>80</v>
      </c>
      <c r="AW347" s="12" t="s">
        <v>4</v>
      </c>
      <c r="AX347" s="12" t="s">
        <v>76</v>
      </c>
      <c r="AY347" s="157" t="s">
        <v>408</v>
      </c>
    </row>
    <row r="348" spans="2:65" s="1" customFormat="1" ht="55.5" customHeight="1">
      <c r="B348" s="137"/>
      <c r="C348" s="138" t="s">
        <v>683</v>
      </c>
      <c r="D348" s="138" t="s">
        <v>411</v>
      </c>
      <c r="E348" s="139" t="s">
        <v>684</v>
      </c>
      <c r="F348" s="140" t="s">
        <v>685</v>
      </c>
      <c r="G348" s="141" t="s">
        <v>117</v>
      </c>
      <c r="H348" s="142">
        <v>70</v>
      </c>
      <c r="I348" s="143"/>
      <c r="J348" s="144">
        <f>ROUND(I348*H348,2)</f>
        <v>0</v>
      </c>
      <c r="K348" s="140" t="s">
        <v>414</v>
      </c>
      <c r="L348" s="34"/>
      <c r="M348" s="145" t="s">
        <v>3</v>
      </c>
      <c r="N348" s="146" t="s">
        <v>43</v>
      </c>
      <c r="P348" s="147">
        <f>O348*H348</f>
        <v>0</v>
      </c>
      <c r="Q348" s="147">
        <v>3.0945000000000001E-4</v>
      </c>
      <c r="R348" s="147">
        <f>Q348*H348</f>
        <v>2.16615E-2</v>
      </c>
      <c r="S348" s="147">
        <v>0</v>
      </c>
      <c r="T348" s="148">
        <f>S348*H348</f>
        <v>0</v>
      </c>
      <c r="AR348" s="149" t="s">
        <v>415</v>
      </c>
      <c r="AT348" s="149" t="s">
        <v>411</v>
      </c>
      <c r="AU348" s="149" t="s">
        <v>114</v>
      </c>
      <c r="AY348" s="19" t="s">
        <v>408</v>
      </c>
      <c r="BE348" s="150">
        <f>IF(N348="základní",J348,0)</f>
        <v>0</v>
      </c>
      <c r="BF348" s="150">
        <f>IF(N348="snížená",J348,0)</f>
        <v>0</v>
      </c>
      <c r="BG348" s="150">
        <f>IF(N348="zákl. přenesená",J348,0)</f>
        <v>0</v>
      </c>
      <c r="BH348" s="150">
        <f>IF(N348="sníž. přenesená",J348,0)</f>
        <v>0</v>
      </c>
      <c r="BI348" s="150">
        <f>IF(N348="nulová",J348,0)</f>
        <v>0</v>
      </c>
      <c r="BJ348" s="19" t="s">
        <v>76</v>
      </c>
      <c r="BK348" s="150">
        <f>ROUND(I348*H348,2)</f>
        <v>0</v>
      </c>
      <c r="BL348" s="19" t="s">
        <v>415</v>
      </c>
      <c r="BM348" s="149" t="s">
        <v>686</v>
      </c>
    </row>
    <row r="349" spans="2:65" s="1" customFormat="1">
      <c r="B349" s="34"/>
      <c r="D349" s="151" t="s">
        <v>417</v>
      </c>
      <c r="F349" s="152" t="s">
        <v>687</v>
      </c>
      <c r="I349" s="153"/>
      <c r="L349" s="34"/>
      <c r="M349" s="154"/>
      <c r="T349" s="55"/>
      <c r="AT349" s="19" t="s">
        <v>417</v>
      </c>
      <c r="AU349" s="19" t="s">
        <v>114</v>
      </c>
    </row>
    <row r="350" spans="2:65" s="12" customFormat="1">
      <c r="B350" s="155"/>
      <c r="D350" s="156" t="s">
        <v>419</v>
      </c>
      <c r="E350" s="157" t="s">
        <v>3</v>
      </c>
      <c r="F350" s="158" t="s">
        <v>688</v>
      </c>
      <c r="H350" s="159">
        <v>70</v>
      </c>
      <c r="I350" s="160"/>
      <c r="L350" s="155"/>
      <c r="M350" s="161"/>
      <c r="T350" s="162"/>
      <c r="AT350" s="157" t="s">
        <v>419</v>
      </c>
      <c r="AU350" s="157" t="s">
        <v>114</v>
      </c>
      <c r="AV350" s="12" t="s">
        <v>80</v>
      </c>
      <c r="AW350" s="12" t="s">
        <v>33</v>
      </c>
      <c r="AX350" s="12" t="s">
        <v>76</v>
      </c>
      <c r="AY350" s="157" t="s">
        <v>408</v>
      </c>
    </row>
    <row r="351" spans="2:65" s="1" customFormat="1" ht="24.15" customHeight="1">
      <c r="B351" s="137"/>
      <c r="C351" s="177" t="s">
        <v>689</v>
      </c>
      <c r="D351" s="177" t="s">
        <v>513</v>
      </c>
      <c r="E351" s="178" t="s">
        <v>514</v>
      </c>
      <c r="F351" s="179" t="s">
        <v>515</v>
      </c>
      <c r="G351" s="180" t="s">
        <v>117</v>
      </c>
      <c r="H351" s="181">
        <v>82.915000000000006</v>
      </c>
      <c r="I351" s="182"/>
      <c r="J351" s="183">
        <f>ROUND(I351*H351,2)</f>
        <v>0</v>
      </c>
      <c r="K351" s="179" t="s">
        <v>414</v>
      </c>
      <c r="L351" s="184"/>
      <c r="M351" s="185" t="s">
        <v>3</v>
      </c>
      <c r="N351" s="186" t="s">
        <v>43</v>
      </c>
      <c r="P351" s="147">
        <f>O351*H351</f>
        <v>0</v>
      </c>
      <c r="Q351" s="147">
        <v>2.9999999999999997E-4</v>
      </c>
      <c r="R351" s="147">
        <f>Q351*H351</f>
        <v>2.4874500000000001E-2</v>
      </c>
      <c r="S351" s="147">
        <v>0</v>
      </c>
      <c r="T351" s="148">
        <f>S351*H351</f>
        <v>0</v>
      </c>
      <c r="AR351" s="149" t="s">
        <v>470</v>
      </c>
      <c r="AT351" s="149" t="s">
        <v>513</v>
      </c>
      <c r="AU351" s="149" t="s">
        <v>114</v>
      </c>
      <c r="AY351" s="19" t="s">
        <v>408</v>
      </c>
      <c r="BE351" s="150">
        <f>IF(N351="základní",J351,0)</f>
        <v>0</v>
      </c>
      <c r="BF351" s="150">
        <f>IF(N351="snížená",J351,0)</f>
        <v>0</v>
      </c>
      <c r="BG351" s="150">
        <f>IF(N351="zákl. přenesená",J351,0)</f>
        <v>0</v>
      </c>
      <c r="BH351" s="150">
        <f>IF(N351="sníž. přenesená",J351,0)</f>
        <v>0</v>
      </c>
      <c r="BI351" s="150">
        <f>IF(N351="nulová",J351,0)</f>
        <v>0</v>
      </c>
      <c r="BJ351" s="19" t="s">
        <v>76</v>
      </c>
      <c r="BK351" s="150">
        <f>ROUND(I351*H351,2)</f>
        <v>0</v>
      </c>
      <c r="BL351" s="19" t="s">
        <v>415</v>
      </c>
      <c r="BM351" s="149" t="s">
        <v>690</v>
      </c>
    </row>
    <row r="352" spans="2:65" s="12" customFormat="1">
      <c r="B352" s="155"/>
      <c r="D352" s="156" t="s">
        <v>419</v>
      </c>
      <c r="F352" s="158" t="s">
        <v>691</v>
      </c>
      <c r="H352" s="159">
        <v>82.915000000000006</v>
      </c>
      <c r="I352" s="160"/>
      <c r="L352" s="155"/>
      <c r="M352" s="161"/>
      <c r="T352" s="162"/>
      <c r="AT352" s="157" t="s">
        <v>419</v>
      </c>
      <c r="AU352" s="157" t="s">
        <v>114</v>
      </c>
      <c r="AV352" s="12" t="s">
        <v>80</v>
      </c>
      <c r="AW352" s="12" t="s">
        <v>4</v>
      </c>
      <c r="AX352" s="12" t="s">
        <v>76</v>
      </c>
      <c r="AY352" s="157" t="s">
        <v>408</v>
      </c>
    </row>
    <row r="353" spans="2:65" s="1" customFormat="1" ht="16.5" customHeight="1">
      <c r="B353" s="137"/>
      <c r="C353" s="138" t="s">
        <v>692</v>
      </c>
      <c r="D353" s="138" t="s">
        <v>411</v>
      </c>
      <c r="E353" s="139" t="s">
        <v>693</v>
      </c>
      <c r="F353" s="140" t="s">
        <v>694</v>
      </c>
      <c r="G353" s="141" t="s">
        <v>426</v>
      </c>
      <c r="H353" s="142">
        <v>3.15</v>
      </c>
      <c r="I353" s="143"/>
      <c r="J353" s="144">
        <f>ROUND(I353*H353,2)</f>
        <v>0</v>
      </c>
      <c r="K353" s="140" t="s">
        <v>414</v>
      </c>
      <c r="L353" s="34"/>
      <c r="M353" s="145" t="s">
        <v>3</v>
      </c>
      <c r="N353" s="146" t="s">
        <v>43</v>
      </c>
      <c r="P353" s="147">
        <f>O353*H353</f>
        <v>0</v>
      </c>
      <c r="Q353" s="147">
        <v>2.3010199999999998</v>
      </c>
      <c r="R353" s="147">
        <f>Q353*H353</f>
        <v>7.2482129999999989</v>
      </c>
      <c r="S353" s="147">
        <v>0</v>
      </c>
      <c r="T353" s="148">
        <f>S353*H353</f>
        <v>0</v>
      </c>
      <c r="AR353" s="149" t="s">
        <v>415</v>
      </c>
      <c r="AT353" s="149" t="s">
        <v>411</v>
      </c>
      <c r="AU353" s="149" t="s">
        <v>114</v>
      </c>
      <c r="AY353" s="19" t="s">
        <v>408</v>
      </c>
      <c r="BE353" s="150">
        <f>IF(N353="základní",J353,0)</f>
        <v>0</v>
      </c>
      <c r="BF353" s="150">
        <f>IF(N353="snížená",J353,0)</f>
        <v>0</v>
      </c>
      <c r="BG353" s="150">
        <f>IF(N353="zákl. přenesená",J353,0)</f>
        <v>0</v>
      </c>
      <c r="BH353" s="150">
        <f>IF(N353="sníž. přenesená",J353,0)</f>
        <v>0</v>
      </c>
      <c r="BI353" s="150">
        <f>IF(N353="nulová",J353,0)</f>
        <v>0</v>
      </c>
      <c r="BJ353" s="19" t="s">
        <v>76</v>
      </c>
      <c r="BK353" s="150">
        <f>ROUND(I353*H353,2)</f>
        <v>0</v>
      </c>
      <c r="BL353" s="19" t="s">
        <v>415</v>
      </c>
      <c r="BM353" s="149" t="s">
        <v>695</v>
      </c>
    </row>
    <row r="354" spans="2:65" s="1" customFormat="1">
      <c r="B354" s="34"/>
      <c r="D354" s="151" t="s">
        <v>417</v>
      </c>
      <c r="F354" s="152" t="s">
        <v>696</v>
      </c>
      <c r="I354" s="153"/>
      <c r="L354" s="34"/>
      <c r="M354" s="154"/>
      <c r="T354" s="55"/>
      <c r="AT354" s="19" t="s">
        <v>417</v>
      </c>
      <c r="AU354" s="19" t="s">
        <v>114</v>
      </c>
    </row>
    <row r="355" spans="2:65" s="12" customFormat="1">
      <c r="B355" s="155"/>
      <c r="D355" s="156" t="s">
        <v>419</v>
      </c>
      <c r="E355" s="157" t="s">
        <v>3</v>
      </c>
      <c r="F355" s="158" t="s">
        <v>697</v>
      </c>
      <c r="H355" s="159">
        <v>3.15</v>
      </c>
      <c r="I355" s="160"/>
      <c r="L355" s="155"/>
      <c r="M355" s="161"/>
      <c r="T355" s="162"/>
      <c r="AT355" s="157" t="s">
        <v>419</v>
      </c>
      <c r="AU355" s="157" t="s">
        <v>114</v>
      </c>
      <c r="AV355" s="12" t="s">
        <v>80</v>
      </c>
      <c r="AW355" s="12" t="s">
        <v>33</v>
      </c>
      <c r="AX355" s="12" t="s">
        <v>76</v>
      </c>
      <c r="AY355" s="157" t="s">
        <v>408</v>
      </c>
    </row>
    <row r="356" spans="2:65" s="1" customFormat="1" ht="24.15" customHeight="1">
      <c r="B356" s="137"/>
      <c r="C356" s="138" t="s">
        <v>698</v>
      </c>
      <c r="D356" s="138" t="s">
        <v>411</v>
      </c>
      <c r="E356" s="139" t="s">
        <v>699</v>
      </c>
      <c r="F356" s="140" t="s">
        <v>700</v>
      </c>
      <c r="G356" s="141" t="s">
        <v>650</v>
      </c>
      <c r="H356" s="142">
        <v>35</v>
      </c>
      <c r="I356" s="143"/>
      <c r="J356" s="144">
        <f>ROUND(I356*H356,2)</f>
        <v>0</v>
      </c>
      <c r="K356" s="140" t="s">
        <v>414</v>
      </c>
      <c r="L356" s="34"/>
      <c r="M356" s="145" t="s">
        <v>3</v>
      </c>
      <c r="N356" s="146" t="s">
        <v>43</v>
      </c>
      <c r="P356" s="147">
        <f>O356*H356</f>
        <v>0</v>
      </c>
      <c r="Q356" s="147">
        <v>4.8959999999999997E-4</v>
      </c>
      <c r="R356" s="147">
        <f>Q356*H356</f>
        <v>1.7135999999999998E-2</v>
      </c>
      <c r="S356" s="147">
        <v>0</v>
      </c>
      <c r="T356" s="148">
        <f>S356*H356</f>
        <v>0</v>
      </c>
      <c r="AR356" s="149" t="s">
        <v>415</v>
      </c>
      <c r="AT356" s="149" t="s">
        <v>411</v>
      </c>
      <c r="AU356" s="149" t="s">
        <v>114</v>
      </c>
      <c r="AY356" s="19" t="s">
        <v>408</v>
      </c>
      <c r="BE356" s="150">
        <f>IF(N356="základní",J356,0)</f>
        <v>0</v>
      </c>
      <c r="BF356" s="150">
        <f>IF(N356="snížená",J356,0)</f>
        <v>0</v>
      </c>
      <c r="BG356" s="150">
        <f>IF(N356="zákl. přenesená",J356,0)</f>
        <v>0</v>
      </c>
      <c r="BH356" s="150">
        <f>IF(N356="sníž. přenesená",J356,0)</f>
        <v>0</v>
      </c>
      <c r="BI356" s="150">
        <f>IF(N356="nulová",J356,0)</f>
        <v>0</v>
      </c>
      <c r="BJ356" s="19" t="s">
        <v>76</v>
      </c>
      <c r="BK356" s="150">
        <f>ROUND(I356*H356,2)</f>
        <v>0</v>
      </c>
      <c r="BL356" s="19" t="s">
        <v>415</v>
      </c>
      <c r="BM356" s="149" t="s">
        <v>701</v>
      </c>
    </row>
    <row r="357" spans="2:65" s="1" customFormat="1">
      <c r="B357" s="34"/>
      <c r="D357" s="151" t="s">
        <v>417</v>
      </c>
      <c r="F357" s="152" t="s">
        <v>702</v>
      </c>
      <c r="I357" s="153"/>
      <c r="L357" s="34"/>
      <c r="M357" s="154"/>
      <c r="T357" s="55"/>
      <c r="AT357" s="19" t="s">
        <v>417</v>
      </c>
      <c r="AU357" s="19" t="s">
        <v>114</v>
      </c>
    </row>
    <row r="358" spans="2:65" s="12" customFormat="1">
      <c r="B358" s="155"/>
      <c r="D358" s="156" t="s">
        <v>419</v>
      </c>
      <c r="E358" s="157" t="s">
        <v>3</v>
      </c>
      <c r="F358" s="158" t="s">
        <v>110</v>
      </c>
      <c r="H358" s="159">
        <v>35</v>
      </c>
      <c r="I358" s="160"/>
      <c r="L358" s="155"/>
      <c r="M358" s="161"/>
      <c r="T358" s="162"/>
      <c r="AT358" s="157" t="s">
        <v>419</v>
      </c>
      <c r="AU358" s="157" t="s">
        <v>114</v>
      </c>
      <c r="AV358" s="12" t="s">
        <v>80</v>
      </c>
      <c r="AW358" s="12" t="s">
        <v>33</v>
      </c>
      <c r="AX358" s="12" t="s">
        <v>76</v>
      </c>
      <c r="AY358" s="157" t="s">
        <v>408</v>
      </c>
    </row>
    <row r="359" spans="2:65" s="1" customFormat="1" ht="33" customHeight="1">
      <c r="B359" s="137"/>
      <c r="C359" s="138" t="s">
        <v>703</v>
      </c>
      <c r="D359" s="138" t="s">
        <v>411</v>
      </c>
      <c r="E359" s="139" t="s">
        <v>704</v>
      </c>
      <c r="F359" s="140" t="s">
        <v>705</v>
      </c>
      <c r="G359" s="141" t="s">
        <v>561</v>
      </c>
      <c r="H359" s="142">
        <v>3</v>
      </c>
      <c r="I359" s="143"/>
      <c r="J359" s="144">
        <f>ROUND(I359*H359,2)</f>
        <v>0</v>
      </c>
      <c r="K359" s="140" t="s">
        <v>414</v>
      </c>
      <c r="L359" s="34"/>
      <c r="M359" s="145" t="s">
        <v>3</v>
      </c>
      <c r="N359" s="146" t="s">
        <v>43</v>
      </c>
      <c r="P359" s="147">
        <f>O359*H359</f>
        <v>0</v>
      </c>
      <c r="Q359" s="147">
        <v>9.5949999999999996E-4</v>
      </c>
      <c r="R359" s="147">
        <f>Q359*H359</f>
        <v>2.8785E-3</v>
      </c>
      <c r="S359" s="147">
        <v>0</v>
      </c>
      <c r="T359" s="148">
        <f>S359*H359</f>
        <v>0</v>
      </c>
      <c r="AR359" s="149" t="s">
        <v>98</v>
      </c>
      <c r="AT359" s="149" t="s">
        <v>411</v>
      </c>
      <c r="AU359" s="149" t="s">
        <v>114</v>
      </c>
      <c r="AY359" s="19" t="s">
        <v>408</v>
      </c>
      <c r="BE359" s="150">
        <f>IF(N359="základní",J359,0)</f>
        <v>0</v>
      </c>
      <c r="BF359" s="150">
        <f>IF(N359="snížená",J359,0)</f>
        <v>0</v>
      </c>
      <c r="BG359" s="150">
        <f>IF(N359="zákl. přenesená",J359,0)</f>
        <v>0</v>
      </c>
      <c r="BH359" s="150">
        <f>IF(N359="sníž. přenesená",J359,0)</f>
        <v>0</v>
      </c>
      <c r="BI359" s="150">
        <f>IF(N359="nulová",J359,0)</f>
        <v>0</v>
      </c>
      <c r="BJ359" s="19" t="s">
        <v>76</v>
      </c>
      <c r="BK359" s="150">
        <f>ROUND(I359*H359,2)</f>
        <v>0</v>
      </c>
      <c r="BL359" s="19" t="s">
        <v>98</v>
      </c>
      <c r="BM359" s="149" t="s">
        <v>706</v>
      </c>
    </row>
    <row r="360" spans="2:65" s="1" customFormat="1">
      <c r="B360" s="34"/>
      <c r="D360" s="151" t="s">
        <v>417</v>
      </c>
      <c r="F360" s="152" t="s">
        <v>707</v>
      </c>
      <c r="I360" s="153"/>
      <c r="L360" s="34"/>
      <c r="M360" s="154"/>
      <c r="T360" s="55"/>
      <c r="AT360" s="19" t="s">
        <v>417</v>
      </c>
      <c r="AU360" s="19" t="s">
        <v>114</v>
      </c>
    </row>
    <row r="361" spans="2:65" s="1" customFormat="1" ht="44.25" customHeight="1">
      <c r="B361" s="137"/>
      <c r="C361" s="138" t="s">
        <v>708</v>
      </c>
      <c r="D361" s="138" t="s">
        <v>411</v>
      </c>
      <c r="E361" s="139" t="s">
        <v>709</v>
      </c>
      <c r="F361" s="140" t="s">
        <v>710</v>
      </c>
      <c r="G361" s="141" t="s">
        <v>561</v>
      </c>
      <c r="H361" s="142">
        <v>3</v>
      </c>
      <c r="I361" s="143"/>
      <c r="J361" s="144">
        <f>ROUND(I361*H361,2)</f>
        <v>0</v>
      </c>
      <c r="K361" s="140" t="s">
        <v>414</v>
      </c>
      <c r="L361" s="34"/>
      <c r="M361" s="145" t="s">
        <v>3</v>
      </c>
      <c r="N361" s="146" t="s">
        <v>43</v>
      </c>
      <c r="P361" s="147">
        <f>O361*H361</f>
        <v>0</v>
      </c>
      <c r="Q361" s="147">
        <v>5.0612499999999998E-3</v>
      </c>
      <c r="R361" s="147">
        <f>Q361*H361</f>
        <v>1.5183749999999999E-2</v>
      </c>
      <c r="S361" s="147">
        <v>0</v>
      </c>
      <c r="T361" s="148">
        <f>S361*H361</f>
        <v>0</v>
      </c>
      <c r="AR361" s="149" t="s">
        <v>98</v>
      </c>
      <c r="AT361" s="149" t="s">
        <v>411</v>
      </c>
      <c r="AU361" s="149" t="s">
        <v>114</v>
      </c>
      <c r="AY361" s="19" t="s">
        <v>408</v>
      </c>
      <c r="BE361" s="150">
        <f>IF(N361="základní",J361,0)</f>
        <v>0</v>
      </c>
      <c r="BF361" s="150">
        <f>IF(N361="snížená",J361,0)</f>
        <v>0</v>
      </c>
      <c r="BG361" s="150">
        <f>IF(N361="zákl. přenesená",J361,0)</f>
        <v>0</v>
      </c>
      <c r="BH361" s="150">
        <f>IF(N361="sníž. přenesená",J361,0)</f>
        <v>0</v>
      </c>
      <c r="BI361" s="150">
        <f>IF(N361="nulová",J361,0)</f>
        <v>0</v>
      </c>
      <c r="BJ361" s="19" t="s">
        <v>76</v>
      </c>
      <c r="BK361" s="150">
        <f>ROUND(I361*H361,2)</f>
        <v>0</v>
      </c>
      <c r="BL361" s="19" t="s">
        <v>98</v>
      </c>
      <c r="BM361" s="149" t="s">
        <v>711</v>
      </c>
    </row>
    <row r="362" spans="2:65" s="1" customFormat="1">
      <c r="B362" s="34"/>
      <c r="D362" s="151" t="s">
        <v>417</v>
      </c>
      <c r="F362" s="152" t="s">
        <v>712</v>
      </c>
      <c r="I362" s="153"/>
      <c r="L362" s="34"/>
      <c r="M362" s="154"/>
      <c r="T362" s="55"/>
      <c r="AT362" s="19" t="s">
        <v>417</v>
      </c>
      <c r="AU362" s="19" t="s">
        <v>114</v>
      </c>
    </row>
    <row r="363" spans="2:65" s="1" customFormat="1" ht="37.799999999999997" customHeight="1">
      <c r="B363" s="137"/>
      <c r="C363" s="138" t="s">
        <v>713</v>
      </c>
      <c r="D363" s="138" t="s">
        <v>411</v>
      </c>
      <c r="E363" s="139" t="s">
        <v>714</v>
      </c>
      <c r="F363" s="140" t="s">
        <v>715</v>
      </c>
      <c r="G363" s="141" t="s">
        <v>561</v>
      </c>
      <c r="H363" s="142">
        <v>3</v>
      </c>
      <c r="I363" s="143"/>
      <c r="J363" s="144">
        <f>ROUND(I363*H363,2)</f>
        <v>0</v>
      </c>
      <c r="K363" s="140" t="s">
        <v>414</v>
      </c>
      <c r="L363" s="34"/>
      <c r="M363" s="145" t="s">
        <v>3</v>
      </c>
      <c r="N363" s="146" t="s">
        <v>43</v>
      </c>
      <c r="P363" s="147">
        <f>O363*H363</f>
        <v>0</v>
      </c>
      <c r="Q363" s="147">
        <v>1.1250000000000001E-5</v>
      </c>
      <c r="R363" s="147">
        <f>Q363*H363</f>
        <v>3.375E-5</v>
      </c>
      <c r="S363" s="147">
        <v>0</v>
      </c>
      <c r="T363" s="148">
        <f>S363*H363</f>
        <v>0</v>
      </c>
      <c r="AR363" s="149" t="s">
        <v>98</v>
      </c>
      <c r="AT363" s="149" t="s">
        <v>411</v>
      </c>
      <c r="AU363" s="149" t="s">
        <v>114</v>
      </c>
      <c r="AY363" s="19" t="s">
        <v>408</v>
      </c>
      <c r="BE363" s="150">
        <f>IF(N363="základní",J363,0)</f>
        <v>0</v>
      </c>
      <c r="BF363" s="150">
        <f>IF(N363="snížená",J363,0)</f>
        <v>0</v>
      </c>
      <c r="BG363" s="150">
        <f>IF(N363="zákl. přenesená",J363,0)</f>
        <v>0</v>
      </c>
      <c r="BH363" s="150">
        <f>IF(N363="sníž. přenesená",J363,0)</f>
        <v>0</v>
      </c>
      <c r="BI363" s="150">
        <f>IF(N363="nulová",J363,0)</f>
        <v>0</v>
      </c>
      <c r="BJ363" s="19" t="s">
        <v>76</v>
      </c>
      <c r="BK363" s="150">
        <f>ROUND(I363*H363,2)</f>
        <v>0</v>
      </c>
      <c r="BL363" s="19" t="s">
        <v>98</v>
      </c>
      <c r="BM363" s="149" t="s">
        <v>716</v>
      </c>
    </row>
    <row r="364" spans="2:65" s="1" customFormat="1">
      <c r="B364" s="34"/>
      <c r="D364" s="151" t="s">
        <v>417</v>
      </c>
      <c r="F364" s="152" t="s">
        <v>717</v>
      </c>
      <c r="I364" s="153"/>
      <c r="L364" s="34"/>
      <c r="M364" s="154"/>
      <c r="T364" s="55"/>
      <c r="AT364" s="19" t="s">
        <v>417</v>
      </c>
      <c r="AU364" s="19" t="s">
        <v>114</v>
      </c>
    </row>
    <row r="365" spans="2:65" s="1" customFormat="1" ht="37.799999999999997" customHeight="1">
      <c r="B365" s="137"/>
      <c r="C365" s="138" t="s">
        <v>718</v>
      </c>
      <c r="D365" s="138" t="s">
        <v>411</v>
      </c>
      <c r="E365" s="139" t="s">
        <v>719</v>
      </c>
      <c r="F365" s="140" t="s">
        <v>720</v>
      </c>
      <c r="G365" s="141" t="s">
        <v>561</v>
      </c>
      <c r="H365" s="142">
        <v>6</v>
      </c>
      <c r="I365" s="143"/>
      <c r="J365" s="144">
        <f>ROUND(I365*H365,2)</f>
        <v>0</v>
      </c>
      <c r="K365" s="140" t="s">
        <v>414</v>
      </c>
      <c r="L365" s="34"/>
      <c r="M365" s="145" t="s">
        <v>3</v>
      </c>
      <c r="N365" s="146" t="s">
        <v>43</v>
      </c>
      <c r="P365" s="147">
        <f>O365*H365</f>
        <v>0</v>
      </c>
      <c r="Q365" s="147">
        <v>7.1249999999999997E-5</v>
      </c>
      <c r="R365" s="147">
        <f>Q365*H365</f>
        <v>4.2749999999999998E-4</v>
      </c>
      <c r="S365" s="147">
        <v>0</v>
      </c>
      <c r="T365" s="148">
        <f>S365*H365</f>
        <v>0</v>
      </c>
      <c r="AR365" s="149" t="s">
        <v>98</v>
      </c>
      <c r="AT365" s="149" t="s">
        <v>411</v>
      </c>
      <c r="AU365" s="149" t="s">
        <v>114</v>
      </c>
      <c r="AY365" s="19" t="s">
        <v>408</v>
      </c>
      <c r="BE365" s="150">
        <f>IF(N365="základní",J365,0)</f>
        <v>0</v>
      </c>
      <c r="BF365" s="150">
        <f>IF(N365="snížená",J365,0)</f>
        <v>0</v>
      </c>
      <c r="BG365" s="150">
        <f>IF(N365="zákl. přenesená",J365,0)</f>
        <v>0</v>
      </c>
      <c r="BH365" s="150">
        <f>IF(N365="sníž. přenesená",J365,0)</f>
        <v>0</v>
      </c>
      <c r="BI365" s="150">
        <f>IF(N365="nulová",J365,0)</f>
        <v>0</v>
      </c>
      <c r="BJ365" s="19" t="s">
        <v>76</v>
      </c>
      <c r="BK365" s="150">
        <f>ROUND(I365*H365,2)</f>
        <v>0</v>
      </c>
      <c r="BL365" s="19" t="s">
        <v>98</v>
      </c>
      <c r="BM365" s="149" t="s">
        <v>721</v>
      </c>
    </row>
    <row r="366" spans="2:65" s="1" customFormat="1">
      <c r="B366" s="34"/>
      <c r="D366" s="151" t="s">
        <v>417</v>
      </c>
      <c r="F366" s="152" t="s">
        <v>722</v>
      </c>
      <c r="I366" s="153"/>
      <c r="L366" s="34"/>
      <c r="M366" s="154"/>
      <c r="T366" s="55"/>
      <c r="AT366" s="19" t="s">
        <v>417</v>
      </c>
      <c r="AU366" s="19" t="s">
        <v>114</v>
      </c>
    </row>
    <row r="367" spans="2:65" s="1" customFormat="1" ht="44.25" customHeight="1">
      <c r="B367" s="137"/>
      <c r="C367" s="138" t="s">
        <v>723</v>
      </c>
      <c r="D367" s="138" t="s">
        <v>411</v>
      </c>
      <c r="E367" s="139" t="s">
        <v>724</v>
      </c>
      <c r="F367" s="140" t="s">
        <v>725</v>
      </c>
      <c r="G367" s="141" t="s">
        <v>561</v>
      </c>
      <c r="H367" s="142">
        <v>3</v>
      </c>
      <c r="I367" s="143"/>
      <c r="J367" s="144">
        <f>ROUND(I367*H367,2)</f>
        <v>0</v>
      </c>
      <c r="K367" s="140" t="s">
        <v>414</v>
      </c>
      <c r="L367" s="34"/>
      <c r="M367" s="145" t="s">
        <v>3</v>
      </c>
      <c r="N367" s="146" t="s">
        <v>43</v>
      </c>
      <c r="P367" s="147">
        <f>O367*H367</f>
        <v>0</v>
      </c>
      <c r="Q367" s="147">
        <v>0</v>
      </c>
      <c r="R367" s="147">
        <f>Q367*H367</f>
        <v>0</v>
      </c>
      <c r="S367" s="147">
        <v>0</v>
      </c>
      <c r="T367" s="148">
        <f>S367*H367</f>
        <v>0</v>
      </c>
      <c r="AR367" s="149" t="s">
        <v>98</v>
      </c>
      <c r="AT367" s="149" t="s">
        <v>411</v>
      </c>
      <c r="AU367" s="149" t="s">
        <v>114</v>
      </c>
      <c r="AY367" s="19" t="s">
        <v>408</v>
      </c>
      <c r="BE367" s="150">
        <f>IF(N367="základní",J367,0)</f>
        <v>0</v>
      </c>
      <c r="BF367" s="150">
        <f>IF(N367="snížená",J367,0)</f>
        <v>0</v>
      </c>
      <c r="BG367" s="150">
        <f>IF(N367="zákl. přenesená",J367,0)</f>
        <v>0</v>
      </c>
      <c r="BH367" s="150">
        <f>IF(N367="sníž. přenesená",J367,0)</f>
        <v>0</v>
      </c>
      <c r="BI367" s="150">
        <f>IF(N367="nulová",J367,0)</f>
        <v>0</v>
      </c>
      <c r="BJ367" s="19" t="s">
        <v>76</v>
      </c>
      <c r="BK367" s="150">
        <f>ROUND(I367*H367,2)</f>
        <v>0</v>
      </c>
      <c r="BL367" s="19" t="s">
        <v>98</v>
      </c>
      <c r="BM367" s="149" t="s">
        <v>726</v>
      </c>
    </row>
    <row r="368" spans="2:65" s="1" customFormat="1">
      <c r="B368" s="34"/>
      <c r="D368" s="151" t="s">
        <v>417</v>
      </c>
      <c r="F368" s="152" t="s">
        <v>727</v>
      </c>
      <c r="I368" s="153"/>
      <c r="L368" s="34"/>
      <c r="M368" s="154"/>
      <c r="T368" s="55"/>
      <c r="AT368" s="19" t="s">
        <v>417</v>
      </c>
      <c r="AU368" s="19" t="s">
        <v>114</v>
      </c>
    </row>
    <row r="369" spans="2:65" s="11" customFormat="1" ht="20.85" customHeight="1">
      <c r="B369" s="125"/>
      <c r="D369" s="126" t="s">
        <v>71</v>
      </c>
      <c r="E369" s="135" t="s">
        <v>585</v>
      </c>
      <c r="F369" s="135" t="s">
        <v>728</v>
      </c>
      <c r="I369" s="128"/>
      <c r="J369" s="136">
        <f>BK369</f>
        <v>0</v>
      </c>
      <c r="L369" s="125"/>
      <c r="M369" s="130"/>
      <c r="P369" s="131">
        <f>SUM(P370:P385)</f>
        <v>0</v>
      </c>
      <c r="R369" s="131">
        <f>SUM(R370:R385)</f>
        <v>2.8017427679999996</v>
      </c>
      <c r="T369" s="132">
        <f>SUM(T370:T385)</f>
        <v>0</v>
      </c>
      <c r="AR369" s="126" t="s">
        <v>76</v>
      </c>
      <c r="AT369" s="133" t="s">
        <v>71</v>
      </c>
      <c r="AU369" s="133" t="s">
        <v>80</v>
      </c>
      <c r="AY369" s="126" t="s">
        <v>408</v>
      </c>
      <c r="BK369" s="134">
        <f>SUM(BK370:BK385)</f>
        <v>0</v>
      </c>
    </row>
    <row r="370" spans="2:65" s="1" customFormat="1" ht="66.75" customHeight="1">
      <c r="B370" s="137"/>
      <c r="C370" s="138" t="s">
        <v>729</v>
      </c>
      <c r="D370" s="138" t="s">
        <v>411</v>
      </c>
      <c r="E370" s="139" t="s">
        <v>672</v>
      </c>
      <c r="F370" s="140" t="s">
        <v>673</v>
      </c>
      <c r="G370" s="141" t="s">
        <v>426</v>
      </c>
      <c r="H370" s="142">
        <v>1.708</v>
      </c>
      <c r="I370" s="143"/>
      <c r="J370" s="144">
        <f>ROUND(I370*H370,2)</f>
        <v>0</v>
      </c>
      <c r="K370" s="140" t="s">
        <v>414</v>
      </c>
      <c r="L370" s="34"/>
      <c r="M370" s="145" t="s">
        <v>3</v>
      </c>
      <c r="N370" s="146" t="s">
        <v>43</v>
      </c>
      <c r="P370" s="147">
        <f>O370*H370</f>
        <v>0</v>
      </c>
      <c r="Q370" s="147">
        <v>0</v>
      </c>
      <c r="R370" s="147">
        <f>Q370*H370</f>
        <v>0</v>
      </c>
      <c r="S370" s="147">
        <v>0</v>
      </c>
      <c r="T370" s="148">
        <f>S370*H370</f>
        <v>0</v>
      </c>
      <c r="AR370" s="149" t="s">
        <v>415</v>
      </c>
      <c r="AT370" s="149" t="s">
        <v>411</v>
      </c>
      <c r="AU370" s="149" t="s">
        <v>114</v>
      </c>
      <c r="AY370" s="19" t="s">
        <v>408</v>
      </c>
      <c r="BE370" s="150">
        <f>IF(N370="základní",J370,0)</f>
        <v>0</v>
      </c>
      <c r="BF370" s="150">
        <f>IF(N370="snížená",J370,0)</f>
        <v>0</v>
      </c>
      <c r="BG370" s="150">
        <f>IF(N370="zákl. přenesená",J370,0)</f>
        <v>0</v>
      </c>
      <c r="BH370" s="150">
        <f>IF(N370="sníž. přenesená",J370,0)</f>
        <v>0</v>
      </c>
      <c r="BI370" s="150">
        <f>IF(N370="nulová",J370,0)</f>
        <v>0</v>
      </c>
      <c r="BJ370" s="19" t="s">
        <v>76</v>
      </c>
      <c r="BK370" s="150">
        <f>ROUND(I370*H370,2)</f>
        <v>0</v>
      </c>
      <c r="BL370" s="19" t="s">
        <v>415</v>
      </c>
      <c r="BM370" s="149" t="s">
        <v>730</v>
      </c>
    </row>
    <row r="371" spans="2:65" s="1" customFormat="1">
      <c r="B371" s="34"/>
      <c r="D371" s="151" t="s">
        <v>417</v>
      </c>
      <c r="F371" s="152" t="s">
        <v>675</v>
      </c>
      <c r="I371" s="153"/>
      <c r="L371" s="34"/>
      <c r="M371" s="154"/>
      <c r="T371" s="55"/>
      <c r="AT371" s="19" t="s">
        <v>417</v>
      </c>
      <c r="AU371" s="19" t="s">
        <v>114</v>
      </c>
    </row>
    <row r="372" spans="2:65" s="12" customFormat="1">
      <c r="B372" s="155"/>
      <c r="D372" s="156" t="s">
        <v>419</v>
      </c>
      <c r="E372" s="157" t="s">
        <v>3</v>
      </c>
      <c r="F372" s="158" t="s">
        <v>731</v>
      </c>
      <c r="H372" s="159">
        <v>1.708</v>
      </c>
      <c r="I372" s="160"/>
      <c r="L372" s="155"/>
      <c r="M372" s="161"/>
      <c r="T372" s="162"/>
      <c r="AT372" s="157" t="s">
        <v>419</v>
      </c>
      <c r="AU372" s="157" t="s">
        <v>114</v>
      </c>
      <c r="AV372" s="12" t="s">
        <v>80</v>
      </c>
      <c r="AW372" s="12" t="s">
        <v>33</v>
      </c>
      <c r="AX372" s="12" t="s">
        <v>76</v>
      </c>
      <c r="AY372" s="157" t="s">
        <v>408</v>
      </c>
    </row>
    <row r="373" spans="2:65" s="1" customFormat="1" ht="16.5" customHeight="1">
      <c r="B373" s="137"/>
      <c r="C373" s="177" t="s">
        <v>732</v>
      </c>
      <c r="D373" s="177" t="s">
        <v>513</v>
      </c>
      <c r="E373" s="178" t="s">
        <v>733</v>
      </c>
      <c r="F373" s="179" t="s">
        <v>734</v>
      </c>
      <c r="G373" s="180" t="s">
        <v>501</v>
      </c>
      <c r="H373" s="181">
        <v>2.7330000000000001</v>
      </c>
      <c r="I373" s="182"/>
      <c r="J373" s="183">
        <f>ROUND(I373*H373,2)</f>
        <v>0</v>
      </c>
      <c r="K373" s="179" t="s">
        <v>414</v>
      </c>
      <c r="L373" s="184"/>
      <c r="M373" s="185" t="s">
        <v>3</v>
      </c>
      <c r="N373" s="186" t="s">
        <v>43</v>
      </c>
      <c r="P373" s="147">
        <f>O373*H373</f>
        <v>0</v>
      </c>
      <c r="Q373" s="147">
        <v>1</v>
      </c>
      <c r="R373" s="147">
        <f>Q373*H373</f>
        <v>2.7330000000000001</v>
      </c>
      <c r="S373" s="147">
        <v>0</v>
      </c>
      <c r="T373" s="148">
        <f>S373*H373</f>
        <v>0</v>
      </c>
      <c r="AR373" s="149" t="s">
        <v>470</v>
      </c>
      <c r="AT373" s="149" t="s">
        <v>513</v>
      </c>
      <c r="AU373" s="149" t="s">
        <v>114</v>
      </c>
      <c r="AY373" s="19" t="s">
        <v>408</v>
      </c>
      <c r="BE373" s="150">
        <f>IF(N373="základní",J373,0)</f>
        <v>0</v>
      </c>
      <c r="BF373" s="150">
        <f>IF(N373="snížená",J373,0)</f>
        <v>0</v>
      </c>
      <c r="BG373" s="150">
        <f>IF(N373="zákl. přenesená",J373,0)</f>
        <v>0</v>
      </c>
      <c r="BH373" s="150">
        <f>IF(N373="sníž. přenesená",J373,0)</f>
        <v>0</v>
      </c>
      <c r="BI373" s="150">
        <f>IF(N373="nulová",J373,0)</f>
        <v>0</v>
      </c>
      <c r="BJ373" s="19" t="s">
        <v>76</v>
      </c>
      <c r="BK373" s="150">
        <f>ROUND(I373*H373,2)</f>
        <v>0</v>
      </c>
      <c r="BL373" s="19" t="s">
        <v>415</v>
      </c>
      <c r="BM373" s="149" t="s">
        <v>735</v>
      </c>
    </row>
    <row r="374" spans="2:65" s="12" customFormat="1">
      <c r="B374" s="155"/>
      <c r="D374" s="156" t="s">
        <v>419</v>
      </c>
      <c r="F374" s="158" t="s">
        <v>736</v>
      </c>
      <c r="H374" s="159">
        <v>2.7330000000000001</v>
      </c>
      <c r="I374" s="160"/>
      <c r="L374" s="155"/>
      <c r="M374" s="161"/>
      <c r="T374" s="162"/>
      <c r="AT374" s="157" t="s">
        <v>419</v>
      </c>
      <c r="AU374" s="157" t="s">
        <v>114</v>
      </c>
      <c r="AV374" s="12" t="s">
        <v>80</v>
      </c>
      <c r="AW374" s="12" t="s">
        <v>4</v>
      </c>
      <c r="AX374" s="12" t="s">
        <v>76</v>
      </c>
      <c r="AY374" s="157" t="s">
        <v>408</v>
      </c>
    </row>
    <row r="375" spans="2:65" s="1" customFormat="1" ht="44.25" customHeight="1">
      <c r="B375" s="137"/>
      <c r="C375" s="138" t="s">
        <v>737</v>
      </c>
      <c r="D375" s="138" t="s">
        <v>411</v>
      </c>
      <c r="E375" s="139" t="s">
        <v>738</v>
      </c>
      <c r="F375" s="140" t="s">
        <v>739</v>
      </c>
      <c r="G375" s="141" t="s">
        <v>650</v>
      </c>
      <c r="H375" s="142">
        <v>54.1</v>
      </c>
      <c r="I375" s="143"/>
      <c r="J375" s="144">
        <f>ROUND(I375*H375,2)</f>
        <v>0</v>
      </c>
      <c r="K375" s="140" t="s">
        <v>414</v>
      </c>
      <c r="L375" s="34"/>
      <c r="M375" s="145" t="s">
        <v>3</v>
      </c>
      <c r="N375" s="146" t="s">
        <v>43</v>
      </c>
      <c r="P375" s="147">
        <f>O375*H375</f>
        <v>0</v>
      </c>
      <c r="Q375" s="147">
        <v>3.4000000000000002E-4</v>
      </c>
      <c r="R375" s="147">
        <f>Q375*H375</f>
        <v>1.8394000000000001E-2</v>
      </c>
      <c r="S375" s="147">
        <v>0</v>
      </c>
      <c r="T375" s="148">
        <f>S375*H375</f>
        <v>0</v>
      </c>
      <c r="AR375" s="149" t="s">
        <v>415</v>
      </c>
      <c r="AT375" s="149" t="s">
        <v>411</v>
      </c>
      <c r="AU375" s="149" t="s">
        <v>114</v>
      </c>
      <c r="AY375" s="19" t="s">
        <v>408</v>
      </c>
      <c r="BE375" s="150">
        <f>IF(N375="základní",J375,0)</f>
        <v>0</v>
      </c>
      <c r="BF375" s="150">
        <f>IF(N375="snížená",J375,0)</f>
        <v>0</v>
      </c>
      <c r="BG375" s="150">
        <f>IF(N375="zákl. přenesená",J375,0)</f>
        <v>0</v>
      </c>
      <c r="BH375" s="150">
        <f>IF(N375="sníž. přenesená",J375,0)</f>
        <v>0</v>
      </c>
      <c r="BI375" s="150">
        <f>IF(N375="nulová",J375,0)</f>
        <v>0</v>
      </c>
      <c r="BJ375" s="19" t="s">
        <v>76</v>
      </c>
      <c r="BK375" s="150">
        <f>ROUND(I375*H375,2)</f>
        <v>0</v>
      </c>
      <c r="BL375" s="19" t="s">
        <v>415</v>
      </c>
      <c r="BM375" s="149" t="s">
        <v>740</v>
      </c>
    </row>
    <row r="376" spans="2:65" s="1" customFormat="1">
      <c r="B376" s="34"/>
      <c r="D376" s="151" t="s">
        <v>417</v>
      </c>
      <c r="F376" s="152" t="s">
        <v>741</v>
      </c>
      <c r="I376" s="153"/>
      <c r="L376" s="34"/>
      <c r="M376" s="154"/>
      <c r="T376" s="55"/>
      <c r="AT376" s="19" t="s">
        <v>417</v>
      </c>
      <c r="AU376" s="19" t="s">
        <v>114</v>
      </c>
    </row>
    <row r="377" spans="2:65" s="12" customFormat="1">
      <c r="B377" s="155"/>
      <c r="D377" s="156" t="s">
        <v>419</v>
      </c>
      <c r="E377" s="157" t="s">
        <v>3</v>
      </c>
      <c r="F377" s="158" t="s">
        <v>742</v>
      </c>
      <c r="H377" s="159">
        <v>20.100000000000001</v>
      </c>
      <c r="I377" s="160"/>
      <c r="L377" s="155"/>
      <c r="M377" s="161"/>
      <c r="T377" s="162"/>
      <c r="AT377" s="157" t="s">
        <v>419</v>
      </c>
      <c r="AU377" s="157" t="s">
        <v>114</v>
      </c>
      <c r="AV377" s="12" t="s">
        <v>80</v>
      </c>
      <c r="AW377" s="12" t="s">
        <v>33</v>
      </c>
      <c r="AX377" s="12" t="s">
        <v>72</v>
      </c>
      <c r="AY377" s="157" t="s">
        <v>408</v>
      </c>
    </row>
    <row r="378" spans="2:65" s="12" customFormat="1">
      <c r="B378" s="155"/>
      <c r="D378" s="156" t="s">
        <v>419</v>
      </c>
      <c r="E378" s="157" t="s">
        <v>3</v>
      </c>
      <c r="F378" s="158" t="s">
        <v>743</v>
      </c>
      <c r="H378" s="159">
        <v>34</v>
      </c>
      <c r="I378" s="160"/>
      <c r="L378" s="155"/>
      <c r="M378" s="161"/>
      <c r="T378" s="162"/>
      <c r="AT378" s="157" t="s">
        <v>419</v>
      </c>
      <c r="AU378" s="157" t="s">
        <v>114</v>
      </c>
      <c r="AV378" s="12" t="s">
        <v>80</v>
      </c>
      <c r="AW378" s="12" t="s">
        <v>33</v>
      </c>
      <c r="AX378" s="12" t="s">
        <v>72</v>
      </c>
      <c r="AY378" s="157" t="s">
        <v>408</v>
      </c>
    </row>
    <row r="379" spans="2:65" s="14" customFormat="1">
      <c r="B379" s="170"/>
      <c r="D379" s="156" t="s">
        <v>419</v>
      </c>
      <c r="E379" s="171" t="s">
        <v>3</v>
      </c>
      <c r="F379" s="172" t="s">
        <v>451</v>
      </c>
      <c r="H379" s="173">
        <v>54.1</v>
      </c>
      <c r="I379" s="174"/>
      <c r="L379" s="170"/>
      <c r="M379" s="175"/>
      <c r="T379" s="176"/>
      <c r="AT379" s="171" t="s">
        <v>419</v>
      </c>
      <c r="AU379" s="171" t="s">
        <v>114</v>
      </c>
      <c r="AV379" s="14" t="s">
        <v>415</v>
      </c>
      <c r="AW379" s="14" t="s">
        <v>33</v>
      </c>
      <c r="AX379" s="14" t="s">
        <v>76</v>
      </c>
      <c r="AY379" s="171" t="s">
        <v>408</v>
      </c>
    </row>
    <row r="380" spans="2:65" s="1" customFormat="1" ht="37.799999999999997" customHeight="1">
      <c r="B380" s="137"/>
      <c r="C380" s="138" t="s">
        <v>101</v>
      </c>
      <c r="D380" s="138" t="s">
        <v>411</v>
      </c>
      <c r="E380" s="139" t="s">
        <v>744</v>
      </c>
      <c r="F380" s="140" t="s">
        <v>745</v>
      </c>
      <c r="G380" s="141" t="s">
        <v>650</v>
      </c>
      <c r="H380" s="142">
        <v>21.8</v>
      </c>
      <c r="I380" s="143"/>
      <c r="J380" s="144">
        <f>ROUND(I380*H380,2)</f>
        <v>0</v>
      </c>
      <c r="K380" s="140" t="s">
        <v>414</v>
      </c>
      <c r="L380" s="34"/>
      <c r="M380" s="145" t="s">
        <v>3</v>
      </c>
      <c r="N380" s="146" t="s">
        <v>43</v>
      </c>
      <c r="P380" s="147">
        <f>O380*H380</f>
        <v>0</v>
      </c>
      <c r="Q380" s="147">
        <v>1.6267600000000001E-3</v>
      </c>
      <c r="R380" s="147">
        <f>Q380*H380</f>
        <v>3.5463368000000002E-2</v>
      </c>
      <c r="S380" s="147">
        <v>0</v>
      </c>
      <c r="T380" s="148">
        <f>S380*H380</f>
        <v>0</v>
      </c>
      <c r="AR380" s="149" t="s">
        <v>415</v>
      </c>
      <c r="AT380" s="149" t="s">
        <v>411</v>
      </c>
      <c r="AU380" s="149" t="s">
        <v>114</v>
      </c>
      <c r="AY380" s="19" t="s">
        <v>408</v>
      </c>
      <c r="BE380" s="150">
        <f>IF(N380="základní",J380,0)</f>
        <v>0</v>
      </c>
      <c r="BF380" s="150">
        <f>IF(N380="snížená",J380,0)</f>
        <v>0</v>
      </c>
      <c r="BG380" s="150">
        <f>IF(N380="zákl. přenesená",J380,0)</f>
        <v>0</v>
      </c>
      <c r="BH380" s="150">
        <f>IF(N380="sníž. přenesená",J380,0)</f>
        <v>0</v>
      </c>
      <c r="BI380" s="150">
        <f>IF(N380="nulová",J380,0)</f>
        <v>0</v>
      </c>
      <c r="BJ380" s="19" t="s">
        <v>76</v>
      </c>
      <c r="BK380" s="150">
        <f>ROUND(I380*H380,2)</f>
        <v>0</v>
      </c>
      <c r="BL380" s="19" t="s">
        <v>415</v>
      </c>
      <c r="BM380" s="149" t="s">
        <v>746</v>
      </c>
    </row>
    <row r="381" spans="2:65" s="1" customFormat="1">
      <c r="B381" s="34"/>
      <c r="D381" s="151" t="s">
        <v>417</v>
      </c>
      <c r="F381" s="152" t="s">
        <v>747</v>
      </c>
      <c r="I381" s="153"/>
      <c r="L381" s="34"/>
      <c r="M381" s="154"/>
      <c r="T381" s="55"/>
      <c r="AT381" s="19" t="s">
        <v>417</v>
      </c>
      <c r="AU381" s="19" t="s">
        <v>114</v>
      </c>
    </row>
    <row r="382" spans="2:65" s="12" customFormat="1">
      <c r="B382" s="155"/>
      <c r="D382" s="156" t="s">
        <v>419</v>
      </c>
      <c r="E382" s="157" t="s">
        <v>3</v>
      </c>
      <c r="F382" s="158" t="s">
        <v>748</v>
      </c>
      <c r="H382" s="159">
        <v>21.8</v>
      </c>
      <c r="I382" s="160"/>
      <c r="L382" s="155"/>
      <c r="M382" s="161"/>
      <c r="T382" s="162"/>
      <c r="AT382" s="157" t="s">
        <v>419</v>
      </c>
      <c r="AU382" s="157" t="s">
        <v>114</v>
      </c>
      <c r="AV382" s="12" t="s">
        <v>80</v>
      </c>
      <c r="AW382" s="12" t="s">
        <v>33</v>
      </c>
      <c r="AX382" s="12" t="s">
        <v>76</v>
      </c>
      <c r="AY382" s="157" t="s">
        <v>408</v>
      </c>
    </row>
    <row r="383" spans="2:65" s="1" customFormat="1" ht="24.15" customHeight="1">
      <c r="B383" s="137"/>
      <c r="C383" s="138" t="s">
        <v>749</v>
      </c>
      <c r="D383" s="138" t="s">
        <v>411</v>
      </c>
      <c r="E383" s="139" t="s">
        <v>750</v>
      </c>
      <c r="F383" s="140" t="s">
        <v>751</v>
      </c>
      <c r="G383" s="141" t="s">
        <v>650</v>
      </c>
      <c r="H383" s="142">
        <v>10</v>
      </c>
      <c r="I383" s="143"/>
      <c r="J383" s="144">
        <f>ROUND(I383*H383,2)</f>
        <v>0</v>
      </c>
      <c r="K383" s="140" t="s">
        <v>414</v>
      </c>
      <c r="L383" s="34"/>
      <c r="M383" s="145" t="s">
        <v>3</v>
      </c>
      <c r="N383" s="146" t="s">
        <v>43</v>
      </c>
      <c r="P383" s="147">
        <f>O383*H383</f>
        <v>0</v>
      </c>
      <c r="Q383" s="147">
        <v>1.48854E-3</v>
      </c>
      <c r="R383" s="147">
        <f>Q383*H383</f>
        <v>1.48854E-2</v>
      </c>
      <c r="S383" s="147">
        <v>0</v>
      </c>
      <c r="T383" s="148">
        <f>S383*H383</f>
        <v>0</v>
      </c>
      <c r="AR383" s="149" t="s">
        <v>415</v>
      </c>
      <c r="AT383" s="149" t="s">
        <v>411</v>
      </c>
      <c r="AU383" s="149" t="s">
        <v>114</v>
      </c>
      <c r="AY383" s="19" t="s">
        <v>408</v>
      </c>
      <c r="BE383" s="150">
        <f>IF(N383="základní",J383,0)</f>
        <v>0</v>
      </c>
      <c r="BF383" s="150">
        <f>IF(N383="snížená",J383,0)</f>
        <v>0</v>
      </c>
      <c r="BG383" s="150">
        <f>IF(N383="zákl. přenesená",J383,0)</f>
        <v>0</v>
      </c>
      <c r="BH383" s="150">
        <f>IF(N383="sníž. přenesená",J383,0)</f>
        <v>0</v>
      </c>
      <c r="BI383" s="150">
        <f>IF(N383="nulová",J383,0)</f>
        <v>0</v>
      </c>
      <c r="BJ383" s="19" t="s">
        <v>76</v>
      </c>
      <c r="BK383" s="150">
        <f>ROUND(I383*H383,2)</f>
        <v>0</v>
      </c>
      <c r="BL383" s="19" t="s">
        <v>415</v>
      </c>
      <c r="BM383" s="149" t="s">
        <v>752</v>
      </c>
    </row>
    <row r="384" spans="2:65" s="1" customFormat="1">
      <c r="B384" s="34"/>
      <c r="D384" s="151" t="s">
        <v>417</v>
      </c>
      <c r="F384" s="152" t="s">
        <v>753</v>
      </c>
      <c r="I384" s="153"/>
      <c r="L384" s="34"/>
      <c r="M384" s="154"/>
      <c r="T384" s="55"/>
      <c r="AT384" s="19" t="s">
        <v>417</v>
      </c>
      <c r="AU384" s="19" t="s">
        <v>114</v>
      </c>
    </row>
    <row r="385" spans="2:65" s="12" customFormat="1">
      <c r="B385" s="155"/>
      <c r="D385" s="156" t="s">
        <v>419</v>
      </c>
      <c r="E385" s="157" t="s">
        <v>3</v>
      </c>
      <c r="F385" s="158" t="s">
        <v>482</v>
      </c>
      <c r="H385" s="159">
        <v>10</v>
      </c>
      <c r="I385" s="160"/>
      <c r="L385" s="155"/>
      <c r="M385" s="161"/>
      <c r="T385" s="162"/>
      <c r="AT385" s="157" t="s">
        <v>419</v>
      </c>
      <c r="AU385" s="157" t="s">
        <v>114</v>
      </c>
      <c r="AV385" s="12" t="s">
        <v>80</v>
      </c>
      <c r="AW385" s="12" t="s">
        <v>33</v>
      </c>
      <c r="AX385" s="12" t="s">
        <v>76</v>
      </c>
      <c r="AY385" s="157" t="s">
        <v>408</v>
      </c>
    </row>
    <row r="386" spans="2:65" s="11" customFormat="1" ht="22.8" customHeight="1">
      <c r="B386" s="125"/>
      <c r="D386" s="126" t="s">
        <v>71</v>
      </c>
      <c r="E386" s="135" t="s">
        <v>114</v>
      </c>
      <c r="F386" s="135" t="s">
        <v>754</v>
      </c>
      <c r="I386" s="128"/>
      <c r="J386" s="136">
        <f>BK386</f>
        <v>0</v>
      </c>
      <c r="L386" s="125"/>
      <c r="M386" s="130"/>
      <c r="P386" s="131">
        <f>P387+SUM(P388:P442)+P452+P497</f>
        <v>0</v>
      </c>
      <c r="R386" s="131">
        <f>R387+SUM(R388:R442)+R452+R497</f>
        <v>235.0049923890243</v>
      </c>
      <c r="T386" s="132">
        <f>T387+SUM(T388:T442)+T452+T497</f>
        <v>0</v>
      </c>
      <c r="AR386" s="126" t="s">
        <v>76</v>
      </c>
      <c r="AT386" s="133" t="s">
        <v>71</v>
      </c>
      <c r="AU386" s="133" t="s">
        <v>76</v>
      </c>
      <c r="AY386" s="126" t="s">
        <v>408</v>
      </c>
      <c r="BK386" s="134">
        <f>BK387+SUM(BK388:BK442)+BK452+BK497</f>
        <v>0</v>
      </c>
    </row>
    <row r="387" spans="2:65" s="1" customFormat="1" ht="37.799999999999997" customHeight="1">
      <c r="B387" s="137"/>
      <c r="C387" s="138" t="s">
        <v>104</v>
      </c>
      <c r="D387" s="138" t="s">
        <v>411</v>
      </c>
      <c r="E387" s="139" t="s">
        <v>755</v>
      </c>
      <c r="F387" s="140" t="s">
        <v>756</v>
      </c>
      <c r="G387" s="141" t="s">
        <v>117</v>
      </c>
      <c r="H387" s="142">
        <v>228.61699999999999</v>
      </c>
      <c r="I387" s="143"/>
      <c r="J387" s="144">
        <f>ROUND(I387*H387,2)</f>
        <v>0</v>
      </c>
      <c r="K387" s="140" t="s">
        <v>414</v>
      </c>
      <c r="L387" s="34"/>
      <c r="M387" s="145" t="s">
        <v>3</v>
      </c>
      <c r="N387" s="146" t="s">
        <v>43</v>
      </c>
      <c r="P387" s="147">
        <f>O387*H387</f>
        <v>0</v>
      </c>
      <c r="Q387" s="147">
        <v>0.26904800000000001</v>
      </c>
      <c r="R387" s="147">
        <f>Q387*H387</f>
        <v>61.508946616000003</v>
      </c>
      <c r="S387" s="147">
        <v>0</v>
      </c>
      <c r="T387" s="148">
        <f>S387*H387</f>
        <v>0</v>
      </c>
      <c r="AR387" s="149" t="s">
        <v>415</v>
      </c>
      <c r="AT387" s="149" t="s">
        <v>411</v>
      </c>
      <c r="AU387" s="149" t="s">
        <v>80</v>
      </c>
      <c r="AY387" s="19" t="s">
        <v>408</v>
      </c>
      <c r="BE387" s="150">
        <f>IF(N387="základní",J387,0)</f>
        <v>0</v>
      </c>
      <c r="BF387" s="150">
        <f>IF(N387="snížená",J387,0)</f>
        <v>0</v>
      </c>
      <c r="BG387" s="150">
        <f>IF(N387="zákl. přenesená",J387,0)</f>
        <v>0</v>
      </c>
      <c r="BH387" s="150">
        <f>IF(N387="sníž. přenesená",J387,0)</f>
        <v>0</v>
      </c>
      <c r="BI387" s="150">
        <f>IF(N387="nulová",J387,0)</f>
        <v>0</v>
      </c>
      <c r="BJ387" s="19" t="s">
        <v>76</v>
      </c>
      <c r="BK387" s="150">
        <f>ROUND(I387*H387,2)</f>
        <v>0</v>
      </c>
      <c r="BL387" s="19" t="s">
        <v>415</v>
      </c>
      <c r="BM387" s="149" t="s">
        <v>757</v>
      </c>
    </row>
    <row r="388" spans="2:65" s="1" customFormat="1">
      <c r="B388" s="34"/>
      <c r="D388" s="151" t="s">
        <v>417</v>
      </c>
      <c r="F388" s="152" t="s">
        <v>758</v>
      </c>
      <c r="I388" s="153"/>
      <c r="L388" s="34"/>
      <c r="M388" s="154"/>
      <c r="T388" s="55"/>
      <c r="AT388" s="19" t="s">
        <v>417</v>
      </c>
      <c r="AU388" s="19" t="s">
        <v>80</v>
      </c>
    </row>
    <row r="389" spans="2:65" s="13" customFormat="1">
      <c r="B389" s="164"/>
      <c r="D389" s="156" t="s">
        <v>419</v>
      </c>
      <c r="E389" s="165" t="s">
        <v>3</v>
      </c>
      <c r="F389" s="166" t="s">
        <v>759</v>
      </c>
      <c r="H389" s="165" t="s">
        <v>3</v>
      </c>
      <c r="I389" s="167"/>
      <c r="L389" s="164"/>
      <c r="M389" s="168"/>
      <c r="T389" s="169"/>
      <c r="AT389" s="165" t="s">
        <v>419</v>
      </c>
      <c r="AU389" s="165" t="s">
        <v>80</v>
      </c>
      <c r="AV389" s="13" t="s">
        <v>76</v>
      </c>
      <c r="AW389" s="13" t="s">
        <v>33</v>
      </c>
      <c r="AX389" s="13" t="s">
        <v>72</v>
      </c>
      <c r="AY389" s="165" t="s">
        <v>408</v>
      </c>
    </row>
    <row r="390" spans="2:65" s="12" customFormat="1" ht="20.399999999999999">
      <c r="B390" s="155"/>
      <c r="D390" s="156" t="s">
        <v>419</v>
      </c>
      <c r="E390" s="157" t="s">
        <v>3</v>
      </c>
      <c r="F390" s="158" t="s">
        <v>760</v>
      </c>
      <c r="H390" s="159">
        <v>214.43899999999999</v>
      </c>
      <c r="I390" s="160"/>
      <c r="L390" s="155"/>
      <c r="M390" s="161"/>
      <c r="T390" s="162"/>
      <c r="AT390" s="157" t="s">
        <v>419</v>
      </c>
      <c r="AU390" s="157" t="s">
        <v>80</v>
      </c>
      <c r="AV390" s="12" t="s">
        <v>80</v>
      </c>
      <c r="AW390" s="12" t="s">
        <v>33</v>
      </c>
      <c r="AX390" s="12" t="s">
        <v>72</v>
      </c>
      <c r="AY390" s="157" t="s">
        <v>408</v>
      </c>
    </row>
    <row r="391" spans="2:65" s="12" customFormat="1">
      <c r="B391" s="155"/>
      <c r="D391" s="156" t="s">
        <v>419</v>
      </c>
      <c r="E391" s="157" t="s">
        <v>3</v>
      </c>
      <c r="F391" s="158" t="s">
        <v>761</v>
      </c>
      <c r="H391" s="159">
        <v>-39.741999999999997</v>
      </c>
      <c r="I391" s="160"/>
      <c r="L391" s="155"/>
      <c r="M391" s="161"/>
      <c r="T391" s="162"/>
      <c r="AT391" s="157" t="s">
        <v>419</v>
      </c>
      <c r="AU391" s="157" t="s">
        <v>80</v>
      </c>
      <c r="AV391" s="12" t="s">
        <v>80</v>
      </c>
      <c r="AW391" s="12" t="s">
        <v>33</v>
      </c>
      <c r="AX391" s="12" t="s">
        <v>72</v>
      </c>
      <c r="AY391" s="157" t="s">
        <v>408</v>
      </c>
    </row>
    <row r="392" spans="2:65" s="12" customFormat="1" ht="20.399999999999999">
      <c r="B392" s="155"/>
      <c r="D392" s="156" t="s">
        <v>419</v>
      </c>
      <c r="E392" s="157" t="s">
        <v>3</v>
      </c>
      <c r="F392" s="158" t="s">
        <v>762</v>
      </c>
      <c r="H392" s="159">
        <v>-2.0350000000000001</v>
      </c>
      <c r="I392" s="160"/>
      <c r="L392" s="155"/>
      <c r="M392" s="161"/>
      <c r="T392" s="162"/>
      <c r="AT392" s="157" t="s">
        <v>419</v>
      </c>
      <c r="AU392" s="157" t="s">
        <v>80</v>
      </c>
      <c r="AV392" s="12" t="s">
        <v>80</v>
      </c>
      <c r="AW392" s="12" t="s">
        <v>33</v>
      </c>
      <c r="AX392" s="12" t="s">
        <v>72</v>
      </c>
      <c r="AY392" s="157" t="s">
        <v>408</v>
      </c>
    </row>
    <row r="393" spans="2:65" s="12" customFormat="1" ht="30.6">
      <c r="B393" s="155"/>
      <c r="D393" s="156" t="s">
        <v>419</v>
      </c>
      <c r="E393" s="157" t="s">
        <v>3</v>
      </c>
      <c r="F393" s="158" t="s">
        <v>763</v>
      </c>
      <c r="H393" s="159">
        <v>-3.875</v>
      </c>
      <c r="I393" s="160"/>
      <c r="L393" s="155"/>
      <c r="M393" s="161"/>
      <c r="T393" s="162"/>
      <c r="AT393" s="157" t="s">
        <v>419</v>
      </c>
      <c r="AU393" s="157" t="s">
        <v>80</v>
      </c>
      <c r="AV393" s="12" t="s">
        <v>80</v>
      </c>
      <c r="AW393" s="12" t="s">
        <v>33</v>
      </c>
      <c r="AX393" s="12" t="s">
        <v>72</v>
      </c>
      <c r="AY393" s="157" t="s">
        <v>408</v>
      </c>
    </row>
    <row r="394" spans="2:65" s="15" customFormat="1">
      <c r="B394" s="187"/>
      <c r="D394" s="156" t="s">
        <v>419</v>
      </c>
      <c r="E394" s="188" t="s">
        <v>3</v>
      </c>
      <c r="F394" s="189" t="s">
        <v>764</v>
      </c>
      <c r="H394" s="190">
        <v>168.78700000000001</v>
      </c>
      <c r="I394" s="191"/>
      <c r="L394" s="187"/>
      <c r="M394" s="192"/>
      <c r="T394" s="193"/>
      <c r="AT394" s="188" t="s">
        <v>419</v>
      </c>
      <c r="AU394" s="188" t="s">
        <v>80</v>
      </c>
      <c r="AV394" s="15" t="s">
        <v>114</v>
      </c>
      <c r="AW394" s="15" t="s">
        <v>33</v>
      </c>
      <c r="AX394" s="15" t="s">
        <v>72</v>
      </c>
      <c r="AY394" s="188" t="s">
        <v>408</v>
      </c>
    </row>
    <row r="395" spans="2:65" s="13" customFormat="1">
      <c r="B395" s="164"/>
      <c r="D395" s="156" t="s">
        <v>419</v>
      </c>
      <c r="E395" s="165" t="s">
        <v>3</v>
      </c>
      <c r="F395" s="166" t="s">
        <v>765</v>
      </c>
      <c r="H395" s="165" t="s">
        <v>3</v>
      </c>
      <c r="I395" s="167"/>
      <c r="L395" s="164"/>
      <c r="M395" s="168"/>
      <c r="T395" s="169"/>
      <c r="AT395" s="165" t="s">
        <v>419</v>
      </c>
      <c r="AU395" s="165" t="s">
        <v>80</v>
      </c>
      <c r="AV395" s="13" t="s">
        <v>76</v>
      </c>
      <c r="AW395" s="13" t="s">
        <v>33</v>
      </c>
      <c r="AX395" s="13" t="s">
        <v>72</v>
      </c>
      <c r="AY395" s="165" t="s">
        <v>408</v>
      </c>
    </row>
    <row r="396" spans="2:65" s="12" customFormat="1">
      <c r="B396" s="155"/>
      <c r="D396" s="156" t="s">
        <v>419</v>
      </c>
      <c r="E396" s="157" t="s">
        <v>3</v>
      </c>
      <c r="F396" s="158" t="s">
        <v>766</v>
      </c>
      <c r="H396" s="159">
        <v>31.95</v>
      </c>
      <c r="I396" s="160"/>
      <c r="L396" s="155"/>
      <c r="M396" s="161"/>
      <c r="T396" s="162"/>
      <c r="AT396" s="157" t="s">
        <v>419</v>
      </c>
      <c r="AU396" s="157" t="s">
        <v>80</v>
      </c>
      <c r="AV396" s="12" t="s">
        <v>80</v>
      </c>
      <c r="AW396" s="12" t="s">
        <v>33</v>
      </c>
      <c r="AX396" s="12" t="s">
        <v>72</v>
      </c>
      <c r="AY396" s="157" t="s">
        <v>408</v>
      </c>
    </row>
    <row r="397" spans="2:65" s="12" customFormat="1">
      <c r="B397" s="155"/>
      <c r="D397" s="156" t="s">
        <v>419</v>
      </c>
      <c r="E397" s="157" t="s">
        <v>3</v>
      </c>
      <c r="F397" s="158" t="s">
        <v>767</v>
      </c>
      <c r="H397" s="159">
        <v>27.88</v>
      </c>
      <c r="I397" s="160"/>
      <c r="L397" s="155"/>
      <c r="M397" s="161"/>
      <c r="T397" s="162"/>
      <c r="AT397" s="157" t="s">
        <v>419</v>
      </c>
      <c r="AU397" s="157" t="s">
        <v>80</v>
      </c>
      <c r="AV397" s="12" t="s">
        <v>80</v>
      </c>
      <c r="AW397" s="12" t="s">
        <v>33</v>
      </c>
      <c r="AX397" s="12" t="s">
        <v>72</v>
      </c>
      <c r="AY397" s="157" t="s">
        <v>408</v>
      </c>
    </row>
    <row r="398" spans="2:65" s="15" customFormat="1">
      <c r="B398" s="187"/>
      <c r="D398" s="156" t="s">
        <v>419</v>
      </c>
      <c r="E398" s="188" t="s">
        <v>3</v>
      </c>
      <c r="F398" s="189" t="s">
        <v>764</v>
      </c>
      <c r="H398" s="190">
        <v>59.83</v>
      </c>
      <c r="I398" s="191"/>
      <c r="L398" s="187"/>
      <c r="M398" s="192"/>
      <c r="T398" s="193"/>
      <c r="AT398" s="188" t="s">
        <v>419</v>
      </c>
      <c r="AU398" s="188" t="s">
        <v>80</v>
      </c>
      <c r="AV398" s="15" t="s">
        <v>114</v>
      </c>
      <c r="AW398" s="15" t="s">
        <v>33</v>
      </c>
      <c r="AX398" s="15" t="s">
        <v>72</v>
      </c>
      <c r="AY398" s="188" t="s">
        <v>408</v>
      </c>
    </row>
    <row r="399" spans="2:65" s="14" customFormat="1">
      <c r="B399" s="170"/>
      <c r="D399" s="156" t="s">
        <v>419</v>
      </c>
      <c r="E399" s="171" t="s">
        <v>3</v>
      </c>
      <c r="F399" s="172" t="s">
        <v>451</v>
      </c>
      <c r="H399" s="173">
        <v>228.61699999999999</v>
      </c>
      <c r="I399" s="174"/>
      <c r="L399" s="170"/>
      <c r="M399" s="175"/>
      <c r="T399" s="176"/>
      <c r="AT399" s="171" t="s">
        <v>419</v>
      </c>
      <c r="AU399" s="171" t="s">
        <v>80</v>
      </c>
      <c r="AV399" s="14" t="s">
        <v>415</v>
      </c>
      <c r="AW399" s="14" t="s">
        <v>33</v>
      </c>
      <c r="AX399" s="14" t="s">
        <v>76</v>
      </c>
      <c r="AY399" s="171" t="s">
        <v>408</v>
      </c>
    </row>
    <row r="400" spans="2:65" s="1" customFormat="1" ht="44.25" customHeight="1">
      <c r="B400" s="137"/>
      <c r="C400" s="138" t="s">
        <v>768</v>
      </c>
      <c r="D400" s="138" t="s">
        <v>411</v>
      </c>
      <c r="E400" s="139" t="s">
        <v>769</v>
      </c>
      <c r="F400" s="140" t="s">
        <v>770</v>
      </c>
      <c r="G400" s="141" t="s">
        <v>117</v>
      </c>
      <c r="H400" s="142">
        <v>107.205</v>
      </c>
      <c r="I400" s="143"/>
      <c r="J400" s="144">
        <f>ROUND(I400*H400,2)</f>
        <v>0</v>
      </c>
      <c r="K400" s="140" t="s">
        <v>414</v>
      </c>
      <c r="L400" s="34"/>
      <c r="M400" s="145" t="s">
        <v>3</v>
      </c>
      <c r="N400" s="146" t="s">
        <v>43</v>
      </c>
      <c r="P400" s="147">
        <f>O400*H400</f>
        <v>0</v>
      </c>
      <c r="Q400" s="147">
        <v>0.26086399999999998</v>
      </c>
      <c r="R400" s="147">
        <f>Q400*H400</f>
        <v>27.965925119999998</v>
      </c>
      <c r="S400" s="147">
        <v>0</v>
      </c>
      <c r="T400" s="148">
        <f>S400*H400</f>
        <v>0</v>
      </c>
      <c r="AR400" s="149" t="s">
        <v>415</v>
      </c>
      <c r="AT400" s="149" t="s">
        <v>411</v>
      </c>
      <c r="AU400" s="149" t="s">
        <v>80</v>
      </c>
      <c r="AY400" s="19" t="s">
        <v>408</v>
      </c>
      <c r="BE400" s="150">
        <f>IF(N400="základní",J400,0)</f>
        <v>0</v>
      </c>
      <c r="BF400" s="150">
        <f>IF(N400="snížená",J400,0)</f>
        <v>0</v>
      </c>
      <c r="BG400" s="150">
        <f>IF(N400="zákl. přenesená",J400,0)</f>
        <v>0</v>
      </c>
      <c r="BH400" s="150">
        <f>IF(N400="sníž. přenesená",J400,0)</f>
        <v>0</v>
      </c>
      <c r="BI400" s="150">
        <f>IF(N400="nulová",J400,0)</f>
        <v>0</v>
      </c>
      <c r="BJ400" s="19" t="s">
        <v>76</v>
      </c>
      <c r="BK400" s="150">
        <f>ROUND(I400*H400,2)</f>
        <v>0</v>
      </c>
      <c r="BL400" s="19" t="s">
        <v>415</v>
      </c>
      <c r="BM400" s="149" t="s">
        <v>771</v>
      </c>
    </row>
    <row r="401" spans="2:51" s="1" customFormat="1">
      <c r="B401" s="34"/>
      <c r="D401" s="151" t="s">
        <v>417</v>
      </c>
      <c r="F401" s="152" t="s">
        <v>772</v>
      </c>
      <c r="I401" s="153"/>
      <c r="L401" s="34"/>
      <c r="M401" s="154"/>
      <c r="T401" s="55"/>
      <c r="AT401" s="19" t="s">
        <v>417</v>
      </c>
      <c r="AU401" s="19" t="s">
        <v>80</v>
      </c>
    </row>
    <row r="402" spans="2:51" s="13" customFormat="1">
      <c r="B402" s="164"/>
      <c r="D402" s="156" t="s">
        <v>419</v>
      </c>
      <c r="E402" s="165" t="s">
        <v>3</v>
      </c>
      <c r="F402" s="166" t="s">
        <v>773</v>
      </c>
      <c r="H402" s="165" t="s">
        <v>3</v>
      </c>
      <c r="I402" s="167"/>
      <c r="L402" s="164"/>
      <c r="M402" s="168"/>
      <c r="T402" s="169"/>
      <c r="AT402" s="165" t="s">
        <v>419</v>
      </c>
      <c r="AU402" s="165" t="s">
        <v>80</v>
      </c>
      <c r="AV402" s="13" t="s">
        <v>76</v>
      </c>
      <c r="AW402" s="13" t="s">
        <v>33</v>
      </c>
      <c r="AX402" s="13" t="s">
        <v>72</v>
      </c>
      <c r="AY402" s="165" t="s">
        <v>408</v>
      </c>
    </row>
    <row r="403" spans="2:51" s="12" customFormat="1">
      <c r="B403" s="155"/>
      <c r="D403" s="156" t="s">
        <v>419</v>
      </c>
      <c r="E403" s="157" t="s">
        <v>3</v>
      </c>
      <c r="F403" s="158" t="s">
        <v>774</v>
      </c>
      <c r="H403" s="159">
        <v>25.518999999999998</v>
      </c>
      <c r="I403" s="160"/>
      <c r="L403" s="155"/>
      <c r="M403" s="161"/>
      <c r="T403" s="162"/>
      <c r="AT403" s="157" t="s">
        <v>419</v>
      </c>
      <c r="AU403" s="157" t="s">
        <v>80</v>
      </c>
      <c r="AV403" s="12" t="s">
        <v>80</v>
      </c>
      <c r="AW403" s="12" t="s">
        <v>33</v>
      </c>
      <c r="AX403" s="12" t="s">
        <v>72</v>
      </c>
      <c r="AY403" s="157" t="s">
        <v>408</v>
      </c>
    </row>
    <row r="404" spans="2:51" s="12" customFormat="1">
      <c r="B404" s="155"/>
      <c r="D404" s="156" t="s">
        <v>419</v>
      </c>
      <c r="E404" s="157" t="s">
        <v>3</v>
      </c>
      <c r="F404" s="158" t="s">
        <v>775</v>
      </c>
      <c r="H404" s="159">
        <v>-3.84</v>
      </c>
      <c r="I404" s="160"/>
      <c r="L404" s="155"/>
      <c r="M404" s="161"/>
      <c r="T404" s="162"/>
      <c r="AT404" s="157" t="s">
        <v>419</v>
      </c>
      <c r="AU404" s="157" t="s">
        <v>80</v>
      </c>
      <c r="AV404" s="12" t="s">
        <v>80</v>
      </c>
      <c r="AW404" s="12" t="s">
        <v>33</v>
      </c>
      <c r="AX404" s="12" t="s">
        <v>72</v>
      </c>
      <c r="AY404" s="157" t="s">
        <v>408</v>
      </c>
    </row>
    <row r="405" spans="2:51" s="12" customFormat="1" ht="20.399999999999999">
      <c r="B405" s="155"/>
      <c r="D405" s="156" t="s">
        <v>419</v>
      </c>
      <c r="E405" s="157" t="s">
        <v>3</v>
      </c>
      <c r="F405" s="158" t="s">
        <v>776</v>
      </c>
      <c r="H405" s="159">
        <v>-0.5</v>
      </c>
      <c r="I405" s="160"/>
      <c r="L405" s="155"/>
      <c r="M405" s="161"/>
      <c r="T405" s="162"/>
      <c r="AT405" s="157" t="s">
        <v>419</v>
      </c>
      <c r="AU405" s="157" t="s">
        <v>80</v>
      </c>
      <c r="AV405" s="12" t="s">
        <v>80</v>
      </c>
      <c r="AW405" s="12" t="s">
        <v>33</v>
      </c>
      <c r="AX405" s="12" t="s">
        <v>72</v>
      </c>
      <c r="AY405" s="157" t="s">
        <v>408</v>
      </c>
    </row>
    <row r="406" spans="2:51" s="13" customFormat="1">
      <c r="B406" s="164"/>
      <c r="D406" s="156" t="s">
        <v>419</v>
      </c>
      <c r="E406" s="165" t="s">
        <v>3</v>
      </c>
      <c r="F406" s="166" t="s">
        <v>759</v>
      </c>
      <c r="H406" s="165" t="s">
        <v>3</v>
      </c>
      <c r="I406" s="167"/>
      <c r="L406" s="164"/>
      <c r="M406" s="168"/>
      <c r="T406" s="169"/>
      <c r="AT406" s="165" t="s">
        <v>419</v>
      </c>
      <c r="AU406" s="165" t="s">
        <v>80</v>
      </c>
      <c r="AV406" s="13" t="s">
        <v>76</v>
      </c>
      <c r="AW406" s="13" t="s">
        <v>33</v>
      </c>
      <c r="AX406" s="13" t="s">
        <v>72</v>
      </c>
      <c r="AY406" s="165" t="s">
        <v>408</v>
      </c>
    </row>
    <row r="407" spans="2:51" s="12" customFormat="1">
      <c r="B407" s="155"/>
      <c r="D407" s="156" t="s">
        <v>419</v>
      </c>
      <c r="E407" s="157" t="s">
        <v>3</v>
      </c>
      <c r="F407" s="158" t="s">
        <v>777</v>
      </c>
      <c r="H407" s="159">
        <v>60.165999999999997</v>
      </c>
      <c r="I407" s="160"/>
      <c r="L407" s="155"/>
      <c r="M407" s="161"/>
      <c r="T407" s="162"/>
      <c r="AT407" s="157" t="s">
        <v>419</v>
      </c>
      <c r="AU407" s="157" t="s">
        <v>80</v>
      </c>
      <c r="AV407" s="12" t="s">
        <v>80</v>
      </c>
      <c r="AW407" s="12" t="s">
        <v>33</v>
      </c>
      <c r="AX407" s="12" t="s">
        <v>72</v>
      </c>
      <c r="AY407" s="157" t="s">
        <v>408</v>
      </c>
    </row>
    <row r="408" spans="2:51" s="12" customFormat="1">
      <c r="B408" s="155"/>
      <c r="D408" s="156" t="s">
        <v>419</v>
      </c>
      <c r="E408" s="157" t="s">
        <v>3</v>
      </c>
      <c r="F408" s="158" t="s">
        <v>778</v>
      </c>
      <c r="H408" s="159">
        <v>-8.41</v>
      </c>
      <c r="I408" s="160"/>
      <c r="L408" s="155"/>
      <c r="M408" s="161"/>
      <c r="T408" s="162"/>
      <c r="AT408" s="157" t="s">
        <v>419</v>
      </c>
      <c r="AU408" s="157" t="s">
        <v>80</v>
      </c>
      <c r="AV408" s="12" t="s">
        <v>80</v>
      </c>
      <c r="AW408" s="12" t="s">
        <v>33</v>
      </c>
      <c r="AX408" s="12" t="s">
        <v>72</v>
      </c>
      <c r="AY408" s="157" t="s">
        <v>408</v>
      </c>
    </row>
    <row r="409" spans="2:51" s="12" customFormat="1" ht="30.6">
      <c r="B409" s="155"/>
      <c r="D409" s="156" t="s">
        <v>419</v>
      </c>
      <c r="E409" s="157" t="s">
        <v>3</v>
      </c>
      <c r="F409" s="158" t="s">
        <v>779</v>
      </c>
      <c r="H409" s="159">
        <v>-1.012</v>
      </c>
      <c r="I409" s="160"/>
      <c r="L409" s="155"/>
      <c r="M409" s="161"/>
      <c r="T409" s="162"/>
      <c r="AT409" s="157" t="s">
        <v>419</v>
      </c>
      <c r="AU409" s="157" t="s">
        <v>80</v>
      </c>
      <c r="AV409" s="12" t="s">
        <v>80</v>
      </c>
      <c r="AW409" s="12" t="s">
        <v>33</v>
      </c>
      <c r="AX409" s="12" t="s">
        <v>72</v>
      </c>
      <c r="AY409" s="157" t="s">
        <v>408</v>
      </c>
    </row>
    <row r="410" spans="2:51" s="15" customFormat="1">
      <c r="B410" s="187"/>
      <c r="D410" s="156" t="s">
        <v>419</v>
      </c>
      <c r="E410" s="188" t="s">
        <v>3</v>
      </c>
      <c r="F410" s="189" t="s">
        <v>764</v>
      </c>
      <c r="H410" s="190">
        <v>71.923000000000002</v>
      </c>
      <c r="I410" s="191"/>
      <c r="L410" s="187"/>
      <c r="M410" s="192"/>
      <c r="T410" s="193"/>
      <c r="AT410" s="188" t="s">
        <v>419</v>
      </c>
      <c r="AU410" s="188" t="s">
        <v>80</v>
      </c>
      <c r="AV410" s="15" t="s">
        <v>114</v>
      </c>
      <c r="AW410" s="15" t="s">
        <v>33</v>
      </c>
      <c r="AX410" s="15" t="s">
        <v>72</v>
      </c>
      <c r="AY410" s="188" t="s">
        <v>408</v>
      </c>
    </row>
    <row r="411" spans="2:51" s="13" customFormat="1">
      <c r="B411" s="164"/>
      <c r="D411" s="156" t="s">
        <v>419</v>
      </c>
      <c r="E411" s="165" t="s">
        <v>3</v>
      </c>
      <c r="F411" s="166" t="s">
        <v>765</v>
      </c>
      <c r="H411" s="165" t="s">
        <v>3</v>
      </c>
      <c r="I411" s="167"/>
      <c r="L411" s="164"/>
      <c r="M411" s="168"/>
      <c r="T411" s="169"/>
      <c r="AT411" s="165" t="s">
        <v>419</v>
      </c>
      <c r="AU411" s="165" t="s">
        <v>80</v>
      </c>
      <c r="AV411" s="13" t="s">
        <v>76</v>
      </c>
      <c r="AW411" s="13" t="s">
        <v>33</v>
      </c>
      <c r="AX411" s="13" t="s">
        <v>72</v>
      </c>
      <c r="AY411" s="165" t="s">
        <v>408</v>
      </c>
    </row>
    <row r="412" spans="2:51" s="12" customFormat="1">
      <c r="B412" s="155"/>
      <c r="D412" s="156" t="s">
        <v>419</v>
      </c>
      <c r="E412" s="157" t="s">
        <v>3</v>
      </c>
      <c r="F412" s="158" t="s">
        <v>780</v>
      </c>
      <c r="H412" s="159">
        <v>8</v>
      </c>
      <c r="I412" s="160"/>
      <c r="L412" s="155"/>
      <c r="M412" s="161"/>
      <c r="T412" s="162"/>
      <c r="AT412" s="157" t="s">
        <v>419</v>
      </c>
      <c r="AU412" s="157" t="s">
        <v>80</v>
      </c>
      <c r="AV412" s="12" t="s">
        <v>80</v>
      </c>
      <c r="AW412" s="12" t="s">
        <v>33</v>
      </c>
      <c r="AX412" s="12" t="s">
        <v>72</v>
      </c>
      <c r="AY412" s="157" t="s">
        <v>408</v>
      </c>
    </row>
    <row r="413" spans="2:51" s="12" customFormat="1">
      <c r="B413" s="155"/>
      <c r="D413" s="156" t="s">
        <v>419</v>
      </c>
      <c r="E413" s="157" t="s">
        <v>3</v>
      </c>
      <c r="F413" s="158" t="s">
        <v>781</v>
      </c>
      <c r="H413" s="159">
        <v>29.88</v>
      </c>
      <c r="I413" s="160"/>
      <c r="L413" s="155"/>
      <c r="M413" s="161"/>
      <c r="T413" s="162"/>
      <c r="AT413" s="157" t="s">
        <v>419</v>
      </c>
      <c r="AU413" s="157" t="s">
        <v>80</v>
      </c>
      <c r="AV413" s="12" t="s">
        <v>80</v>
      </c>
      <c r="AW413" s="12" t="s">
        <v>33</v>
      </c>
      <c r="AX413" s="12" t="s">
        <v>72</v>
      </c>
      <c r="AY413" s="157" t="s">
        <v>408</v>
      </c>
    </row>
    <row r="414" spans="2:51" s="12" customFormat="1">
      <c r="B414" s="155"/>
      <c r="D414" s="156" t="s">
        <v>419</v>
      </c>
      <c r="E414" s="157" t="s">
        <v>3</v>
      </c>
      <c r="F414" s="158" t="s">
        <v>782</v>
      </c>
      <c r="H414" s="159">
        <v>-2.2999999999999998</v>
      </c>
      <c r="I414" s="160"/>
      <c r="L414" s="155"/>
      <c r="M414" s="161"/>
      <c r="T414" s="162"/>
      <c r="AT414" s="157" t="s">
        <v>419</v>
      </c>
      <c r="AU414" s="157" t="s">
        <v>80</v>
      </c>
      <c r="AV414" s="12" t="s">
        <v>80</v>
      </c>
      <c r="AW414" s="12" t="s">
        <v>33</v>
      </c>
      <c r="AX414" s="12" t="s">
        <v>72</v>
      </c>
      <c r="AY414" s="157" t="s">
        <v>408</v>
      </c>
    </row>
    <row r="415" spans="2:51" s="12" customFormat="1">
      <c r="B415" s="155"/>
      <c r="D415" s="156" t="s">
        <v>419</v>
      </c>
      <c r="E415" s="157" t="s">
        <v>3</v>
      </c>
      <c r="F415" s="158" t="s">
        <v>783</v>
      </c>
      <c r="H415" s="159">
        <v>-0.29799999999999999</v>
      </c>
      <c r="I415" s="160"/>
      <c r="L415" s="155"/>
      <c r="M415" s="161"/>
      <c r="T415" s="162"/>
      <c r="AT415" s="157" t="s">
        <v>419</v>
      </c>
      <c r="AU415" s="157" t="s">
        <v>80</v>
      </c>
      <c r="AV415" s="12" t="s">
        <v>80</v>
      </c>
      <c r="AW415" s="12" t="s">
        <v>33</v>
      </c>
      <c r="AX415" s="12" t="s">
        <v>72</v>
      </c>
      <c r="AY415" s="157" t="s">
        <v>408</v>
      </c>
    </row>
    <row r="416" spans="2:51" s="15" customFormat="1">
      <c r="B416" s="187"/>
      <c r="D416" s="156" t="s">
        <v>419</v>
      </c>
      <c r="E416" s="188" t="s">
        <v>3</v>
      </c>
      <c r="F416" s="189" t="s">
        <v>764</v>
      </c>
      <c r="H416" s="190">
        <v>35.281999999999996</v>
      </c>
      <c r="I416" s="191"/>
      <c r="L416" s="187"/>
      <c r="M416" s="192"/>
      <c r="T416" s="193"/>
      <c r="AT416" s="188" t="s">
        <v>419</v>
      </c>
      <c r="AU416" s="188" t="s">
        <v>80</v>
      </c>
      <c r="AV416" s="15" t="s">
        <v>114</v>
      </c>
      <c r="AW416" s="15" t="s">
        <v>33</v>
      </c>
      <c r="AX416" s="15" t="s">
        <v>72</v>
      </c>
      <c r="AY416" s="188" t="s">
        <v>408</v>
      </c>
    </row>
    <row r="417" spans="2:65" s="14" customFormat="1">
      <c r="B417" s="170"/>
      <c r="D417" s="156" t="s">
        <v>419</v>
      </c>
      <c r="E417" s="171" t="s">
        <v>3</v>
      </c>
      <c r="F417" s="172" t="s">
        <v>451</v>
      </c>
      <c r="H417" s="173">
        <v>107.205</v>
      </c>
      <c r="I417" s="174"/>
      <c r="L417" s="170"/>
      <c r="M417" s="175"/>
      <c r="T417" s="176"/>
      <c r="AT417" s="171" t="s">
        <v>419</v>
      </c>
      <c r="AU417" s="171" t="s">
        <v>80</v>
      </c>
      <c r="AV417" s="14" t="s">
        <v>415</v>
      </c>
      <c r="AW417" s="14" t="s">
        <v>33</v>
      </c>
      <c r="AX417" s="14" t="s">
        <v>76</v>
      </c>
      <c r="AY417" s="171" t="s">
        <v>408</v>
      </c>
    </row>
    <row r="418" spans="2:65" s="1" customFormat="1" ht="24.15" customHeight="1">
      <c r="B418" s="137"/>
      <c r="C418" s="138" t="s">
        <v>784</v>
      </c>
      <c r="D418" s="138" t="s">
        <v>411</v>
      </c>
      <c r="E418" s="139" t="s">
        <v>785</v>
      </c>
      <c r="F418" s="140" t="s">
        <v>786</v>
      </c>
      <c r="G418" s="141" t="s">
        <v>650</v>
      </c>
      <c r="H418" s="142">
        <v>177.417</v>
      </c>
      <c r="I418" s="143"/>
      <c r="J418" s="144">
        <f>ROUND(I418*H418,2)</f>
        <v>0</v>
      </c>
      <c r="K418" s="140" t="s">
        <v>414</v>
      </c>
      <c r="L418" s="34"/>
      <c r="M418" s="145" t="s">
        <v>3</v>
      </c>
      <c r="N418" s="146" t="s">
        <v>43</v>
      </c>
      <c r="P418" s="147">
        <f>O418*H418</f>
        <v>0</v>
      </c>
      <c r="Q418" s="147">
        <v>1.856E-2</v>
      </c>
      <c r="R418" s="147">
        <f>Q418*H418</f>
        <v>3.2928595199999999</v>
      </c>
      <c r="S418" s="147">
        <v>0</v>
      </c>
      <c r="T418" s="148">
        <f>S418*H418</f>
        <v>0</v>
      </c>
      <c r="AR418" s="149" t="s">
        <v>415</v>
      </c>
      <c r="AT418" s="149" t="s">
        <v>411</v>
      </c>
      <c r="AU418" s="149" t="s">
        <v>80</v>
      </c>
      <c r="AY418" s="19" t="s">
        <v>408</v>
      </c>
      <c r="BE418" s="150">
        <f>IF(N418="základní",J418,0)</f>
        <v>0</v>
      </c>
      <c r="BF418" s="150">
        <f>IF(N418="snížená",J418,0)</f>
        <v>0</v>
      </c>
      <c r="BG418" s="150">
        <f>IF(N418="zákl. přenesená",J418,0)</f>
        <v>0</v>
      </c>
      <c r="BH418" s="150">
        <f>IF(N418="sníž. přenesená",J418,0)</f>
        <v>0</v>
      </c>
      <c r="BI418" s="150">
        <f>IF(N418="nulová",J418,0)</f>
        <v>0</v>
      </c>
      <c r="BJ418" s="19" t="s">
        <v>76</v>
      </c>
      <c r="BK418" s="150">
        <f>ROUND(I418*H418,2)</f>
        <v>0</v>
      </c>
      <c r="BL418" s="19" t="s">
        <v>415</v>
      </c>
      <c r="BM418" s="149" t="s">
        <v>787</v>
      </c>
    </row>
    <row r="419" spans="2:65" s="1" customFormat="1">
      <c r="B419" s="34"/>
      <c r="D419" s="151" t="s">
        <v>417</v>
      </c>
      <c r="F419" s="152" t="s">
        <v>788</v>
      </c>
      <c r="I419" s="153"/>
      <c r="L419" s="34"/>
      <c r="M419" s="154"/>
      <c r="T419" s="55"/>
      <c r="AT419" s="19" t="s">
        <v>417</v>
      </c>
      <c r="AU419" s="19" t="s">
        <v>80</v>
      </c>
    </row>
    <row r="420" spans="2:65" s="13" customFormat="1">
      <c r="B420" s="164"/>
      <c r="D420" s="156" t="s">
        <v>419</v>
      </c>
      <c r="E420" s="165" t="s">
        <v>3</v>
      </c>
      <c r="F420" s="166" t="s">
        <v>789</v>
      </c>
      <c r="H420" s="165" t="s">
        <v>3</v>
      </c>
      <c r="I420" s="167"/>
      <c r="L420" s="164"/>
      <c r="M420" s="168"/>
      <c r="T420" s="169"/>
      <c r="AT420" s="165" t="s">
        <v>419</v>
      </c>
      <c r="AU420" s="165" t="s">
        <v>80</v>
      </c>
      <c r="AV420" s="13" t="s">
        <v>76</v>
      </c>
      <c r="AW420" s="13" t="s">
        <v>33</v>
      </c>
      <c r="AX420" s="13" t="s">
        <v>72</v>
      </c>
      <c r="AY420" s="165" t="s">
        <v>408</v>
      </c>
    </row>
    <row r="421" spans="2:65" s="13" customFormat="1">
      <c r="B421" s="164"/>
      <c r="D421" s="156" t="s">
        <v>419</v>
      </c>
      <c r="E421" s="165" t="s">
        <v>3</v>
      </c>
      <c r="F421" s="166" t="s">
        <v>759</v>
      </c>
      <c r="H421" s="165" t="s">
        <v>3</v>
      </c>
      <c r="I421" s="167"/>
      <c r="L421" s="164"/>
      <c r="M421" s="168"/>
      <c r="T421" s="169"/>
      <c r="AT421" s="165" t="s">
        <v>419</v>
      </c>
      <c r="AU421" s="165" t="s">
        <v>80</v>
      </c>
      <c r="AV421" s="13" t="s">
        <v>76</v>
      </c>
      <c r="AW421" s="13" t="s">
        <v>33</v>
      </c>
      <c r="AX421" s="13" t="s">
        <v>72</v>
      </c>
      <c r="AY421" s="165" t="s">
        <v>408</v>
      </c>
    </row>
    <row r="422" spans="2:65" s="12" customFormat="1" ht="20.399999999999999">
      <c r="B422" s="155"/>
      <c r="D422" s="156" t="s">
        <v>419</v>
      </c>
      <c r="E422" s="157" t="s">
        <v>3</v>
      </c>
      <c r="F422" s="158" t="s">
        <v>790</v>
      </c>
      <c r="H422" s="159">
        <v>71.210999999999999</v>
      </c>
      <c r="I422" s="160"/>
      <c r="L422" s="155"/>
      <c r="M422" s="161"/>
      <c r="T422" s="162"/>
      <c r="AT422" s="157" t="s">
        <v>419</v>
      </c>
      <c r="AU422" s="157" t="s">
        <v>80</v>
      </c>
      <c r="AV422" s="12" t="s">
        <v>80</v>
      </c>
      <c r="AW422" s="12" t="s">
        <v>33</v>
      </c>
      <c r="AX422" s="12" t="s">
        <v>72</v>
      </c>
      <c r="AY422" s="157" t="s">
        <v>408</v>
      </c>
    </row>
    <row r="423" spans="2:65" s="12" customFormat="1">
      <c r="B423" s="155"/>
      <c r="D423" s="156" t="s">
        <v>419</v>
      </c>
      <c r="E423" s="157" t="s">
        <v>3</v>
      </c>
      <c r="F423" s="158" t="s">
        <v>791</v>
      </c>
      <c r="H423" s="159">
        <v>-12.234</v>
      </c>
      <c r="I423" s="160"/>
      <c r="L423" s="155"/>
      <c r="M423" s="161"/>
      <c r="T423" s="162"/>
      <c r="AT423" s="157" t="s">
        <v>419</v>
      </c>
      <c r="AU423" s="157" t="s">
        <v>80</v>
      </c>
      <c r="AV423" s="12" t="s">
        <v>80</v>
      </c>
      <c r="AW423" s="12" t="s">
        <v>33</v>
      </c>
      <c r="AX423" s="12" t="s">
        <v>72</v>
      </c>
      <c r="AY423" s="157" t="s">
        <v>408</v>
      </c>
    </row>
    <row r="424" spans="2:65" s="15" customFormat="1">
      <c r="B424" s="187"/>
      <c r="D424" s="156" t="s">
        <v>419</v>
      </c>
      <c r="E424" s="188" t="s">
        <v>3</v>
      </c>
      <c r="F424" s="189" t="s">
        <v>764</v>
      </c>
      <c r="H424" s="190">
        <v>58.976999999999997</v>
      </c>
      <c r="I424" s="191"/>
      <c r="L424" s="187"/>
      <c r="M424" s="192"/>
      <c r="T424" s="193"/>
      <c r="AT424" s="188" t="s">
        <v>419</v>
      </c>
      <c r="AU424" s="188" t="s">
        <v>80</v>
      </c>
      <c r="AV424" s="15" t="s">
        <v>114</v>
      </c>
      <c r="AW424" s="15" t="s">
        <v>33</v>
      </c>
      <c r="AX424" s="15" t="s">
        <v>72</v>
      </c>
      <c r="AY424" s="188" t="s">
        <v>408</v>
      </c>
    </row>
    <row r="425" spans="2:65" s="13" customFormat="1">
      <c r="B425" s="164"/>
      <c r="D425" s="156" t="s">
        <v>419</v>
      </c>
      <c r="E425" s="165" t="s">
        <v>3</v>
      </c>
      <c r="F425" s="166" t="s">
        <v>765</v>
      </c>
      <c r="H425" s="165" t="s">
        <v>3</v>
      </c>
      <c r="I425" s="167"/>
      <c r="L425" s="164"/>
      <c r="M425" s="168"/>
      <c r="T425" s="169"/>
      <c r="AT425" s="165" t="s">
        <v>419</v>
      </c>
      <c r="AU425" s="165" t="s">
        <v>80</v>
      </c>
      <c r="AV425" s="13" t="s">
        <v>76</v>
      </c>
      <c r="AW425" s="13" t="s">
        <v>33</v>
      </c>
      <c r="AX425" s="13" t="s">
        <v>72</v>
      </c>
      <c r="AY425" s="165" t="s">
        <v>408</v>
      </c>
    </row>
    <row r="426" spans="2:65" s="12" customFormat="1">
      <c r="B426" s="155"/>
      <c r="D426" s="156" t="s">
        <v>419</v>
      </c>
      <c r="E426" s="157" t="s">
        <v>3</v>
      </c>
      <c r="F426" s="158" t="s">
        <v>792</v>
      </c>
      <c r="H426" s="159">
        <v>63.9</v>
      </c>
      <c r="I426" s="160"/>
      <c r="L426" s="155"/>
      <c r="M426" s="161"/>
      <c r="T426" s="162"/>
      <c r="AT426" s="157" t="s">
        <v>419</v>
      </c>
      <c r="AU426" s="157" t="s">
        <v>80</v>
      </c>
      <c r="AV426" s="12" t="s">
        <v>80</v>
      </c>
      <c r="AW426" s="12" t="s">
        <v>33</v>
      </c>
      <c r="AX426" s="12" t="s">
        <v>72</v>
      </c>
      <c r="AY426" s="157" t="s">
        <v>408</v>
      </c>
    </row>
    <row r="427" spans="2:65" s="12" customFormat="1">
      <c r="B427" s="155"/>
      <c r="D427" s="156" t="s">
        <v>419</v>
      </c>
      <c r="E427" s="157" t="s">
        <v>3</v>
      </c>
      <c r="F427" s="158" t="s">
        <v>793</v>
      </c>
      <c r="H427" s="159">
        <v>16</v>
      </c>
      <c r="I427" s="160"/>
      <c r="L427" s="155"/>
      <c r="M427" s="161"/>
      <c r="T427" s="162"/>
      <c r="AT427" s="157" t="s">
        <v>419</v>
      </c>
      <c r="AU427" s="157" t="s">
        <v>80</v>
      </c>
      <c r="AV427" s="12" t="s">
        <v>80</v>
      </c>
      <c r="AW427" s="12" t="s">
        <v>33</v>
      </c>
      <c r="AX427" s="12" t="s">
        <v>72</v>
      </c>
      <c r="AY427" s="157" t="s">
        <v>408</v>
      </c>
    </row>
    <row r="428" spans="2:65" s="15" customFormat="1">
      <c r="B428" s="187"/>
      <c r="D428" s="156" t="s">
        <v>419</v>
      </c>
      <c r="E428" s="188" t="s">
        <v>3</v>
      </c>
      <c r="F428" s="189" t="s">
        <v>764</v>
      </c>
      <c r="H428" s="190">
        <v>79.900000000000006</v>
      </c>
      <c r="I428" s="191"/>
      <c r="L428" s="187"/>
      <c r="M428" s="192"/>
      <c r="T428" s="193"/>
      <c r="AT428" s="188" t="s">
        <v>419</v>
      </c>
      <c r="AU428" s="188" t="s">
        <v>80</v>
      </c>
      <c r="AV428" s="15" t="s">
        <v>114</v>
      </c>
      <c r="AW428" s="15" t="s">
        <v>33</v>
      </c>
      <c r="AX428" s="15" t="s">
        <v>72</v>
      </c>
      <c r="AY428" s="188" t="s">
        <v>408</v>
      </c>
    </row>
    <row r="429" spans="2:65" s="13" customFormat="1">
      <c r="B429" s="164"/>
      <c r="D429" s="156" t="s">
        <v>419</v>
      </c>
      <c r="E429" s="165" t="s">
        <v>3</v>
      </c>
      <c r="F429" s="166" t="s">
        <v>794</v>
      </c>
      <c r="H429" s="165" t="s">
        <v>3</v>
      </c>
      <c r="I429" s="167"/>
      <c r="L429" s="164"/>
      <c r="M429" s="168"/>
      <c r="T429" s="169"/>
      <c r="AT429" s="165" t="s">
        <v>419</v>
      </c>
      <c r="AU429" s="165" t="s">
        <v>80</v>
      </c>
      <c r="AV429" s="13" t="s">
        <v>76</v>
      </c>
      <c r="AW429" s="13" t="s">
        <v>33</v>
      </c>
      <c r="AX429" s="13" t="s">
        <v>72</v>
      </c>
      <c r="AY429" s="165" t="s">
        <v>408</v>
      </c>
    </row>
    <row r="430" spans="2:65" s="13" customFormat="1">
      <c r="B430" s="164"/>
      <c r="D430" s="156" t="s">
        <v>419</v>
      </c>
      <c r="E430" s="165" t="s">
        <v>3</v>
      </c>
      <c r="F430" s="166" t="s">
        <v>773</v>
      </c>
      <c r="H430" s="165" t="s">
        <v>3</v>
      </c>
      <c r="I430" s="167"/>
      <c r="L430" s="164"/>
      <c r="M430" s="168"/>
      <c r="T430" s="169"/>
      <c r="AT430" s="165" t="s">
        <v>419</v>
      </c>
      <c r="AU430" s="165" t="s">
        <v>80</v>
      </c>
      <c r="AV430" s="13" t="s">
        <v>76</v>
      </c>
      <c r="AW430" s="13" t="s">
        <v>33</v>
      </c>
      <c r="AX430" s="13" t="s">
        <v>72</v>
      </c>
      <c r="AY430" s="165" t="s">
        <v>408</v>
      </c>
    </row>
    <row r="431" spans="2:65" s="12" customFormat="1">
      <c r="B431" s="155"/>
      <c r="D431" s="156" t="s">
        <v>419</v>
      </c>
      <c r="E431" s="157" t="s">
        <v>3</v>
      </c>
      <c r="F431" s="158" t="s">
        <v>795</v>
      </c>
      <c r="H431" s="159">
        <v>8.4499999999999993</v>
      </c>
      <c r="I431" s="160"/>
      <c r="L431" s="155"/>
      <c r="M431" s="161"/>
      <c r="T431" s="162"/>
      <c r="AT431" s="157" t="s">
        <v>419</v>
      </c>
      <c r="AU431" s="157" t="s">
        <v>80</v>
      </c>
      <c r="AV431" s="12" t="s">
        <v>80</v>
      </c>
      <c r="AW431" s="12" t="s">
        <v>33</v>
      </c>
      <c r="AX431" s="12" t="s">
        <v>72</v>
      </c>
      <c r="AY431" s="157" t="s">
        <v>408</v>
      </c>
    </row>
    <row r="432" spans="2:65" s="12" customFormat="1">
      <c r="B432" s="155"/>
      <c r="D432" s="156" t="s">
        <v>419</v>
      </c>
      <c r="E432" s="157" t="s">
        <v>3</v>
      </c>
      <c r="F432" s="158" t="s">
        <v>796</v>
      </c>
      <c r="H432" s="159">
        <v>-1.6</v>
      </c>
      <c r="I432" s="160"/>
      <c r="L432" s="155"/>
      <c r="M432" s="161"/>
      <c r="T432" s="162"/>
      <c r="AT432" s="157" t="s">
        <v>419</v>
      </c>
      <c r="AU432" s="157" t="s">
        <v>80</v>
      </c>
      <c r="AV432" s="12" t="s">
        <v>80</v>
      </c>
      <c r="AW432" s="12" t="s">
        <v>33</v>
      </c>
      <c r="AX432" s="12" t="s">
        <v>72</v>
      </c>
      <c r="AY432" s="157" t="s">
        <v>408</v>
      </c>
    </row>
    <row r="433" spans="2:65" s="13" customFormat="1">
      <c r="B433" s="164"/>
      <c r="D433" s="156" t="s">
        <v>419</v>
      </c>
      <c r="E433" s="165" t="s">
        <v>3</v>
      </c>
      <c r="F433" s="166" t="s">
        <v>759</v>
      </c>
      <c r="H433" s="165" t="s">
        <v>3</v>
      </c>
      <c r="I433" s="167"/>
      <c r="L433" s="164"/>
      <c r="M433" s="168"/>
      <c r="T433" s="169"/>
      <c r="AT433" s="165" t="s">
        <v>419</v>
      </c>
      <c r="AU433" s="165" t="s">
        <v>80</v>
      </c>
      <c r="AV433" s="13" t="s">
        <v>76</v>
      </c>
      <c r="AW433" s="13" t="s">
        <v>33</v>
      </c>
      <c r="AX433" s="13" t="s">
        <v>72</v>
      </c>
      <c r="AY433" s="165" t="s">
        <v>408</v>
      </c>
    </row>
    <row r="434" spans="2:65" s="12" customFormat="1">
      <c r="B434" s="155"/>
      <c r="D434" s="156" t="s">
        <v>419</v>
      </c>
      <c r="E434" s="157" t="s">
        <v>3</v>
      </c>
      <c r="F434" s="158" t="s">
        <v>797</v>
      </c>
      <c r="H434" s="159">
        <v>20.190000000000001</v>
      </c>
      <c r="I434" s="160"/>
      <c r="L434" s="155"/>
      <c r="M434" s="161"/>
      <c r="T434" s="162"/>
      <c r="AT434" s="157" t="s">
        <v>419</v>
      </c>
      <c r="AU434" s="157" t="s">
        <v>80</v>
      </c>
      <c r="AV434" s="12" t="s">
        <v>80</v>
      </c>
      <c r="AW434" s="12" t="s">
        <v>33</v>
      </c>
      <c r="AX434" s="12" t="s">
        <v>72</v>
      </c>
      <c r="AY434" s="157" t="s">
        <v>408</v>
      </c>
    </row>
    <row r="435" spans="2:65" s="12" customFormat="1">
      <c r="B435" s="155"/>
      <c r="D435" s="156" t="s">
        <v>419</v>
      </c>
      <c r="E435" s="157" t="s">
        <v>3</v>
      </c>
      <c r="F435" s="158" t="s">
        <v>798</v>
      </c>
      <c r="H435" s="159">
        <v>-3.5</v>
      </c>
      <c r="I435" s="160"/>
      <c r="L435" s="155"/>
      <c r="M435" s="161"/>
      <c r="T435" s="162"/>
      <c r="AT435" s="157" t="s">
        <v>419</v>
      </c>
      <c r="AU435" s="157" t="s">
        <v>80</v>
      </c>
      <c r="AV435" s="12" t="s">
        <v>80</v>
      </c>
      <c r="AW435" s="12" t="s">
        <v>33</v>
      </c>
      <c r="AX435" s="12" t="s">
        <v>72</v>
      </c>
      <c r="AY435" s="157" t="s">
        <v>408</v>
      </c>
    </row>
    <row r="436" spans="2:65" s="15" customFormat="1">
      <c r="B436" s="187"/>
      <c r="D436" s="156" t="s">
        <v>419</v>
      </c>
      <c r="E436" s="188" t="s">
        <v>3</v>
      </c>
      <c r="F436" s="189" t="s">
        <v>764</v>
      </c>
      <c r="H436" s="190">
        <v>23.54</v>
      </c>
      <c r="I436" s="191"/>
      <c r="L436" s="187"/>
      <c r="M436" s="192"/>
      <c r="T436" s="193"/>
      <c r="AT436" s="188" t="s">
        <v>419</v>
      </c>
      <c r="AU436" s="188" t="s">
        <v>80</v>
      </c>
      <c r="AV436" s="15" t="s">
        <v>114</v>
      </c>
      <c r="AW436" s="15" t="s">
        <v>33</v>
      </c>
      <c r="AX436" s="15" t="s">
        <v>72</v>
      </c>
      <c r="AY436" s="188" t="s">
        <v>408</v>
      </c>
    </row>
    <row r="437" spans="2:65" s="13" customFormat="1">
      <c r="B437" s="164"/>
      <c r="D437" s="156" t="s">
        <v>419</v>
      </c>
      <c r="E437" s="165" t="s">
        <v>3</v>
      </c>
      <c r="F437" s="166" t="s">
        <v>765</v>
      </c>
      <c r="H437" s="165" t="s">
        <v>3</v>
      </c>
      <c r="I437" s="167"/>
      <c r="L437" s="164"/>
      <c r="M437" s="168"/>
      <c r="T437" s="169"/>
      <c r="AT437" s="165" t="s">
        <v>419</v>
      </c>
      <c r="AU437" s="165" t="s">
        <v>80</v>
      </c>
      <c r="AV437" s="13" t="s">
        <v>76</v>
      </c>
      <c r="AW437" s="13" t="s">
        <v>33</v>
      </c>
      <c r="AX437" s="13" t="s">
        <v>72</v>
      </c>
      <c r="AY437" s="165" t="s">
        <v>408</v>
      </c>
    </row>
    <row r="438" spans="2:65" s="12" customFormat="1">
      <c r="B438" s="155"/>
      <c r="D438" s="156" t="s">
        <v>419</v>
      </c>
      <c r="E438" s="157" t="s">
        <v>3</v>
      </c>
      <c r="F438" s="158" t="s">
        <v>799</v>
      </c>
      <c r="H438" s="159">
        <v>16</v>
      </c>
      <c r="I438" s="160"/>
      <c r="L438" s="155"/>
      <c r="M438" s="161"/>
      <c r="T438" s="162"/>
      <c r="AT438" s="157" t="s">
        <v>419</v>
      </c>
      <c r="AU438" s="157" t="s">
        <v>80</v>
      </c>
      <c r="AV438" s="12" t="s">
        <v>80</v>
      </c>
      <c r="AW438" s="12" t="s">
        <v>33</v>
      </c>
      <c r="AX438" s="12" t="s">
        <v>72</v>
      </c>
      <c r="AY438" s="157" t="s">
        <v>408</v>
      </c>
    </row>
    <row r="439" spans="2:65" s="12" customFormat="1">
      <c r="B439" s="155"/>
      <c r="D439" s="156" t="s">
        <v>419</v>
      </c>
      <c r="E439" s="157" t="s">
        <v>3</v>
      </c>
      <c r="F439" s="158" t="s">
        <v>800</v>
      </c>
      <c r="H439" s="159">
        <v>-1</v>
      </c>
      <c r="I439" s="160"/>
      <c r="L439" s="155"/>
      <c r="M439" s="161"/>
      <c r="T439" s="162"/>
      <c r="AT439" s="157" t="s">
        <v>419</v>
      </c>
      <c r="AU439" s="157" t="s">
        <v>80</v>
      </c>
      <c r="AV439" s="12" t="s">
        <v>80</v>
      </c>
      <c r="AW439" s="12" t="s">
        <v>33</v>
      </c>
      <c r="AX439" s="12" t="s">
        <v>72</v>
      </c>
      <c r="AY439" s="157" t="s">
        <v>408</v>
      </c>
    </row>
    <row r="440" spans="2:65" s="15" customFormat="1">
      <c r="B440" s="187"/>
      <c r="D440" s="156" t="s">
        <v>419</v>
      </c>
      <c r="E440" s="188" t="s">
        <v>3</v>
      </c>
      <c r="F440" s="189" t="s">
        <v>764</v>
      </c>
      <c r="H440" s="190">
        <v>15</v>
      </c>
      <c r="I440" s="191"/>
      <c r="L440" s="187"/>
      <c r="M440" s="192"/>
      <c r="T440" s="193"/>
      <c r="AT440" s="188" t="s">
        <v>419</v>
      </c>
      <c r="AU440" s="188" t="s">
        <v>80</v>
      </c>
      <c r="AV440" s="15" t="s">
        <v>114</v>
      </c>
      <c r="AW440" s="15" t="s">
        <v>33</v>
      </c>
      <c r="AX440" s="15" t="s">
        <v>72</v>
      </c>
      <c r="AY440" s="188" t="s">
        <v>408</v>
      </c>
    </row>
    <row r="441" spans="2:65" s="14" customFormat="1">
      <c r="B441" s="170"/>
      <c r="D441" s="156" t="s">
        <v>419</v>
      </c>
      <c r="E441" s="171" t="s">
        <v>3</v>
      </c>
      <c r="F441" s="172" t="s">
        <v>451</v>
      </c>
      <c r="H441" s="173">
        <v>177.417</v>
      </c>
      <c r="I441" s="174"/>
      <c r="L441" s="170"/>
      <c r="M441" s="175"/>
      <c r="T441" s="176"/>
      <c r="AT441" s="171" t="s">
        <v>419</v>
      </c>
      <c r="AU441" s="171" t="s">
        <v>80</v>
      </c>
      <c r="AV441" s="14" t="s">
        <v>415</v>
      </c>
      <c r="AW441" s="14" t="s">
        <v>33</v>
      </c>
      <c r="AX441" s="14" t="s">
        <v>76</v>
      </c>
      <c r="AY441" s="171" t="s">
        <v>408</v>
      </c>
    </row>
    <row r="442" spans="2:65" s="11" customFormat="1" ht="20.85" customHeight="1">
      <c r="B442" s="125"/>
      <c r="D442" s="126" t="s">
        <v>71</v>
      </c>
      <c r="E442" s="135" t="s">
        <v>801</v>
      </c>
      <c r="F442" s="135" t="s">
        <v>802</v>
      </c>
      <c r="I442" s="128"/>
      <c r="J442" s="136">
        <f>BK442</f>
        <v>0</v>
      </c>
      <c r="L442" s="125"/>
      <c r="M442" s="130"/>
      <c r="P442" s="131">
        <f>SUM(P443:P451)</f>
        <v>0</v>
      </c>
      <c r="R442" s="131">
        <f>SUM(R443:R451)</f>
        <v>98.646343414899988</v>
      </c>
      <c r="T442" s="132">
        <f>SUM(T443:T451)</f>
        <v>0</v>
      </c>
      <c r="AR442" s="126" t="s">
        <v>76</v>
      </c>
      <c r="AT442" s="133" t="s">
        <v>71</v>
      </c>
      <c r="AU442" s="133" t="s">
        <v>80</v>
      </c>
      <c r="AY442" s="126" t="s">
        <v>408</v>
      </c>
      <c r="BK442" s="134">
        <f>SUM(BK443:BK451)</f>
        <v>0</v>
      </c>
    </row>
    <row r="443" spans="2:65" s="1" customFormat="1" ht="37.799999999999997" customHeight="1">
      <c r="B443" s="137"/>
      <c r="C443" s="138" t="s">
        <v>803</v>
      </c>
      <c r="D443" s="138" t="s">
        <v>411</v>
      </c>
      <c r="E443" s="139" t="s">
        <v>804</v>
      </c>
      <c r="F443" s="140" t="s">
        <v>805</v>
      </c>
      <c r="G443" s="141" t="s">
        <v>117</v>
      </c>
      <c r="H443" s="142">
        <v>130.47499999999999</v>
      </c>
      <c r="I443" s="143"/>
      <c r="J443" s="144">
        <f>ROUND(I443*H443,2)</f>
        <v>0</v>
      </c>
      <c r="K443" s="140" t="s">
        <v>414</v>
      </c>
      <c r="L443" s="34"/>
      <c r="M443" s="145" t="s">
        <v>3</v>
      </c>
      <c r="N443" s="146" t="s">
        <v>43</v>
      </c>
      <c r="P443" s="147">
        <f>O443*H443</f>
        <v>0</v>
      </c>
      <c r="Q443" s="147">
        <v>0.73403773999999999</v>
      </c>
      <c r="R443" s="147">
        <f>Q443*H443</f>
        <v>95.773574126499994</v>
      </c>
      <c r="S443" s="147">
        <v>0</v>
      </c>
      <c r="T443" s="148">
        <f>S443*H443</f>
        <v>0</v>
      </c>
      <c r="AR443" s="149" t="s">
        <v>415</v>
      </c>
      <c r="AT443" s="149" t="s">
        <v>411</v>
      </c>
      <c r="AU443" s="149" t="s">
        <v>114</v>
      </c>
      <c r="AY443" s="19" t="s">
        <v>408</v>
      </c>
      <c r="BE443" s="150">
        <f>IF(N443="základní",J443,0)</f>
        <v>0</v>
      </c>
      <c r="BF443" s="150">
        <f>IF(N443="snížená",J443,0)</f>
        <v>0</v>
      </c>
      <c r="BG443" s="150">
        <f>IF(N443="zákl. přenesená",J443,0)</f>
        <v>0</v>
      </c>
      <c r="BH443" s="150">
        <f>IF(N443="sníž. přenesená",J443,0)</f>
        <v>0</v>
      </c>
      <c r="BI443" s="150">
        <f>IF(N443="nulová",J443,0)</f>
        <v>0</v>
      </c>
      <c r="BJ443" s="19" t="s">
        <v>76</v>
      </c>
      <c r="BK443" s="150">
        <f>ROUND(I443*H443,2)</f>
        <v>0</v>
      </c>
      <c r="BL443" s="19" t="s">
        <v>415</v>
      </c>
      <c r="BM443" s="149" t="s">
        <v>806</v>
      </c>
    </row>
    <row r="444" spans="2:65" s="1" customFormat="1">
      <c r="B444" s="34"/>
      <c r="D444" s="151" t="s">
        <v>417</v>
      </c>
      <c r="F444" s="152" t="s">
        <v>807</v>
      </c>
      <c r="I444" s="153"/>
      <c r="L444" s="34"/>
      <c r="M444" s="154"/>
      <c r="T444" s="55"/>
      <c r="AT444" s="19" t="s">
        <v>417</v>
      </c>
      <c r="AU444" s="19" t="s">
        <v>114</v>
      </c>
    </row>
    <row r="445" spans="2:65" s="13" customFormat="1">
      <c r="B445" s="164"/>
      <c r="D445" s="156" t="s">
        <v>419</v>
      </c>
      <c r="E445" s="165" t="s">
        <v>3</v>
      </c>
      <c r="F445" s="166" t="s">
        <v>808</v>
      </c>
      <c r="H445" s="165" t="s">
        <v>3</v>
      </c>
      <c r="I445" s="167"/>
      <c r="L445" s="164"/>
      <c r="M445" s="168"/>
      <c r="T445" s="169"/>
      <c r="AT445" s="165" t="s">
        <v>419</v>
      </c>
      <c r="AU445" s="165" t="s">
        <v>114</v>
      </c>
      <c r="AV445" s="13" t="s">
        <v>76</v>
      </c>
      <c r="AW445" s="13" t="s">
        <v>33</v>
      </c>
      <c r="AX445" s="13" t="s">
        <v>72</v>
      </c>
      <c r="AY445" s="165" t="s">
        <v>408</v>
      </c>
    </row>
    <row r="446" spans="2:65" s="12" customFormat="1">
      <c r="B446" s="155"/>
      <c r="D446" s="156" t="s">
        <v>419</v>
      </c>
      <c r="E446" s="157" t="s">
        <v>3</v>
      </c>
      <c r="F446" s="158" t="s">
        <v>809</v>
      </c>
      <c r="H446" s="159">
        <v>148.80000000000001</v>
      </c>
      <c r="I446" s="160"/>
      <c r="L446" s="155"/>
      <c r="M446" s="161"/>
      <c r="T446" s="162"/>
      <c r="AT446" s="157" t="s">
        <v>419</v>
      </c>
      <c r="AU446" s="157" t="s">
        <v>114</v>
      </c>
      <c r="AV446" s="12" t="s">
        <v>80</v>
      </c>
      <c r="AW446" s="12" t="s">
        <v>33</v>
      </c>
      <c r="AX446" s="12" t="s">
        <v>72</v>
      </c>
      <c r="AY446" s="157" t="s">
        <v>408</v>
      </c>
    </row>
    <row r="447" spans="2:65" s="12" customFormat="1">
      <c r="B447" s="155"/>
      <c r="D447" s="156" t="s">
        <v>419</v>
      </c>
      <c r="E447" s="157" t="s">
        <v>3</v>
      </c>
      <c r="F447" s="158" t="s">
        <v>810</v>
      </c>
      <c r="H447" s="159">
        <v>-18.324999999999999</v>
      </c>
      <c r="I447" s="160"/>
      <c r="L447" s="155"/>
      <c r="M447" s="161"/>
      <c r="T447" s="162"/>
      <c r="AT447" s="157" t="s">
        <v>419</v>
      </c>
      <c r="AU447" s="157" t="s">
        <v>114</v>
      </c>
      <c r="AV447" s="12" t="s">
        <v>80</v>
      </c>
      <c r="AW447" s="12" t="s">
        <v>33</v>
      </c>
      <c r="AX447" s="12" t="s">
        <v>72</v>
      </c>
      <c r="AY447" s="157" t="s">
        <v>408</v>
      </c>
    </row>
    <row r="448" spans="2:65" s="14" customFormat="1">
      <c r="B448" s="170"/>
      <c r="D448" s="156" t="s">
        <v>419</v>
      </c>
      <c r="E448" s="171" t="s">
        <v>3</v>
      </c>
      <c r="F448" s="172" t="s">
        <v>451</v>
      </c>
      <c r="H448" s="173">
        <v>130.47499999999999</v>
      </c>
      <c r="I448" s="174"/>
      <c r="L448" s="170"/>
      <c r="M448" s="175"/>
      <c r="T448" s="176"/>
      <c r="AT448" s="171" t="s">
        <v>419</v>
      </c>
      <c r="AU448" s="171" t="s">
        <v>114</v>
      </c>
      <c r="AV448" s="14" t="s">
        <v>415</v>
      </c>
      <c r="AW448" s="14" t="s">
        <v>33</v>
      </c>
      <c r="AX448" s="14" t="s">
        <v>76</v>
      </c>
      <c r="AY448" s="171" t="s">
        <v>408</v>
      </c>
    </row>
    <row r="449" spans="2:65" s="1" customFormat="1" ht="37.799999999999997" customHeight="1">
      <c r="B449" s="137"/>
      <c r="C449" s="138" t="s">
        <v>811</v>
      </c>
      <c r="D449" s="138" t="s">
        <v>411</v>
      </c>
      <c r="E449" s="139" t="s">
        <v>812</v>
      </c>
      <c r="F449" s="140" t="s">
        <v>813</v>
      </c>
      <c r="G449" s="141" t="s">
        <v>501</v>
      </c>
      <c r="H449" s="142">
        <v>2.738</v>
      </c>
      <c r="I449" s="143"/>
      <c r="J449" s="144">
        <f>ROUND(I449*H449,2)</f>
        <v>0</v>
      </c>
      <c r="K449" s="140" t="s">
        <v>414</v>
      </c>
      <c r="L449" s="34"/>
      <c r="M449" s="145" t="s">
        <v>3</v>
      </c>
      <c r="N449" s="146" t="s">
        <v>43</v>
      </c>
      <c r="P449" s="147">
        <f>O449*H449</f>
        <v>0</v>
      </c>
      <c r="Q449" s="147">
        <v>1.0492218</v>
      </c>
      <c r="R449" s="147">
        <f>Q449*H449</f>
        <v>2.8727692883999998</v>
      </c>
      <c r="S449" s="147">
        <v>0</v>
      </c>
      <c r="T449" s="148">
        <f>S449*H449</f>
        <v>0</v>
      </c>
      <c r="AR449" s="149" t="s">
        <v>415</v>
      </c>
      <c r="AT449" s="149" t="s">
        <v>411</v>
      </c>
      <c r="AU449" s="149" t="s">
        <v>114</v>
      </c>
      <c r="AY449" s="19" t="s">
        <v>408</v>
      </c>
      <c r="BE449" s="150">
        <f>IF(N449="základní",J449,0)</f>
        <v>0</v>
      </c>
      <c r="BF449" s="150">
        <f>IF(N449="snížená",J449,0)</f>
        <v>0</v>
      </c>
      <c r="BG449" s="150">
        <f>IF(N449="zákl. přenesená",J449,0)</f>
        <v>0</v>
      </c>
      <c r="BH449" s="150">
        <f>IF(N449="sníž. přenesená",J449,0)</f>
        <v>0</v>
      </c>
      <c r="BI449" s="150">
        <f>IF(N449="nulová",J449,0)</f>
        <v>0</v>
      </c>
      <c r="BJ449" s="19" t="s">
        <v>76</v>
      </c>
      <c r="BK449" s="150">
        <f>ROUND(I449*H449,2)</f>
        <v>0</v>
      </c>
      <c r="BL449" s="19" t="s">
        <v>415</v>
      </c>
      <c r="BM449" s="149" t="s">
        <v>814</v>
      </c>
    </row>
    <row r="450" spans="2:65" s="1" customFormat="1">
      <c r="B450" s="34"/>
      <c r="D450" s="151" t="s">
        <v>417</v>
      </c>
      <c r="F450" s="152" t="s">
        <v>815</v>
      </c>
      <c r="I450" s="153"/>
      <c r="L450" s="34"/>
      <c r="M450" s="154"/>
      <c r="T450" s="55"/>
      <c r="AT450" s="19" t="s">
        <v>417</v>
      </c>
      <c r="AU450" s="19" t="s">
        <v>114</v>
      </c>
    </row>
    <row r="451" spans="2:65" s="12" customFormat="1">
      <c r="B451" s="155"/>
      <c r="D451" s="156" t="s">
        <v>419</v>
      </c>
      <c r="E451" s="157" t="s">
        <v>3</v>
      </c>
      <c r="F451" s="158" t="s">
        <v>816</v>
      </c>
      <c r="H451" s="159">
        <v>2.738</v>
      </c>
      <c r="I451" s="160"/>
      <c r="L451" s="155"/>
      <c r="M451" s="161"/>
      <c r="T451" s="162"/>
      <c r="AT451" s="157" t="s">
        <v>419</v>
      </c>
      <c r="AU451" s="157" t="s">
        <v>114</v>
      </c>
      <c r="AV451" s="12" t="s">
        <v>80</v>
      </c>
      <c r="AW451" s="12" t="s">
        <v>33</v>
      </c>
      <c r="AX451" s="12" t="s">
        <v>76</v>
      </c>
      <c r="AY451" s="157" t="s">
        <v>408</v>
      </c>
    </row>
    <row r="452" spans="2:65" s="11" customFormat="1" ht="20.85" customHeight="1">
      <c r="B452" s="125"/>
      <c r="D452" s="126" t="s">
        <v>71</v>
      </c>
      <c r="E452" s="135" t="s">
        <v>616</v>
      </c>
      <c r="F452" s="135" t="s">
        <v>817</v>
      </c>
      <c r="I452" s="128"/>
      <c r="J452" s="136">
        <f>BK452</f>
        <v>0</v>
      </c>
      <c r="L452" s="125"/>
      <c r="M452" s="130"/>
      <c r="P452" s="131">
        <f>P453</f>
        <v>0</v>
      </c>
      <c r="R452" s="131">
        <f>R453</f>
        <v>4.1417710599999999</v>
      </c>
      <c r="T452" s="132">
        <f>T453</f>
        <v>0</v>
      </c>
      <c r="AR452" s="126" t="s">
        <v>76</v>
      </c>
      <c r="AT452" s="133" t="s">
        <v>71</v>
      </c>
      <c r="AU452" s="133" t="s">
        <v>80</v>
      </c>
      <c r="AY452" s="126" t="s">
        <v>408</v>
      </c>
      <c r="BK452" s="134">
        <f>BK453</f>
        <v>0</v>
      </c>
    </row>
    <row r="453" spans="2:65" s="16" customFormat="1" ht="20.85" customHeight="1">
      <c r="B453" s="194"/>
      <c r="D453" s="195" t="s">
        <v>71</v>
      </c>
      <c r="E453" s="195" t="s">
        <v>818</v>
      </c>
      <c r="F453" s="195" t="s">
        <v>819</v>
      </c>
      <c r="I453" s="196"/>
      <c r="J453" s="197">
        <f>BK453</f>
        <v>0</v>
      </c>
      <c r="L453" s="194"/>
      <c r="M453" s="198"/>
      <c r="P453" s="199">
        <f>SUM(P454:P496)</f>
        <v>0</v>
      </c>
      <c r="R453" s="199">
        <f>SUM(R454:R496)</f>
        <v>4.1417710599999999</v>
      </c>
      <c r="T453" s="200">
        <f>SUM(T454:T496)</f>
        <v>0</v>
      </c>
      <c r="AR453" s="195" t="s">
        <v>76</v>
      </c>
      <c r="AT453" s="201" t="s">
        <v>71</v>
      </c>
      <c r="AU453" s="201" t="s">
        <v>114</v>
      </c>
      <c r="AY453" s="195" t="s">
        <v>408</v>
      </c>
      <c r="BK453" s="202">
        <f>SUM(BK454:BK496)</f>
        <v>0</v>
      </c>
    </row>
    <row r="454" spans="2:65" s="1" customFormat="1" ht="37.799999999999997" customHeight="1">
      <c r="B454" s="137"/>
      <c r="C454" s="138" t="s">
        <v>820</v>
      </c>
      <c r="D454" s="138" t="s">
        <v>411</v>
      </c>
      <c r="E454" s="139" t="s">
        <v>821</v>
      </c>
      <c r="F454" s="140" t="s">
        <v>822</v>
      </c>
      <c r="G454" s="141" t="s">
        <v>561</v>
      </c>
      <c r="H454" s="142">
        <v>8</v>
      </c>
      <c r="I454" s="143"/>
      <c r="J454" s="144">
        <f>ROUND(I454*H454,2)</f>
        <v>0</v>
      </c>
      <c r="K454" s="140" t="s">
        <v>414</v>
      </c>
      <c r="L454" s="34"/>
      <c r="M454" s="145" t="s">
        <v>3</v>
      </c>
      <c r="N454" s="146" t="s">
        <v>43</v>
      </c>
      <c r="P454" s="147">
        <f>O454*H454</f>
        <v>0</v>
      </c>
      <c r="Q454" s="147">
        <v>3.6547999999999997E-2</v>
      </c>
      <c r="R454" s="147">
        <f>Q454*H454</f>
        <v>0.29238399999999998</v>
      </c>
      <c r="S454" s="147">
        <v>0</v>
      </c>
      <c r="T454" s="148">
        <f>S454*H454</f>
        <v>0</v>
      </c>
      <c r="AR454" s="149" t="s">
        <v>415</v>
      </c>
      <c r="AT454" s="149" t="s">
        <v>411</v>
      </c>
      <c r="AU454" s="149" t="s">
        <v>415</v>
      </c>
      <c r="AY454" s="19" t="s">
        <v>408</v>
      </c>
      <c r="BE454" s="150">
        <f>IF(N454="základní",J454,0)</f>
        <v>0</v>
      </c>
      <c r="BF454" s="150">
        <f>IF(N454="snížená",J454,0)</f>
        <v>0</v>
      </c>
      <c r="BG454" s="150">
        <f>IF(N454="zákl. přenesená",J454,0)</f>
        <v>0</v>
      </c>
      <c r="BH454" s="150">
        <f>IF(N454="sníž. přenesená",J454,0)</f>
        <v>0</v>
      </c>
      <c r="BI454" s="150">
        <f>IF(N454="nulová",J454,0)</f>
        <v>0</v>
      </c>
      <c r="BJ454" s="19" t="s">
        <v>76</v>
      </c>
      <c r="BK454" s="150">
        <f>ROUND(I454*H454,2)</f>
        <v>0</v>
      </c>
      <c r="BL454" s="19" t="s">
        <v>415</v>
      </c>
      <c r="BM454" s="149" t="s">
        <v>823</v>
      </c>
    </row>
    <row r="455" spans="2:65" s="1" customFormat="1">
      <c r="B455" s="34"/>
      <c r="D455" s="151" t="s">
        <v>417</v>
      </c>
      <c r="F455" s="152" t="s">
        <v>824</v>
      </c>
      <c r="I455" s="153"/>
      <c r="L455" s="34"/>
      <c r="M455" s="154"/>
      <c r="T455" s="55"/>
      <c r="AT455" s="19" t="s">
        <v>417</v>
      </c>
      <c r="AU455" s="19" t="s">
        <v>415</v>
      </c>
    </row>
    <row r="456" spans="2:65" s="13" customFormat="1">
      <c r="B456" s="164"/>
      <c r="D456" s="156" t="s">
        <v>419</v>
      </c>
      <c r="E456" s="165" t="s">
        <v>3</v>
      </c>
      <c r="F456" s="166" t="s">
        <v>825</v>
      </c>
      <c r="H456" s="165" t="s">
        <v>3</v>
      </c>
      <c r="I456" s="167"/>
      <c r="L456" s="164"/>
      <c r="M456" s="168"/>
      <c r="T456" s="169"/>
      <c r="AT456" s="165" t="s">
        <v>419</v>
      </c>
      <c r="AU456" s="165" t="s">
        <v>415</v>
      </c>
      <c r="AV456" s="13" t="s">
        <v>76</v>
      </c>
      <c r="AW456" s="13" t="s">
        <v>33</v>
      </c>
      <c r="AX456" s="13" t="s">
        <v>72</v>
      </c>
      <c r="AY456" s="165" t="s">
        <v>408</v>
      </c>
    </row>
    <row r="457" spans="2:65" s="12" customFormat="1">
      <c r="B457" s="155"/>
      <c r="D457" s="156" t="s">
        <v>419</v>
      </c>
      <c r="E457" s="157" t="s">
        <v>3</v>
      </c>
      <c r="F457" s="158" t="s">
        <v>826</v>
      </c>
      <c r="H457" s="159">
        <v>8</v>
      </c>
      <c r="I457" s="160"/>
      <c r="L457" s="155"/>
      <c r="M457" s="161"/>
      <c r="T457" s="162"/>
      <c r="AT457" s="157" t="s">
        <v>419</v>
      </c>
      <c r="AU457" s="157" t="s">
        <v>415</v>
      </c>
      <c r="AV457" s="12" t="s">
        <v>80</v>
      </c>
      <c r="AW457" s="12" t="s">
        <v>33</v>
      </c>
      <c r="AX457" s="12" t="s">
        <v>76</v>
      </c>
      <c r="AY457" s="157" t="s">
        <v>408</v>
      </c>
    </row>
    <row r="458" spans="2:65" s="1" customFormat="1" ht="37.799999999999997" customHeight="1">
      <c r="B458" s="137"/>
      <c r="C458" s="138" t="s">
        <v>827</v>
      </c>
      <c r="D458" s="138" t="s">
        <v>411</v>
      </c>
      <c r="E458" s="139" t="s">
        <v>828</v>
      </c>
      <c r="F458" s="140" t="s">
        <v>829</v>
      </c>
      <c r="G458" s="141" t="s">
        <v>561</v>
      </c>
      <c r="H458" s="142">
        <v>34</v>
      </c>
      <c r="I458" s="143"/>
      <c r="J458" s="144">
        <f>ROUND(I458*H458,2)</f>
        <v>0</v>
      </c>
      <c r="K458" s="140" t="s">
        <v>414</v>
      </c>
      <c r="L458" s="34"/>
      <c r="M458" s="145" t="s">
        <v>3</v>
      </c>
      <c r="N458" s="146" t="s">
        <v>43</v>
      </c>
      <c r="P458" s="147">
        <f>O458*H458</f>
        <v>0</v>
      </c>
      <c r="Q458" s="147">
        <v>4.5547999999999998E-2</v>
      </c>
      <c r="R458" s="147">
        <f>Q458*H458</f>
        <v>1.548632</v>
      </c>
      <c r="S458" s="147">
        <v>0</v>
      </c>
      <c r="T458" s="148">
        <f>S458*H458</f>
        <v>0</v>
      </c>
      <c r="AR458" s="149" t="s">
        <v>415</v>
      </c>
      <c r="AT458" s="149" t="s">
        <v>411</v>
      </c>
      <c r="AU458" s="149" t="s">
        <v>415</v>
      </c>
      <c r="AY458" s="19" t="s">
        <v>408</v>
      </c>
      <c r="BE458" s="150">
        <f>IF(N458="základní",J458,0)</f>
        <v>0</v>
      </c>
      <c r="BF458" s="150">
        <f>IF(N458="snížená",J458,0)</f>
        <v>0</v>
      </c>
      <c r="BG458" s="150">
        <f>IF(N458="zákl. přenesená",J458,0)</f>
        <v>0</v>
      </c>
      <c r="BH458" s="150">
        <f>IF(N458="sníž. přenesená",J458,0)</f>
        <v>0</v>
      </c>
      <c r="BI458" s="150">
        <f>IF(N458="nulová",J458,0)</f>
        <v>0</v>
      </c>
      <c r="BJ458" s="19" t="s">
        <v>76</v>
      </c>
      <c r="BK458" s="150">
        <f>ROUND(I458*H458,2)</f>
        <v>0</v>
      </c>
      <c r="BL458" s="19" t="s">
        <v>415</v>
      </c>
      <c r="BM458" s="149" t="s">
        <v>830</v>
      </c>
    </row>
    <row r="459" spans="2:65" s="1" customFormat="1">
      <c r="B459" s="34"/>
      <c r="D459" s="151" t="s">
        <v>417</v>
      </c>
      <c r="F459" s="152" t="s">
        <v>831</v>
      </c>
      <c r="I459" s="153"/>
      <c r="L459" s="34"/>
      <c r="M459" s="154"/>
      <c r="T459" s="55"/>
      <c r="AT459" s="19" t="s">
        <v>417</v>
      </c>
      <c r="AU459" s="19" t="s">
        <v>415</v>
      </c>
    </row>
    <row r="460" spans="2:65" s="13" customFormat="1">
      <c r="B460" s="164"/>
      <c r="D460" s="156" t="s">
        <v>419</v>
      </c>
      <c r="E460" s="165" t="s">
        <v>3</v>
      </c>
      <c r="F460" s="166" t="s">
        <v>832</v>
      </c>
      <c r="H460" s="165" t="s">
        <v>3</v>
      </c>
      <c r="I460" s="167"/>
      <c r="L460" s="164"/>
      <c r="M460" s="168"/>
      <c r="T460" s="169"/>
      <c r="AT460" s="165" t="s">
        <v>419</v>
      </c>
      <c r="AU460" s="165" t="s">
        <v>415</v>
      </c>
      <c r="AV460" s="13" t="s">
        <v>76</v>
      </c>
      <c r="AW460" s="13" t="s">
        <v>33</v>
      </c>
      <c r="AX460" s="13" t="s">
        <v>72</v>
      </c>
      <c r="AY460" s="165" t="s">
        <v>408</v>
      </c>
    </row>
    <row r="461" spans="2:65" s="12" customFormat="1">
      <c r="B461" s="155"/>
      <c r="D461" s="156" t="s">
        <v>419</v>
      </c>
      <c r="E461" s="157" t="s">
        <v>3</v>
      </c>
      <c r="F461" s="158" t="s">
        <v>833</v>
      </c>
      <c r="H461" s="159">
        <v>16</v>
      </c>
      <c r="I461" s="160"/>
      <c r="L461" s="155"/>
      <c r="M461" s="161"/>
      <c r="T461" s="162"/>
      <c r="AT461" s="157" t="s">
        <v>419</v>
      </c>
      <c r="AU461" s="157" t="s">
        <v>415</v>
      </c>
      <c r="AV461" s="12" t="s">
        <v>80</v>
      </c>
      <c r="AW461" s="12" t="s">
        <v>33</v>
      </c>
      <c r="AX461" s="12" t="s">
        <v>72</v>
      </c>
      <c r="AY461" s="157" t="s">
        <v>408</v>
      </c>
    </row>
    <row r="462" spans="2:65" s="13" customFormat="1">
      <c r="B462" s="164"/>
      <c r="D462" s="156" t="s">
        <v>419</v>
      </c>
      <c r="E462" s="165" t="s">
        <v>3</v>
      </c>
      <c r="F462" s="166" t="s">
        <v>834</v>
      </c>
      <c r="H462" s="165" t="s">
        <v>3</v>
      </c>
      <c r="I462" s="167"/>
      <c r="L462" s="164"/>
      <c r="M462" s="168"/>
      <c r="T462" s="169"/>
      <c r="AT462" s="165" t="s">
        <v>419</v>
      </c>
      <c r="AU462" s="165" t="s">
        <v>415</v>
      </c>
      <c r="AV462" s="13" t="s">
        <v>76</v>
      </c>
      <c r="AW462" s="13" t="s">
        <v>33</v>
      </c>
      <c r="AX462" s="13" t="s">
        <v>72</v>
      </c>
      <c r="AY462" s="165" t="s">
        <v>408</v>
      </c>
    </row>
    <row r="463" spans="2:65" s="12" customFormat="1">
      <c r="B463" s="155"/>
      <c r="D463" s="156" t="s">
        <v>419</v>
      </c>
      <c r="E463" s="157" t="s">
        <v>3</v>
      </c>
      <c r="F463" s="158" t="s">
        <v>835</v>
      </c>
      <c r="H463" s="159">
        <v>12</v>
      </c>
      <c r="I463" s="160"/>
      <c r="L463" s="155"/>
      <c r="M463" s="161"/>
      <c r="T463" s="162"/>
      <c r="AT463" s="157" t="s">
        <v>419</v>
      </c>
      <c r="AU463" s="157" t="s">
        <v>415</v>
      </c>
      <c r="AV463" s="12" t="s">
        <v>80</v>
      </c>
      <c r="AW463" s="12" t="s">
        <v>33</v>
      </c>
      <c r="AX463" s="12" t="s">
        <v>72</v>
      </c>
      <c r="AY463" s="157" t="s">
        <v>408</v>
      </c>
    </row>
    <row r="464" spans="2:65" s="13" customFormat="1">
      <c r="B464" s="164"/>
      <c r="D464" s="156" t="s">
        <v>419</v>
      </c>
      <c r="E464" s="165" t="s">
        <v>3</v>
      </c>
      <c r="F464" s="166" t="s">
        <v>836</v>
      </c>
      <c r="H464" s="165" t="s">
        <v>3</v>
      </c>
      <c r="I464" s="167"/>
      <c r="L464" s="164"/>
      <c r="M464" s="168"/>
      <c r="T464" s="169"/>
      <c r="AT464" s="165" t="s">
        <v>419</v>
      </c>
      <c r="AU464" s="165" t="s">
        <v>415</v>
      </c>
      <c r="AV464" s="13" t="s">
        <v>76</v>
      </c>
      <c r="AW464" s="13" t="s">
        <v>33</v>
      </c>
      <c r="AX464" s="13" t="s">
        <v>72</v>
      </c>
      <c r="AY464" s="165" t="s">
        <v>408</v>
      </c>
    </row>
    <row r="465" spans="2:65" s="12" customFormat="1">
      <c r="B465" s="155"/>
      <c r="D465" s="156" t="s">
        <v>419</v>
      </c>
      <c r="E465" s="157" t="s">
        <v>3</v>
      </c>
      <c r="F465" s="158" t="s">
        <v>837</v>
      </c>
      <c r="H465" s="159">
        <v>6</v>
      </c>
      <c r="I465" s="160"/>
      <c r="L465" s="155"/>
      <c r="M465" s="161"/>
      <c r="T465" s="162"/>
      <c r="AT465" s="157" t="s">
        <v>419</v>
      </c>
      <c r="AU465" s="157" t="s">
        <v>415</v>
      </c>
      <c r="AV465" s="12" t="s">
        <v>80</v>
      </c>
      <c r="AW465" s="12" t="s">
        <v>33</v>
      </c>
      <c r="AX465" s="12" t="s">
        <v>72</v>
      </c>
      <c r="AY465" s="157" t="s">
        <v>408</v>
      </c>
    </row>
    <row r="466" spans="2:65" s="14" customFormat="1">
      <c r="B466" s="170"/>
      <c r="D466" s="156" t="s">
        <v>419</v>
      </c>
      <c r="E466" s="171" t="s">
        <v>3</v>
      </c>
      <c r="F466" s="172" t="s">
        <v>451</v>
      </c>
      <c r="H466" s="173">
        <v>34</v>
      </c>
      <c r="I466" s="174"/>
      <c r="L466" s="170"/>
      <c r="M466" s="175"/>
      <c r="T466" s="176"/>
      <c r="AT466" s="171" t="s">
        <v>419</v>
      </c>
      <c r="AU466" s="171" t="s">
        <v>415</v>
      </c>
      <c r="AV466" s="14" t="s">
        <v>415</v>
      </c>
      <c r="AW466" s="14" t="s">
        <v>33</v>
      </c>
      <c r="AX466" s="14" t="s">
        <v>76</v>
      </c>
      <c r="AY466" s="171" t="s">
        <v>408</v>
      </c>
    </row>
    <row r="467" spans="2:65" s="1" customFormat="1" ht="37.799999999999997" customHeight="1">
      <c r="B467" s="137"/>
      <c r="C467" s="138" t="s">
        <v>838</v>
      </c>
      <c r="D467" s="138" t="s">
        <v>411</v>
      </c>
      <c r="E467" s="139" t="s">
        <v>839</v>
      </c>
      <c r="F467" s="140" t="s">
        <v>840</v>
      </c>
      <c r="G467" s="141" t="s">
        <v>561</v>
      </c>
      <c r="H467" s="142">
        <v>2</v>
      </c>
      <c r="I467" s="143"/>
      <c r="J467" s="144">
        <f>ROUND(I467*H467,2)</f>
        <v>0</v>
      </c>
      <c r="K467" s="140" t="s">
        <v>414</v>
      </c>
      <c r="L467" s="34"/>
      <c r="M467" s="145" t="s">
        <v>3</v>
      </c>
      <c r="N467" s="146" t="s">
        <v>43</v>
      </c>
      <c r="P467" s="147">
        <f>O467*H467</f>
        <v>0</v>
      </c>
      <c r="Q467" s="147">
        <v>5.4550000000000001E-2</v>
      </c>
      <c r="R467" s="147">
        <f>Q467*H467</f>
        <v>0.1091</v>
      </c>
      <c r="S467" s="147">
        <v>0</v>
      </c>
      <c r="T467" s="148">
        <f>S467*H467</f>
        <v>0</v>
      </c>
      <c r="AR467" s="149" t="s">
        <v>415</v>
      </c>
      <c r="AT467" s="149" t="s">
        <v>411</v>
      </c>
      <c r="AU467" s="149" t="s">
        <v>415</v>
      </c>
      <c r="AY467" s="19" t="s">
        <v>408</v>
      </c>
      <c r="BE467" s="150">
        <f>IF(N467="základní",J467,0)</f>
        <v>0</v>
      </c>
      <c r="BF467" s="150">
        <f>IF(N467="snížená",J467,0)</f>
        <v>0</v>
      </c>
      <c r="BG467" s="150">
        <f>IF(N467="zákl. přenesená",J467,0)</f>
        <v>0</v>
      </c>
      <c r="BH467" s="150">
        <f>IF(N467="sníž. přenesená",J467,0)</f>
        <v>0</v>
      </c>
      <c r="BI467" s="150">
        <f>IF(N467="nulová",J467,0)</f>
        <v>0</v>
      </c>
      <c r="BJ467" s="19" t="s">
        <v>76</v>
      </c>
      <c r="BK467" s="150">
        <f>ROUND(I467*H467,2)</f>
        <v>0</v>
      </c>
      <c r="BL467" s="19" t="s">
        <v>415</v>
      </c>
      <c r="BM467" s="149" t="s">
        <v>841</v>
      </c>
    </row>
    <row r="468" spans="2:65" s="1" customFormat="1">
      <c r="B468" s="34"/>
      <c r="D468" s="151" t="s">
        <v>417</v>
      </c>
      <c r="F468" s="152" t="s">
        <v>842</v>
      </c>
      <c r="I468" s="153"/>
      <c r="L468" s="34"/>
      <c r="M468" s="154"/>
      <c r="T468" s="55"/>
      <c r="AT468" s="19" t="s">
        <v>417</v>
      </c>
      <c r="AU468" s="19" t="s">
        <v>415</v>
      </c>
    </row>
    <row r="469" spans="2:65" s="12" customFormat="1">
      <c r="B469" s="155"/>
      <c r="D469" s="156" t="s">
        <v>419</v>
      </c>
      <c r="E469" s="157" t="s">
        <v>3</v>
      </c>
      <c r="F469" s="158" t="s">
        <v>843</v>
      </c>
      <c r="H469" s="159">
        <v>2</v>
      </c>
      <c r="I469" s="160"/>
      <c r="L469" s="155"/>
      <c r="M469" s="161"/>
      <c r="T469" s="162"/>
      <c r="AT469" s="157" t="s">
        <v>419</v>
      </c>
      <c r="AU469" s="157" t="s">
        <v>415</v>
      </c>
      <c r="AV469" s="12" t="s">
        <v>80</v>
      </c>
      <c r="AW469" s="12" t="s">
        <v>33</v>
      </c>
      <c r="AX469" s="12" t="s">
        <v>76</v>
      </c>
      <c r="AY469" s="157" t="s">
        <v>408</v>
      </c>
    </row>
    <row r="470" spans="2:65" s="1" customFormat="1" ht="37.799999999999997" customHeight="1">
      <c r="B470" s="137"/>
      <c r="C470" s="138" t="s">
        <v>844</v>
      </c>
      <c r="D470" s="138" t="s">
        <v>411</v>
      </c>
      <c r="E470" s="139" t="s">
        <v>845</v>
      </c>
      <c r="F470" s="140" t="s">
        <v>846</v>
      </c>
      <c r="G470" s="141" t="s">
        <v>561</v>
      </c>
      <c r="H470" s="142">
        <v>2</v>
      </c>
      <c r="I470" s="143"/>
      <c r="J470" s="144">
        <f>ROUND(I470*H470,2)</f>
        <v>0</v>
      </c>
      <c r="K470" s="140" t="s">
        <v>414</v>
      </c>
      <c r="L470" s="34"/>
      <c r="M470" s="145" t="s">
        <v>3</v>
      </c>
      <c r="N470" s="146" t="s">
        <v>43</v>
      </c>
      <c r="P470" s="147">
        <f>O470*H470</f>
        <v>0</v>
      </c>
      <c r="Q470" s="147">
        <v>6.3549999999999995E-2</v>
      </c>
      <c r="R470" s="147">
        <f>Q470*H470</f>
        <v>0.12709999999999999</v>
      </c>
      <c r="S470" s="147">
        <v>0</v>
      </c>
      <c r="T470" s="148">
        <f>S470*H470</f>
        <v>0</v>
      </c>
      <c r="AR470" s="149" t="s">
        <v>415</v>
      </c>
      <c r="AT470" s="149" t="s">
        <v>411</v>
      </c>
      <c r="AU470" s="149" t="s">
        <v>415</v>
      </c>
      <c r="AY470" s="19" t="s">
        <v>408</v>
      </c>
      <c r="BE470" s="150">
        <f>IF(N470="základní",J470,0)</f>
        <v>0</v>
      </c>
      <c r="BF470" s="150">
        <f>IF(N470="snížená",J470,0)</f>
        <v>0</v>
      </c>
      <c r="BG470" s="150">
        <f>IF(N470="zákl. přenesená",J470,0)</f>
        <v>0</v>
      </c>
      <c r="BH470" s="150">
        <f>IF(N470="sníž. přenesená",J470,0)</f>
        <v>0</v>
      </c>
      <c r="BI470" s="150">
        <f>IF(N470="nulová",J470,0)</f>
        <v>0</v>
      </c>
      <c r="BJ470" s="19" t="s">
        <v>76</v>
      </c>
      <c r="BK470" s="150">
        <f>ROUND(I470*H470,2)</f>
        <v>0</v>
      </c>
      <c r="BL470" s="19" t="s">
        <v>415</v>
      </c>
      <c r="BM470" s="149" t="s">
        <v>847</v>
      </c>
    </row>
    <row r="471" spans="2:65" s="1" customFormat="1">
      <c r="B471" s="34"/>
      <c r="D471" s="151" t="s">
        <v>417</v>
      </c>
      <c r="F471" s="152" t="s">
        <v>848</v>
      </c>
      <c r="I471" s="153"/>
      <c r="L471" s="34"/>
      <c r="M471" s="154"/>
      <c r="T471" s="55"/>
      <c r="AT471" s="19" t="s">
        <v>417</v>
      </c>
      <c r="AU471" s="19" t="s">
        <v>415</v>
      </c>
    </row>
    <row r="472" spans="2:65" s="12" customFormat="1">
      <c r="B472" s="155"/>
      <c r="D472" s="156" t="s">
        <v>419</v>
      </c>
      <c r="E472" s="157" t="s">
        <v>3</v>
      </c>
      <c r="F472" s="158" t="s">
        <v>849</v>
      </c>
      <c r="H472" s="159">
        <v>2</v>
      </c>
      <c r="I472" s="160"/>
      <c r="L472" s="155"/>
      <c r="M472" s="161"/>
      <c r="T472" s="162"/>
      <c r="AT472" s="157" t="s">
        <v>419</v>
      </c>
      <c r="AU472" s="157" t="s">
        <v>415</v>
      </c>
      <c r="AV472" s="12" t="s">
        <v>80</v>
      </c>
      <c r="AW472" s="12" t="s">
        <v>33</v>
      </c>
      <c r="AX472" s="12" t="s">
        <v>76</v>
      </c>
      <c r="AY472" s="157" t="s">
        <v>408</v>
      </c>
    </row>
    <row r="473" spans="2:65" s="1" customFormat="1" ht="37.799999999999997" customHeight="1">
      <c r="B473" s="137"/>
      <c r="C473" s="138" t="s">
        <v>850</v>
      </c>
      <c r="D473" s="138" t="s">
        <v>411</v>
      </c>
      <c r="E473" s="139" t="s">
        <v>851</v>
      </c>
      <c r="F473" s="140" t="s">
        <v>852</v>
      </c>
      <c r="G473" s="141" t="s">
        <v>561</v>
      </c>
      <c r="H473" s="142">
        <v>17</v>
      </c>
      <c r="I473" s="143"/>
      <c r="J473" s="144">
        <f>ROUND(I473*H473,2)</f>
        <v>0</v>
      </c>
      <c r="K473" s="140" t="s">
        <v>414</v>
      </c>
      <c r="L473" s="34"/>
      <c r="M473" s="145" t="s">
        <v>3</v>
      </c>
      <c r="N473" s="146" t="s">
        <v>43</v>
      </c>
      <c r="P473" s="147">
        <f>O473*H473</f>
        <v>0</v>
      </c>
      <c r="Q473" s="147">
        <v>9.1050000000000006E-2</v>
      </c>
      <c r="R473" s="147">
        <f>Q473*H473</f>
        <v>1.5478500000000002</v>
      </c>
      <c r="S473" s="147">
        <v>0</v>
      </c>
      <c r="T473" s="148">
        <f>S473*H473</f>
        <v>0</v>
      </c>
      <c r="AR473" s="149" t="s">
        <v>415</v>
      </c>
      <c r="AT473" s="149" t="s">
        <v>411</v>
      </c>
      <c r="AU473" s="149" t="s">
        <v>415</v>
      </c>
      <c r="AY473" s="19" t="s">
        <v>408</v>
      </c>
      <c r="BE473" s="150">
        <f>IF(N473="základní",J473,0)</f>
        <v>0</v>
      </c>
      <c r="BF473" s="150">
        <f>IF(N473="snížená",J473,0)</f>
        <v>0</v>
      </c>
      <c r="BG473" s="150">
        <f>IF(N473="zákl. přenesená",J473,0)</f>
        <v>0</v>
      </c>
      <c r="BH473" s="150">
        <f>IF(N473="sníž. přenesená",J473,0)</f>
        <v>0</v>
      </c>
      <c r="BI473" s="150">
        <f>IF(N473="nulová",J473,0)</f>
        <v>0</v>
      </c>
      <c r="BJ473" s="19" t="s">
        <v>76</v>
      </c>
      <c r="BK473" s="150">
        <f>ROUND(I473*H473,2)</f>
        <v>0</v>
      </c>
      <c r="BL473" s="19" t="s">
        <v>415</v>
      </c>
      <c r="BM473" s="149" t="s">
        <v>853</v>
      </c>
    </row>
    <row r="474" spans="2:65" s="1" customFormat="1">
      <c r="B474" s="34"/>
      <c r="D474" s="151" t="s">
        <v>417</v>
      </c>
      <c r="F474" s="152" t="s">
        <v>854</v>
      </c>
      <c r="I474" s="153"/>
      <c r="L474" s="34"/>
      <c r="M474" s="154"/>
      <c r="T474" s="55"/>
      <c r="AT474" s="19" t="s">
        <v>417</v>
      </c>
      <c r="AU474" s="19" t="s">
        <v>415</v>
      </c>
    </row>
    <row r="475" spans="2:65" s="12" customFormat="1">
      <c r="B475" s="155"/>
      <c r="D475" s="156" t="s">
        <v>419</v>
      </c>
      <c r="E475" s="157" t="s">
        <v>3</v>
      </c>
      <c r="F475" s="158" t="s">
        <v>855</v>
      </c>
      <c r="H475" s="159">
        <v>8</v>
      </c>
      <c r="I475" s="160"/>
      <c r="L475" s="155"/>
      <c r="M475" s="161"/>
      <c r="T475" s="162"/>
      <c r="AT475" s="157" t="s">
        <v>419</v>
      </c>
      <c r="AU475" s="157" t="s">
        <v>415</v>
      </c>
      <c r="AV475" s="12" t="s">
        <v>80</v>
      </c>
      <c r="AW475" s="12" t="s">
        <v>33</v>
      </c>
      <c r="AX475" s="12" t="s">
        <v>72</v>
      </c>
      <c r="AY475" s="157" t="s">
        <v>408</v>
      </c>
    </row>
    <row r="476" spans="2:65" s="12" customFormat="1">
      <c r="B476" s="155"/>
      <c r="D476" s="156" t="s">
        <v>419</v>
      </c>
      <c r="E476" s="157" t="s">
        <v>3</v>
      </c>
      <c r="F476" s="158" t="s">
        <v>856</v>
      </c>
      <c r="H476" s="159">
        <v>9</v>
      </c>
      <c r="I476" s="160"/>
      <c r="L476" s="155"/>
      <c r="M476" s="161"/>
      <c r="T476" s="162"/>
      <c r="AT476" s="157" t="s">
        <v>419</v>
      </c>
      <c r="AU476" s="157" t="s">
        <v>415</v>
      </c>
      <c r="AV476" s="12" t="s">
        <v>80</v>
      </c>
      <c r="AW476" s="12" t="s">
        <v>33</v>
      </c>
      <c r="AX476" s="12" t="s">
        <v>72</v>
      </c>
      <c r="AY476" s="157" t="s">
        <v>408</v>
      </c>
    </row>
    <row r="477" spans="2:65" s="14" customFormat="1">
      <c r="B477" s="170"/>
      <c r="D477" s="156" t="s">
        <v>419</v>
      </c>
      <c r="E477" s="171" t="s">
        <v>3</v>
      </c>
      <c r="F477" s="172" t="s">
        <v>451</v>
      </c>
      <c r="H477" s="173">
        <v>17</v>
      </c>
      <c r="I477" s="174"/>
      <c r="L477" s="170"/>
      <c r="M477" s="175"/>
      <c r="T477" s="176"/>
      <c r="AT477" s="171" t="s">
        <v>419</v>
      </c>
      <c r="AU477" s="171" t="s">
        <v>415</v>
      </c>
      <c r="AV477" s="14" t="s">
        <v>415</v>
      </c>
      <c r="AW477" s="14" t="s">
        <v>33</v>
      </c>
      <c r="AX477" s="14" t="s">
        <v>76</v>
      </c>
      <c r="AY477" s="171" t="s">
        <v>408</v>
      </c>
    </row>
    <row r="478" spans="2:65" s="1" customFormat="1" ht="37.799999999999997" customHeight="1">
      <c r="B478" s="137"/>
      <c r="C478" s="138" t="s">
        <v>857</v>
      </c>
      <c r="D478" s="138" t="s">
        <v>411</v>
      </c>
      <c r="E478" s="139" t="s">
        <v>858</v>
      </c>
      <c r="F478" s="140" t="s">
        <v>859</v>
      </c>
      <c r="G478" s="141" t="s">
        <v>561</v>
      </c>
      <c r="H478" s="142">
        <v>2</v>
      </c>
      <c r="I478" s="143"/>
      <c r="J478" s="144">
        <f>ROUND(I478*H478,2)</f>
        <v>0</v>
      </c>
      <c r="K478" s="140" t="s">
        <v>414</v>
      </c>
      <c r="L478" s="34"/>
      <c r="M478" s="145" t="s">
        <v>3</v>
      </c>
      <c r="N478" s="146" t="s">
        <v>43</v>
      </c>
      <c r="P478" s="147">
        <f>O478*H478</f>
        <v>0</v>
      </c>
      <c r="Q478" s="147">
        <v>7.2849999999999998E-2</v>
      </c>
      <c r="R478" s="147">
        <f>Q478*H478</f>
        <v>0.1457</v>
      </c>
      <c r="S478" s="147">
        <v>0</v>
      </c>
      <c r="T478" s="148">
        <f>S478*H478</f>
        <v>0</v>
      </c>
      <c r="AR478" s="149" t="s">
        <v>415</v>
      </c>
      <c r="AT478" s="149" t="s">
        <v>411</v>
      </c>
      <c r="AU478" s="149" t="s">
        <v>415</v>
      </c>
      <c r="AY478" s="19" t="s">
        <v>408</v>
      </c>
      <c r="BE478" s="150">
        <f>IF(N478="základní",J478,0)</f>
        <v>0</v>
      </c>
      <c r="BF478" s="150">
        <f>IF(N478="snížená",J478,0)</f>
        <v>0</v>
      </c>
      <c r="BG478" s="150">
        <f>IF(N478="zákl. přenesená",J478,0)</f>
        <v>0</v>
      </c>
      <c r="BH478" s="150">
        <f>IF(N478="sníž. přenesená",J478,0)</f>
        <v>0</v>
      </c>
      <c r="BI478" s="150">
        <f>IF(N478="nulová",J478,0)</f>
        <v>0</v>
      </c>
      <c r="BJ478" s="19" t="s">
        <v>76</v>
      </c>
      <c r="BK478" s="150">
        <f>ROUND(I478*H478,2)</f>
        <v>0</v>
      </c>
      <c r="BL478" s="19" t="s">
        <v>415</v>
      </c>
      <c r="BM478" s="149" t="s">
        <v>860</v>
      </c>
    </row>
    <row r="479" spans="2:65" s="1" customFormat="1">
      <c r="B479" s="34"/>
      <c r="D479" s="151" t="s">
        <v>417</v>
      </c>
      <c r="F479" s="152" t="s">
        <v>861</v>
      </c>
      <c r="I479" s="153"/>
      <c r="L479" s="34"/>
      <c r="M479" s="154"/>
      <c r="T479" s="55"/>
      <c r="AT479" s="19" t="s">
        <v>417</v>
      </c>
      <c r="AU479" s="19" t="s">
        <v>415</v>
      </c>
    </row>
    <row r="480" spans="2:65" s="13" customFormat="1">
      <c r="B480" s="164"/>
      <c r="D480" s="156" t="s">
        <v>419</v>
      </c>
      <c r="E480" s="165" t="s">
        <v>3</v>
      </c>
      <c r="F480" s="166" t="s">
        <v>862</v>
      </c>
      <c r="H480" s="165" t="s">
        <v>3</v>
      </c>
      <c r="I480" s="167"/>
      <c r="L480" s="164"/>
      <c r="M480" s="168"/>
      <c r="T480" s="169"/>
      <c r="AT480" s="165" t="s">
        <v>419</v>
      </c>
      <c r="AU480" s="165" t="s">
        <v>415</v>
      </c>
      <c r="AV480" s="13" t="s">
        <v>76</v>
      </c>
      <c r="AW480" s="13" t="s">
        <v>33</v>
      </c>
      <c r="AX480" s="13" t="s">
        <v>72</v>
      </c>
      <c r="AY480" s="165" t="s">
        <v>408</v>
      </c>
    </row>
    <row r="481" spans="2:65" s="12" customFormat="1">
      <c r="B481" s="155"/>
      <c r="D481" s="156" t="s">
        <v>419</v>
      </c>
      <c r="E481" s="157" t="s">
        <v>3</v>
      </c>
      <c r="F481" s="158" t="s">
        <v>80</v>
      </c>
      <c r="H481" s="159">
        <v>2</v>
      </c>
      <c r="I481" s="160"/>
      <c r="L481" s="155"/>
      <c r="M481" s="161"/>
      <c r="T481" s="162"/>
      <c r="AT481" s="157" t="s">
        <v>419</v>
      </c>
      <c r="AU481" s="157" t="s">
        <v>415</v>
      </c>
      <c r="AV481" s="12" t="s">
        <v>80</v>
      </c>
      <c r="AW481" s="12" t="s">
        <v>33</v>
      </c>
      <c r="AX481" s="12" t="s">
        <v>72</v>
      </c>
      <c r="AY481" s="157" t="s">
        <v>408</v>
      </c>
    </row>
    <row r="482" spans="2:65" s="14" customFormat="1">
      <c r="B482" s="170"/>
      <c r="D482" s="156" t="s">
        <v>419</v>
      </c>
      <c r="E482" s="171" t="s">
        <v>3</v>
      </c>
      <c r="F482" s="172" t="s">
        <v>451</v>
      </c>
      <c r="H482" s="173">
        <v>2</v>
      </c>
      <c r="I482" s="174"/>
      <c r="L482" s="170"/>
      <c r="M482" s="175"/>
      <c r="T482" s="176"/>
      <c r="AT482" s="171" t="s">
        <v>419</v>
      </c>
      <c r="AU482" s="171" t="s">
        <v>415</v>
      </c>
      <c r="AV482" s="14" t="s">
        <v>415</v>
      </c>
      <c r="AW482" s="14" t="s">
        <v>33</v>
      </c>
      <c r="AX482" s="14" t="s">
        <v>76</v>
      </c>
      <c r="AY482" s="171" t="s">
        <v>408</v>
      </c>
    </row>
    <row r="483" spans="2:65" s="1" customFormat="1" ht="37.799999999999997" customHeight="1">
      <c r="B483" s="137"/>
      <c r="C483" s="138" t="s">
        <v>863</v>
      </c>
      <c r="D483" s="138" t="s">
        <v>411</v>
      </c>
      <c r="E483" s="139" t="s">
        <v>864</v>
      </c>
      <c r="F483" s="140" t="s">
        <v>865</v>
      </c>
      <c r="G483" s="141" t="s">
        <v>561</v>
      </c>
      <c r="H483" s="142">
        <v>2</v>
      </c>
      <c r="I483" s="143"/>
      <c r="J483" s="144">
        <f>ROUND(I483*H483,2)</f>
        <v>0</v>
      </c>
      <c r="K483" s="140" t="s">
        <v>414</v>
      </c>
      <c r="L483" s="34"/>
      <c r="M483" s="145" t="s">
        <v>3</v>
      </c>
      <c r="N483" s="146" t="s">
        <v>43</v>
      </c>
      <c r="P483" s="147">
        <f>O483*H483</f>
        <v>0</v>
      </c>
      <c r="Q483" s="147">
        <v>8.1848000000000004E-2</v>
      </c>
      <c r="R483" s="147">
        <f>Q483*H483</f>
        <v>0.16369600000000001</v>
      </c>
      <c r="S483" s="147">
        <v>0</v>
      </c>
      <c r="T483" s="148">
        <f>S483*H483</f>
        <v>0</v>
      </c>
      <c r="AR483" s="149" t="s">
        <v>415</v>
      </c>
      <c r="AT483" s="149" t="s">
        <v>411</v>
      </c>
      <c r="AU483" s="149" t="s">
        <v>415</v>
      </c>
      <c r="AY483" s="19" t="s">
        <v>408</v>
      </c>
      <c r="BE483" s="150">
        <f>IF(N483="základní",J483,0)</f>
        <v>0</v>
      </c>
      <c r="BF483" s="150">
        <f>IF(N483="snížená",J483,0)</f>
        <v>0</v>
      </c>
      <c r="BG483" s="150">
        <f>IF(N483="zákl. přenesená",J483,0)</f>
        <v>0</v>
      </c>
      <c r="BH483" s="150">
        <f>IF(N483="sníž. přenesená",J483,0)</f>
        <v>0</v>
      </c>
      <c r="BI483" s="150">
        <f>IF(N483="nulová",J483,0)</f>
        <v>0</v>
      </c>
      <c r="BJ483" s="19" t="s">
        <v>76</v>
      </c>
      <c r="BK483" s="150">
        <f>ROUND(I483*H483,2)</f>
        <v>0</v>
      </c>
      <c r="BL483" s="19" t="s">
        <v>415</v>
      </c>
      <c r="BM483" s="149" t="s">
        <v>866</v>
      </c>
    </row>
    <row r="484" spans="2:65" s="1" customFormat="1">
      <c r="B484" s="34"/>
      <c r="D484" s="151" t="s">
        <v>417</v>
      </c>
      <c r="F484" s="152" t="s">
        <v>867</v>
      </c>
      <c r="I484" s="153"/>
      <c r="L484" s="34"/>
      <c r="M484" s="154"/>
      <c r="T484" s="55"/>
      <c r="AT484" s="19" t="s">
        <v>417</v>
      </c>
      <c r="AU484" s="19" t="s">
        <v>415</v>
      </c>
    </row>
    <row r="485" spans="2:65" s="13" customFormat="1">
      <c r="B485" s="164"/>
      <c r="D485" s="156" t="s">
        <v>419</v>
      </c>
      <c r="E485" s="165" t="s">
        <v>3</v>
      </c>
      <c r="F485" s="166" t="s">
        <v>868</v>
      </c>
      <c r="H485" s="165" t="s">
        <v>3</v>
      </c>
      <c r="I485" s="167"/>
      <c r="L485" s="164"/>
      <c r="M485" s="168"/>
      <c r="T485" s="169"/>
      <c r="AT485" s="165" t="s">
        <v>419</v>
      </c>
      <c r="AU485" s="165" t="s">
        <v>415</v>
      </c>
      <c r="AV485" s="13" t="s">
        <v>76</v>
      </c>
      <c r="AW485" s="13" t="s">
        <v>33</v>
      </c>
      <c r="AX485" s="13" t="s">
        <v>72</v>
      </c>
      <c r="AY485" s="165" t="s">
        <v>408</v>
      </c>
    </row>
    <row r="486" spans="2:65" s="12" customFormat="1">
      <c r="B486" s="155"/>
      <c r="D486" s="156" t="s">
        <v>419</v>
      </c>
      <c r="E486" s="157" t="s">
        <v>3</v>
      </c>
      <c r="F486" s="158" t="s">
        <v>80</v>
      </c>
      <c r="H486" s="159">
        <v>2</v>
      </c>
      <c r="I486" s="160"/>
      <c r="L486" s="155"/>
      <c r="M486" s="161"/>
      <c r="T486" s="162"/>
      <c r="AT486" s="157" t="s">
        <v>419</v>
      </c>
      <c r="AU486" s="157" t="s">
        <v>415</v>
      </c>
      <c r="AV486" s="12" t="s">
        <v>80</v>
      </c>
      <c r="AW486" s="12" t="s">
        <v>33</v>
      </c>
      <c r="AX486" s="12" t="s">
        <v>76</v>
      </c>
      <c r="AY486" s="157" t="s">
        <v>408</v>
      </c>
    </row>
    <row r="487" spans="2:65" s="1" customFormat="1" ht="33" customHeight="1">
      <c r="B487" s="137"/>
      <c r="C487" s="138" t="s">
        <v>869</v>
      </c>
      <c r="D487" s="138" t="s">
        <v>411</v>
      </c>
      <c r="E487" s="139" t="s">
        <v>870</v>
      </c>
      <c r="F487" s="140" t="s">
        <v>871</v>
      </c>
      <c r="G487" s="141" t="s">
        <v>650</v>
      </c>
      <c r="H487" s="142">
        <v>9.5</v>
      </c>
      <c r="I487" s="143"/>
      <c r="J487" s="144">
        <f>ROUND(I487*H487,2)</f>
        <v>0</v>
      </c>
      <c r="K487" s="140" t="s">
        <v>414</v>
      </c>
      <c r="L487" s="34"/>
      <c r="M487" s="145" t="s">
        <v>3</v>
      </c>
      <c r="N487" s="146" t="s">
        <v>43</v>
      </c>
      <c r="P487" s="147">
        <f>O487*H487</f>
        <v>0</v>
      </c>
      <c r="Q487" s="147">
        <v>4.4999999999999999E-4</v>
      </c>
      <c r="R487" s="147">
        <f>Q487*H487</f>
        <v>4.2750000000000002E-3</v>
      </c>
      <c r="S487" s="147">
        <v>0</v>
      </c>
      <c r="T487" s="148">
        <f>S487*H487</f>
        <v>0</v>
      </c>
      <c r="AR487" s="149" t="s">
        <v>415</v>
      </c>
      <c r="AT487" s="149" t="s">
        <v>411</v>
      </c>
      <c r="AU487" s="149" t="s">
        <v>415</v>
      </c>
      <c r="AY487" s="19" t="s">
        <v>408</v>
      </c>
      <c r="BE487" s="150">
        <f>IF(N487="základní",J487,0)</f>
        <v>0</v>
      </c>
      <c r="BF487" s="150">
        <f>IF(N487="snížená",J487,0)</f>
        <v>0</v>
      </c>
      <c r="BG487" s="150">
        <f>IF(N487="zákl. přenesená",J487,0)</f>
        <v>0</v>
      </c>
      <c r="BH487" s="150">
        <f>IF(N487="sníž. přenesená",J487,0)</f>
        <v>0</v>
      </c>
      <c r="BI487" s="150">
        <f>IF(N487="nulová",J487,0)</f>
        <v>0</v>
      </c>
      <c r="BJ487" s="19" t="s">
        <v>76</v>
      </c>
      <c r="BK487" s="150">
        <f>ROUND(I487*H487,2)</f>
        <v>0</v>
      </c>
      <c r="BL487" s="19" t="s">
        <v>415</v>
      </c>
      <c r="BM487" s="149" t="s">
        <v>872</v>
      </c>
    </row>
    <row r="488" spans="2:65" s="1" customFormat="1">
      <c r="B488" s="34"/>
      <c r="D488" s="151" t="s">
        <v>417</v>
      </c>
      <c r="F488" s="152" t="s">
        <v>873</v>
      </c>
      <c r="I488" s="153"/>
      <c r="L488" s="34"/>
      <c r="M488" s="154"/>
      <c r="T488" s="55"/>
      <c r="AT488" s="19" t="s">
        <v>417</v>
      </c>
      <c r="AU488" s="19" t="s">
        <v>415</v>
      </c>
    </row>
    <row r="489" spans="2:65" s="12" customFormat="1">
      <c r="B489" s="155"/>
      <c r="D489" s="156" t="s">
        <v>419</v>
      </c>
      <c r="E489" s="157" t="s">
        <v>3</v>
      </c>
      <c r="F489" s="158" t="s">
        <v>874</v>
      </c>
      <c r="H489" s="159">
        <v>9.5</v>
      </c>
      <c r="I489" s="160"/>
      <c r="L489" s="155"/>
      <c r="M489" s="161"/>
      <c r="T489" s="162"/>
      <c r="AT489" s="157" t="s">
        <v>419</v>
      </c>
      <c r="AU489" s="157" t="s">
        <v>415</v>
      </c>
      <c r="AV489" s="12" t="s">
        <v>80</v>
      </c>
      <c r="AW489" s="12" t="s">
        <v>33</v>
      </c>
      <c r="AX489" s="12" t="s">
        <v>76</v>
      </c>
      <c r="AY489" s="157" t="s">
        <v>408</v>
      </c>
    </row>
    <row r="490" spans="2:65" s="1" customFormat="1" ht="37.799999999999997" customHeight="1">
      <c r="B490" s="137"/>
      <c r="C490" s="138" t="s">
        <v>875</v>
      </c>
      <c r="D490" s="138" t="s">
        <v>411</v>
      </c>
      <c r="E490" s="139" t="s">
        <v>876</v>
      </c>
      <c r="F490" s="140" t="s">
        <v>877</v>
      </c>
      <c r="G490" s="141" t="s">
        <v>501</v>
      </c>
      <c r="H490" s="142">
        <v>4.4999999999999998E-2</v>
      </c>
      <c r="I490" s="143"/>
      <c r="J490" s="144">
        <f>ROUND(I490*H490,2)</f>
        <v>0</v>
      </c>
      <c r="K490" s="140" t="s">
        <v>414</v>
      </c>
      <c r="L490" s="34"/>
      <c r="M490" s="145" t="s">
        <v>3</v>
      </c>
      <c r="N490" s="146" t="s">
        <v>43</v>
      </c>
      <c r="P490" s="147">
        <f>O490*H490</f>
        <v>0</v>
      </c>
      <c r="Q490" s="147">
        <v>1.9539999999999998E-2</v>
      </c>
      <c r="R490" s="147">
        <f>Q490*H490</f>
        <v>8.7929999999999985E-4</v>
      </c>
      <c r="S490" s="147">
        <v>0</v>
      </c>
      <c r="T490" s="148">
        <f>S490*H490</f>
        <v>0</v>
      </c>
      <c r="AR490" s="149" t="s">
        <v>415</v>
      </c>
      <c r="AT490" s="149" t="s">
        <v>411</v>
      </c>
      <c r="AU490" s="149" t="s">
        <v>415</v>
      </c>
      <c r="AY490" s="19" t="s">
        <v>408</v>
      </c>
      <c r="BE490" s="150">
        <f>IF(N490="základní",J490,0)</f>
        <v>0</v>
      </c>
      <c r="BF490" s="150">
        <f>IF(N490="snížená",J490,0)</f>
        <v>0</v>
      </c>
      <c r="BG490" s="150">
        <f>IF(N490="zákl. přenesená",J490,0)</f>
        <v>0</v>
      </c>
      <c r="BH490" s="150">
        <f>IF(N490="sníž. přenesená",J490,0)</f>
        <v>0</v>
      </c>
      <c r="BI490" s="150">
        <f>IF(N490="nulová",J490,0)</f>
        <v>0</v>
      </c>
      <c r="BJ490" s="19" t="s">
        <v>76</v>
      </c>
      <c r="BK490" s="150">
        <f>ROUND(I490*H490,2)</f>
        <v>0</v>
      </c>
      <c r="BL490" s="19" t="s">
        <v>415</v>
      </c>
      <c r="BM490" s="149" t="s">
        <v>878</v>
      </c>
    </row>
    <row r="491" spans="2:65" s="1" customFormat="1">
      <c r="B491" s="34"/>
      <c r="D491" s="151" t="s">
        <v>417</v>
      </c>
      <c r="F491" s="152" t="s">
        <v>879</v>
      </c>
      <c r="I491" s="153"/>
      <c r="L491" s="34"/>
      <c r="M491" s="154"/>
      <c r="T491" s="55"/>
      <c r="AT491" s="19" t="s">
        <v>417</v>
      </c>
      <c r="AU491" s="19" t="s">
        <v>415</v>
      </c>
    </row>
    <row r="492" spans="2:65" s="12" customFormat="1">
      <c r="B492" s="155"/>
      <c r="D492" s="156" t="s">
        <v>419</v>
      </c>
      <c r="E492" s="157" t="s">
        <v>3</v>
      </c>
      <c r="F492" s="158" t="s">
        <v>880</v>
      </c>
      <c r="H492" s="159">
        <v>4.4999999999999998E-2</v>
      </c>
      <c r="I492" s="160"/>
      <c r="L492" s="155"/>
      <c r="M492" s="161"/>
      <c r="T492" s="162"/>
      <c r="AT492" s="157" t="s">
        <v>419</v>
      </c>
      <c r="AU492" s="157" t="s">
        <v>415</v>
      </c>
      <c r="AV492" s="12" t="s">
        <v>80</v>
      </c>
      <c r="AW492" s="12" t="s">
        <v>33</v>
      </c>
      <c r="AX492" s="12" t="s">
        <v>76</v>
      </c>
      <c r="AY492" s="157" t="s">
        <v>408</v>
      </c>
    </row>
    <row r="493" spans="2:65" s="1" customFormat="1" ht="24.15" customHeight="1">
      <c r="B493" s="137"/>
      <c r="C493" s="177" t="s">
        <v>881</v>
      </c>
      <c r="D493" s="177" t="s">
        <v>513</v>
      </c>
      <c r="E493" s="178" t="s">
        <v>882</v>
      </c>
      <c r="F493" s="179" t="s">
        <v>883</v>
      </c>
      <c r="G493" s="180" t="s">
        <v>501</v>
      </c>
      <c r="H493" s="181">
        <v>4.4999999999999998E-2</v>
      </c>
      <c r="I493" s="182"/>
      <c r="J493" s="183">
        <f>ROUND(I493*H493,2)</f>
        <v>0</v>
      </c>
      <c r="K493" s="179" t="s">
        <v>414</v>
      </c>
      <c r="L493" s="184"/>
      <c r="M493" s="185" t="s">
        <v>3</v>
      </c>
      <c r="N493" s="186" t="s">
        <v>43</v>
      </c>
      <c r="P493" s="147">
        <f>O493*H493</f>
        <v>0</v>
      </c>
      <c r="Q493" s="147">
        <v>1</v>
      </c>
      <c r="R493" s="147">
        <f>Q493*H493</f>
        <v>4.4999999999999998E-2</v>
      </c>
      <c r="S493" s="147">
        <v>0</v>
      </c>
      <c r="T493" s="148">
        <f>S493*H493</f>
        <v>0</v>
      </c>
      <c r="AR493" s="149" t="s">
        <v>470</v>
      </c>
      <c r="AT493" s="149" t="s">
        <v>513</v>
      </c>
      <c r="AU493" s="149" t="s">
        <v>415</v>
      </c>
      <c r="AY493" s="19" t="s">
        <v>408</v>
      </c>
      <c r="BE493" s="150">
        <f>IF(N493="základní",J493,0)</f>
        <v>0</v>
      </c>
      <c r="BF493" s="150">
        <f>IF(N493="snížená",J493,0)</f>
        <v>0</v>
      </c>
      <c r="BG493" s="150">
        <f>IF(N493="zákl. přenesená",J493,0)</f>
        <v>0</v>
      </c>
      <c r="BH493" s="150">
        <f>IF(N493="sníž. přenesená",J493,0)</f>
        <v>0</v>
      </c>
      <c r="BI493" s="150">
        <f>IF(N493="nulová",J493,0)</f>
        <v>0</v>
      </c>
      <c r="BJ493" s="19" t="s">
        <v>76</v>
      </c>
      <c r="BK493" s="150">
        <f>ROUND(I493*H493,2)</f>
        <v>0</v>
      </c>
      <c r="BL493" s="19" t="s">
        <v>415</v>
      </c>
      <c r="BM493" s="149" t="s">
        <v>884</v>
      </c>
    </row>
    <row r="494" spans="2:65" s="1" customFormat="1" ht="37.799999999999997" customHeight="1">
      <c r="B494" s="137"/>
      <c r="C494" s="138" t="s">
        <v>885</v>
      </c>
      <c r="D494" s="138" t="s">
        <v>411</v>
      </c>
      <c r="E494" s="139" t="s">
        <v>886</v>
      </c>
      <c r="F494" s="140" t="s">
        <v>887</v>
      </c>
      <c r="G494" s="141" t="s">
        <v>117</v>
      </c>
      <c r="H494" s="142">
        <v>0.88200000000000001</v>
      </c>
      <c r="I494" s="143"/>
      <c r="J494" s="144">
        <f>ROUND(I494*H494,2)</f>
        <v>0</v>
      </c>
      <c r="K494" s="140" t="s">
        <v>414</v>
      </c>
      <c r="L494" s="34"/>
      <c r="M494" s="145" t="s">
        <v>3</v>
      </c>
      <c r="N494" s="146" t="s">
        <v>43</v>
      </c>
      <c r="P494" s="147">
        <f>O494*H494</f>
        <v>0</v>
      </c>
      <c r="Q494" s="147">
        <v>0.17818000000000001</v>
      </c>
      <c r="R494" s="147">
        <f>Q494*H494</f>
        <v>0.15715476</v>
      </c>
      <c r="S494" s="147">
        <v>0</v>
      </c>
      <c r="T494" s="148">
        <f>S494*H494</f>
        <v>0</v>
      </c>
      <c r="AR494" s="149" t="s">
        <v>415</v>
      </c>
      <c r="AT494" s="149" t="s">
        <v>411</v>
      </c>
      <c r="AU494" s="149" t="s">
        <v>415</v>
      </c>
      <c r="AY494" s="19" t="s">
        <v>408</v>
      </c>
      <c r="BE494" s="150">
        <f>IF(N494="základní",J494,0)</f>
        <v>0</v>
      </c>
      <c r="BF494" s="150">
        <f>IF(N494="snížená",J494,0)</f>
        <v>0</v>
      </c>
      <c r="BG494" s="150">
        <f>IF(N494="zákl. přenesená",J494,0)</f>
        <v>0</v>
      </c>
      <c r="BH494" s="150">
        <f>IF(N494="sníž. přenesená",J494,0)</f>
        <v>0</v>
      </c>
      <c r="BI494" s="150">
        <f>IF(N494="nulová",J494,0)</f>
        <v>0</v>
      </c>
      <c r="BJ494" s="19" t="s">
        <v>76</v>
      </c>
      <c r="BK494" s="150">
        <f>ROUND(I494*H494,2)</f>
        <v>0</v>
      </c>
      <c r="BL494" s="19" t="s">
        <v>415</v>
      </c>
      <c r="BM494" s="149" t="s">
        <v>888</v>
      </c>
    </row>
    <row r="495" spans="2:65" s="1" customFormat="1">
      <c r="B495" s="34"/>
      <c r="D495" s="151" t="s">
        <v>417</v>
      </c>
      <c r="F495" s="152" t="s">
        <v>889</v>
      </c>
      <c r="I495" s="153"/>
      <c r="L495" s="34"/>
      <c r="M495" s="154"/>
      <c r="T495" s="55"/>
      <c r="AT495" s="19" t="s">
        <v>417</v>
      </c>
      <c r="AU495" s="19" t="s">
        <v>415</v>
      </c>
    </row>
    <row r="496" spans="2:65" s="12" customFormat="1">
      <c r="B496" s="155"/>
      <c r="D496" s="156" t="s">
        <v>419</v>
      </c>
      <c r="E496" s="157" t="s">
        <v>3</v>
      </c>
      <c r="F496" s="158" t="s">
        <v>890</v>
      </c>
      <c r="H496" s="159">
        <v>0.88200000000000001</v>
      </c>
      <c r="I496" s="160"/>
      <c r="L496" s="155"/>
      <c r="M496" s="161"/>
      <c r="T496" s="162"/>
      <c r="AT496" s="157" t="s">
        <v>419</v>
      </c>
      <c r="AU496" s="157" t="s">
        <v>415</v>
      </c>
      <c r="AV496" s="12" t="s">
        <v>80</v>
      </c>
      <c r="AW496" s="12" t="s">
        <v>33</v>
      </c>
      <c r="AX496" s="12" t="s">
        <v>76</v>
      </c>
      <c r="AY496" s="157" t="s">
        <v>408</v>
      </c>
    </row>
    <row r="497" spans="2:65" s="11" customFormat="1" ht="20.85" customHeight="1">
      <c r="B497" s="125"/>
      <c r="D497" s="126" t="s">
        <v>71</v>
      </c>
      <c r="E497" s="135" t="s">
        <v>621</v>
      </c>
      <c r="F497" s="135" t="s">
        <v>891</v>
      </c>
      <c r="I497" s="128"/>
      <c r="J497" s="136">
        <f>BK497</f>
        <v>0</v>
      </c>
      <c r="L497" s="125"/>
      <c r="M497" s="130"/>
      <c r="P497" s="131">
        <f>SUM(P498:P608)</f>
        <v>0</v>
      </c>
      <c r="R497" s="131">
        <f>SUM(R498:R608)</f>
        <v>39.449146658124299</v>
      </c>
      <c r="T497" s="132">
        <f>SUM(T498:T608)</f>
        <v>0</v>
      </c>
      <c r="AR497" s="126" t="s">
        <v>76</v>
      </c>
      <c r="AT497" s="133" t="s">
        <v>71</v>
      </c>
      <c r="AU497" s="133" t="s">
        <v>80</v>
      </c>
      <c r="AY497" s="126" t="s">
        <v>408</v>
      </c>
      <c r="BK497" s="134">
        <f>SUM(BK498:BK608)</f>
        <v>0</v>
      </c>
    </row>
    <row r="498" spans="2:65" s="1" customFormat="1" ht="37.799999999999997" customHeight="1">
      <c r="B498" s="137"/>
      <c r="C498" s="138" t="s">
        <v>892</v>
      </c>
      <c r="D498" s="138" t="s">
        <v>411</v>
      </c>
      <c r="E498" s="139" t="s">
        <v>893</v>
      </c>
      <c r="F498" s="140" t="s">
        <v>894</v>
      </c>
      <c r="G498" s="141" t="s">
        <v>561</v>
      </c>
      <c r="H498" s="142">
        <v>3</v>
      </c>
      <c r="I498" s="143"/>
      <c r="J498" s="144">
        <f>ROUND(I498*H498,2)</f>
        <v>0</v>
      </c>
      <c r="K498" s="140" t="s">
        <v>414</v>
      </c>
      <c r="L498" s="34"/>
      <c r="M498" s="145" t="s">
        <v>3</v>
      </c>
      <c r="N498" s="146" t="s">
        <v>43</v>
      </c>
      <c r="P498" s="147">
        <f>O498*H498</f>
        <v>0</v>
      </c>
      <c r="Q498" s="147">
        <v>2.2780000000000002E-2</v>
      </c>
      <c r="R498" s="147">
        <f>Q498*H498</f>
        <v>6.8340000000000012E-2</v>
      </c>
      <c r="S498" s="147">
        <v>0</v>
      </c>
      <c r="T498" s="148">
        <f>S498*H498</f>
        <v>0</v>
      </c>
      <c r="AR498" s="149" t="s">
        <v>415</v>
      </c>
      <c r="AT498" s="149" t="s">
        <v>411</v>
      </c>
      <c r="AU498" s="149" t="s">
        <v>114</v>
      </c>
      <c r="AY498" s="19" t="s">
        <v>408</v>
      </c>
      <c r="BE498" s="150">
        <f>IF(N498="základní",J498,0)</f>
        <v>0</v>
      </c>
      <c r="BF498" s="150">
        <f>IF(N498="snížená",J498,0)</f>
        <v>0</v>
      </c>
      <c r="BG498" s="150">
        <f>IF(N498="zákl. přenesená",J498,0)</f>
        <v>0</v>
      </c>
      <c r="BH498" s="150">
        <f>IF(N498="sníž. přenesená",J498,0)</f>
        <v>0</v>
      </c>
      <c r="BI498" s="150">
        <f>IF(N498="nulová",J498,0)</f>
        <v>0</v>
      </c>
      <c r="BJ498" s="19" t="s">
        <v>76</v>
      </c>
      <c r="BK498" s="150">
        <f>ROUND(I498*H498,2)</f>
        <v>0</v>
      </c>
      <c r="BL498" s="19" t="s">
        <v>415</v>
      </c>
      <c r="BM498" s="149" t="s">
        <v>895</v>
      </c>
    </row>
    <row r="499" spans="2:65" s="1" customFormat="1">
      <c r="B499" s="34"/>
      <c r="D499" s="151" t="s">
        <v>417</v>
      </c>
      <c r="F499" s="152" t="s">
        <v>896</v>
      </c>
      <c r="I499" s="153"/>
      <c r="L499" s="34"/>
      <c r="M499" s="154"/>
      <c r="T499" s="55"/>
      <c r="AT499" s="19" t="s">
        <v>417</v>
      </c>
      <c r="AU499" s="19" t="s">
        <v>114</v>
      </c>
    </row>
    <row r="500" spans="2:65" s="12" customFormat="1">
      <c r="B500" s="155"/>
      <c r="D500" s="156" t="s">
        <v>419</v>
      </c>
      <c r="E500" s="157" t="s">
        <v>3</v>
      </c>
      <c r="F500" s="158" t="s">
        <v>897</v>
      </c>
      <c r="H500" s="159">
        <v>3</v>
      </c>
      <c r="I500" s="160"/>
      <c r="L500" s="155"/>
      <c r="M500" s="161"/>
      <c r="T500" s="162"/>
      <c r="AT500" s="157" t="s">
        <v>419</v>
      </c>
      <c r="AU500" s="157" t="s">
        <v>114</v>
      </c>
      <c r="AV500" s="12" t="s">
        <v>80</v>
      </c>
      <c r="AW500" s="12" t="s">
        <v>33</v>
      </c>
      <c r="AX500" s="12" t="s">
        <v>76</v>
      </c>
      <c r="AY500" s="157" t="s">
        <v>408</v>
      </c>
    </row>
    <row r="501" spans="2:65" s="1" customFormat="1" ht="37.799999999999997" customHeight="1">
      <c r="B501" s="137"/>
      <c r="C501" s="138" t="s">
        <v>898</v>
      </c>
      <c r="D501" s="138" t="s">
        <v>411</v>
      </c>
      <c r="E501" s="139" t="s">
        <v>899</v>
      </c>
      <c r="F501" s="140" t="s">
        <v>900</v>
      </c>
      <c r="G501" s="141" t="s">
        <v>561</v>
      </c>
      <c r="H501" s="142">
        <v>1</v>
      </c>
      <c r="I501" s="143"/>
      <c r="J501" s="144">
        <f>ROUND(I501*H501,2)</f>
        <v>0</v>
      </c>
      <c r="K501" s="140" t="s">
        <v>414</v>
      </c>
      <c r="L501" s="34"/>
      <c r="M501" s="145" t="s">
        <v>3</v>
      </c>
      <c r="N501" s="146" t="s">
        <v>43</v>
      </c>
      <c r="P501" s="147">
        <f>O501*H501</f>
        <v>0</v>
      </c>
      <c r="Q501" s="147">
        <v>5.7813999999999997E-2</v>
      </c>
      <c r="R501" s="147">
        <f>Q501*H501</f>
        <v>5.7813999999999997E-2</v>
      </c>
      <c r="S501" s="147">
        <v>0</v>
      </c>
      <c r="T501" s="148">
        <f>S501*H501</f>
        <v>0</v>
      </c>
      <c r="AR501" s="149" t="s">
        <v>415</v>
      </c>
      <c r="AT501" s="149" t="s">
        <v>411</v>
      </c>
      <c r="AU501" s="149" t="s">
        <v>114</v>
      </c>
      <c r="AY501" s="19" t="s">
        <v>408</v>
      </c>
      <c r="BE501" s="150">
        <f>IF(N501="základní",J501,0)</f>
        <v>0</v>
      </c>
      <c r="BF501" s="150">
        <f>IF(N501="snížená",J501,0)</f>
        <v>0</v>
      </c>
      <c r="BG501" s="150">
        <f>IF(N501="zákl. přenesená",J501,0)</f>
        <v>0</v>
      </c>
      <c r="BH501" s="150">
        <f>IF(N501="sníž. přenesená",J501,0)</f>
        <v>0</v>
      </c>
      <c r="BI501" s="150">
        <f>IF(N501="nulová",J501,0)</f>
        <v>0</v>
      </c>
      <c r="BJ501" s="19" t="s">
        <v>76</v>
      </c>
      <c r="BK501" s="150">
        <f>ROUND(I501*H501,2)</f>
        <v>0</v>
      </c>
      <c r="BL501" s="19" t="s">
        <v>415</v>
      </c>
      <c r="BM501" s="149" t="s">
        <v>901</v>
      </c>
    </row>
    <row r="502" spans="2:65" s="1" customFormat="1">
      <c r="B502" s="34"/>
      <c r="D502" s="151" t="s">
        <v>417</v>
      </c>
      <c r="F502" s="152" t="s">
        <v>902</v>
      </c>
      <c r="I502" s="153"/>
      <c r="L502" s="34"/>
      <c r="M502" s="154"/>
      <c r="T502" s="55"/>
      <c r="AT502" s="19" t="s">
        <v>417</v>
      </c>
      <c r="AU502" s="19" t="s">
        <v>114</v>
      </c>
    </row>
    <row r="503" spans="2:65" s="12" customFormat="1">
      <c r="B503" s="155"/>
      <c r="D503" s="156" t="s">
        <v>419</v>
      </c>
      <c r="E503" s="157" t="s">
        <v>3</v>
      </c>
      <c r="F503" s="158" t="s">
        <v>903</v>
      </c>
      <c r="H503" s="159">
        <v>1</v>
      </c>
      <c r="I503" s="160"/>
      <c r="L503" s="155"/>
      <c r="M503" s="161"/>
      <c r="T503" s="162"/>
      <c r="AT503" s="157" t="s">
        <v>419</v>
      </c>
      <c r="AU503" s="157" t="s">
        <v>114</v>
      </c>
      <c r="AV503" s="12" t="s">
        <v>80</v>
      </c>
      <c r="AW503" s="12" t="s">
        <v>33</v>
      </c>
      <c r="AX503" s="12" t="s">
        <v>76</v>
      </c>
      <c r="AY503" s="157" t="s">
        <v>408</v>
      </c>
    </row>
    <row r="504" spans="2:65" s="1" customFormat="1" ht="37.799999999999997" customHeight="1">
      <c r="B504" s="137"/>
      <c r="C504" s="138" t="s">
        <v>904</v>
      </c>
      <c r="D504" s="138" t="s">
        <v>411</v>
      </c>
      <c r="E504" s="139" t="s">
        <v>905</v>
      </c>
      <c r="F504" s="140" t="s">
        <v>906</v>
      </c>
      <c r="G504" s="141" t="s">
        <v>117</v>
      </c>
      <c r="H504" s="142">
        <v>26.8</v>
      </c>
      <c r="I504" s="143"/>
      <c r="J504" s="144">
        <f>ROUND(I504*H504,2)</f>
        <v>0</v>
      </c>
      <c r="K504" s="140" t="s">
        <v>414</v>
      </c>
      <c r="L504" s="34"/>
      <c r="M504" s="145" t="s">
        <v>3</v>
      </c>
      <c r="N504" s="146" t="s">
        <v>43</v>
      </c>
      <c r="P504" s="147">
        <f>O504*H504</f>
        <v>0</v>
      </c>
      <c r="Q504" s="147">
        <v>6.8479999999999999E-2</v>
      </c>
      <c r="R504" s="147">
        <f>Q504*H504</f>
        <v>1.835264</v>
      </c>
      <c r="S504" s="147">
        <v>0</v>
      </c>
      <c r="T504" s="148">
        <f>S504*H504</f>
        <v>0</v>
      </c>
      <c r="AR504" s="149" t="s">
        <v>415</v>
      </c>
      <c r="AT504" s="149" t="s">
        <v>411</v>
      </c>
      <c r="AU504" s="149" t="s">
        <v>114</v>
      </c>
      <c r="AY504" s="19" t="s">
        <v>408</v>
      </c>
      <c r="BE504" s="150">
        <f>IF(N504="základní",J504,0)</f>
        <v>0</v>
      </c>
      <c r="BF504" s="150">
        <f>IF(N504="snížená",J504,0)</f>
        <v>0</v>
      </c>
      <c r="BG504" s="150">
        <f>IF(N504="zákl. přenesená",J504,0)</f>
        <v>0</v>
      </c>
      <c r="BH504" s="150">
        <f>IF(N504="sníž. přenesená",J504,0)</f>
        <v>0</v>
      </c>
      <c r="BI504" s="150">
        <f>IF(N504="nulová",J504,0)</f>
        <v>0</v>
      </c>
      <c r="BJ504" s="19" t="s">
        <v>76</v>
      </c>
      <c r="BK504" s="150">
        <f>ROUND(I504*H504,2)</f>
        <v>0</v>
      </c>
      <c r="BL504" s="19" t="s">
        <v>415</v>
      </c>
      <c r="BM504" s="149" t="s">
        <v>907</v>
      </c>
    </row>
    <row r="505" spans="2:65" s="1" customFormat="1">
      <c r="B505" s="34"/>
      <c r="D505" s="151" t="s">
        <v>417</v>
      </c>
      <c r="F505" s="152" t="s">
        <v>908</v>
      </c>
      <c r="I505" s="153"/>
      <c r="L505" s="34"/>
      <c r="M505" s="154"/>
      <c r="T505" s="55"/>
      <c r="AT505" s="19" t="s">
        <v>417</v>
      </c>
      <c r="AU505" s="19" t="s">
        <v>114</v>
      </c>
    </row>
    <row r="506" spans="2:65" s="13" customFormat="1">
      <c r="B506" s="164"/>
      <c r="D506" s="156" t="s">
        <v>419</v>
      </c>
      <c r="E506" s="165" t="s">
        <v>3</v>
      </c>
      <c r="F506" s="166" t="s">
        <v>773</v>
      </c>
      <c r="H506" s="165" t="s">
        <v>3</v>
      </c>
      <c r="I506" s="167"/>
      <c r="L506" s="164"/>
      <c r="M506" s="168"/>
      <c r="T506" s="169"/>
      <c r="AT506" s="165" t="s">
        <v>419</v>
      </c>
      <c r="AU506" s="165" t="s">
        <v>114</v>
      </c>
      <c r="AV506" s="13" t="s">
        <v>76</v>
      </c>
      <c r="AW506" s="13" t="s">
        <v>33</v>
      </c>
      <c r="AX506" s="13" t="s">
        <v>72</v>
      </c>
      <c r="AY506" s="165" t="s">
        <v>408</v>
      </c>
    </row>
    <row r="507" spans="2:65" s="13" customFormat="1">
      <c r="B507" s="164"/>
      <c r="D507" s="156" t="s">
        <v>419</v>
      </c>
      <c r="E507" s="165" t="s">
        <v>3</v>
      </c>
      <c r="F507" s="166" t="s">
        <v>909</v>
      </c>
      <c r="H507" s="165" t="s">
        <v>3</v>
      </c>
      <c r="I507" s="167"/>
      <c r="L507" s="164"/>
      <c r="M507" s="168"/>
      <c r="T507" s="169"/>
      <c r="AT507" s="165" t="s">
        <v>419</v>
      </c>
      <c r="AU507" s="165" t="s">
        <v>114</v>
      </c>
      <c r="AV507" s="13" t="s">
        <v>76</v>
      </c>
      <c r="AW507" s="13" t="s">
        <v>33</v>
      </c>
      <c r="AX507" s="13" t="s">
        <v>72</v>
      </c>
      <c r="AY507" s="165" t="s">
        <v>408</v>
      </c>
    </row>
    <row r="508" spans="2:65" s="12" customFormat="1">
      <c r="B508" s="155"/>
      <c r="D508" s="156" t="s">
        <v>419</v>
      </c>
      <c r="E508" s="157" t="s">
        <v>3</v>
      </c>
      <c r="F508" s="158" t="s">
        <v>910</v>
      </c>
      <c r="H508" s="159">
        <v>2.6560000000000001</v>
      </c>
      <c r="I508" s="160"/>
      <c r="L508" s="155"/>
      <c r="M508" s="161"/>
      <c r="T508" s="162"/>
      <c r="AT508" s="157" t="s">
        <v>419</v>
      </c>
      <c r="AU508" s="157" t="s">
        <v>114</v>
      </c>
      <c r="AV508" s="12" t="s">
        <v>80</v>
      </c>
      <c r="AW508" s="12" t="s">
        <v>33</v>
      </c>
      <c r="AX508" s="12" t="s">
        <v>72</v>
      </c>
      <c r="AY508" s="157" t="s">
        <v>408</v>
      </c>
    </row>
    <row r="509" spans="2:65" s="13" customFormat="1">
      <c r="B509" s="164"/>
      <c r="D509" s="156" t="s">
        <v>419</v>
      </c>
      <c r="E509" s="165" t="s">
        <v>3</v>
      </c>
      <c r="F509" s="166" t="s">
        <v>911</v>
      </c>
      <c r="H509" s="165" t="s">
        <v>3</v>
      </c>
      <c r="I509" s="167"/>
      <c r="L509" s="164"/>
      <c r="M509" s="168"/>
      <c r="T509" s="169"/>
      <c r="AT509" s="165" t="s">
        <v>419</v>
      </c>
      <c r="AU509" s="165" t="s">
        <v>114</v>
      </c>
      <c r="AV509" s="13" t="s">
        <v>76</v>
      </c>
      <c r="AW509" s="13" t="s">
        <v>33</v>
      </c>
      <c r="AX509" s="13" t="s">
        <v>72</v>
      </c>
      <c r="AY509" s="165" t="s">
        <v>408</v>
      </c>
    </row>
    <row r="510" spans="2:65" s="12" customFormat="1">
      <c r="B510" s="155"/>
      <c r="D510" s="156" t="s">
        <v>419</v>
      </c>
      <c r="E510" s="157" t="s">
        <v>3</v>
      </c>
      <c r="F510" s="158" t="s">
        <v>912</v>
      </c>
      <c r="H510" s="159">
        <v>2.988</v>
      </c>
      <c r="I510" s="160"/>
      <c r="L510" s="155"/>
      <c r="M510" s="161"/>
      <c r="T510" s="162"/>
      <c r="AT510" s="157" t="s">
        <v>419</v>
      </c>
      <c r="AU510" s="157" t="s">
        <v>114</v>
      </c>
      <c r="AV510" s="12" t="s">
        <v>80</v>
      </c>
      <c r="AW510" s="12" t="s">
        <v>33</v>
      </c>
      <c r="AX510" s="12" t="s">
        <v>72</v>
      </c>
      <c r="AY510" s="157" t="s">
        <v>408</v>
      </c>
    </row>
    <row r="511" spans="2:65" s="13" customFormat="1">
      <c r="B511" s="164"/>
      <c r="D511" s="156" t="s">
        <v>419</v>
      </c>
      <c r="E511" s="165" t="s">
        <v>3</v>
      </c>
      <c r="F511" s="166" t="s">
        <v>913</v>
      </c>
      <c r="H511" s="165" t="s">
        <v>3</v>
      </c>
      <c r="I511" s="167"/>
      <c r="L511" s="164"/>
      <c r="M511" s="168"/>
      <c r="T511" s="169"/>
      <c r="AT511" s="165" t="s">
        <v>419</v>
      </c>
      <c r="AU511" s="165" t="s">
        <v>114</v>
      </c>
      <c r="AV511" s="13" t="s">
        <v>76</v>
      </c>
      <c r="AW511" s="13" t="s">
        <v>33</v>
      </c>
      <c r="AX511" s="13" t="s">
        <v>72</v>
      </c>
      <c r="AY511" s="165" t="s">
        <v>408</v>
      </c>
    </row>
    <row r="512" spans="2:65" s="12" customFormat="1">
      <c r="B512" s="155"/>
      <c r="D512" s="156" t="s">
        <v>419</v>
      </c>
      <c r="E512" s="157" t="s">
        <v>3</v>
      </c>
      <c r="F512" s="158" t="s">
        <v>914</v>
      </c>
      <c r="H512" s="159">
        <v>3.32</v>
      </c>
      <c r="I512" s="160"/>
      <c r="L512" s="155"/>
      <c r="M512" s="161"/>
      <c r="T512" s="162"/>
      <c r="AT512" s="157" t="s">
        <v>419</v>
      </c>
      <c r="AU512" s="157" t="s">
        <v>114</v>
      </c>
      <c r="AV512" s="12" t="s">
        <v>80</v>
      </c>
      <c r="AW512" s="12" t="s">
        <v>33</v>
      </c>
      <c r="AX512" s="12" t="s">
        <v>72</v>
      </c>
      <c r="AY512" s="157" t="s">
        <v>408</v>
      </c>
    </row>
    <row r="513" spans="2:65" s="15" customFormat="1">
      <c r="B513" s="187"/>
      <c r="D513" s="156" t="s">
        <v>419</v>
      </c>
      <c r="E513" s="188" t="s">
        <v>3</v>
      </c>
      <c r="F513" s="189" t="s">
        <v>764</v>
      </c>
      <c r="H513" s="190">
        <v>8.9640000000000004</v>
      </c>
      <c r="I513" s="191"/>
      <c r="L513" s="187"/>
      <c r="M513" s="192"/>
      <c r="T513" s="193"/>
      <c r="AT513" s="188" t="s">
        <v>419</v>
      </c>
      <c r="AU513" s="188" t="s">
        <v>114</v>
      </c>
      <c r="AV513" s="15" t="s">
        <v>114</v>
      </c>
      <c r="AW513" s="15" t="s">
        <v>33</v>
      </c>
      <c r="AX513" s="15" t="s">
        <v>72</v>
      </c>
      <c r="AY513" s="188" t="s">
        <v>408</v>
      </c>
    </row>
    <row r="514" spans="2:65" s="13" customFormat="1">
      <c r="B514" s="164"/>
      <c r="D514" s="156" t="s">
        <v>419</v>
      </c>
      <c r="E514" s="165" t="s">
        <v>3</v>
      </c>
      <c r="F514" s="166" t="s">
        <v>915</v>
      </c>
      <c r="H514" s="165" t="s">
        <v>3</v>
      </c>
      <c r="I514" s="167"/>
      <c r="L514" s="164"/>
      <c r="M514" s="168"/>
      <c r="T514" s="169"/>
      <c r="AT514" s="165" t="s">
        <v>419</v>
      </c>
      <c r="AU514" s="165" t="s">
        <v>114</v>
      </c>
      <c r="AV514" s="13" t="s">
        <v>76</v>
      </c>
      <c r="AW514" s="13" t="s">
        <v>33</v>
      </c>
      <c r="AX514" s="13" t="s">
        <v>72</v>
      </c>
      <c r="AY514" s="165" t="s">
        <v>408</v>
      </c>
    </row>
    <row r="515" spans="2:65" s="13" customFormat="1">
      <c r="B515" s="164"/>
      <c r="D515" s="156" t="s">
        <v>419</v>
      </c>
      <c r="E515" s="165" t="s">
        <v>3</v>
      </c>
      <c r="F515" s="166" t="s">
        <v>909</v>
      </c>
      <c r="H515" s="165" t="s">
        <v>3</v>
      </c>
      <c r="I515" s="167"/>
      <c r="L515" s="164"/>
      <c r="M515" s="168"/>
      <c r="T515" s="169"/>
      <c r="AT515" s="165" t="s">
        <v>419</v>
      </c>
      <c r="AU515" s="165" t="s">
        <v>114</v>
      </c>
      <c r="AV515" s="13" t="s">
        <v>76</v>
      </c>
      <c r="AW515" s="13" t="s">
        <v>33</v>
      </c>
      <c r="AX515" s="13" t="s">
        <v>72</v>
      </c>
      <c r="AY515" s="165" t="s">
        <v>408</v>
      </c>
    </row>
    <row r="516" spans="2:65" s="12" customFormat="1">
      <c r="B516" s="155"/>
      <c r="D516" s="156" t="s">
        <v>419</v>
      </c>
      <c r="E516" s="157" t="s">
        <v>3</v>
      </c>
      <c r="F516" s="158" t="s">
        <v>916</v>
      </c>
      <c r="H516" s="159">
        <v>2.8860000000000001</v>
      </c>
      <c r="I516" s="160"/>
      <c r="L516" s="155"/>
      <c r="M516" s="161"/>
      <c r="T516" s="162"/>
      <c r="AT516" s="157" t="s">
        <v>419</v>
      </c>
      <c r="AU516" s="157" t="s">
        <v>114</v>
      </c>
      <c r="AV516" s="12" t="s">
        <v>80</v>
      </c>
      <c r="AW516" s="12" t="s">
        <v>33</v>
      </c>
      <c r="AX516" s="12" t="s">
        <v>72</v>
      </c>
      <c r="AY516" s="157" t="s">
        <v>408</v>
      </c>
    </row>
    <row r="517" spans="2:65" s="12" customFormat="1">
      <c r="B517" s="155"/>
      <c r="D517" s="156" t="s">
        <v>419</v>
      </c>
      <c r="E517" s="157" t="s">
        <v>3</v>
      </c>
      <c r="F517" s="158" t="s">
        <v>917</v>
      </c>
      <c r="H517" s="159">
        <v>6.1749999999999998</v>
      </c>
      <c r="I517" s="160"/>
      <c r="L517" s="155"/>
      <c r="M517" s="161"/>
      <c r="T517" s="162"/>
      <c r="AT517" s="157" t="s">
        <v>419</v>
      </c>
      <c r="AU517" s="157" t="s">
        <v>114</v>
      </c>
      <c r="AV517" s="12" t="s">
        <v>80</v>
      </c>
      <c r="AW517" s="12" t="s">
        <v>33</v>
      </c>
      <c r="AX517" s="12" t="s">
        <v>72</v>
      </c>
      <c r="AY517" s="157" t="s">
        <v>408</v>
      </c>
    </row>
    <row r="518" spans="2:65" s="12" customFormat="1">
      <c r="B518" s="155"/>
      <c r="D518" s="156" t="s">
        <v>419</v>
      </c>
      <c r="E518" s="157" t="s">
        <v>3</v>
      </c>
      <c r="F518" s="158" t="s">
        <v>918</v>
      </c>
      <c r="H518" s="159">
        <v>6.1749999999999998</v>
      </c>
      <c r="I518" s="160"/>
      <c r="L518" s="155"/>
      <c r="M518" s="161"/>
      <c r="T518" s="162"/>
      <c r="AT518" s="157" t="s">
        <v>419</v>
      </c>
      <c r="AU518" s="157" t="s">
        <v>114</v>
      </c>
      <c r="AV518" s="12" t="s">
        <v>80</v>
      </c>
      <c r="AW518" s="12" t="s">
        <v>33</v>
      </c>
      <c r="AX518" s="12" t="s">
        <v>72</v>
      </c>
      <c r="AY518" s="157" t="s">
        <v>408</v>
      </c>
    </row>
    <row r="519" spans="2:65" s="12" customFormat="1">
      <c r="B519" s="155"/>
      <c r="D519" s="156" t="s">
        <v>419</v>
      </c>
      <c r="E519" s="157" t="s">
        <v>3</v>
      </c>
      <c r="F519" s="158" t="s">
        <v>919</v>
      </c>
      <c r="H519" s="159">
        <v>2.6</v>
      </c>
      <c r="I519" s="160"/>
      <c r="L519" s="155"/>
      <c r="M519" s="161"/>
      <c r="T519" s="162"/>
      <c r="AT519" s="157" t="s">
        <v>419</v>
      </c>
      <c r="AU519" s="157" t="s">
        <v>114</v>
      </c>
      <c r="AV519" s="12" t="s">
        <v>80</v>
      </c>
      <c r="AW519" s="12" t="s">
        <v>33</v>
      </c>
      <c r="AX519" s="12" t="s">
        <v>72</v>
      </c>
      <c r="AY519" s="157" t="s">
        <v>408</v>
      </c>
    </row>
    <row r="520" spans="2:65" s="15" customFormat="1">
      <c r="B520" s="187"/>
      <c r="D520" s="156" t="s">
        <v>419</v>
      </c>
      <c r="E520" s="188" t="s">
        <v>3</v>
      </c>
      <c r="F520" s="189" t="s">
        <v>764</v>
      </c>
      <c r="H520" s="190">
        <v>17.835999999999999</v>
      </c>
      <c r="I520" s="191"/>
      <c r="L520" s="187"/>
      <c r="M520" s="192"/>
      <c r="T520" s="193"/>
      <c r="AT520" s="188" t="s">
        <v>419</v>
      </c>
      <c r="AU520" s="188" t="s">
        <v>114</v>
      </c>
      <c r="AV520" s="15" t="s">
        <v>114</v>
      </c>
      <c r="AW520" s="15" t="s">
        <v>33</v>
      </c>
      <c r="AX520" s="15" t="s">
        <v>72</v>
      </c>
      <c r="AY520" s="188" t="s">
        <v>408</v>
      </c>
    </row>
    <row r="521" spans="2:65" s="14" customFormat="1">
      <c r="B521" s="170"/>
      <c r="D521" s="156" t="s">
        <v>419</v>
      </c>
      <c r="E521" s="171" t="s">
        <v>3</v>
      </c>
      <c r="F521" s="172" t="s">
        <v>451</v>
      </c>
      <c r="H521" s="173">
        <v>26.8</v>
      </c>
      <c r="I521" s="174"/>
      <c r="L521" s="170"/>
      <c r="M521" s="175"/>
      <c r="T521" s="176"/>
      <c r="AT521" s="171" t="s">
        <v>419</v>
      </c>
      <c r="AU521" s="171" t="s">
        <v>114</v>
      </c>
      <c r="AV521" s="14" t="s">
        <v>415</v>
      </c>
      <c r="AW521" s="14" t="s">
        <v>33</v>
      </c>
      <c r="AX521" s="14" t="s">
        <v>76</v>
      </c>
      <c r="AY521" s="171" t="s">
        <v>408</v>
      </c>
    </row>
    <row r="522" spans="2:65" s="1" customFormat="1" ht="37.799999999999997" customHeight="1">
      <c r="B522" s="137"/>
      <c r="C522" s="138" t="s">
        <v>920</v>
      </c>
      <c r="D522" s="138" t="s">
        <v>411</v>
      </c>
      <c r="E522" s="139" t="s">
        <v>921</v>
      </c>
      <c r="F522" s="140" t="s">
        <v>922</v>
      </c>
      <c r="G522" s="141" t="s">
        <v>117</v>
      </c>
      <c r="H522" s="142">
        <v>183.435</v>
      </c>
      <c r="I522" s="143"/>
      <c r="J522" s="144">
        <f>ROUND(I522*H522,2)</f>
        <v>0</v>
      </c>
      <c r="K522" s="140" t="s">
        <v>414</v>
      </c>
      <c r="L522" s="34"/>
      <c r="M522" s="145" t="s">
        <v>3</v>
      </c>
      <c r="N522" s="146" t="s">
        <v>43</v>
      </c>
      <c r="P522" s="147">
        <f>O522*H522</f>
        <v>0</v>
      </c>
      <c r="Q522" s="147">
        <v>9.4480999999999996E-2</v>
      </c>
      <c r="R522" s="147">
        <f>Q522*H522</f>
        <v>17.331122234999999</v>
      </c>
      <c r="S522" s="147">
        <v>0</v>
      </c>
      <c r="T522" s="148">
        <f>S522*H522</f>
        <v>0</v>
      </c>
      <c r="AR522" s="149" t="s">
        <v>415</v>
      </c>
      <c r="AT522" s="149" t="s">
        <v>411</v>
      </c>
      <c r="AU522" s="149" t="s">
        <v>114</v>
      </c>
      <c r="AY522" s="19" t="s">
        <v>408</v>
      </c>
      <c r="BE522" s="150">
        <f>IF(N522="základní",J522,0)</f>
        <v>0</v>
      </c>
      <c r="BF522" s="150">
        <f>IF(N522="snížená",J522,0)</f>
        <v>0</v>
      </c>
      <c r="BG522" s="150">
        <f>IF(N522="zákl. přenesená",J522,0)</f>
        <v>0</v>
      </c>
      <c r="BH522" s="150">
        <f>IF(N522="sníž. přenesená",J522,0)</f>
        <v>0</v>
      </c>
      <c r="BI522" s="150">
        <f>IF(N522="nulová",J522,0)</f>
        <v>0</v>
      </c>
      <c r="BJ522" s="19" t="s">
        <v>76</v>
      </c>
      <c r="BK522" s="150">
        <f>ROUND(I522*H522,2)</f>
        <v>0</v>
      </c>
      <c r="BL522" s="19" t="s">
        <v>415</v>
      </c>
      <c r="BM522" s="149" t="s">
        <v>923</v>
      </c>
    </row>
    <row r="523" spans="2:65" s="1" customFormat="1">
      <c r="B523" s="34"/>
      <c r="D523" s="151" t="s">
        <v>417</v>
      </c>
      <c r="F523" s="152" t="s">
        <v>924</v>
      </c>
      <c r="I523" s="153"/>
      <c r="L523" s="34"/>
      <c r="M523" s="154"/>
      <c r="T523" s="55"/>
      <c r="AT523" s="19" t="s">
        <v>417</v>
      </c>
      <c r="AU523" s="19" t="s">
        <v>114</v>
      </c>
    </row>
    <row r="524" spans="2:65" s="13" customFormat="1">
      <c r="B524" s="164"/>
      <c r="D524" s="156" t="s">
        <v>419</v>
      </c>
      <c r="E524" s="165" t="s">
        <v>3</v>
      </c>
      <c r="F524" s="166" t="s">
        <v>773</v>
      </c>
      <c r="H524" s="165" t="s">
        <v>3</v>
      </c>
      <c r="I524" s="167"/>
      <c r="L524" s="164"/>
      <c r="M524" s="168"/>
      <c r="T524" s="169"/>
      <c r="AT524" s="165" t="s">
        <v>419</v>
      </c>
      <c r="AU524" s="165" t="s">
        <v>114</v>
      </c>
      <c r="AV524" s="13" t="s">
        <v>76</v>
      </c>
      <c r="AW524" s="13" t="s">
        <v>33</v>
      </c>
      <c r="AX524" s="13" t="s">
        <v>72</v>
      </c>
      <c r="AY524" s="165" t="s">
        <v>408</v>
      </c>
    </row>
    <row r="525" spans="2:65" s="13" customFormat="1">
      <c r="B525" s="164"/>
      <c r="D525" s="156" t="s">
        <v>419</v>
      </c>
      <c r="E525" s="165" t="s">
        <v>3</v>
      </c>
      <c r="F525" s="166" t="s">
        <v>913</v>
      </c>
      <c r="H525" s="165" t="s">
        <v>3</v>
      </c>
      <c r="I525" s="167"/>
      <c r="L525" s="164"/>
      <c r="M525" s="168"/>
      <c r="T525" s="169"/>
      <c r="AT525" s="165" t="s">
        <v>419</v>
      </c>
      <c r="AU525" s="165" t="s">
        <v>114</v>
      </c>
      <c r="AV525" s="13" t="s">
        <v>76</v>
      </c>
      <c r="AW525" s="13" t="s">
        <v>33</v>
      </c>
      <c r="AX525" s="13" t="s">
        <v>72</v>
      </c>
      <c r="AY525" s="165" t="s">
        <v>408</v>
      </c>
    </row>
    <row r="526" spans="2:65" s="12" customFormat="1">
      <c r="B526" s="155"/>
      <c r="D526" s="156" t="s">
        <v>419</v>
      </c>
      <c r="E526" s="157" t="s">
        <v>3</v>
      </c>
      <c r="F526" s="158" t="s">
        <v>925</v>
      </c>
      <c r="H526" s="159">
        <v>18.574999999999999</v>
      </c>
      <c r="I526" s="160"/>
      <c r="L526" s="155"/>
      <c r="M526" s="161"/>
      <c r="T526" s="162"/>
      <c r="AT526" s="157" t="s">
        <v>419</v>
      </c>
      <c r="AU526" s="157" t="s">
        <v>114</v>
      </c>
      <c r="AV526" s="12" t="s">
        <v>80</v>
      </c>
      <c r="AW526" s="12" t="s">
        <v>33</v>
      </c>
      <c r="AX526" s="12" t="s">
        <v>72</v>
      </c>
      <c r="AY526" s="157" t="s">
        <v>408</v>
      </c>
    </row>
    <row r="527" spans="2:65" s="12" customFormat="1">
      <c r="B527" s="155"/>
      <c r="D527" s="156" t="s">
        <v>419</v>
      </c>
      <c r="E527" s="157" t="s">
        <v>3</v>
      </c>
      <c r="F527" s="158" t="s">
        <v>926</v>
      </c>
      <c r="H527" s="159">
        <v>-4.8</v>
      </c>
      <c r="I527" s="160"/>
      <c r="L527" s="155"/>
      <c r="M527" s="161"/>
      <c r="T527" s="162"/>
      <c r="AT527" s="157" t="s">
        <v>419</v>
      </c>
      <c r="AU527" s="157" t="s">
        <v>114</v>
      </c>
      <c r="AV527" s="12" t="s">
        <v>80</v>
      </c>
      <c r="AW527" s="12" t="s">
        <v>33</v>
      </c>
      <c r="AX527" s="12" t="s">
        <v>72</v>
      </c>
      <c r="AY527" s="157" t="s">
        <v>408</v>
      </c>
    </row>
    <row r="528" spans="2:65" s="15" customFormat="1">
      <c r="B528" s="187"/>
      <c r="D528" s="156" t="s">
        <v>419</v>
      </c>
      <c r="E528" s="188" t="s">
        <v>3</v>
      </c>
      <c r="F528" s="189" t="s">
        <v>764</v>
      </c>
      <c r="H528" s="190">
        <v>13.775</v>
      </c>
      <c r="I528" s="191"/>
      <c r="L528" s="187"/>
      <c r="M528" s="192"/>
      <c r="T528" s="193"/>
      <c r="AT528" s="188" t="s">
        <v>419</v>
      </c>
      <c r="AU528" s="188" t="s">
        <v>114</v>
      </c>
      <c r="AV528" s="15" t="s">
        <v>114</v>
      </c>
      <c r="AW528" s="15" t="s">
        <v>33</v>
      </c>
      <c r="AX528" s="15" t="s">
        <v>72</v>
      </c>
      <c r="AY528" s="188" t="s">
        <v>408</v>
      </c>
    </row>
    <row r="529" spans="2:65" s="13" customFormat="1">
      <c r="B529" s="164"/>
      <c r="D529" s="156" t="s">
        <v>419</v>
      </c>
      <c r="E529" s="165" t="s">
        <v>3</v>
      </c>
      <c r="F529" s="166" t="s">
        <v>927</v>
      </c>
      <c r="H529" s="165" t="s">
        <v>3</v>
      </c>
      <c r="I529" s="167"/>
      <c r="L529" s="164"/>
      <c r="M529" s="168"/>
      <c r="T529" s="169"/>
      <c r="AT529" s="165" t="s">
        <v>419</v>
      </c>
      <c r="AU529" s="165" t="s">
        <v>114</v>
      </c>
      <c r="AV529" s="13" t="s">
        <v>76</v>
      </c>
      <c r="AW529" s="13" t="s">
        <v>33</v>
      </c>
      <c r="AX529" s="13" t="s">
        <v>72</v>
      </c>
      <c r="AY529" s="165" t="s">
        <v>408</v>
      </c>
    </row>
    <row r="530" spans="2:65" s="12" customFormat="1" ht="20.399999999999999">
      <c r="B530" s="155"/>
      <c r="D530" s="156" t="s">
        <v>419</v>
      </c>
      <c r="E530" s="157" t="s">
        <v>3</v>
      </c>
      <c r="F530" s="158" t="s">
        <v>928</v>
      </c>
      <c r="H530" s="159">
        <v>42.53</v>
      </c>
      <c r="I530" s="160"/>
      <c r="L530" s="155"/>
      <c r="M530" s="161"/>
      <c r="T530" s="162"/>
      <c r="AT530" s="157" t="s">
        <v>419</v>
      </c>
      <c r="AU530" s="157" t="s">
        <v>114</v>
      </c>
      <c r="AV530" s="12" t="s">
        <v>80</v>
      </c>
      <c r="AW530" s="12" t="s">
        <v>33</v>
      </c>
      <c r="AX530" s="12" t="s">
        <v>72</v>
      </c>
      <c r="AY530" s="157" t="s">
        <v>408</v>
      </c>
    </row>
    <row r="531" spans="2:65" s="12" customFormat="1">
      <c r="B531" s="155"/>
      <c r="D531" s="156" t="s">
        <v>419</v>
      </c>
      <c r="E531" s="157" t="s">
        <v>3</v>
      </c>
      <c r="F531" s="158" t="s">
        <v>929</v>
      </c>
      <c r="H531" s="159">
        <v>4.3</v>
      </c>
      <c r="I531" s="160"/>
      <c r="L531" s="155"/>
      <c r="M531" s="161"/>
      <c r="T531" s="162"/>
      <c r="AT531" s="157" t="s">
        <v>419</v>
      </c>
      <c r="AU531" s="157" t="s">
        <v>114</v>
      </c>
      <c r="AV531" s="12" t="s">
        <v>80</v>
      </c>
      <c r="AW531" s="12" t="s">
        <v>33</v>
      </c>
      <c r="AX531" s="12" t="s">
        <v>72</v>
      </c>
      <c r="AY531" s="157" t="s">
        <v>408</v>
      </c>
    </row>
    <row r="532" spans="2:65" s="12" customFormat="1">
      <c r="B532" s="155"/>
      <c r="D532" s="156" t="s">
        <v>419</v>
      </c>
      <c r="E532" s="157" t="s">
        <v>3</v>
      </c>
      <c r="F532" s="158" t="s">
        <v>930</v>
      </c>
      <c r="H532" s="159">
        <v>78</v>
      </c>
      <c r="I532" s="160"/>
      <c r="L532" s="155"/>
      <c r="M532" s="161"/>
      <c r="T532" s="162"/>
      <c r="AT532" s="157" t="s">
        <v>419</v>
      </c>
      <c r="AU532" s="157" t="s">
        <v>114</v>
      </c>
      <c r="AV532" s="12" t="s">
        <v>80</v>
      </c>
      <c r="AW532" s="12" t="s">
        <v>33</v>
      </c>
      <c r="AX532" s="12" t="s">
        <v>72</v>
      </c>
      <c r="AY532" s="157" t="s">
        <v>408</v>
      </c>
    </row>
    <row r="533" spans="2:65" s="12" customFormat="1">
      <c r="B533" s="155"/>
      <c r="D533" s="156" t="s">
        <v>419</v>
      </c>
      <c r="E533" s="157" t="s">
        <v>3</v>
      </c>
      <c r="F533" s="158" t="s">
        <v>931</v>
      </c>
      <c r="H533" s="159">
        <v>39.200000000000003</v>
      </c>
      <c r="I533" s="160"/>
      <c r="L533" s="155"/>
      <c r="M533" s="161"/>
      <c r="T533" s="162"/>
      <c r="AT533" s="157" t="s">
        <v>419</v>
      </c>
      <c r="AU533" s="157" t="s">
        <v>114</v>
      </c>
      <c r="AV533" s="12" t="s">
        <v>80</v>
      </c>
      <c r="AW533" s="12" t="s">
        <v>33</v>
      </c>
      <c r="AX533" s="12" t="s">
        <v>72</v>
      </c>
      <c r="AY533" s="157" t="s">
        <v>408</v>
      </c>
    </row>
    <row r="534" spans="2:65" s="12" customFormat="1">
      <c r="B534" s="155"/>
      <c r="D534" s="156" t="s">
        <v>419</v>
      </c>
      <c r="E534" s="157" t="s">
        <v>3</v>
      </c>
      <c r="F534" s="158" t="s">
        <v>932</v>
      </c>
      <c r="H534" s="159">
        <v>5.67</v>
      </c>
      <c r="I534" s="160"/>
      <c r="L534" s="155"/>
      <c r="M534" s="161"/>
      <c r="T534" s="162"/>
      <c r="AT534" s="157" t="s">
        <v>419</v>
      </c>
      <c r="AU534" s="157" t="s">
        <v>114</v>
      </c>
      <c r="AV534" s="12" t="s">
        <v>80</v>
      </c>
      <c r="AW534" s="12" t="s">
        <v>33</v>
      </c>
      <c r="AX534" s="12" t="s">
        <v>72</v>
      </c>
      <c r="AY534" s="157" t="s">
        <v>408</v>
      </c>
    </row>
    <row r="535" spans="2:65" s="12" customFormat="1">
      <c r="B535" s="155"/>
      <c r="D535" s="156" t="s">
        <v>419</v>
      </c>
      <c r="E535" s="157" t="s">
        <v>3</v>
      </c>
      <c r="F535" s="158" t="s">
        <v>933</v>
      </c>
      <c r="H535" s="159">
        <v>5.94</v>
      </c>
      <c r="I535" s="160"/>
      <c r="L535" s="155"/>
      <c r="M535" s="161"/>
      <c r="T535" s="162"/>
      <c r="AT535" s="157" t="s">
        <v>419</v>
      </c>
      <c r="AU535" s="157" t="s">
        <v>114</v>
      </c>
      <c r="AV535" s="12" t="s">
        <v>80</v>
      </c>
      <c r="AW535" s="12" t="s">
        <v>33</v>
      </c>
      <c r="AX535" s="12" t="s">
        <v>72</v>
      </c>
      <c r="AY535" s="157" t="s">
        <v>408</v>
      </c>
    </row>
    <row r="536" spans="2:65" s="12" customFormat="1">
      <c r="B536" s="155"/>
      <c r="D536" s="156" t="s">
        <v>419</v>
      </c>
      <c r="E536" s="157" t="s">
        <v>3</v>
      </c>
      <c r="F536" s="158" t="s">
        <v>934</v>
      </c>
      <c r="H536" s="159">
        <v>-5.98</v>
      </c>
      <c r="I536" s="160"/>
      <c r="L536" s="155"/>
      <c r="M536" s="161"/>
      <c r="T536" s="162"/>
      <c r="AT536" s="157" t="s">
        <v>419</v>
      </c>
      <c r="AU536" s="157" t="s">
        <v>114</v>
      </c>
      <c r="AV536" s="12" t="s">
        <v>80</v>
      </c>
      <c r="AW536" s="12" t="s">
        <v>33</v>
      </c>
      <c r="AX536" s="12" t="s">
        <v>72</v>
      </c>
      <c r="AY536" s="157" t="s">
        <v>408</v>
      </c>
    </row>
    <row r="537" spans="2:65" s="15" customFormat="1">
      <c r="B537" s="187"/>
      <c r="D537" s="156" t="s">
        <v>419</v>
      </c>
      <c r="E537" s="188" t="s">
        <v>3</v>
      </c>
      <c r="F537" s="189" t="s">
        <v>764</v>
      </c>
      <c r="H537" s="190">
        <v>169.66</v>
      </c>
      <c r="I537" s="191"/>
      <c r="L537" s="187"/>
      <c r="M537" s="192"/>
      <c r="T537" s="193"/>
      <c r="AT537" s="188" t="s">
        <v>419</v>
      </c>
      <c r="AU537" s="188" t="s">
        <v>114</v>
      </c>
      <c r="AV537" s="15" t="s">
        <v>114</v>
      </c>
      <c r="AW537" s="15" t="s">
        <v>33</v>
      </c>
      <c r="AX537" s="15" t="s">
        <v>72</v>
      </c>
      <c r="AY537" s="188" t="s">
        <v>408</v>
      </c>
    </row>
    <row r="538" spans="2:65" s="14" customFormat="1">
      <c r="B538" s="170"/>
      <c r="D538" s="156" t="s">
        <v>419</v>
      </c>
      <c r="E538" s="171" t="s">
        <v>3</v>
      </c>
      <c r="F538" s="172" t="s">
        <v>451</v>
      </c>
      <c r="H538" s="173">
        <v>183.435</v>
      </c>
      <c r="I538" s="174"/>
      <c r="L538" s="170"/>
      <c r="M538" s="175"/>
      <c r="T538" s="176"/>
      <c r="AT538" s="171" t="s">
        <v>419</v>
      </c>
      <c r="AU538" s="171" t="s">
        <v>114</v>
      </c>
      <c r="AV538" s="14" t="s">
        <v>415</v>
      </c>
      <c r="AW538" s="14" t="s">
        <v>33</v>
      </c>
      <c r="AX538" s="14" t="s">
        <v>76</v>
      </c>
      <c r="AY538" s="171" t="s">
        <v>408</v>
      </c>
    </row>
    <row r="539" spans="2:65" s="1" customFormat="1" ht="37.799999999999997" customHeight="1">
      <c r="B539" s="137"/>
      <c r="C539" s="138" t="s">
        <v>935</v>
      </c>
      <c r="D539" s="138" t="s">
        <v>411</v>
      </c>
      <c r="E539" s="139" t="s">
        <v>936</v>
      </c>
      <c r="F539" s="140" t="s">
        <v>937</v>
      </c>
      <c r="G539" s="141" t="s">
        <v>117</v>
      </c>
      <c r="H539" s="142">
        <v>4.3</v>
      </c>
      <c r="I539" s="143"/>
      <c r="J539" s="144">
        <f>ROUND(I539*H539,2)</f>
        <v>0</v>
      </c>
      <c r="K539" s="140" t="s">
        <v>414</v>
      </c>
      <c r="L539" s="34"/>
      <c r="M539" s="145" t="s">
        <v>3</v>
      </c>
      <c r="N539" s="146" t="s">
        <v>43</v>
      </c>
      <c r="P539" s="147">
        <f>O539*H539</f>
        <v>0</v>
      </c>
      <c r="Q539" s="147">
        <v>6.1719999999999997E-2</v>
      </c>
      <c r="R539" s="147">
        <f>Q539*H539</f>
        <v>0.26539599999999997</v>
      </c>
      <c r="S539" s="147">
        <v>0</v>
      </c>
      <c r="T539" s="148">
        <f>S539*H539</f>
        <v>0</v>
      </c>
      <c r="AR539" s="149" t="s">
        <v>415</v>
      </c>
      <c r="AT539" s="149" t="s">
        <v>411</v>
      </c>
      <c r="AU539" s="149" t="s">
        <v>114</v>
      </c>
      <c r="AY539" s="19" t="s">
        <v>408</v>
      </c>
      <c r="BE539" s="150">
        <f>IF(N539="základní",J539,0)</f>
        <v>0</v>
      </c>
      <c r="BF539" s="150">
        <f>IF(N539="snížená",J539,0)</f>
        <v>0</v>
      </c>
      <c r="BG539" s="150">
        <f>IF(N539="zákl. přenesená",J539,0)</f>
        <v>0</v>
      </c>
      <c r="BH539" s="150">
        <f>IF(N539="sníž. přenesená",J539,0)</f>
        <v>0</v>
      </c>
      <c r="BI539" s="150">
        <f>IF(N539="nulová",J539,0)</f>
        <v>0</v>
      </c>
      <c r="BJ539" s="19" t="s">
        <v>76</v>
      </c>
      <c r="BK539" s="150">
        <f>ROUND(I539*H539,2)</f>
        <v>0</v>
      </c>
      <c r="BL539" s="19" t="s">
        <v>415</v>
      </c>
      <c r="BM539" s="149" t="s">
        <v>938</v>
      </c>
    </row>
    <row r="540" spans="2:65" s="1" customFormat="1">
      <c r="B540" s="34"/>
      <c r="D540" s="151" t="s">
        <v>417</v>
      </c>
      <c r="F540" s="152" t="s">
        <v>939</v>
      </c>
      <c r="I540" s="153"/>
      <c r="L540" s="34"/>
      <c r="M540" s="154"/>
      <c r="T540" s="55"/>
      <c r="AT540" s="19" t="s">
        <v>417</v>
      </c>
      <c r="AU540" s="19" t="s">
        <v>114</v>
      </c>
    </row>
    <row r="541" spans="2:65" s="12" customFormat="1">
      <c r="B541" s="155"/>
      <c r="D541" s="156" t="s">
        <v>419</v>
      </c>
      <c r="E541" s="157" t="s">
        <v>3</v>
      </c>
      <c r="F541" s="158" t="s">
        <v>940</v>
      </c>
      <c r="H541" s="159">
        <v>4.3</v>
      </c>
      <c r="I541" s="160"/>
      <c r="L541" s="155"/>
      <c r="M541" s="161"/>
      <c r="T541" s="162"/>
      <c r="AT541" s="157" t="s">
        <v>419</v>
      </c>
      <c r="AU541" s="157" t="s">
        <v>114</v>
      </c>
      <c r="AV541" s="12" t="s">
        <v>80</v>
      </c>
      <c r="AW541" s="12" t="s">
        <v>33</v>
      </c>
      <c r="AX541" s="12" t="s">
        <v>76</v>
      </c>
      <c r="AY541" s="157" t="s">
        <v>408</v>
      </c>
    </row>
    <row r="542" spans="2:65" s="1" customFormat="1" ht="37.799999999999997" customHeight="1">
      <c r="B542" s="137"/>
      <c r="C542" s="138" t="s">
        <v>941</v>
      </c>
      <c r="D542" s="138" t="s">
        <v>411</v>
      </c>
      <c r="E542" s="139" t="s">
        <v>942</v>
      </c>
      <c r="F542" s="140" t="s">
        <v>943</v>
      </c>
      <c r="G542" s="141" t="s">
        <v>117</v>
      </c>
      <c r="H542" s="142">
        <v>167.369</v>
      </c>
      <c r="I542" s="143"/>
      <c r="J542" s="144">
        <f>ROUND(I542*H542,2)</f>
        <v>0</v>
      </c>
      <c r="K542" s="140" t="s">
        <v>414</v>
      </c>
      <c r="L542" s="34"/>
      <c r="M542" s="145" t="s">
        <v>3</v>
      </c>
      <c r="N542" s="146" t="s">
        <v>43</v>
      </c>
      <c r="P542" s="147">
        <f>O542*H542</f>
        <v>0</v>
      </c>
      <c r="Q542" s="147">
        <v>0.113955</v>
      </c>
      <c r="R542" s="147">
        <f>Q542*H542</f>
        <v>19.072534395000002</v>
      </c>
      <c r="S542" s="147">
        <v>0</v>
      </c>
      <c r="T542" s="148">
        <f>S542*H542</f>
        <v>0</v>
      </c>
      <c r="AR542" s="149" t="s">
        <v>415</v>
      </c>
      <c r="AT542" s="149" t="s">
        <v>411</v>
      </c>
      <c r="AU542" s="149" t="s">
        <v>114</v>
      </c>
      <c r="AY542" s="19" t="s">
        <v>408</v>
      </c>
      <c r="BE542" s="150">
        <f>IF(N542="základní",J542,0)</f>
        <v>0</v>
      </c>
      <c r="BF542" s="150">
        <f>IF(N542="snížená",J542,0)</f>
        <v>0</v>
      </c>
      <c r="BG542" s="150">
        <f>IF(N542="zákl. přenesená",J542,0)</f>
        <v>0</v>
      </c>
      <c r="BH542" s="150">
        <f>IF(N542="sníž. přenesená",J542,0)</f>
        <v>0</v>
      </c>
      <c r="BI542" s="150">
        <f>IF(N542="nulová",J542,0)</f>
        <v>0</v>
      </c>
      <c r="BJ542" s="19" t="s">
        <v>76</v>
      </c>
      <c r="BK542" s="150">
        <f>ROUND(I542*H542,2)</f>
        <v>0</v>
      </c>
      <c r="BL542" s="19" t="s">
        <v>415</v>
      </c>
      <c r="BM542" s="149" t="s">
        <v>944</v>
      </c>
    </row>
    <row r="543" spans="2:65" s="1" customFormat="1">
      <c r="B543" s="34"/>
      <c r="D543" s="151" t="s">
        <v>417</v>
      </c>
      <c r="F543" s="152" t="s">
        <v>945</v>
      </c>
      <c r="I543" s="153"/>
      <c r="L543" s="34"/>
      <c r="M543" s="154"/>
      <c r="T543" s="55"/>
      <c r="AT543" s="19" t="s">
        <v>417</v>
      </c>
      <c r="AU543" s="19" t="s">
        <v>114</v>
      </c>
    </row>
    <row r="544" spans="2:65" s="13" customFormat="1">
      <c r="B544" s="164"/>
      <c r="D544" s="156" t="s">
        <v>419</v>
      </c>
      <c r="E544" s="165" t="s">
        <v>3</v>
      </c>
      <c r="F544" s="166" t="s">
        <v>773</v>
      </c>
      <c r="H544" s="165" t="s">
        <v>3</v>
      </c>
      <c r="I544" s="167"/>
      <c r="L544" s="164"/>
      <c r="M544" s="168"/>
      <c r="T544" s="169"/>
      <c r="AT544" s="165" t="s">
        <v>419</v>
      </c>
      <c r="AU544" s="165" t="s">
        <v>114</v>
      </c>
      <c r="AV544" s="13" t="s">
        <v>76</v>
      </c>
      <c r="AW544" s="13" t="s">
        <v>33</v>
      </c>
      <c r="AX544" s="13" t="s">
        <v>72</v>
      </c>
      <c r="AY544" s="165" t="s">
        <v>408</v>
      </c>
    </row>
    <row r="545" spans="2:65" s="12" customFormat="1" ht="20.399999999999999">
      <c r="B545" s="155"/>
      <c r="D545" s="156" t="s">
        <v>419</v>
      </c>
      <c r="E545" s="157" t="s">
        <v>3</v>
      </c>
      <c r="F545" s="158" t="s">
        <v>946</v>
      </c>
      <c r="H545" s="159">
        <v>108.498</v>
      </c>
      <c r="I545" s="160"/>
      <c r="L545" s="155"/>
      <c r="M545" s="161"/>
      <c r="T545" s="162"/>
      <c r="AT545" s="157" t="s">
        <v>419</v>
      </c>
      <c r="AU545" s="157" t="s">
        <v>114</v>
      </c>
      <c r="AV545" s="12" t="s">
        <v>80</v>
      </c>
      <c r="AW545" s="12" t="s">
        <v>33</v>
      </c>
      <c r="AX545" s="12" t="s">
        <v>72</v>
      </c>
      <c r="AY545" s="157" t="s">
        <v>408</v>
      </c>
    </row>
    <row r="546" spans="2:65" s="12" customFormat="1">
      <c r="B546" s="155"/>
      <c r="D546" s="156" t="s">
        <v>419</v>
      </c>
      <c r="E546" s="157" t="s">
        <v>3</v>
      </c>
      <c r="F546" s="158" t="s">
        <v>947</v>
      </c>
      <c r="H546" s="159">
        <v>-21.657</v>
      </c>
      <c r="I546" s="160"/>
      <c r="L546" s="155"/>
      <c r="M546" s="161"/>
      <c r="T546" s="162"/>
      <c r="AT546" s="157" t="s">
        <v>419</v>
      </c>
      <c r="AU546" s="157" t="s">
        <v>114</v>
      </c>
      <c r="AV546" s="12" t="s">
        <v>80</v>
      </c>
      <c r="AW546" s="12" t="s">
        <v>33</v>
      </c>
      <c r="AX546" s="12" t="s">
        <v>72</v>
      </c>
      <c r="AY546" s="157" t="s">
        <v>408</v>
      </c>
    </row>
    <row r="547" spans="2:65" s="12" customFormat="1">
      <c r="B547" s="155"/>
      <c r="D547" s="156" t="s">
        <v>419</v>
      </c>
      <c r="E547" s="157" t="s">
        <v>3</v>
      </c>
      <c r="F547" s="158" t="s">
        <v>948</v>
      </c>
      <c r="H547" s="159">
        <v>-1.1499999999999999</v>
      </c>
      <c r="I547" s="160"/>
      <c r="L547" s="155"/>
      <c r="M547" s="161"/>
      <c r="T547" s="162"/>
      <c r="AT547" s="157" t="s">
        <v>419</v>
      </c>
      <c r="AU547" s="157" t="s">
        <v>114</v>
      </c>
      <c r="AV547" s="12" t="s">
        <v>80</v>
      </c>
      <c r="AW547" s="12" t="s">
        <v>33</v>
      </c>
      <c r="AX547" s="12" t="s">
        <v>72</v>
      </c>
      <c r="AY547" s="157" t="s">
        <v>408</v>
      </c>
    </row>
    <row r="548" spans="2:65" s="15" customFormat="1">
      <c r="B548" s="187"/>
      <c r="D548" s="156" t="s">
        <v>419</v>
      </c>
      <c r="E548" s="188" t="s">
        <v>3</v>
      </c>
      <c r="F548" s="189" t="s">
        <v>764</v>
      </c>
      <c r="H548" s="190">
        <v>85.691000000000003</v>
      </c>
      <c r="I548" s="191"/>
      <c r="L548" s="187"/>
      <c r="M548" s="192"/>
      <c r="T548" s="193"/>
      <c r="AT548" s="188" t="s">
        <v>419</v>
      </c>
      <c r="AU548" s="188" t="s">
        <v>114</v>
      </c>
      <c r="AV548" s="15" t="s">
        <v>114</v>
      </c>
      <c r="AW548" s="15" t="s">
        <v>33</v>
      </c>
      <c r="AX548" s="15" t="s">
        <v>72</v>
      </c>
      <c r="AY548" s="188" t="s">
        <v>408</v>
      </c>
    </row>
    <row r="549" spans="2:65" s="13" customFormat="1">
      <c r="B549" s="164"/>
      <c r="D549" s="156" t="s">
        <v>419</v>
      </c>
      <c r="E549" s="165" t="s">
        <v>3</v>
      </c>
      <c r="F549" s="166" t="s">
        <v>915</v>
      </c>
      <c r="H549" s="165" t="s">
        <v>3</v>
      </c>
      <c r="I549" s="167"/>
      <c r="L549" s="164"/>
      <c r="M549" s="168"/>
      <c r="T549" s="169"/>
      <c r="AT549" s="165" t="s">
        <v>419</v>
      </c>
      <c r="AU549" s="165" t="s">
        <v>114</v>
      </c>
      <c r="AV549" s="13" t="s">
        <v>76</v>
      </c>
      <c r="AW549" s="13" t="s">
        <v>33</v>
      </c>
      <c r="AX549" s="13" t="s">
        <v>72</v>
      </c>
      <c r="AY549" s="165" t="s">
        <v>408</v>
      </c>
    </row>
    <row r="550" spans="2:65" s="12" customFormat="1" ht="20.399999999999999">
      <c r="B550" s="155"/>
      <c r="D550" s="156" t="s">
        <v>419</v>
      </c>
      <c r="E550" s="157" t="s">
        <v>3</v>
      </c>
      <c r="F550" s="158" t="s">
        <v>949</v>
      </c>
      <c r="H550" s="159">
        <v>89.278000000000006</v>
      </c>
      <c r="I550" s="160"/>
      <c r="L550" s="155"/>
      <c r="M550" s="161"/>
      <c r="T550" s="162"/>
      <c r="AT550" s="157" t="s">
        <v>419</v>
      </c>
      <c r="AU550" s="157" t="s">
        <v>114</v>
      </c>
      <c r="AV550" s="12" t="s">
        <v>80</v>
      </c>
      <c r="AW550" s="12" t="s">
        <v>33</v>
      </c>
      <c r="AX550" s="12" t="s">
        <v>72</v>
      </c>
      <c r="AY550" s="157" t="s">
        <v>408</v>
      </c>
    </row>
    <row r="551" spans="2:65" s="12" customFormat="1">
      <c r="B551" s="155"/>
      <c r="D551" s="156" t="s">
        <v>419</v>
      </c>
      <c r="E551" s="157" t="s">
        <v>3</v>
      </c>
      <c r="F551" s="158" t="s">
        <v>950</v>
      </c>
      <c r="H551" s="159">
        <v>-11.17</v>
      </c>
      <c r="I551" s="160"/>
      <c r="L551" s="155"/>
      <c r="M551" s="161"/>
      <c r="T551" s="162"/>
      <c r="AT551" s="157" t="s">
        <v>419</v>
      </c>
      <c r="AU551" s="157" t="s">
        <v>114</v>
      </c>
      <c r="AV551" s="12" t="s">
        <v>80</v>
      </c>
      <c r="AW551" s="12" t="s">
        <v>33</v>
      </c>
      <c r="AX551" s="12" t="s">
        <v>72</v>
      </c>
      <c r="AY551" s="157" t="s">
        <v>408</v>
      </c>
    </row>
    <row r="552" spans="2:65" s="15" customFormat="1">
      <c r="B552" s="187"/>
      <c r="D552" s="156" t="s">
        <v>419</v>
      </c>
      <c r="E552" s="188" t="s">
        <v>3</v>
      </c>
      <c r="F552" s="189" t="s">
        <v>764</v>
      </c>
      <c r="H552" s="190">
        <v>78.108000000000004</v>
      </c>
      <c r="I552" s="191"/>
      <c r="L552" s="187"/>
      <c r="M552" s="192"/>
      <c r="T552" s="193"/>
      <c r="AT552" s="188" t="s">
        <v>419</v>
      </c>
      <c r="AU552" s="188" t="s">
        <v>114</v>
      </c>
      <c r="AV552" s="15" t="s">
        <v>114</v>
      </c>
      <c r="AW552" s="15" t="s">
        <v>33</v>
      </c>
      <c r="AX552" s="15" t="s">
        <v>72</v>
      </c>
      <c r="AY552" s="188" t="s">
        <v>408</v>
      </c>
    </row>
    <row r="553" spans="2:65" s="13" customFormat="1">
      <c r="B553" s="164"/>
      <c r="D553" s="156" t="s">
        <v>419</v>
      </c>
      <c r="E553" s="165" t="s">
        <v>3</v>
      </c>
      <c r="F553" s="166" t="s">
        <v>951</v>
      </c>
      <c r="H553" s="165" t="s">
        <v>3</v>
      </c>
      <c r="I553" s="167"/>
      <c r="L553" s="164"/>
      <c r="M553" s="168"/>
      <c r="T553" s="169"/>
      <c r="AT553" s="165" t="s">
        <v>419</v>
      </c>
      <c r="AU553" s="165" t="s">
        <v>114</v>
      </c>
      <c r="AV553" s="13" t="s">
        <v>76</v>
      </c>
      <c r="AW553" s="13" t="s">
        <v>33</v>
      </c>
      <c r="AX553" s="13" t="s">
        <v>72</v>
      </c>
      <c r="AY553" s="165" t="s">
        <v>408</v>
      </c>
    </row>
    <row r="554" spans="2:65" s="12" customFormat="1">
      <c r="B554" s="155"/>
      <c r="D554" s="156" t="s">
        <v>419</v>
      </c>
      <c r="E554" s="157" t="s">
        <v>3</v>
      </c>
      <c r="F554" s="158" t="s">
        <v>952</v>
      </c>
      <c r="H554" s="159">
        <v>3.57</v>
      </c>
      <c r="I554" s="160"/>
      <c r="L554" s="155"/>
      <c r="M554" s="161"/>
      <c r="T554" s="162"/>
      <c r="AT554" s="157" t="s">
        <v>419</v>
      </c>
      <c r="AU554" s="157" t="s">
        <v>114</v>
      </c>
      <c r="AV554" s="12" t="s">
        <v>80</v>
      </c>
      <c r="AW554" s="12" t="s">
        <v>33</v>
      </c>
      <c r="AX554" s="12" t="s">
        <v>72</v>
      </c>
      <c r="AY554" s="157" t="s">
        <v>408</v>
      </c>
    </row>
    <row r="555" spans="2:65" s="15" customFormat="1">
      <c r="B555" s="187"/>
      <c r="D555" s="156" t="s">
        <v>419</v>
      </c>
      <c r="E555" s="188" t="s">
        <v>3</v>
      </c>
      <c r="F555" s="189" t="s">
        <v>764</v>
      </c>
      <c r="H555" s="190">
        <v>3.57</v>
      </c>
      <c r="I555" s="191"/>
      <c r="L555" s="187"/>
      <c r="M555" s="192"/>
      <c r="T555" s="193"/>
      <c r="AT555" s="188" t="s">
        <v>419</v>
      </c>
      <c r="AU555" s="188" t="s">
        <v>114</v>
      </c>
      <c r="AV555" s="15" t="s">
        <v>114</v>
      </c>
      <c r="AW555" s="15" t="s">
        <v>33</v>
      </c>
      <c r="AX555" s="15" t="s">
        <v>72</v>
      </c>
      <c r="AY555" s="188" t="s">
        <v>408</v>
      </c>
    </row>
    <row r="556" spans="2:65" s="14" customFormat="1">
      <c r="B556" s="170"/>
      <c r="D556" s="156" t="s">
        <v>419</v>
      </c>
      <c r="E556" s="171" t="s">
        <v>3</v>
      </c>
      <c r="F556" s="172" t="s">
        <v>451</v>
      </c>
      <c r="H556" s="173">
        <v>167.369</v>
      </c>
      <c r="I556" s="174"/>
      <c r="L556" s="170"/>
      <c r="M556" s="175"/>
      <c r="T556" s="176"/>
      <c r="AT556" s="171" t="s">
        <v>419</v>
      </c>
      <c r="AU556" s="171" t="s">
        <v>114</v>
      </c>
      <c r="AV556" s="14" t="s">
        <v>415</v>
      </c>
      <c r="AW556" s="14" t="s">
        <v>33</v>
      </c>
      <c r="AX556" s="14" t="s">
        <v>76</v>
      </c>
      <c r="AY556" s="171" t="s">
        <v>408</v>
      </c>
    </row>
    <row r="557" spans="2:65" s="1" customFormat="1" ht="24.15" customHeight="1">
      <c r="B557" s="137"/>
      <c r="C557" s="138" t="s">
        <v>953</v>
      </c>
      <c r="D557" s="138" t="s">
        <v>411</v>
      </c>
      <c r="E557" s="139" t="s">
        <v>954</v>
      </c>
      <c r="F557" s="140" t="s">
        <v>955</v>
      </c>
      <c r="G557" s="141" t="s">
        <v>650</v>
      </c>
      <c r="H557" s="142">
        <v>73.933000000000007</v>
      </c>
      <c r="I557" s="143"/>
      <c r="J557" s="144">
        <f>ROUND(I557*H557,2)</f>
        <v>0</v>
      </c>
      <c r="K557" s="140" t="s">
        <v>414</v>
      </c>
      <c r="L557" s="34"/>
      <c r="M557" s="145" t="s">
        <v>3</v>
      </c>
      <c r="N557" s="146" t="s">
        <v>43</v>
      </c>
      <c r="P557" s="147">
        <f>O557*H557</f>
        <v>0</v>
      </c>
      <c r="Q557" s="147">
        <v>1.2040709999999999E-4</v>
      </c>
      <c r="R557" s="147">
        <f>Q557*H557</f>
        <v>8.9020581243E-3</v>
      </c>
      <c r="S557" s="147">
        <v>0</v>
      </c>
      <c r="T557" s="148">
        <f>S557*H557</f>
        <v>0</v>
      </c>
      <c r="AR557" s="149" t="s">
        <v>415</v>
      </c>
      <c r="AT557" s="149" t="s">
        <v>411</v>
      </c>
      <c r="AU557" s="149" t="s">
        <v>114</v>
      </c>
      <c r="AY557" s="19" t="s">
        <v>408</v>
      </c>
      <c r="BE557" s="150">
        <f>IF(N557="základní",J557,0)</f>
        <v>0</v>
      </c>
      <c r="BF557" s="150">
        <f>IF(N557="snížená",J557,0)</f>
        <v>0</v>
      </c>
      <c r="BG557" s="150">
        <f>IF(N557="zákl. přenesená",J557,0)</f>
        <v>0</v>
      </c>
      <c r="BH557" s="150">
        <f>IF(N557="sníž. přenesená",J557,0)</f>
        <v>0</v>
      </c>
      <c r="BI557" s="150">
        <f>IF(N557="nulová",J557,0)</f>
        <v>0</v>
      </c>
      <c r="BJ557" s="19" t="s">
        <v>76</v>
      </c>
      <c r="BK557" s="150">
        <f>ROUND(I557*H557,2)</f>
        <v>0</v>
      </c>
      <c r="BL557" s="19" t="s">
        <v>415</v>
      </c>
      <c r="BM557" s="149" t="s">
        <v>956</v>
      </c>
    </row>
    <row r="558" spans="2:65" s="1" customFormat="1">
      <c r="B558" s="34"/>
      <c r="D558" s="151" t="s">
        <v>417</v>
      </c>
      <c r="F558" s="152" t="s">
        <v>957</v>
      </c>
      <c r="I558" s="153"/>
      <c r="L558" s="34"/>
      <c r="M558" s="154"/>
      <c r="T558" s="55"/>
      <c r="AT558" s="19" t="s">
        <v>417</v>
      </c>
      <c r="AU558" s="19" t="s">
        <v>114</v>
      </c>
    </row>
    <row r="559" spans="2:65" s="13" customFormat="1">
      <c r="B559" s="164"/>
      <c r="D559" s="156" t="s">
        <v>419</v>
      </c>
      <c r="E559" s="165" t="s">
        <v>3</v>
      </c>
      <c r="F559" s="166" t="s">
        <v>958</v>
      </c>
      <c r="H559" s="165" t="s">
        <v>3</v>
      </c>
      <c r="I559" s="167"/>
      <c r="L559" s="164"/>
      <c r="M559" s="168"/>
      <c r="T559" s="169"/>
      <c r="AT559" s="165" t="s">
        <v>419</v>
      </c>
      <c r="AU559" s="165" t="s">
        <v>114</v>
      </c>
      <c r="AV559" s="13" t="s">
        <v>76</v>
      </c>
      <c r="AW559" s="13" t="s">
        <v>33</v>
      </c>
      <c r="AX559" s="13" t="s">
        <v>72</v>
      </c>
      <c r="AY559" s="165" t="s">
        <v>408</v>
      </c>
    </row>
    <row r="560" spans="2:65" s="13" customFormat="1">
      <c r="B560" s="164"/>
      <c r="D560" s="156" t="s">
        <v>419</v>
      </c>
      <c r="E560" s="165" t="s">
        <v>3</v>
      </c>
      <c r="F560" s="166" t="s">
        <v>773</v>
      </c>
      <c r="H560" s="165" t="s">
        <v>3</v>
      </c>
      <c r="I560" s="167"/>
      <c r="L560" s="164"/>
      <c r="M560" s="168"/>
      <c r="T560" s="169"/>
      <c r="AT560" s="165" t="s">
        <v>419</v>
      </c>
      <c r="AU560" s="165" t="s">
        <v>114</v>
      </c>
      <c r="AV560" s="13" t="s">
        <v>76</v>
      </c>
      <c r="AW560" s="13" t="s">
        <v>33</v>
      </c>
      <c r="AX560" s="13" t="s">
        <v>72</v>
      </c>
      <c r="AY560" s="165" t="s">
        <v>408</v>
      </c>
    </row>
    <row r="561" spans="2:51" s="13" customFormat="1">
      <c r="B561" s="164"/>
      <c r="D561" s="156" t="s">
        <v>419</v>
      </c>
      <c r="E561" s="165" t="s">
        <v>3</v>
      </c>
      <c r="F561" s="166" t="s">
        <v>909</v>
      </c>
      <c r="H561" s="165" t="s">
        <v>3</v>
      </c>
      <c r="I561" s="167"/>
      <c r="L561" s="164"/>
      <c r="M561" s="168"/>
      <c r="T561" s="169"/>
      <c r="AT561" s="165" t="s">
        <v>419</v>
      </c>
      <c r="AU561" s="165" t="s">
        <v>114</v>
      </c>
      <c r="AV561" s="13" t="s">
        <v>76</v>
      </c>
      <c r="AW561" s="13" t="s">
        <v>33</v>
      </c>
      <c r="AX561" s="13" t="s">
        <v>72</v>
      </c>
      <c r="AY561" s="165" t="s">
        <v>408</v>
      </c>
    </row>
    <row r="562" spans="2:51" s="12" customFormat="1">
      <c r="B562" s="155"/>
      <c r="D562" s="156" t="s">
        <v>419</v>
      </c>
      <c r="E562" s="157" t="s">
        <v>3</v>
      </c>
      <c r="F562" s="158" t="s">
        <v>959</v>
      </c>
      <c r="H562" s="159">
        <v>0.8</v>
      </c>
      <c r="I562" s="160"/>
      <c r="L562" s="155"/>
      <c r="M562" s="161"/>
      <c r="T562" s="162"/>
      <c r="AT562" s="157" t="s">
        <v>419</v>
      </c>
      <c r="AU562" s="157" t="s">
        <v>114</v>
      </c>
      <c r="AV562" s="12" t="s">
        <v>80</v>
      </c>
      <c r="AW562" s="12" t="s">
        <v>33</v>
      </c>
      <c r="AX562" s="12" t="s">
        <v>72</v>
      </c>
      <c r="AY562" s="157" t="s">
        <v>408</v>
      </c>
    </row>
    <row r="563" spans="2:51" s="13" customFormat="1">
      <c r="B563" s="164"/>
      <c r="D563" s="156" t="s">
        <v>419</v>
      </c>
      <c r="E563" s="165" t="s">
        <v>3</v>
      </c>
      <c r="F563" s="166" t="s">
        <v>911</v>
      </c>
      <c r="H563" s="165" t="s">
        <v>3</v>
      </c>
      <c r="I563" s="167"/>
      <c r="L563" s="164"/>
      <c r="M563" s="168"/>
      <c r="T563" s="169"/>
      <c r="AT563" s="165" t="s">
        <v>419</v>
      </c>
      <c r="AU563" s="165" t="s">
        <v>114</v>
      </c>
      <c r="AV563" s="13" t="s">
        <v>76</v>
      </c>
      <c r="AW563" s="13" t="s">
        <v>33</v>
      </c>
      <c r="AX563" s="13" t="s">
        <v>72</v>
      </c>
      <c r="AY563" s="165" t="s">
        <v>408</v>
      </c>
    </row>
    <row r="564" spans="2:51" s="12" customFormat="1">
      <c r="B564" s="155"/>
      <c r="D564" s="156" t="s">
        <v>419</v>
      </c>
      <c r="E564" s="157" t="s">
        <v>3</v>
      </c>
      <c r="F564" s="158" t="s">
        <v>960</v>
      </c>
      <c r="H564" s="159">
        <v>0.9</v>
      </c>
      <c r="I564" s="160"/>
      <c r="L564" s="155"/>
      <c r="M564" s="161"/>
      <c r="T564" s="162"/>
      <c r="AT564" s="157" t="s">
        <v>419</v>
      </c>
      <c r="AU564" s="157" t="s">
        <v>114</v>
      </c>
      <c r="AV564" s="12" t="s">
        <v>80</v>
      </c>
      <c r="AW564" s="12" t="s">
        <v>33</v>
      </c>
      <c r="AX564" s="12" t="s">
        <v>72</v>
      </c>
      <c r="AY564" s="157" t="s">
        <v>408</v>
      </c>
    </row>
    <row r="565" spans="2:51" s="13" customFormat="1">
      <c r="B565" s="164"/>
      <c r="D565" s="156" t="s">
        <v>419</v>
      </c>
      <c r="E565" s="165" t="s">
        <v>3</v>
      </c>
      <c r="F565" s="166" t="s">
        <v>913</v>
      </c>
      <c r="H565" s="165" t="s">
        <v>3</v>
      </c>
      <c r="I565" s="167"/>
      <c r="L565" s="164"/>
      <c r="M565" s="168"/>
      <c r="T565" s="169"/>
      <c r="AT565" s="165" t="s">
        <v>419</v>
      </c>
      <c r="AU565" s="165" t="s">
        <v>114</v>
      </c>
      <c r="AV565" s="13" t="s">
        <v>76</v>
      </c>
      <c r="AW565" s="13" t="s">
        <v>33</v>
      </c>
      <c r="AX565" s="13" t="s">
        <v>72</v>
      </c>
      <c r="AY565" s="165" t="s">
        <v>408</v>
      </c>
    </row>
    <row r="566" spans="2:51" s="12" customFormat="1">
      <c r="B566" s="155"/>
      <c r="D566" s="156" t="s">
        <v>419</v>
      </c>
      <c r="E566" s="157" t="s">
        <v>3</v>
      </c>
      <c r="F566" s="158" t="s">
        <v>961</v>
      </c>
      <c r="H566" s="159">
        <v>1</v>
      </c>
      <c r="I566" s="160"/>
      <c r="L566" s="155"/>
      <c r="M566" s="161"/>
      <c r="T566" s="162"/>
      <c r="AT566" s="157" t="s">
        <v>419</v>
      </c>
      <c r="AU566" s="157" t="s">
        <v>114</v>
      </c>
      <c r="AV566" s="12" t="s">
        <v>80</v>
      </c>
      <c r="AW566" s="12" t="s">
        <v>33</v>
      </c>
      <c r="AX566" s="12" t="s">
        <v>72</v>
      </c>
      <c r="AY566" s="157" t="s">
        <v>408</v>
      </c>
    </row>
    <row r="567" spans="2:51" s="15" customFormat="1">
      <c r="B567" s="187"/>
      <c r="D567" s="156" t="s">
        <v>419</v>
      </c>
      <c r="E567" s="188" t="s">
        <v>3</v>
      </c>
      <c r="F567" s="189" t="s">
        <v>764</v>
      </c>
      <c r="H567" s="190">
        <v>2.7</v>
      </c>
      <c r="I567" s="191"/>
      <c r="L567" s="187"/>
      <c r="M567" s="192"/>
      <c r="T567" s="193"/>
      <c r="AT567" s="188" t="s">
        <v>419</v>
      </c>
      <c r="AU567" s="188" t="s">
        <v>114</v>
      </c>
      <c r="AV567" s="15" t="s">
        <v>114</v>
      </c>
      <c r="AW567" s="15" t="s">
        <v>33</v>
      </c>
      <c r="AX567" s="15" t="s">
        <v>72</v>
      </c>
      <c r="AY567" s="188" t="s">
        <v>408</v>
      </c>
    </row>
    <row r="568" spans="2:51" s="13" customFormat="1">
      <c r="B568" s="164"/>
      <c r="D568" s="156" t="s">
        <v>419</v>
      </c>
      <c r="E568" s="165" t="s">
        <v>3</v>
      </c>
      <c r="F568" s="166" t="s">
        <v>915</v>
      </c>
      <c r="H568" s="165" t="s">
        <v>3</v>
      </c>
      <c r="I568" s="167"/>
      <c r="L568" s="164"/>
      <c r="M568" s="168"/>
      <c r="T568" s="169"/>
      <c r="AT568" s="165" t="s">
        <v>419</v>
      </c>
      <c r="AU568" s="165" t="s">
        <v>114</v>
      </c>
      <c r="AV568" s="13" t="s">
        <v>76</v>
      </c>
      <c r="AW568" s="13" t="s">
        <v>33</v>
      </c>
      <c r="AX568" s="13" t="s">
        <v>72</v>
      </c>
      <c r="AY568" s="165" t="s">
        <v>408</v>
      </c>
    </row>
    <row r="569" spans="2:51" s="13" customFormat="1">
      <c r="B569" s="164"/>
      <c r="D569" s="156" t="s">
        <v>419</v>
      </c>
      <c r="E569" s="165" t="s">
        <v>3</v>
      </c>
      <c r="F569" s="166" t="s">
        <v>909</v>
      </c>
      <c r="H569" s="165" t="s">
        <v>3</v>
      </c>
      <c r="I569" s="167"/>
      <c r="L569" s="164"/>
      <c r="M569" s="168"/>
      <c r="T569" s="169"/>
      <c r="AT569" s="165" t="s">
        <v>419</v>
      </c>
      <c r="AU569" s="165" t="s">
        <v>114</v>
      </c>
      <c r="AV569" s="13" t="s">
        <v>76</v>
      </c>
      <c r="AW569" s="13" t="s">
        <v>33</v>
      </c>
      <c r="AX569" s="13" t="s">
        <v>72</v>
      </c>
      <c r="AY569" s="165" t="s">
        <v>408</v>
      </c>
    </row>
    <row r="570" spans="2:51" s="12" customFormat="1">
      <c r="B570" s="155"/>
      <c r="D570" s="156" t="s">
        <v>419</v>
      </c>
      <c r="E570" s="157" t="s">
        <v>3</v>
      </c>
      <c r="F570" s="158" t="s">
        <v>962</v>
      </c>
      <c r="H570" s="159">
        <v>0.88800000000000001</v>
      </c>
      <c r="I570" s="160"/>
      <c r="L570" s="155"/>
      <c r="M570" s="161"/>
      <c r="T570" s="162"/>
      <c r="AT570" s="157" t="s">
        <v>419</v>
      </c>
      <c r="AU570" s="157" t="s">
        <v>114</v>
      </c>
      <c r="AV570" s="12" t="s">
        <v>80</v>
      </c>
      <c r="AW570" s="12" t="s">
        <v>33</v>
      </c>
      <c r="AX570" s="12" t="s">
        <v>72</v>
      </c>
      <c r="AY570" s="157" t="s">
        <v>408</v>
      </c>
    </row>
    <row r="571" spans="2:51" s="12" customFormat="1">
      <c r="B571" s="155"/>
      <c r="D571" s="156" t="s">
        <v>419</v>
      </c>
      <c r="E571" s="157" t="s">
        <v>3</v>
      </c>
      <c r="F571" s="158" t="s">
        <v>963</v>
      </c>
      <c r="H571" s="159">
        <v>1.9</v>
      </c>
      <c r="I571" s="160"/>
      <c r="L571" s="155"/>
      <c r="M571" s="161"/>
      <c r="T571" s="162"/>
      <c r="AT571" s="157" t="s">
        <v>419</v>
      </c>
      <c r="AU571" s="157" t="s">
        <v>114</v>
      </c>
      <c r="AV571" s="12" t="s">
        <v>80</v>
      </c>
      <c r="AW571" s="12" t="s">
        <v>33</v>
      </c>
      <c r="AX571" s="12" t="s">
        <v>72</v>
      </c>
      <c r="AY571" s="157" t="s">
        <v>408</v>
      </c>
    </row>
    <row r="572" spans="2:51" s="12" customFormat="1">
      <c r="B572" s="155"/>
      <c r="D572" s="156" t="s">
        <v>419</v>
      </c>
      <c r="E572" s="157" t="s">
        <v>3</v>
      </c>
      <c r="F572" s="158" t="s">
        <v>964</v>
      </c>
      <c r="H572" s="159">
        <v>1.9</v>
      </c>
      <c r="I572" s="160"/>
      <c r="L572" s="155"/>
      <c r="M572" s="161"/>
      <c r="T572" s="162"/>
      <c r="AT572" s="157" t="s">
        <v>419</v>
      </c>
      <c r="AU572" s="157" t="s">
        <v>114</v>
      </c>
      <c r="AV572" s="12" t="s">
        <v>80</v>
      </c>
      <c r="AW572" s="12" t="s">
        <v>33</v>
      </c>
      <c r="AX572" s="12" t="s">
        <v>72</v>
      </c>
      <c r="AY572" s="157" t="s">
        <v>408</v>
      </c>
    </row>
    <row r="573" spans="2:51" s="12" customFormat="1">
      <c r="B573" s="155"/>
      <c r="D573" s="156" t="s">
        <v>419</v>
      </c>
      <c r="E573" s="157" t="s">
        <v>3</v>
      </c>
      <c r="F573" s="158" t="s">
        <v>965</v>
      </c>
      <c r="H573" s="159">
        <v>0.8</v>
      </c>
      <c r="I573" s="160"/>
      <c r="L573" s="155"/>
      <c r="M573" s="161"/>
      <c r="T573" s="162"/>
      <c r="AT573" s="157" t="s">
        <v>419</v>
      </c>
      <c r="AU573" s="157" t="s">
        <v>114</v>
      </c>
      <c r="AV573" s="12" t="s">
        <v>80</v>
      </c>
      <c r="AW573" s="12" t="s">
        <v>33</v>
      </c>
      <c r="AX573" s="12" t="s">
        <v>72</v>
      </c>
      <c r="AY573" s="157" t="s">
        <v>408</v>
      </c>
    </row>
    <row r="574" spans="2:51" s="15" customFormat="1">
      <c r="B574" s="187"/>
      <c r="D574" s="156" t="s">
        <v>419</v>
      </c>
      <c r="E574" s="188" t="s">
        <v>3</v>
      </c>
      <c r="F574" s="189" t="s">
        <v>764</v>
      </c>
      <c r="H574" s="190">
        <v>5.4880000000000004</v>
      </c>
      <c r="I574" s="191"/>
      <c r="L574" s="187"/>
      <c r="M574" s="192"/>
      <c r="T574" s="193"/>
      <c r="AT574" s="188" t="s">
        <v>419</v>
      </c>
      <c r="AU574" s="188" t="s">
        <v>114</v>
      </c>
      <c r="AV574" s="15" t="s">
        <v>114</v>
      </c>
      <c r="AW574" s="15" t="s">
        <v>33</v>
      </c>
      <c r="AX574" s="15" t="s">
        <v>72</v>
      </c>
      <c r="AY574" s="188" t="s">
        <v>408</v>
      </c>
    </row>
    <row r="575" spans="2:51" s="13" customFormat="1">
      <c r="B575" s="164"/>
      <c r="D575" s="156" t="s">
        <v>419</v>
      </c>
      <c r="E575" s="165" t="s">
        <v>3</v>
      </c>
      <c r="F575" s="166" t="s">
        <v>966</v>
      </c>
      <c r="H575" s="165" t="s">
        <v>3</v>
      </c>
      <c r="I575" s="167"/>
      <c r="L575" s="164"/>
      <c r="M575" s="168"/>
      <c r="T575" s="169"/>
      <c r="AT575" s="165" t="s">
        <v>419</v>
      </c>
      <c r="AU575" s="165" t="s">
        <v>114</v>
      </c>
      <c r="AV575" s="13" t="s">
        <v>76</v>
      </c>
      <c r="AW575" s="13" t="s">
        <v>33</v>
      </c>
      <c r="AX575" s="13" t="s">
        <v>72</v>
      </c>
      <c r="AY575" s="165" t="s">
        <v>408</v>
      </c>
    </row>
    <row r="576" spans="2:51" s="13" customFormat="1">
      <c r="B576" s="164"/>
      <c r="D576" s="156" t="s">
        <v>419</v>
      </c>
      <c r="E576" s="165" t="s">
        <v>3</v>
      </c>
      <c r="F576" s="166" t="s">
        <v>773</v>
      </c>
      <c r="H576" s="165" t="s">
        <v>3</v>
      </c>
      <c r="I576" s="167"/>
      <c r="L576" s="164"/>
      <c r="M576" s="168"/>
      <c r="T576" s="169"/>
      <c r="AT576" s="165" t="s">
        <v>419</v>
      </c>
      <c r="AU576" s="165" t="s">
        <v>114</v>
      </c>
      <c r="AV576" s="13" t="s">
        <v>76</v>
      </c>
      <c r="AW576" s="13" t="s">
        <v>33</v>
      </c>
      <c r="AX576" s="13" t="s">
        <v>72</v>
      </c>
      <c r="AY576" s="165" t="s">
        <v>408</v>
      </c>
    </row>
    <row r="577" spans="2:65" s="13" customFormat="1">
      <c r="B577" s="164"/>
      <c r="D577" s="156" t="s">
        <v>419</v>
      </c>
      <c r="E577" s="165" t="s">
        <v>3</v>
      </c>
      <c r="F577" s="166" t="s">
        <v>913</v>
      </c>
      <c r="H577" s="165" t="s">
        <v>3</v>
      </c>
      <c r="I577" s="167"/>
      <c r="L577" s="164"/>
      <c r="M577" s="168"/>
      <c r="T577" s="169"/>
      <c r="AT577" s="165" t="s">
        <v>419</v>
      </c>
      <c r="AU577" s="165" t="s">
        <v>114</v>
      </c>
      <c r="AV577" s="13" t="s">
        <v>76</v>
      </c>
      <c r="AW577" s="13" t="s">
        <v>33</v>
      </c>
      <c r="AX577" s="13" t="s">
        <v>72</v>
      </c>
      <c r="AY577" s="165" t="s">
        <v>408</v>
      </c>
    </row>
    <row r="578" spans="2:65" s="12" customFormat="1">
      <c r="B578" s="155"/>
      <c r="D578" s="156" t="s">
        <v>419</v>
      </c>
      <c r="E578" s="157" t="s">
        <v>3</v>
      </c>
      <c r="F578" s="158" t="s">
        <v>967</v>
      </c>
      <c r="H578" s="159">
        <v>5.5949999999999998</v>
      </c>
      <c r="I578" s="160"/>
      <c r="L578" s="155"/>
      <c r="M578" s="161"/>
      <c r="T578" s="162"/>
      <c r="AT578" s="157" t="s">
        <v>419</v>
      </c>
      <c r="AU578" s="157" t="s">
        <v>114</v>
      </c>
      <c r="AV578" s="12" t="s">
        <v>80</v>
      </c>
      <c r="AW578" s="12" t="s">
        <v>33</v>
      </c>
      <c r="AX578" s="12" t="s">
        <v>72</v>
      </c>
      <c r="AY578" s="157" t="s">
        <v>408</v>
      </c>
    </row>
    <row r="579" spans="2:65" s="15" customFormat="1">
      <c r="B579" s="187"/>
      <c r="D579" s="156" t="s">
        <v>419</v>
      </c>
      <c r="E579" s="188" t="s">
        <v>3</v>
      </c>
      <c r="F579" s="189" t="s">
        <v>764</v>
      </c>
      <c r="H579" s="190">
        <v>5.5949999999999998</v>
      </c>
      <c r="I579" s="191"/>
      <c r="L579" s="187"/>
      <c r="M579" s="192"/>
      <c r="T579" s="193"/>
      <c r="AT579" s="188" t="s">
        <v>419</v>
      </c>
      <c r="AU579" s="188" t="s">
        <v>114</v>
      </c>
      <c r="AV579" s="15" t="s">
        <v>114</v>
      </c>
      <c r="AW579" s="15" t="s">
        <v>33</v>
      </c>
      <c r="AX579" s="15" t="s">
        <v>72</v>
      </c>
      <c r="AY579" s="188" t="s">
        <v>408</v>
      </c>
    </row>
    <row r="580" spans="2:65" s="13" customFormat="1">
      <c r="B580" s="164"/>
      <c r="D580" s="156" t="s">
        <v>419</v>
      </c>
      <c r="E580" s="165" t="s">
        <v>3</v>
      </c>
      <c r="F580" s="166" t="s">
        <v>968</v>
      </c>
      <c r="H580" s="165" t="s">
        <v>3</v>
      </c>
      <c r="I580" s="167"/>
      <c r="L580" s="164"/>
      <c r="M580" s="168"/>
      <c r="T580" s="169"/>
      <c r="AT580" s="165" t="s">
        <v>419</v>
      </c>
      <c r="AU580" s="165" t="s">
        <v>114</v>
      </c>
      <c r="AV580" s="13" t="s">
        <v>76</v>
      </c>
      <c r="AW580" s="13" t="s">
        <v>33</v>
      </c>
      <c r="AX580" s="13" t="s">
        <v>72</v>
      </c>
      <c r="AY580" s="165" t="s">
        <v>408</v>
      </c>
    </row>
    <row r="581" spans="2:65" s="13" customFormat="1">
      <c r="B581" s="164"/>
      <c r="D581" s="156" t="s">
        <v>419</v>
      </c>
      <c r="E581" s="165" t="s">
        <v>3</v>
      </c>
      <c r="F581" s="166" t="s">
        <v>773</v>
      </c>
      <c r="H581" s="165" t="s">
        <v>3</v>
      </c>
      <c r="I581" s="167"/>
      <c r="L581" s="164"/>
      <c r="M581" s="168"/>
      <c r="T581" s="169"/>
      <c r="AT581" s="165" t="s">
        <v>419</v>
      </c>
      <c r="AU581" s="165" t="s">
        <v>114</v>
      </c>
      <c r="AV581" s="13" t="s">
        <v>76</v>
      </c>
      <c r="AW581" s="13" t="s">
        <v>33</v>
      </c>
      <c r="AX581" s="13" t="s">
        <v>72</v>
      </c>
      <c r="AY581" s="165" t="s">
        <v>408</v>
      </c>
    </row>
    <row r="582" spans="2:65" s="12" customFormat="1" ht="20.399999999999999">
      <c r="B582" s="155"/>
      <c r="D582" s="156" t="s">
        <v>419</v>
      </c>
      <c r="E582" s="157" t="s">
        <v>3</v>
      </c>
      <c r="F582" s="158" t="s">
        <v>969</v>
      </c>
      <c r="H582" s="159">
        <v>32.68</v>
      </c>
      <c r="I582" s="160"/>
      <c r="L582" s="155"/>
      <c r="M582" s="161"/>
      <c r="T582" s="162"/>
      <c r="AT582" s="157" t="s">
        <v>419</v>
      </c>
      <c r="AU582" s="157" t="s">
        <v>114</v>
      </c>
      <c r="AV582" s="12" t="s">
        <v>80</v>
      </c>
      <c r="AW582" s="12" t="s">
        <v>33</v>
      </c>
      <c r="AX582" s="12" t="s">
        <v>72</v>
      </c>
      <c r="AY582" s="157" t="s">
        <v>408</v>
      </c>
    </row>
    <row r="583" spans="2:65" s="15" customFormat="1">
      <c r="B583" s="187"/>
      <c r="D583" s="156" t="s">
        <v>419</v>
      </c>
      <c r="E583" s="188" t="s">
        <v>3</v>
      </c>
      <c r="F583" s="189" t="s">
        <v>764</v>
      </c>
      <c r="H583" s="190">
        <v>32.68</v>
      </c>
      <c r="I583" s="191"/>
      <c r="L583" s="187"/>
      <c r="M583" s="192"/>
      <c r="T583" s="193"/>
      <c r="AT583" s="188" t="s">
        <v>419</v>
      </c>
      <c r="AU583" s="188" t="s">
        <v>114</v>
      </c>
      <c r="AV583" s="15" t="s">
        <v>114</v>
      </c>
      <c r="AW583" s="15" t="s">
        <v>33</v>
      </c>
      <c r="AX583" s="15" t="s">
        <v>72</v>
      </c>
      <c r="AY583" s="188" t="s">
        <v>408</v>
      </c>
    </row>
    <row r="584" spans="2:65" s="13" customFormat="1">
      <c r="B584" s="164"/>
      <c r="D584" s="156" t="s">
        <v>419</v>
      </c>
      <c r="E584" s="165" t="s">
        <v>3</v>
      </c>
      <c r="F584" s="166" t="s">
        <v>915</v>
      </c>
      <c r="H584" s="165" t="s">
        <v>3</v>
      </c>
      <c r="I584" s="167"/>
      <c r="L584" s="164"/>
      <c r="M584" s="168"/>
      <c r="T584" s="169"/>
      <c r="AT584" s="165" t="s">
        <v>419</v>
      </c>
      <c r="AU584" s="165" t="s">
        <v>114</v>
      </c>
      <c r="AV584" s="13" t="s">
        <v>76</v>
      </c>
      <c r="AW584" s="13" t="s">
        <v>33</v>
      </c>
      <c r="AX584" s="13" t="s">
        <v>72</v>
      </c>
      <c r="AY584" s="165" t="s">
        <v>408</v>
      </c>
    </row>
    <row r="585" spans="2:65" s="12" customFormat="1">
      <c r="B585" s="155"/>
      <c r="D585" s="156" t="s">
        <v>419</v>
      </c>
      <c r="E585" s="157" t="s">
        <v>3</v>
      </c>
      <c r="F585" s="158" t="s">
        <v>970</v>
      </c>
      <c r="H585" s="159">
        <v>27.47</v>
      </c>
      <c r="I585" s="160"/>
      <c r="L585" s="155"/>
      <c r="M585" s="161"/>
      <c r="T585" s="162"/>
      <c r="AT585" s="157" t="s">
        <v>419</v>
      </c>
      <c r="AU585" s="157" t="s">
        <v>114</v>
      </c>
      <c r="AV585" s="12" t="s">
        <v>80</v>
      </c>
      <c r="AW585" s="12" t="s">
        <v>33</v>
      </c>
      <c r="AX585" s="12" t="s">
        <v>72</v>
      </c>
      <c r="AY585" s="157" t="s">
        <v>408</v>
      </c>
    </row>
    <row r="586" spans="2:65" s="15" customFormat="1">
      <c r="B586" s="187"/>
      <c r="D586" s="156" t="s">
        <v>419</v>
      </c>
      <c r="E586" s="188" t="s">
        <v>3</v>
      </c>
      <c r="F586" s="189" t="s">
        <v>764</v>
      </c>
      <c r="H586" s="190">
        <v>27.47</v>
      </c>
      <c r="I586" s="191"/>
      <c r="L586" s="187"/>
      <c r="M586" s="192"/>
      <c r="T586" s="193"/>
      <c r="AT586" s="188" t="s">
        <v>419</v>
      </c>
      <c r="AU586" s="188" t="s">
        <v>114</v>
      </c>
      <c r="AV586" s="15" t="s">
        <v>114</v>
      </c>
      <c r="AW586" s="15" t="s">
        <v>33</v>
      </c>
      <c r="AX586" s="15" t="s">
        <v>72</v>
      </c>
      <c r="AY586" s="188" t="s">
        <v>408</v>
      </c>
    </row>
    <row r="587" spans="2:65" s="14" customFormat="1">
      <c r="B587" s="170"/>
      <c r="D587" s="156" t="s">
        <v>419</v>
      </c>
      <c r="E587" s="171" t="s">
        <v>3</v>
      </c>
      <c r="F587" s="172" t="s">
        <v>451</v>
      </c>
      <c r="H587" s="173">
        <v>73.933000000000007</v>
      </c>
      <c r="I587" s="174"/>
      <c r="L587" s="170"/>
      <c r="M587" s="175"/>
      <c r="T587" s="176"/>
      <c r="AT587" s="171" t="s">
        <v>419</v>
      </c>
      <c r="AU587" s="171" t="s">
        <v>114</v>
      </c>
      <c r="AV587" s="14" t="s">
        <v>415</v>
      </c>
      <c r="AW587" s="14" t="s">
        <v>33</v>
      </c>
      <c r="AX587" s="14" t="s">
        <v>76</v>
      </c>
      <c r="AY587" s="171" t="s">
        <v>408</v>
      </c>
    </row>
    <row r="588" spans="2:65" s="1" customFormat="1" ht="24.15" customHeight="1">
      <c r="B588" s="137"/>
      <c r="C588" s="138" t="s">
        <v>971</v>
      </c>
      <c r="D588" s="138" t="s">
        <v>411</v>
      </c>
      <c r="E588" s="139" t="s">
        <v>972</v>
      </c>
      <c r="F588" s="140" t="s">
        <v>973</v>
      </c>
      <c r="G588" s="141" t="s">
        <v>650</v>
      </c>
      <c r="H588" s="142">
        <v>90.81</v>
      </c>
      <c r="I588" s="143"/>
      <c r="J588" s="144">
        <f>ROUND(I588*H588,2)</f>
        <v>0</v>
      </c>
      <c r="K588" s="140" t="s">
        <v>414</v>
      </c>
      <c r="L588" s="34"/>
      <c r="M588" s="145" t="s">
        <v>3</v>
      </c>
      <c r="N588" s="146" t="s">
        <v>43</v>
      </c>
      <c r="P588" s="147">
        <f>O588*H588</f>
        <v>0</v>
      </c>
      <c r="Q588" s="147">
        <v>1.2799999999999999E-4</v>
      </c>
      <c r="R588" s="147">
        <f>Q588*H588</f>
        <v>1.1623679999999999E-2</v>
      </c>
      <c r="S588" s="147">
        <v>0</v>
      </c>
      <c r="T588" s="148">
        <f>S588*H588</f>
        <v>0</v>
      </c>
      <c r="AR588" s="149" t="s">
        <v>415</v>
      </c>
      <c r="AT588" s="149" t="s">
        <v>411</v>
      </c>
      <c r="AU588" s="149" t="s">
        <v>114</v>
      </c>
      <c r="AY588" s="19" t="s">
        <v>408</v>
      </c>
      <c r="BE588" s="150">
        <f>IF(N588="základní",J588,0)</f>
        <v>0</v>
      </c>
      <c r="BF588" s="150">
        <f>IF(N588="snížená",J588,0)</f>
        <v>0</v>
      </c>
      <c r="BG588" s="150">
        <f>IF(N588="zákl. přenesená",J588,0)</f>
        <v>0</v>
      </c>
      <c r="BH588" s="150">
        <f>IF(N588="sníž. přenesená",J588,0)</f>
        <v>0</v>
      </c>
      <c r="BI588" s="150">
        <f>IF(N588="nulová",J588,0)</f>
        <v>0</v>
      </c>
      <c r="BJ588" s="19" t="s">
        <v>76</v>
      </c>
      <c r="BK588" s="150">
        <f>ROUND(I588*H588,2)</f>
        <v>0</v>
      </c>
      <c r="BL588" s="19" t="s">
        <v>415</v>
      </c>
      <c r="BM588" s="149" t="s">
        <v>974</v>
      </c>
    </row>
    <row r="589" spans="2:65" s="1" customFormat="1">
      <c r="B589" s="34"/>
      <c r="D589" s="151" t="s">
        <v>417</v>
      </c>
      <c r="F589" s="152" t="s">
        <v>975</v>
      </c>
      <c r="I589" s="153"/>
      <c r="L589" s="34"/>
      <c r="M589" s="154"/>
      <c r="T589" s="55"/>
      <c r="AT589" s="19" t="s">
        <v>417</v>
      </c>
      <c r="AU589" s="19" t="s">
        <v>114</v>
      </c>
    </row>
    <row r="590" spans="2:65" s="13" customFormat="1">
      <c r="B590" s="164"/>
      <c r="D590" s="156" t="s">
        <v>419</v>
      </c>
      <c r="E590" s="165" t="s">
        <v>3</v>
      </c>
      <c r="F590" s="166" t="s">
        <v>773</v>
      </c>
      <c r="H590" s="165" t="s">
        <v>3</v>
      </c>
      <c r="I590" s="167"/>
      <c r="L590" s="164"/>
      <c r="M590" s="168"/>
      <c r="T590" s="169"/>
      <c r="AT590" s="165" t="s">
        <v>419</v>
      </c>
      <c r="AU590" s="165" t="s">
        <v>114</v>
      </c>
      <c r="AV590" s="13" t="s">
        <v>76</v>
      </c>
      <c r="AW590" s="13" t="s">
        <v>33</v>
      </c>
      <c r="AX590" s="13" t="s">
        <v>72</v>
      </c>
      <c r="AY590" s="165" t="s">
        <v>408</v>
      </c>
    </row>
    <row r="591" spans="2:65" s="12" customFormat="1">
      <c r="B591" s="155"/>
      <c r="D591" s="156" t="s">
        <v>419</v>
      </c>
      <c r="E591" s="157" t="s">
        <v>3</v>
      </c>
      <c r="F591" s="158" t="s">
        <v>976</v>
      </c>
      <c r="H591" s="159">
        <v>43.16</v>
      </c>
      <c r="I591" s="160"/>
      <c r="L591" s="155"/>
      <c r="M591" s="161"/>
      <c r="T591" s="162"/>
      <c r="AT591" s="157" t="s">
        <v>419</v>
      </c>
      <c r="AU591" s="157" t="s">
        <v>114</v>
      </c>
      <c r="AV591" s="12" t="s">
        <v>80</v>
      </c>
      <c r="AW591" s="12" t="s">
        <v>33</v>
      </c>
      <c r="AX591" s="12" t="s">
        <v>72</v>
      </c>
      <c r="AY591" s="157" t="s">
        <v>408</v>
      </c>
    </row>
    <row r="592" spans="2:65" s="15" customFormat="1">
      <c r="B592" s="187"/>
      <c r="D592" s="156" t="s">
        <v>419</v>
      </c>
      <c r="E592" s="188" t="s">
        <v>3</v>
      </c>
      <c r="F592" s="189" t="s">
        <v>764</v>
      </c>
      <c r="H592" s="190">
        <v>43.16</v>
      </c>
      <c r="I592" s="191"/>
      <c r="L592" s="187"/>
      <c r="M592" s="192"/>
      <c r="T592" s="193"/>
      <c r="AT592" s="188" t="s">
        <v>419</v>
      </c>
      <c r="AU592" s="188" t="s">
        <v>114</v>
      </c>
      <c r="AV592" s="15" t="s">
        <v>114</v>
      </c>
      <c r="AW592" s="15" t="s">
        <v>33</v>
      </c>
      <c r="AX592" s="15" t="s">
        <v>72</v>
      </c>
      <c r="AY592" s="188" t="s">
        <v>408</v>
      </c>
    </row>
    <row r="593" spans="2:65" s="13" customFormat="1">
      <c r="B593" s="164"/>
      <c r="D593" s="156" t="s">
        <v>419</v>
      </c>
      <c r="E593" s="165" t="s">
        <v>3</v>
      </c>
      <c r="F593" s="166" t="s">
        <v>915</v>
      </c>
      <c r="H593" s="165" t="s">
        <v>3</v>
      </c>
      <c r="I593" s="167"/>
      <c r="L593" s="164"/>
      <c r="M593" s="168"/>
      <c r="T593" s="169"/>
      <c r="AT593" s="165" t="s">
        <v>419</v>
      </c>
      <c r="AU593" s="165" t="s">
        <v>114</v>
      </c>
      <c r="AV593" s="13" t="s">
        <v>76</v>
      </c>
      <c r="AW593" s="13" t="s">
        <v>33</v>
      </c>
      <c r="AX593" s="13" t="s">
        <v>72</v>
      </c>
      <c r="AY593" s="165" t="s">
        <v>408</v>
      </c>
    </row>
    <row r="594" spans="2:65" s="12" customFormat="1">
      <c r="B594" s="155"/>
      <c r="D594" s="156" t="s">
        <v>419</v>
      </c>
      <c r="E594" s="157" t="s">
        <v>3</v>
      </c>
      <c r="F594" s="158" t="s">
        <v>977</v>
      </c>
      <c r="H594" s="159">
        <v>35.75</v>
      </c>
      <c r="I594" s="160"/>
      <c r="L594" s="155"/>
      <c r="M594" s="161"/>
      <c r="T594" s="162"/>
      <c r="AT594" s="157" t="s">
        <v>419</v>
      </c>
      <c r="AU594" s="157" t="s">
        <v>114</v>
      </c>
      <c r="AV594" s="12" t="s">
        <v>80</v>
      </c>
      <c r="AW594" s="12" t="s">
        <v>33</v>
      </c>
      <c r="AX594" s="12" t="s">
        <v>72</v>
      </c>
      <c r="AY594" s="157" t="s">
        <v>408</v>
      </c>
    </row>
    <row r="595" spans="2:65" s="15" customFormat="1">
      <c r="B595" s="187"/>
      <c r="D595" s="156" t="s">
        <v>419</v>
      </c>
      <c r="E595" s="188" t="s">
        <v>3</v>
      </c>
      <c r="F595" s="189" t="s">
        <v>764</v>
      </c>
      <c r="H595" s="190">
        <v>35.75</v>
      </c>
      <c r="I595" s="191"/>
      <c r="L595" s="187"/>
      <c r="M595" s="192"/>
      <c r="T595" s="193"/>
      <c r="AT595" s="188" t="s">
        <v>419</v>
      </c>
      <c r="AU595" s="188" t="s">
        <v>114</v>
      </c>
      <c r="AV595" s="15" t="s">
        <v>114</v>
      </c>
      <c r="AW595" s="15" t="s">
        <v>33</v>
      </c>
      <c r="AX595" s="15" t="s">
        <v>72</v>
      </c>
      <c r="AY595" s="188" t="s">
        <v>408</v>
      </c>
    </row>
    <row r="596" spans="2:65" s="13" customFormat="1">
      <c r="B596" s="164"/>
      <c r="D596" s="156" t="s">
        <v>419</v>
      </c>
      <c r="E596" s="165" t="s">
        <v>3</v>
      </c>
      <c r="F596" s="166" t="s">
        <v>951</v>
      </c>
      <c r="H596" s="165" t="s">
        <v>3</v>
      </c>
      <c r="I596" s="167"/>
      <c r="L596" s="164"/>
      <c r="M596" s="168"/>
      <c r="T596" s="169"/>
      <c r="AT596" s="165" t="s">
        <v>419</v>
      </c>
      <c r="AU596" s="165" t="s">
        <v>114</v>
      </c>
      <c r="AV596" s="13" t="s">
        <v>76</v>
      </c>
      <c r="AW596" s="13" t="s">
        <v>33</v>
      </c>
      <c r="AX596" s="13" t="s">
        <v>72</v>
      </c>
      <c r="AY596" s="165" t="s">
        <v>408</v>
      </c>
    </row>
    <row r="597" spans="2:65" s="12" customFormat="1">
      <c r="B597" s="155"/>
      <c r="D597" s="156" t="s">
        <v>419</v>
      </c>
      <c r="E597" s="157" t="s">
        <v>3</v>
      </c>
      <c r="F597" s="158" t="s">
        <v>978</v>
      </c>
      <c r="H597" s="159">
        <v>11.9</v>
      </c>
      <c r="I597" s="160"/>
      <c r="L597" s="155"/>
      <c r="M597" s="161"/>
      <c r="T597" s="162"/>
      <c r="AT597" s="157" t="s">
        <v>419</v>
      </c>
      <c r="AU597" s="157" t="s">
        <v>114</v>
      </c>
      <c r="AV597" s="12" t="s">
        <v>80</v>
      </c>
      <c r="AW597" s="12" t="s">
        <v>33</v>
      </c>
      <c r="AX597" s="12" t="s">
        <v>72</v>
      </c>
      <c r="AY597" s="157" t="s">
        <v>408</v>
      </c>
    </row>
    <row r="598" spans="2:65" s="15" customFormat="1">
      <c r="B598" s="187"/>
      <c r="D598" s="156" t="s">
        <v>419</v>
      </c>
      <c r="E598" s="188" t="s">
        <v>3</v>
      </c>
      <c r="F598" s="189" t="s">
        <v>764</v>
      </c>
      <c r="H598" s="190">
        <v>11.9</v>
      </c>
      <c r="I598" s="191"/>
      <c r="L598" s="187"/>
      <c r="M598" s="192"/>
      <c r="T598" s="193"/>
      <c r="AT598" s="188" t="s">
        <v>419</v>
      </c>
      <c r="AU598" s="188" t="s">
        <v>114</v>
      </c>
      <c r="AV598" s="15" t="s">
        <v>114</v>
      </c>
      <c r="AW598" s="15" t="s">
        <v>33</v>
      </c>
      <c r="AX598" s="15" t="s">
        <v>72</v>
      </c>
      <c r="AY598" s="188" t="s">
        <v>408</v>
      </c>
    </row>
    <row r="599" spans="2:65" s="14" customFormat="1">
      <c r="B599" s="170"/>
      <c r="D599" s="156" t="s">
        <v>419</v>
      </c>
      <c r="E599" s="171" t="s">
        <v>3</v>
      </c>
      <c r="F599" s="172" t="s">
        <v>451</v>
      </c>
      <c r="H599" s="173">
        <v>90.81</v>
      </c>
      <c r="I599" s="174"/>
      <c r="L599" s="170"/>
      <c r="M599" s="175"/>
      <c r="T599" s="176"/>
      <c r="AT599" s="171" t="s">
        <v>419</v>
      </c>
      <c r="AU599" s="171" t="s">
        <v>114</v>
      </c>
      <c r="AV599" s="14" t="s">
        <v>415</v>
      </c>
      <c r="AW599" s="14" t="s">
        <v>33</v>
      </c>
      <c r="AX599" s="14" t="s">
        <v>76</v>
      </c>
      <c r="AY599" s="171" t="s">
        <v>408</v>
      </c>
    </row>
    <row r="600" spans="2:65" s="1" customFormat="1" ht="37.799999999999997" customHeight="1">
      <c r="B600" s="137"/>
      <c r="C600" s="138" t="s">
        <v>979</v>
      </c>
      <c r="D600" s="138" t="s">
        <v>411</v>
      </c>
      <c r="E600" s="139" t="s">
        <v>980</v>
      </c>
      <c r="F600" s="140" t="s">
        <v>981</v>
      </c>
      <c r="G600" s="141" t="s">
        <v>117</v>
      </c>
      <c r="H600" s="142">
        <v>9.5690000000000008</v>
      </c>
      <c r="I600" s="143"/>
      <c r="J600" s="144">
        <f>ROUND(I600*H600,2)</f>
        <v>0</v>
      </c>
      <c r="K600" s="140" t="s">
        <v>414</v>
      </c>
      <c r="L600" s="34"/>
      <c r="M600" s="145" t="s">
        <v>3</v>
      </c>
      <c r="N600" s="146" t="s">
        <v>43</v>
      </c>
      <c r="P600" s="147">
        <f>O600*H600</f>
        <v>0</v>
      </c>
      <c r="Q600" s="147">
        <v>8.3409999999999998E-2</v>
      </c>
      <c r="R600" s="147">
        <f>Q600*H600</f>
        <v>0.79815029000000004</v>
      </c>
      <c r="S600" s="147">
        <v>0</v>
      </c>
      <c r="T600" s="148">
        <f>S600*H600</f>
        <v>0</v>
      </c>
      <c r="AR600" s="149" t="s">
        <v>415</v>
      </c>
      <c r="AT600" s="149" t="s">
        <v>411</v>
      </c>
      <c r="AU600" s="149" t="s">
        <v>114</v>
      </c>
      <c r="AY600" s="19" t="s">
        <v>408</v>
      </c>
      <c r="BE600" s="150">
        <f>IF(N600="základní",J600,0)</f>
        <v>0</v>
      </c>
      <c r="BF600" s="150">
        <f>IF(N600="snížená",J600,0)</f>
        <v>0</v>
      </c>
      <c r="BG600" s="150">
        <f>IF(N600="zákl. přenesená",J600,0)</f>
        <v>0</v>
      </c>
      <c r="BH600" s="150">
        <f>IF(N600="sníž. přenesená",J600,0)</f>
        <v>0</v>
      </c>
      <c r="BI600" s="150">
        <f>IF(N600="nulová",J600,0)</f>
        <v>0</v>
      </c>
      <c r="BJ600" s="19" t="s">
        <v>76</v>
      </c>
      <c r="BK600" s="150">
        <f>ROUND(I600*H600,2)</f>
        <v>0</v>
      </c>
      <c r="BL600" s="19" t="s">
        <v>415</v>
      </c>
      <c r="BM600" s="149" t="s">
        <v>982</v>
      </c>
    </row>
    <row r="601" spans="2:65" s="1" customFormat="1">
      <c r="B601" s="34"/>
      <c r="D601" s="151" t="s">
        <v>417</v>
      </c>
      <c r="F601" s="152" t="s">
        <v>983</v>
      </c>
      <c r="I601" s="153"/>
      <c r="L601" s="34"/>
      <c r="M601" s="154"/>
      <c r="T601" s="55"/>
      <c r="AT601" s="19" t="s">
        <v>417</v>
      </c>
      <c r="AU601" s="19" t="s">
        <v>114</v>
      </c>
    </row>
    <row r="602" spans="2:65" s="12" customFormat="1">
      <c r="B602" s="155"/>
      <c r="D602" s="156" t="s">
        <v>419</v>
      </c>
      <c r="E602" s="157" t="s">
        <v>3</v>
      </c>
      <c r="F602" s="158" t="s">
        <v>984</v>
      </c>
      <c r="H602" s="159">
        <v>1.5</v>
      </c>
      <c r="I602" s="160"/>
      <c r="L602" s="155"/>
      <c r="M602" s="161"/>
      <c r="T602" s="162"/>
      <c r="AT602" s="157" t="s">
        <v>419</v>
      </c>
      <c r="AU602" s="157" t="s">
        <v>114</v>
      </c>
      <c r="AV602" s="12" t="s">
        <v>80</v>
      </c>
      <c r="AW602" s="12" t="s">
        <v>33</v>
      </c>
      <c r="AX602" s="12" t="s">
        <v>72</v>
      </c>
      <c r="AY602" s="157" t="s">
        <v>408</v>
      </c>
    </row>
    <row r="603" spans="2:65" s="12" customFormat="1">
      <c r="B603" s="155"/>
      <c r="D603" s="156" t="s">
        <v>419</v>
      </c>
      <c r="E603" s="157" t="s">
        <v>3</v>
      </c>
      <c r="F603" s="158" t="s">
        <v>985</v>
      </c>
      <c r="H603" s="159">
        <v>1.17</v>
      </c>
      <c r="I603" s="160"/>
      <c r="L603" s="155"/>
      <c r="M603" s="161"/>
      <c r="T603" s="162"/>
      <c r="AT603" s="157" t="s">
        <v>419</v>
      </c>
      <c r="AU603" s="157" t="s">
        <v>114</v>
      </c>
      <c r="AV603" s="12" t="s">
        <v>80</v>
      </c>
      <c r="AW603" s="12" t="s">
        <v>33</v>
      </c>
      <c r="AX603" s="12" t="s">
        <v>72</v>
      </c>
      <c r="AY603" s="157" t="s">
        <v>408</v>
      </c>
    </row>
    <row r="604" spans="2:65" s="12" customFormat="1">
      <c r="B604" s="155"/>
      <c r="D604" s="156" t="s">
        <v>419</v>
      </c>
      <c r="E604" s="157" t="s">
        <v>3</v>
      </c>
      <c r="F604" s="158" t="s">
        <v>986</v>
      </c>
      <c r="H604" s="159">
        <v>1.25</v>
      </c>
      <c r="I604" s="160"/>
      <c r="L604" s="155"/>
      <c r="M604" s="161"/>
      <c r="T604" s="162"/>
      <c r="AT604" s="157" t="s">
        <v>419</v>
      </c>
      <c r="AU604" s="157" t="s">
        <v>114</v>
      </c>
      <c r="AV604" s="12" t="s">
        <v>80</v>
      </c>
      <c r="AW604" s="12" t="s">
        <v>33</v>
      </c>
      <c r="AX604" s="12" t="s">
        <v>72</v>
      </c>
      <c r="AY604" s="157" t="s">
        <v>408</v>
      </c>
    </row>
    <row r="605" spans="2:65" s="12" customFormat="1">
      <c r="B605" s="155"/>
      <c r="D605" s="156" t="s">
        <v>419</v>
      </c>
      <c r="E605" s="157" t="s">
        <v>3</v>
      </c>
      <c r="F605" s="158" t="s">
        <v>987</v>
      </c>
      <c r="H605" s="159">
        <v>1.274</v>
      </c>
      <c r="I605" s="160"/>
      <c r="L605" s="155"/>
      <c r="M605" s="161"/>
      <c r="T605" s="162"/>
      <c r="AT605" s="157" t="s">
        <v>419</v>
      </c>
      <c r="AU605" s="157" t="s">
        <v>114</v>
      </c>
      <c r="AV605" s="12" t="s">
        <v>80</v>
      </c>
      <c r="AW605" s="12" t="s">
        <v>33</v>
      </c>
      <c r="AX605" s="12" t="s">
        <v>72</v>
      </c>
      <c r="AY605" s="157" t="s">
        <v>408</v>
      </c>
    </row>
    <row r="606" spans="2:65" s="12" customFormat="1">
      <c r="B606" s="155"/>
      <c r="D606" s="156" t="s">
        <v>419</v>
      </c>
      <c r="E606" s="157" t="s">
        <v>3</v>
      </c>
      <c r="F606" s="158" t="s">
        <v>988</v>
      </c>
      <c r="H606" s="159">
        <v>2.444</v>
      </c>
      <c r="I606" s="160"/>
      <c r="L606" s="155"/>
      <c r="M606" s="161"/>
      <c r="T606" s="162"/>
      <c r="AT606" s="157" t="s">
        <v>419</v>
      </c>
      <c r="AU606" s="157" t="s">
        <v>114</v>
      </c>
      <c r="AV606" s="12" t="s">
        <v>80</v>
      </c>
      <c r="AW606" s="12" t="s">
        <v>33</v>
      </c>
      <c r="AX606" s="12" t="s">
        <v>72</v>
      </c>
      <c r="AY606" s="157" t="s">
        <v>408</v>
      </c>
    </row>
    <row r="607" spans="2:65" s="12" customFormat="1">
      <c r="B607" s="155"/>
      <c r="D607" s="156" t="s">
        <v>419</v>
      </c>
      <c r="E607" s="157" t="s">
        <v>3</v>
      </c>
      <c r="F607" s="158" t="s">
        <v>989</v>
      </c>
      <c r="H607" s="159">
        <v>1.931</v>
      </c>
      <c r="I607" s="160"/>
      <c r="L607" s="155"/>
      <c r="M607" s="161"/>
      <c r="T607" s="162"/>
      <c r="AT607" s="157" t="s">
        <v>419</v>
      </c>
      <c r="AU607" s="157" t="s">
        <v>114</v>
      </c>
      <c r="AV607" s="12" t="s">
        <v>80</v>
      </c>
      <c r="AW607" s="12" t="s">
        <v>33</v>
      </c>
      <c r="AX607" s="12" t="s">
        <v>72</v>
      </c>
      <c r="AY607" s="157" t="s">
        <v>408</v>
      </c>
    </row>
    <row r="608" spans="2:65" s="14" customFormat="1">
      <c r="B608" s="170"/>
      <c r="D608" s="156" t="s">
        <v>419</v>
      </c>
      <c r="E608" s="171" t="s">
        <v>3</v>
      </c>
      <c r="F608" s="172" t="s">
        <v>451</v>
      </c>
      <c r="H608" s="173">
        <v>9.5690000000000008</v>
      </c>
      <c r="I608" s="174"/>
      <c r="L608" s="170"/>
      <c r="M608" s="175"/>
      <c r="T608" s="176"/>
      <c r="AT608" s="171" t="s">
        <v>419</v>
      </c>
      <c r="AU608" s="171" t="s">
        <v>114</v>
      </c>
      <c r="AV608" s="14" t="s">
        <v>415</v>
      </c>
      <c r="AW608" s="14" t="s">
        <v>33</v>
      </c>
      <c r="AX608" s="14" t="s">
        <v>76</v>
      </c>
      <c r="AY608" s="171" t="s">
        <v>408</v>
      </c>
    </row>
    <row r="609" spans="2:65" s="11" customFormat="1" ht="22.8" customHeight="1">
      <c r="B609" s="125"/>
      <c r="D609" s="126" t="s">
        <v>71</v>
      </c>
      <c r="E609" s="135" t="s">
        <v>415</v>
      </c>
      <c r="F609" s="135" t="s">
        <v>990</v>
      </c>
      <c r="I609" s="128"/>
      <c r="J609" s="136">
        <f>BK609</f>
        <v>0</v>
      </c>
      <c r="L609" s="125"/>
      <c r="M609" s="130"/>
      <c r="P609" s="131">
        <f>P610+SUM(P611:P623)+P632+P665+P684+P722+P771+P809</f>
        <v>0</v>
      </c>
      <c r="R609" s="131">
        <f>R610+SUM(R611:R623)+R632+R665+R684+R722+R771+R809</f>
        <v>185.18048882699995</v>
      </c>
      <c r="T609" s="132">
        <f>T610+SUM(T611:T623)+T632+T665+T684+T722+T771+T809</f>
        <v>0</v>
      </c>
      <c r="AR609" s="126" t="s">
        <v>76</v>
      </c>
      <c r="AT609" s="133" t="s">
        <v>71</v>
      </c>
      <c r="AU609" s="133" t="s">
        <v>76</v>
      </c>
      <c r="AY609" s="126" t="s">
        <v>408</v>
      </c>
      <c r="BK609" s="134">
        <f>BK610+SUM(BK611:BK623)+BK632+BK665+BK684+BK722+BK771+BK809</f>
        <v>0</v>
      </c>
    </row>
    <row r="610" spans="2:65" s="1" customFormat="1" ht="37.799999999999997" customHeight="1">
      <c r="B610" s="137"/>
      <c r="C610" s="138" t="s">
        <v>991</v>
      </c>
      <c r="D610" s="138" t="s">
        <v>411</v>
      </c>
      <c r="E610" s="139" t="s">
        <v>992</v>
      </c>
      <c r="F610" s="140" t="s">
        <v>993</v>
      </c>
      <c r="G610" s="141" t="s">
        <v>117</v>
      </c>
      <c r="H610" s="142">
        <v>64.599999999999994</v>
      </c>
      <c r="I610" s="143"/>
      <c r="J610" s="144">
        <f>ROUND(I610*H610,2)</f>
        <v>0</v>
      </c>
      <c r="K610" s="140" t="s">
        <v>414</v>
      </c>
      <c r="L610" s="34"/>
      <c r="M610" s="145" t="s">
        <v>3</v>
      </c>
      <c r="N610" s="146" t="s">
        <v>43</v>
      </c>
      <c r="P610" s="147">
        <f>O610*H610</f>
        <v>0</v>
      </c>
      <c r="Q610" s="147">
        <v>0</v>
      </c>
      <c r="R610" s="147">
        <f>Q610*H610</f>
        <v>0</v>
      </c>
      <c r="S610" s="147">
        <v>0</v>
      </c>
      <c r="T610" s="148">
        <f>S610*H610</f>
        <v>0</v>
      </c>
      <c r="AR610" s="149" t="s">
        <v>415</v>
      </c>
      <c r="AT610" s="149" t="s">
        <v>411</v>
      </c>
      <c r="AU610" s="149" t="s">
        <v>80</v>
      </c>
      <c r="AY610" s="19" t="s">
        <v>408</v>
      </c>
      <c r="BE610" s="150">
        <f>IF(N610="základní",J610,0)</f>
        <v>0</v>
      </c>
      <c r="BF610" s="150">
        <f>IF(N610="snížená",J610,0)</f>
        <v>0</v>
      </c>
      <c r="BG610" s="150">
        <f>IF(N610="zákl. přenesená",J610,0)</f>
        <v>0</v>
      </c>
      <c r="BH610" s="150">
        <f>IF(N610="sníž. přenesená",J610,0)</f>
        <v>0</v>
      </c>
      <c r="BI610" s="150">
        <f>IF(N610="nulová",J610,0)</f>
        <v>0</v>
      </c>
      <c r="BJ610" s="19" t="s">
        <v>76</v>
      </c>
      <c r="BK610" s="150">
        <f>ROUND(I610*H610,2)</f>
        <v>0</v>
      </c>
      <c r="BL610" s="19" t="s">
        <v>415</v>
      </c>
      <c r="BM610" s="149" t="s">
        <v>994</v>
      </c>
    </row>
    <row r="611" spans="2:65" s="1" customFormat="1">
      <c r="B611" s="34"/>
      <c r="D611" s="151" t="s">
        <v>417</v>
      </c>
      <c r="F611" s="152" t="s">
        <v>995</v>
      </c>
      <c r="I611" s="153"/>
      <c r="L611" s="34"/>
      <c r="M611" s="154"/>
      <c r="T611" s="55"/>
      <c r="AT611" s="19" t="s">
        <v>417</v>
      </c>
      <c r="AU611" s="19" t="s">
        <v>80</v>
      </c>
    </row>
    <row r="612" spans="2:65" s="13" customFormat="1">
      <c r="B612" s="164"/>
      <c r="D612" s="156" t="s">
        <v>419</v>
      </c>
      <c r="E612" s="165" t="s">
        <v>3</v>
      </c>
      <c r="F612" s="166" t="s">
        <v>996</v>
      </c>
      <c r="H612" s="165" t="s">
        <v>3</v>
      </c>
      <c r="I612" s="167"/>
      <c r="L612" s="164"/>
      <c r="M612" s="168"/>
      <c r="T612" s="169"/>
      <c r="AT612" s="165" t="s">
        <v>419</v>
      </c>
      <c r="AU612" s="165" t="s">
        <v>80</v>
      </c>
      <c r="AV612" s="13" t="s">
        <v>76</v>
      </c>
      <c r="AW612" s="13" t="s">
        <v>33</v>
      </c>
      <c r="AX612" s="13" t="s">
        <v>72</v>
      </c>
      <c r="AY612" s="165" t="s">
        <v>408</v>
      </c>
    </row>
    <row r="613" spans="2:65" s="13" customFormat="1">
      <c r="B613" s="164"/>
      <c r="D613" s="156" t="s">
        <v>419</v>
      </c>
      <c r="E613" s="165" t="s">
        <v>3</v>
      </c>
      <c r="F613" s="166" t="s">
        <v>915</v>
      </c>
      <c r="H613" s="165" t="s">
        <v>3</v>
      </c>
      <c r="I613" s="167"/>
      <c r="L613" s="164"/>
      <c r="M613" s="168"/>
      <c r="T613" s="169"/>
      <c r="AT613" s="165" t="s">
        <v>419</v>
      </c>
      <c r="AU613" s="165" t="s">
        <v>80</v>
      </c>
      <c r="AV613" s="13" t="s">
        <v>76</v>
      </c>
      <c r="AW613" s="13" t="s">
        <v>33</v>
      </c>
      <c r="AX613" s="13" t="s">
        <v>72</v>
      </c>
      <c r="AY613" s="165" t="s">
        <v>408</v>
      </c>
    </row>
    <row r="614" spans="2:65" s="12" customFormat="1">
      <c r="B614" s="155"/>
      <c r="D614" s="156" t="s">
        <v>419</v>
      </c>
      <c r="E614" s="157" t="s">
        <v>3</v>
      </c>
      <c r="F614" s="158" t="s">
        <v>997</v>
      </c>
      <c r="H614" s="159">
        <v>19.975000000000001</v>
      </c>
      <c r="I614" s="160"/>
      <c r="L614" s="155"/>
      <c r="M614" s="161"/>
      <c r="T614" s="162"/>
      <c r="AT614" s="157" t="s">
        <v>419</v>
      </c>
      <c r="AU614" s="157" t="s">
        <v>80</v>
      </c>
      <c r="AV614" s="12" t="s">
        <v>80</v>
      </c>
      <c r="AW614" s="12" t="s">
        <v>33</v>
      </c>
      <c r="AX614" s="12" t="s">
        <v>72</v>
      </c>
      <c r="AY614" s="157" t="s">
        <v>408</v>
      </c>
    </row>
    <row r="615" spans="2:65" s="12" customFormat="1">
      <c r="B615" s="155"/>
      <c r="D615" s="156" t="s">
        <v>419</v>
      </c>
      <c r="E615" s="157" t="s">
        <v>3</v>
      </c>
      <c r="F615" s="158" t="s">
        <v>998</v>
      </c>
      <c r="H615" s="159">
        <v>10.074999999999999</v>
      </c>
      <c r="I615" s="160"/>
      <c r="L615" s="155"/>
      <c r="M615" s="161"/>
      <c r="T615" s="162"/>
      <c r="AT615" s="157" t="s">
        <v>419</v>
      </c>
      <c r="AU615" s="157" t="s">
        <v>80</v>
      </c>
      <c r="AV615" s="12" t="s">
        <v>80</v>
      </c>
      <c r="AW615" s="12" t="s">
        <v>33</v>
      </c>
      <c r="AX615" s="12" t="s">
        <v>72</v>
      </c>
      <c r="AY615" s="157" t="s">
        <v>408</v>
      </c>
    </row>
    <row r="616" spans="2:65" s="13" customFormat="1">
      <c r="B616" s="164"/>
      <c r="D616" s="156" t="s">
        <v>419</v>
      </c>
      <c r="E616" s="165" t="s">
        <v>3</v>
      </c>
      <c r="F616" s="166" t="s">
        <v>999</v>
      </c>
      <c r="H616" s="165" t="s">
        <v>3</v>
      </c>
      <c r="I616" s="167"/>
      <c r="L616" s="164"/>
      <c r="M616" s="168"/>
      <c r="T616" s="169"/>
      <c r="AT616" s="165" t="s">
        <v>419</v>
      </c>
      <c r="AU616" s="165" t="s">
        <v>80</v>
      </c>
      <c r="AV616" s="13" t="s">
        <v>76</v>
      </c>
      <c r="AW616" s="13" t="s">
        <v>33</v>
      </c>
      <c r="AX616" s="13" t="s">
        <v>72</v>
      </c>
      <c r="AY616" s="165" t="s">
        <v>408</v>
      </c>
    </row>
    <row r="617" spans="2:65" s="12" customFormat="1">
      <c r="B617" s="155"/>
      <c r="D617" s="156" t="s">
        <v>419</v>
      </c>
      <c r="E617" s="157" t="s">
        <v>3</v>
      </c>
      <c r="F617" s="158" t="s">
        <v>1000</v>
      </c>
      <c r="H617" s="159">
        <v>5.75</v>
      </c>
      <c r="I617" s="160"/>
      <c r="L617" s="155"/>
      <c r="M617" s="161"/>
      <c r="T617" s="162"/>
      <c r="AT617" s="157" t="s">
        <v>419</v>
      </c>
      <c r="AU617" s="157" t="s">
        <v>80</v>
      </c>
      <c r="AV617" s="12" t="s">
        <v>80</v>
      </c>
      <c r="AW617" s="12" t="s">
        <v>33</v>
      </c>
      <c r="AX617" s="12" t="s">
        <v>72</v>
      </c>
      <c r="AY617" s="157" t="s">
        <v>408</v>
      </c>
    </row>
    <row r="618" spans="2:65" s="13" customFormat="1">
      <c r="B618" s="164"/>
      <c r="D618" s="156" t="s">
        <v>419</v>
      </c>
      <c r="E618" s="165" t="s">
        <v>3</v>
      </c>
      <c r="F618" s="166" t="s">
        <v>1001</v>
      </c>
      <c r="H618" s="165" t="s">
        <v>3</v>
      </c>
      <c r="I618" s="167"/>
      <c r="L618" s="164"/>
      <c r="M618" s="168"/>
      <c r="T618" s="169"/>
      <c r="AT618" s="165" t="s">
        <v>419</v>
      </c>
      <c r="AU618" s="165" t="s">
        <v>80</v>
      </c>
      <c r="AV618" s="13" t="s">
        <v>76</v>
      </c>
      <c r="AW618" s="13" t="s">
        <v>33</v>
      </c>
      <c r="AX618" s="13" t="s">
        <v>72</v>
      </c>
      <c r="AY618" s="165" t="s">
        <v>408</v>
      </c>
    </row>
    <row r="619" spans="2:65" s="12" customFormat="1">
      <c r="B619" s="155"/>
      <c r="D619" s="156" t="s">
        <v>419</v>
      </c>
      <c r="E619" s="157" t="s">
        <v>3</v>
      </c>
      <c r="F619" s="158" t="s">
        <v>1002</v>
      </c>
      <c r="H619" s="159">
        <v>28.8</v>
      </c>
      <c r="I619" s="160"/>
      <c r="L619" s="155"/>
      <c r="M619" s="161"/>
      <c r="T619" s="162"/>
      <c r="AT619" s="157" t="s">
        <v>419</v>
      </c>
      <c r="AU619" s="157" t="s">
        <v>80</v>
      </c>
      <c r="AV619" s="12" t="s">
        <v>80</v>
      </c>
      <c r="AW619" s="12" t="s">
        <v>33</v>
      </c>
      <c r="AX619" s="12" t="s">
        <v>72</v>
      </c>
      <c r="AY619" s="157" t="s">
        <v>408</v>
      </c>
    </row>
    <row r="620" spans="2:65" s="14" customFormat="1">
      <c r="B620" s="170"/>
      <c r="D620" s="156" t="s">
        <v>419</v>
      </c>
      <c r="E620" s="171" t="s">
        <v>3</v>
      </c>
      <c r="F620" s="172" t="s">
        <v>451</v>
      </c>
      <c r="H620" s="173">
        <v>64.599999999999994</v>
      </c>
      <c r="I620" s="174"/>
      <c r="L620" s="170"/>
      <c r="M620" s="175"/>
      <c r="T620" s="176"/>
      <c r="AT620" s="171" t="s">
        <v>419</v>
      </c>
      <c r="AU620" s="171" t="s">
        <v>80</v>
      </c>
      <c r="AV620" s="14" t="s">
        <v>415</v>
      </c>
      <c r="AW620" s="14" t="s">
        <v>33</v>
      </c>
      <c r="AX620" s="14" t="s">
        <v>76</v>
      </c>
      <c r="AY620" s="171" t="s">
        <v>408</v>
      </c>
    </row>
    <row r="621" spans="2:65" s="1" customFormat="1" ht="24.15" customHeight="1">
      <c r="B621" s="137"/>
      <c r="C621" s="177" t="s">
        <v>1003</v>
      </c>
      <c r="D621" s="177" t="s">
        <v>513</v>
      </c>
      <c r="E621" s="178" t="s">
        <v>1004</v>
      </c>
      <c r="F621" s="179" t="s">
        <v>1005</v>
      </c>
      <c r="G621" s="180" t="s">
        <v>117</v>
      </c>
      <c r="H621" s="181">
        <v>67.83</v>
      </c>
      <c r="I621" s="182"/>
      <c r="J621" s="183">
        <f>ROUND(I621*H621,2)</f>
        <v>0</v>
      </c>
      <c r="K621" s="179" t="s">
        <v>414</v>
      </c>
      <c r="L621" s="184"/>
      <c r="M621" s="185" t="s">
        <v>3</v>
      </c>
      <c r="N621" s="186" t="s">
        <v>43</v>
      </c>
      <c r="P621" s="147">
        <f>O621*H621</f>
        <v>0</v>
      </c>
      <c r="Q621" s="147">
        <v>1.5E-3</v>
      </c>
      <c r="R621" s="147">
        <f>Q621*H621</f>
        <v>0.101745</v>
      </c>
      <c r="S621" s="147">
        <v>0</v>
      </c>
      <c r="T621" s="148">
        <f>S621*H621</f>
        <v>0</v>
      </c>
      <c r="AR621" s="149" t="s">
        <v>470</v>
      </c>
      <c r="AT621" s="149" t="s">
        <v>513</v>
      </c>
      <c r="AU621" s="149" t="s">
        <v>80</v>
      </c>
      <c r="AY621" s="19" t="s">
        <v>408</v>
      </c>
      <c r="BE621" s="150">
        <f>IF(N621="základní",J621,0)</f>
        <v>0</v>
      </c>
      <c r="BF621" s="150">
        <f>IF(N621="snížená",J621,0)</f>
        <v>0</v>
      </c>
      <c r="BG621" s="150">
        <f>IF(N621="zákl. přenesená",J621,0)</f>
        <v>0</v>
      </c>
      <c r="BH621" s="150">
        <f>IF(N621="sníž. přenesená",J621,0)</f>
        <v>0</v>
      </c>
      <c r="BI621" s="150">
        <f>IF(N621="nulová",J621,0)</f>
        <v>0</v>
      </c>
      <c r="BJ621" s="19" t="s">
        <v>76</v>
      </c>
      <c r="BK621" s="150">
        <f>ROUND(I621*H621,2)</f>
        <v>0</v>
      </c>
      <c r="BL621" s="19" t="s">
        <v>415</v>
      </c>
      <c r="BM621" s="149" t="s">
        <v>1006</v>
      </c>
    </row>
    <row r="622" spans="2:65" s="12" customFormat="1">
      <c r="B622" s="155"/>
      <c r="D622" s="156" t="s">
        <v>419</v>
      </c>
      <c r="F622" s="158" t="s">
        <v>1007</v>
      </c>
      <c r="H622" s="159">
        <v>67.83</v>
      </c>
      <c r="I622" s="160"/>
      <c r="L622" s="155"/>
      <c r="M622" s="161"/>
      <c r="T622" s="162"/>
      <c r="AT622" s="157" t="s">
        <v>419</v>
      </c>
      <c r="AU622" s="157" t="s">
        <v>80</v>
      </c>
      <c r="AV622" s="12" t="s">
        <v>80</v>
      </c>
      <c r="AW622" s="12" t="s">
        <v>4</v>
      </c>
      <c r="AX622" s="12" t="s">
        <v>76</v>
      </c>
      <c r="AY622" s="157" t="s">
        <v>408</v>
      </c>
    </row>
    <row r="623" spans="2:65" s="11" customFormat="1" ht="20.85" customHeight="1">
      <c r="B623" s="125"/>
      <c r="D623" s="126" t="s">
        <v>71</v>
      </c>
      <c r="E623" s="135" t="s">
        <v>1008</v>
      </c>
      <c r="F623" s="135" t="s">
        <v>1009</v>
      </c>
      <c r="I623" s="128"/>
      <c r="J623" s="136">
        <f>BK623</f>
        <v>0</v>
      </c>
      <c r="L623" s="125"/>
      <c r="M623" s="130"/>
      <c r="P623" s="131">
        <f>SUM(P624:P631)</f>
        <v>0</v>
      </c>
      <c r="R623" s="131">
        <f>SUM(R624:R631)</f>
        <v>2.4870769020000001</v>
      </c>
      <c r="T623" s="132">
        <f>SUM(T624:T631)</f>
        <v>0</v>
      </c>
      <c r="AR623" s="126" t="s">
        <v>76</v>
      </c>
      <c r="AT623" s="133" t="s">
        <v>71</v>
      </c>
      <c r="AU623" s="133" t="s">
        <v>80</v>
      </c>
      <c r="AY623" s="126" t="s">
        <v>408</v>
      </c>
      <c r="BK623" s="134">
        <f>SUM(BK624:BK631)</f>
        <v>0</v>
      </c>
    </row>
    <row r="624" spans="2:65" s="1" customFormat="1" ht="24.15" customHeight="1">
      <c r="B624" s="137"/>
      <c r="C624" s="138" t="s">
        <v>1010</v>
      </c>
      <c r="D624" s="138" t="s">
        <v>411</v>
      </c>
      <c r="E624" s="139" t="s">
        <v>1011</v>
      </c>
      <c r="F624" s="140" t="s">
        <v>1012</v>
      </c>
      <c r="G624" s="141" t="s">
        <v>664</v>
      </c>
      <c r="H624" s="142">
        <v>5</v>
      </c>
      <c r="I624" s="143"/>
      <c r="J624" s="144">
        <f>ROUND(I624*H624,2)</f>
        <v>0</v>
      </c>
      <c r="K624" s="140" t="s">
        <v>665</v>
      </c>
      <c r="L624" s="34"/>
      <c r="M624" s="145" t="s">
        <v>3</v>
      </c>
      <c r="N624" s="146" t="s">
        <v>43</v>
      </c>
      <c r="P624" s="147">
        <f>O624*H624</f>
        <v>0</v>
      </c>
      <c r="Q624" s="147">
        <v>0</v>
      </c>
      <c r="R624" s="147">
        <f>Q624*H624</f>
        <v>0</v>
      </c>
      <c r="S624" s="147">
        <v>0</v>
      </c>
      <c r="T624" s="148">
        <f>S624*H624</f>
        <v>0</v>
      </c>
      <c r="AR624" s="149" t="s">
        <v>415</v>
      </c>
      <c r="AT624" s="149" t="s">
        <v>411</v>
      </c>
      <c r="AU624" s="149" t="s">
        <v>114</v>
      </c>
      <c r="AY624" s="19" t="s">
        <v>408</v>
      </c>
      <c r="BE624" s="150">
        <f>IF(N624="základní",J624,0)</f>
        <v>0</v>
      </c>
      <c r="BF624" s="150">
        <f>IF(N624="snížená",J624,0)</f>
        <v>0</v>
      </c>
      <c r="BG624" s="150">
        <f>IF(N624="zákl. přenesená",J624,0)</f>
        <v>0</v>
      </c>
      <c r="BH624" s="150">
        <f>IF(N624="sníž. přenesená",J624,0)</f>
        <v>0</v>
      </c>
      <c r="BI624" s="150">
        <f>IF(N624="nulová",J624,0)</f>
        <v>0</v>
      </c>
      <c r="BJ624" s="19" t="s">
        <v>76</v>
      </c>
      <c r="BK624" s="150">
        <f>ROUND(I624*H624,2)</f>
        <v>0</v>
      </c>
      <c r="BL624" s="19" t="s">
        <v>415</v>
      </c>
      <c r="BM624" s="149" t="s">
        <v>1013</v>
      </c>
    </row>
    <row r="625" spans="2:65" s="1" customFormat="1" ht="24.15" customHeight="1">
      <c r="B625" s="137"/>
      <c r="C625" s="138" t="s">
        <v>1014</v>
      </c>
      <c r="D625" s="138" t="s">
        <v>411</v>
      </c>
      <c r="E625" s="139" t="s">
        <v>1015</v>
      </c>
      <c r="F625" s="140" t="s">
        <v>1016</v>
      </c>
      <c r="G625" s="141" t="s">
        <v>501</v>
      </c>
      <c r="H625" s="142">
        <v>2.4660000000000002</v>
      </c>
      <c r="I625" s="143"/>
      <c r="J625" s="144">
        <f>ROUND(I625*H625,2)</f>
        <v>0</v>
      </c>
      <c r="K625" s="140" t="s">
        <v>414</v>
      </c>
      <c r="L625" s="34"/>
      <c r="M625" s="145" t="s">
        <v>3</v>
      </c>
      <c r="N625" s="146" t="s">
        <v>43</v>
      </c>
      <c r="P625" s="147">
        <f>O625*H625</f>
        <v>0</v>
      </c>
      <c r="Q625" s="147">
        <v>8.5470000000000008E-3</v>
      </c>
      <c r="R625" s="147">
        <f>Q625*H625</f>
        <v>2.1076902000000005E-2</v>
      </c>
      <c r="S625" s="147">
        <v>0</v>
      </c>
      <c r="T625" s="148">
        <f>S625*H625</f>
        <v>0</v>
      </c>
      <c r="AR625" s="149" t="s">
        <v>415</v>
      </c>
      <c r="AT625" s="149" t="s">
        <v>411</v>
      </c>
      <c r="AU625" s="149" t="s">
        <v>114</v>
      </c>
      <c r="AY625" s="19" t="s">
        <v>408</v>
      </c>
      <c r="BE625" s="150">
        <f>IF(N625="základní",J625,0)</f>
        <v>0</v>
      </c>
      <c r="BF625" s="150">
        <f>IF(N625="snížená",J625,0)</f>
        <v>0</v>
      </c>
      <c r="BG625" s="150">
        <f>IF(N625="zákl. přenesená",J625,0)</f>
        <v>0</v>
      </c>
      <c r="BH625" s="150">
        <f>IF(N625="sníž. přenesená",J625,0)</f>
        <v>0</v>
      </c>
      <c r="BI625" s="150">
        <f>IF(N625="nulová",J625,0)</f>
        <v>0</v>
      </c>
      <c r="BJ625" s="19" t="s">
        <v>76</v>
      </c>
      <c r="BK625" s="150">
        <f>ROUND(I625*H625,2)</f>
        <v>0</v>
      </c>
      <c r="BL625" s="19" t="s">
        <v>415</v>
      </c>
      <c r="BM625" s="149" t="s">
        <v>1017</v>
      </c>
    </row>
    <row r="626" spans="2:65" s="1" customFormat="1">
      <c r="B626" s="34"/>
      <c r="D626" s="151" t="s">
        <v>417</v>
      </c>
      <c r="F626" s="152" t="s">
        <v>1018</v>
      </c>
      <c r="I626" s="153"/>
      <c r="L626" s="34"/>
      <c r="M626" s="154"/>
      <c r="T626" s="55"/>
      <c r="AT626" s="19" t="s">
        <v>417</v>
      </c>
      <c r="AU626" s="19" t="s">
        <v>114</v>
      </c>
    </row>
    <row r="627" spans="2:65" s="13" customFormat="1">
      <c r="B627" s="164"/>
      <c r="D627" s="156" t="s">
        <v>419</v>
      </c>
      <c r="E627" s="165" t="s">
        <v>3</v>
      </c>
      <c r="F627" s="166" t="s">
        <v>1019</v>
      </c>
      <c r="H627" s="165" t="s">
        <v>3</v>
      </c>
      <c r="I627" s="167"/>
      <c r="L627" s="164"/>
      <c r="M627" s="168"/>
      <c r="T627" s="169"/>
      <c r="AT627" s="165" t="s">
        <v>419</v>
      </c>
      <c r="AU627" s="165" t="s">
        <v>114</v>
      </c>
      <c r="AV627" s="13" t="s">
        <v>76</v>
      </c>
      <c r="AW627" s="13" t="s">
        <v>33</v>
      </c>
      <c r="AX627" s="13" t="s">
        <v>72</v>
      </c>
      <c r="AY627" s="165" t="s">
        <v>408</v>
      </c>
    </row>
    <row r="628" spans="2:65" s="12" customFormat="1">
      <c r="B628" s="155"/>
      <c r="D628" s="156" t="s">
        <v>419</v>
      </c>
      <c r="E628" s="157" t="s">
        <v>3</v>
      </c>
      <c r="F628" s="158" t="s">
        <v>1020</v>
      </c>
      <c r="H628" s="159">
        <v>2.117</v>
      </c>
      <c r="I628" s="160"/>
      <c r="L628" s="155"/>
      <c r="M628" s="161"/>
      <c r="T628" s="162"/>
      <c r="AT628" s="157" t="s">
        <v>419</v>
      </c>
      <c r="AU628" s="157" t="s">
        <v>114</v>
      </c>
      <c r="AV628" s="12" t="s">
        <v>80</v>
      </c>
      <c r="AW628" s="12" t="s">
        <v>33</v>
      </c>
      <c r="AX628" s="12" t="s">
        <v>72</v>
      </c>
      <c r="AY628" s="157" t="s">
        <v>408</v>
      </c>
    </row>
    <row r="629" spans="2:65" s="12" customFormat="1">
      <c r="B629" s="155"/>
      <c r="D629" s="156" t="s">
        <v>419</v>
      </c>
      <c r="E629" s="157" t="s">
        <v>3</v>
      </c>
      <c r="F629" s="158" t="s">
        <v>1021</v>
      </c>
      <c r="H629" s="159">
        <v>0.34899999999999998</v>
      </c>
      <c r="I629" s="160"/>
      <c r="L629" s="155"/>
      <c r="M629" s="161"/>
      <c r="T629" s="162"/>
      <c r="AT629" s="157" t="s">
        <v>419</v>
      </c>
      <c r="AU629" s="157" t="s">
        <v>114</v>
      </c>
      <c r="AV629" s="12" t="s">
        <v>80</v>
      </c>
      <c r="AW629" s="12" t="s">
        <v>33</v>
      </c>
      <c r="AX629" s="12" t="s">
        <v>72</v>
      </c>
      <c r="AY629" s="157" t="s">
        <v>408</v>
      </c>
    </row>
    <row r="630" spans="2:65" s="14" customFormat="1">
      <c r="B630" s="170"/>
      <c r="D630" s="156" t="s">
        <v>419</v>
      </c>
      <c r="E630" s="171" t="s">
        <v>3</v>
      </c>
      <c r="F630" s="172" t="s">
        <v>451</v>
      </c>
      <c r="H630" s="173">
        <v>2.4660000000000002</v>
      </c>
      <c r="I630" s="174"/>
      <c r="L630" s="170"/>
      <c r="M630" s="175"/>
      <c r="T630" s="176"/>
      <c r="AT630" s="171" t="s">
        <v>419</v>
      </c>
      <c r="AU630" s="171" t="s">
        <v>114</v>
      </c>
      <c r="AV630" s="14" t="s">
        <v>415</v>
      </c>
      <c r="AW630" s="14" t="s">
        <v>33</v>
      </c>
      <c r="AX630" s="14" t="s">
        <v>76</v>
      </c>
      <c r="AY630" s="171" t="s">
        <v>408</v>
      </c>
    </row>
    <row r="631" spans="2:65" s="1" customFormat="1" ht="21.75" customHeight="1">
      <c r="B631" s="137"/>
      <c r="C631" s="177" t="s">
        <v>1022</v>
      </c>
      <c r="D631" s="177" t="s">
        <v>513</v>
      </c>
      <c r="E631" s="178" t="s">
        <v>1023</v>
      </c>
      <c r="F631" s="179" t="s">
        <v>1024</v>
      </c>
      <c r="G631" s="180" t="s">
        <v>501</v>
      </c>
      <c r="H631" s="181">
        <v>2.4660000000000002</v>
      </c>
      <c r="I631" s="182"/>
      <c r="J631" s="183">
        <f>ROUND(I631*H631,2)</f>
        <v>0</v>
      </c>
      <c r="K631" s="179" t="s">
        <v>414</v>
      </c>
      <c r="L631" s="184"/>
      <c r="M631" s="185" t="s">
        <v>3</v>
      </c>
      <c r="N631" s="186" t="s">
        <v>43</v>
      </c>
      <c r="P631" s="147">
        <f>O631*H631</f>
        <v>0</v>
      </c>
      <c r="Q631" s="147">
        <v>1</v>
      </c>
      <c r="R631" s="147">
        <f>Q631*H631</f>
        <v>2.4660000000000002</v>
      </c>
      <c r="S631" s="147">
        <v>0</v>
      </c>
      <c r="T631" s="148">
        <f>S631*H631</f>
        <v>0</v>
      </c>
      <c r="AR631" s="149" t="s">
        <v>470</v>
      </c>
      <c r="AT631" s="149" t="s">
        <v>513</v>
      </c>
      <c r="AU631" s="149" t="s">
        <v>114</v>
      </c>
      <c r="AY631" s="19" t="s">
        <v>408</v>
      </c>
      <c r="BE631" s="150">
        <f>IF(N631="základní",J631,0)</f>
        <v>0</v>
      </c>
      <c r="BF631" s="150">
        <f>IF(N631="snížená",J631,0)</f>
        <v>0</v>
      </c>
      <c r="BG631" s="150">
        <f>IF(N631="zákl. přenesená",J631,0)</f>
        <v>0</v>
      </c>
      <c r="BH631" s="150">
        <f>IF(N631="sníž. přenesená",J631,0)</f>
        <v>0</v>
      </c>
      <c r="BI631" s="150">
        <f>IF(N631="nulová",J631,0)</f>
        <v>0</v>
      </c>
      <c r="BJ631" s="19" t="s">
        <v>76</v>
      </c>
      <c r="BK631" s="150">
        <f>ROUND(I631*H631,2)</f>
        <v>0</v>
      </c>
      <c r="BL631" s="19" t="s">
        <v>415</v>
      </c>
      <c r="BM631" s="149" t="s">
        <v>1025</v>
      </c>
    </row>
    <row r="632" spans="2:65" s="11" customFormat="1" ht="20.85" customHeight="1">
      <c r="B632" s="125"/>
      <c r="D632" s="126" t="s">
        <v>71</v>
      </c>
      <c r="E632" s="135" t="s">
        <v>1026</v>
      </c>
      <c r="F632" s="135" t="s">
        <v>1027</v>
      </c>
      <c r="I632" s="128"/>
      <c r="J632" s="136">
        <f>BK632</f>
        <v>0</v>
      </c>
      <c r="L632" s="125"/>
      <c r="M632" s="130"/>
      <c r="P632" s="131">
        <f>SUM(P633:P664)</f>
        <v>0</v>
      </c>
      <c r="R632" s="131">
        <f>SUM(R633:R664)</f>
        <v>26.434718234679995</v>
      </c>
      <c r="T632" s="132">
        <f>SUM(T633:T664)</f>
        <v>0</v>
      </c>
      <c r="AR632" s="126" t="s">
        <v>76</v>
      </c>
      <c r="AT632" s="133" t="s">
        <v>71</v>
      </c>
      <c r="AU632" s="133" t="s">
        <v>80</v>
      </c>
      <c r="AY632" s="126" t="s">
        <v>408</v>
      </c>
      <c r="BK632" s="134">
        <f>SUM(BK633:BK664)</f>
        <v>0</v>
      </c>
    </row>
    <row r="633" spans="2:65" s="1" customFormat="1" ht="24.15" customHeight="1">
      <c r="B633" s="137"/>
      <c r="C633" s="138" t="s">
        <v>1028</v>
      </c>
      <c r="D633" s="138" t="s">
        <v>411</v>
      </c>
      <c r="E633" s="139" t="s">
        <v>1029</v>
      </c>
      <c r="F633" s="140" t="s">
        <v>1030</v>
      </c>
      <c r="G633" s="141" t="s">
        <v>426</v>
      </c>
      <c r="H633" s="142">
        <v>9.407</v>
      </c>
      <c r="I633" s="143"/>
      <c r="J633" s="144">
        <f>ROUND(I633*H633,2)</f>
        <v>0</v>
      </c>
      <c r="K633" s="140" t="s">
        <v>414</v>
      </c>
      <c r="L633" s="34"/>
      <c r="M633" s="145" t="s">
        <v>3</v>
      </c>
      <c r="N633" s="146" t="s">
        <v>43</v>
      </c>
      <c r="P633" s="147">
        <f>O633*H633</f>
        <v>0</v>
      </c>
      <c r="Q633" s="147">
        <v>2.5019749999999998</v>
      </c>
      <c r="R633" s="147">
        <f>Q633*H633</f>
        <v>23.536078824999997</v>
      </c>
      <c r="S633" s="147">
        <v>0</v>
      </c>
      <c r="T633" s="148">
        <f>S633*H633</f>
        <v>0</v>
      </c>
      <c r="AR633" s="149" t="s">
        <v>415</v>
      </c>
      <c r="AT633" s="149" t="s">
        <v>411</v>
      </c>
      <c r="AU633" s="149" t="s">
        <v>114</v>
      </c>
      <c r="AY633" s="19" t="s">
        <v>408</v>
      </c>
      <c r="BE633" s="150">
        <f>IF(N633="základní",J633,0)</f>
        <v>0</v>
      </c>
      <c r="BF633" s="150">
        <f>IF(N633="snížená",J633,0)</f>
        <v>0</v>
      </c>
      <c r="BG633" s="150">
        <f>IF(N633="zákl. přenesená",J633,0)</f>
        <v>0</v>
      </c>
      <c r="BH633" s="150">
        <f>IF(N633="sníž. přenesená",J633,0)</f>
        <v>0</v>
      </c>
      <c r="BI633" s="150">
        <f>IF(N633="nulová",J633,0)</f>
        <v>0</v>
      </c>
      <c r="BJ633" s="19" t="s">
        <v>76</v>
      </c>
      <c r="BK633" s="150">
        <f>ROUND(I633*H633,2)</f>
        <v>0</v>
      </c>
      <c r="BL633" s="19" t="s">
        <v>415</v>
      </c>
      <c r="BM633" s="149" t="s">
        <v>1031</v>
      </c>
    </row>
    <row r="634" spans="2:65" s="1" customFormat="1">
      <c r="B634" s="34"/>
      <c r="D634" s="151" t="s">
        <v>417</v>
      </c>
      <c r="F634" s="152" t="s">
        <v>1032</v>
      </c>
      <c r="I634" s="153"/>
      <c r="L634" s="34"/>
      <c r="M634" s="154"/>
      <c r="T634" s="55"/>
      <c r="AT634" s="19" t="s">
        <v>417</v>
      </c>
      <c r="AU634" s="19" t="s">
        <v>114</v>
      </c>
    </row>
    <row r="635" spans="2:65" s="13" customFormat="1">
      <c r="B635" s="164"/>
      <c r="D635" s="156" t="s">
        <v>419</v>
      </c>
      <c r="E635" s="165" t="s">
        <v>3</v>
      </c>
      <c r="F635" s="166" t="s">
        <v>915</v>
      </c>
      <c r="H635" s="165" t="s">
        <v>3</v>
      </c>
      <c r="I635" s="167"/>
      <c r="L635" s="164"/>
      <c r="M635" s="168"/>
      <c r="T635" s="169"/>
      <c r="AT635" s="165" t="s">
        <v>419</v>
      </c>
      <c r="AU635" s="165" t="s">
        <v>114</v>
      </c>
      <c r="AV635" s="13" t="s">
        <v>76</v>
      </c>
      <c r="AW635" s="13" t="s">
        <v>33</v>
      </c>
      <c r="AX635" s="13" t="s">
        <v>72</v>
      </c>
      <c r="AY635" s="165" t="s">
        <v>408</v>
      </c>
    </row>
    <row r="636" spans="2:65" s="12" customFormat="1">
      <c r="B636" s="155"/>
      <c r="D636" s="156" t="s">
        <v>419</v>
      </c>
      <c r="E636" s="157" t="s">
        <v>3</v>
      </c>
      <c r="F636" s="158" t="s">
        <v>1033</v>
      </c>
      <c r="H636" s="159">
        <v>4.9939999999999998</v>
      </c>
      <c r="I636" s="160"/>
      <c r="L636" s="155"/>
      <c r="M636" s="161"/>
      <c r="T636" s="162"/>
      <c r="AT636" s="157" t="s">
        <v>419</v>
      </c>
      <c r="AU636" s="157" t="s">
        <v>114</v>
      </c>
      <c r="AV636" s="12" t="s">
        <v>80</v>
      </c>
      <c r="AW636" s="12" t="s">
        <v>33</v>
      </c>
      <c r="AX636" s="12" t="s">
        <v>72</v>
      </c>
      <c r="AY636" s="157" t="s">
        <v>408</v>
      </c>
    </row>
    <row r="637" spans="2:65" s="13" customFormat="1">
      <c r="B637" s="164"/>
      <c r="D637" s="156" t="s">
        <v>419</v>
      </c>
      <c r="E637" s="165" t="s">
        <v>3</v>
      </c>
      <c r="F637" s="166" t="s">
        <v>999</v>
      </c>
      <c r="H637" s="165" t="s">
        <v>3</v>
      </c>
      <c r="I637" s="167"/>
      <c r="L637" s="164"/>
      <c r="M637" s="168"/>
      <c r="T637" s="169"/>
      <c r="AT637" s="165" t="s">
        <v>419</v>
      </c>
      <c r="AU637" s="165" t="s">
        <v>114</v>
      </c>
      <c r="AV637" s="13" t="s">
        <v>76</v>
      </c>
      <c r="AW637" s="13" t="s">
        <v>33</v>
      </c>
      <c r="AX637" s="13" t="s">
        <v>72</v>
      </c>
      <c r="AY637" s="165" t="s">
        <v>408</v>
      </c>
    </row>
    <row r="638" spans="2:65" s="12" customFormat="1">
      <c r="B638" s="155"/>
      <c r="D638" s="156" t="s">
        <v>419</v>
      </c>
      <c r="E638" s="157" t="s">
        <v>3</v>
      </c>
      <c r="F638" s="158" t="s">
        <v>1034</v>
      </c>
      <c r="H638" s="159">
        <v>1.125</v>
      </c>
      <c r="I638" s="160"/>
      <c r="L638" s="155"/>
      <c r="M638" s="161"/>
      <c r="T638" s="162"/>
      <c r="AT638" s="157" t="s">
        <v>419</v>
      </c>
      <c r="AU638" s="157" t="s">
        <v>114</v>
      </c>
      <c r="AV638" s="12" t="s">
        <v>80</v>
      </c>
      <c r="AW638" s="12" t="s">
        <v>33</v>
      </c>
      <c r="AX638" s="12" t="s">
        <v>72</v>
      </c>
      <c r="AY638" s="157" t="s">
        <v>408</v>
      </c>
    </row>
    <row r="639" spans="2:65" s="13" customFormat="1">
      <c r="B639" s="164"/>
      <c r="D639" s="156" t="s">
        <v>419</v>
      </c>
      <c r="E639" s="165" t="s">
        <v>3</v>
      </c>
      <c r="F639" s="166" t="s">
        <v>1001</v>
      </c>
      <c r="H639" s="165" t="s">
        <v>3</v>
      </c>
      <c r="I639" s="167"/>
      <c r="L639" s="164"/>
      <c r="M639" s="168"/>
      <c r="T639" s="169"/>
      <c r="AT639" s="165" t="s">
        <v>419</v>
      </c>
      <c r="AU639" s="165" t="s">
        <v>114</v>
      </c>
      <c r="AV639" s="13" t="s">
        <v>76</v>
      </c>
      <c r="AW639" s="13" t="s">
        <v>33</v>
      </c>
      <c r="AX639" s="13" t="s">
        <v>72</v>
      </c>
      <c r="AY639" s="165" t="s">
        <v>408</v>
      </c>
    </row>
    <row r="640" spans="2:65" s="12" customFormat="1">
      <c r="B640" s="155"/>
      <c r="D640" s="156" t="s">
        <v>419</v>
      </c>
      <c r="E640" s="157" t="s">
        <v>3</v>
      </c>
      <c r="F640" s="158" t="s">
        <v>1035</v>
      </c>
      <c r="H640" s="159">
        <v>3.2879999999999998</v>
      </c>
      <c r="I640" s="160"/>
      <c r="L640" s="155"/>
      <c r="M640" s="161"/>
      <c r="T640" s="162"/>
      <c r="AT640" s="157" t="s">
        <v>419</v>
      </c>
      <c r="AU640" s="157" t="s">
        <v>114</v>
      </c>
      <c r="AV640" s="12" t="s">
        <v>80</v>
      </c>
      <c r="AW640" s="12" t="s">
        <v>33</v>
      </c>
      <c r="AX640" s="12" t="s">
        <v>72</v>
      </c>
      <c r="AY640" s="157" t="s">
        <v>408</v>
      </c>
    </row>
    <row r="641" spans="2:65" s="14" customFormat="1">
      <c r="B641" s="170"/>
      <c r="D641" s="156" t="s">
        <v>419</v>
      </c>
      <c r="E641" s="171" t="s">
        <v>3</v>
      </c>
      <c r="F641" s="172" t="s">
        <v>451</v>
      </c>
      <c r="H641" s="173">
        <v>9.407</v>
      </c>
      <c r="I641" s="174"/>
      <c r="L641" s="170"/>
      <c r="M641" s="175"/>
      <c r="T641" s="176"/>
      <c r="AT641" s="171" t="s">
        <v>419</v>
      </c>
      <c r="AU641" s="171" t="s">
        <v>114</v>
      </c>
      <c r="AV641" s="14" t="s">
        <v>415</v>
      </c>
      <c r="AW641" s="14" t="s">
        <v>33</v>
      </c>
      <c r="AX641" s="14" t="s">
        <v>76</v>
      </c>
      <c r="AY641" s="171" t="s">
        <v>408</v>
      </c>
    </row>
    <row r="642" spans="2:65" s="1" customFormat="1" ht="24.15" customHeight="1">
      <c r="B642" s="137"/>
      <c r="C642" s="138" t="s">
        <v>1036</v>
      </c>
      <c r="D642" s="138" t="s">
        <v>411</v>
      </c>
      <c r="E642" s="139" t="s">
        <v>1037</v>
      </c>
      <c r="F642" s="140" t="s">
        <v>1038</v>
      </c>
      <c r="G642" s="141" t="s">
        <v>117</v>
      </c>
      <c r="H642" s="142">
        <v>145.5</v>
      </c>
      <c r="I642" s="143"/>
      <c r="J642" s="144">
        <f>ROUND(I642*H642,2)</f>
        <v>0</v>
      </c>
      <c r="K642" s="140" t="s">
        <v>414</v>
      </c>
      <c r="L642" s="34"/>
      <c r="M642" s="145" t="s">
        <v>3</v>
      </c>
      <c r="N642" s="146" t="s">
        <v>43</v>
      </c>
      <c r="P642" s="147">
        <f>O642*H642</f>
        <v>0</v>
      </c>
      <c r="Q642" s="147">
        <v>8.4224999999999994E-3</v>
      </c>
      <c r="R642" s="147">
        <f>Q642*H642</f>
        <v>1.2254737499999999</v>
      </c>
      <c r="S642" s="147">
        <v>0</v>
      </c>
      <c r="T642" s="148">
        <f>S642*H642</f>
        <v>0</v>
      </c>
      <c r="AR642" s="149" t="s">
        <v>415</v>
      </c>
      <c r="AT642" s="149" t="s">
        <v>411</v>
      </c>
      <c r="AU642" s="149" t="s">
        <v>114</v>
      </c>
      <c r="AY642" s="19" t="s">
        <v>408</v>
      </c>
      <c r="BE642" s="150">
        <f>IF(N642="základní",J642,0)</f>
        <v>0</v>
      </c>
      <c r="BF642" s="150">
        <f>IF(N642="snížená",J642,0)</f>
        <v>0</v>
      </c>
      <c r="BG642" s="150">
        <f>IF(N642="zákl. přenesená",J642,0)</f>
        <v>0</v>
      </c>
      <c r="BH642" s="150">
        <f>IF(N642="sníž. přenesená",J642,0)</f>
        <v>0</v>
      </c>
      <c r="BI642" s="150">
        <f>IF(N642="nulová",J642,0)</f>
        <v>0</v>
      </c>
      <c r="BJ642" s="19" t="s">
        <v>76</v>
      </c>
      <c r="BK642" s="150">
        <f>ROUND(I642*H642,2)</f>
        <v>0</v>
      </c>
      <c r="BL642" s="19" t="s">
        <v>415</v>
      </c>
      <c r="BM642" s="149" t="s">
        <v>1039</v>
      </c>
    </row>
    <row r="643" spans="2:65" s="1" customFormat="1">
      <c r="B643" s="34"/>
      <c r="D643" s="151" t="s">
        <v>417</v>
      </c>
      <c r="F643" s="152" t="s">
        <v>1040</v>
      </c>
      <c r="I643" s="153"/>
      <c r="L643" s="34"/>
      <c r="M643" s="154"/>
      <c r="T643" s="55"/>
      <c r="AT643" s="19" t="s">
        <v>417</v>
      </c>
      <c r="AU643" s="19" t="s">
        <v>114</v>
      </c>
    </row>
    <row r="644" spans="2:65" s="13" customFormat="1">
      <c r="B644" s="164"/>
      <c r="D644" s="156" t="s">
        <v>419</v>
      </c>
      <c r="E644" s="165" t="s">
        <v>3</v>
      </c>
      <c r="F644" s="166" t="s">
        <v>915</v>
      </c>
      <c r="H644" s="165" t="s">
        <v>3</v>
      </c>
      <c r="I644" s="167"/>
      <c r="L644" s="164"/>
      <c r="M644" s="168"/>
      <c r="T644" s="169"/>
      <c r="AT644" s="165" t="s">
        <v>419</v>
      </c>
      <c r="AU644" s="165" t="s">
        <v>114</v>
      </c>
      <c r="AV644" s="13" t="s">
        <v>76</v>
      </c>
      <c r="AW644" s="13" t="s">
        <v>33</v>
      </c>
      <c r="AX644" s="13" t="s">
        <v>72</v>
      </c>
      <c r="AY644" s="165" t="s">
        <v>408</v>
      </c>
    </row>
    <row r="645" spans="2:65" s="12" customFormat="1">
      <c r="B645" s="155"/>
      <c r="D645" s="156" t="s">
        <v>419</v>
      </c>
      <c r="E645" s="157" t="s">
        <v>3</v>
      </c>
      <c r="F645" s="158" t="s">
        <v>1041</v>
      </c>
      <c r="H645" s="159">
        <v>74.900000000000006</v>
      </c>
      <c r="I645" s="160"/>
      <c r="L645" s="155"/>
      <c r="M645" s="161"/>
      <c r="T645" s="162"/>
      <c r="AT645" s="157" t="s">
        <v>419</v>
      </c>
      <c r="AU645" s="157" t="s">
        <v>114</v>
      </c>
      <c r="AV645" s="12" t="s">
        <v>80</v>
      </c>
      <c r="AW645" s="12" t="s">
        <v>33</v>
      </c>
      <c r="AX645" s="12" t="s">
        <v>72</v>
      </c>
      <c r="AY645" s="157" t="s">
        <v>408</v>
      </c>
    </row>
    <row r="646" spans="2:65" s="13" customFormat="1">
      <c r="B646" s="164"/>
      <c r="D646" s="156" t="s">
        <v>419</v>
      </c>
      <c r="E646" s="165" t="s">
        <v>3</v>
      </c>
      <c r="F646" s="166" t="s">
        <v>999</v>
      </c>
      <c r="H646" s="165" t="s">
        <v>3</v>
      </c>
      <c r="I646" s="167"/>
      <c r="L646" s="164"/>
      <c r="M646" s="168"/>
      <c r="T646" s="169"/>
      <c r="AT646" s="165" t="s">
        <v>419</v>
      </c>
      <c r="AU646" s="165" t="s">
        <v>114</v>
      </c>
      <c r="AV646" s="13" t="s">
        <v>76</v>
      </c>
      <c r="AW646" s="13" t="s">
        <v>33</v>
      </c>
      <c r="AX646" s="13" t="s">
        <v>72</v>
      </c>
      <c r="AY646" s="165" t="s">
        <v>408</v>
      </c>
    </row>
    <row r="647" spans="2:65" s="12" customFormat="1">
      <c r="B647" s="155"/>
      <c r="D647" s="156" t="s">
        <v>419</v>
      </c>
      <c r="E647" s="157" t="s">
        <v>3</v>
      </c>
      <c r="F647" s="158" t="s">
        <v>1042</v>
      </c>
      <c r="H647" s="159">
        <v>18</v>
      </c>
      <c r="I647" s="160"/>
      <c r="L647" s="155"/>
      <c r="M647" s="161"/>
      <c r="T647" s="162"/>
      <c r="AT647" s="157" t="s">
        <v>419</v>
      </c>
      <c r="AU647" s="157" t="s">
        <v>114</v>
      </c>
      <c r="AV647" s="12" t="s">
        <v>80</v>
      </c>
      <c r="AW647" s="12" t="s">
        <v>33</v>
      </c>
      <c r="AX647" s="12" t="s">
        <v>72</v>
      </c>
      <c r="AY647" s="157" t="s">
        <v>408</v>
      </c>
    </row>
    <row r="648" spans="2:65" s="13" customFormat="1">
      <c r="B648" s="164"/>
      <c r="D648" s="156" t="s">
        <v>419</v>
      </c>
      <c r="E648" s="165" t="s">
        <v>3</v>
      </c>
      <c r="F648" s="166" t="s">
        <v>1001</v>
      </c>
      <c r="H648" s="165" t="s">
        <v>3</v>
      </c>
      <c r="I648" s="167"/>
      <c r="L648" s="164"/>
      <c r="M648" s="168"/>
      <c r="T648" s="169"/>
      <c r="AT648" s="165" t="s">
        <v>419</v>
      </c>
      <c r="AU648" s="165" t="s">
        <v>114</v>
      </c>
      <c r="AV648" s="13" t="s">
        <v>76</v>
      </c>
      <c r="AW648" s="13" t="s">
        <v>33</v>
      </c>
      <c r="AX648" s="13" t="s">
        <v>72</v>
      </c>
      <c r="AY648" s="165" t="s">
        <v>408</v>
      </c>
    </row>
    <row r="649" spans="2:65" s="12" customFormat="1">
      <c r="B649" s="155"/>
      <c r="D649" s="156" t="s">
        <v>419</v>
      </c>
      <c r="E649" s="157" t="s">
        <v>3</v>
      </c>
      <c r="F649" s="158" t="s">
        <v>1043</v>
      </c>
      <c r="H649" s="159">
        <v>52.6</v>
      </c>
      <c r="I649" s="160"/>
      <c r="L649" s="155"/>
      <c r="M649" s="161"/>
      <c r="T649" s="162"/>
      <c r="AT649" s="157" t="s">
        <v>419</v>
      </c>
      <c r="AU649" s="157" t="s">
        <v>114</v>
      </c>
      <c r="AV649" s="12" t="s">
        <v>80</v>
      </c>
      <c r="AW649" s="12" t="s">
        <v>33</v>
      </c>
      <c r="AX649" s="12" t="s">
        <v>72</v>
      </c>
      <c r="AY649" s="157" t="s">
        <v>408</v>
      </c>
    </row>
    <row r="650" spans="2:65" s="14" customFormat="1">
      <c r="B650" s="170"/>
      <c r="D650" s="156" t="s">
        <v>419</v>
      </c>
      <c r="E650" s="171" t="s">
        <v>3</v>
      </c>
      <c r="F650" s="172" t="s">
        <v>451</v>
      </c>
      <c r="H650" s="173">
        <v>145.5</v>
      </c>
      <c r="I650" s="174"/>
      <c r="L650" s="170"/>
      <c r="M650" s="175"/>
      <c r="T650" s="176"/>
      <c r="AT650" s="171" t="s">
        <v>419</v>
      </c>
      <c r="AU650" s="171" t="s">
        <v>114</v>
      </c>
      <c r="AV650" s="14" t="s">
        <v>415</v>
      </c>
      <c r="AW650" s="14" t="s">
        <v>33</v>
      </c>
      <c r="AX650" s="14" t="s">
        <v>76</v>
      </c>
      <c r="AY650" s="171" t="s">
        <v>408</v>
      </c>
    </row>
    <row r="651" spans="2:65" s="12" customFormat="1">
      <c r="B651" s="155"/>
      <c r="D651" s="156" t="s">
        <v>419</v>
      </c>
      <c r="E651" s="157" t="s">
        <v>3</v>
      </c>
      <c r="F651" s="158" t="s">
        <v>72</v>
      </c>
      <c r="H651" s="159">
        <v>0</v>
      </c>
      <c r="I651" s="160"/>
      <c r="L651" s="155"/>
      <c r="M651" s="161"/>
      <c r="T651" s="162"/>
      <c r="AT651" s="157" t="s">
        <v>419</v>
      </c>
      <c r="AU651" s="157" t="s">
        <v>114</v>
      </c>
      <c r="AV651" s="12" t="s">
        <v>80</v>
      </c>
      <c r="AW651" s="12" t="s">
        <v>33</v>
      </c>
      <c r="AX651" s="12" t="s">
        <v>72</v>
      </c>
      <c r="AY651" s="157" t="s">
        <v>408</v>
      </c>
    </row>
    <row r="652" spans="2:65" s="1" customFormat="1" ht="24.15" customHeight="1">
      <c r="B652" s="137"/>
      <c r="C652" s="138" t="s">
        <v>1044</v>
      </c>
      <c r="D652" s="138" t="s">
        <v>411</v>
      </c>
      <c r="E652" s="139" t="s">
        <v>1045</v>
      </c>
      <c r="F652" s="140" t="s">
        <v>1046</v>
      </c>
      <c r="G652" s="141" t="s">
        <v>117</v>
      </c>
      <c r="H652" s="142">
        <v>145.5</v>
      </c>
      <c r="I652" s="143"/>
      <c r="J652" s="144">
        <f>ROUND(I652*H652,2)</f>
        <v>0</v>
      </c>
      <c r="K652" s="140" t="s">
        <v>414</v>
      </c>
      <c r="L652" s="34"/>
      <c r="M652" s="145" t="s">
        <v>3</v>
      </c>
      <c r="N652" s="146" t="s">
        <v>43</v>
      </c>
      <c r="P652" s="147">
        <f>O652*H652</f>
        <v>0</v>
      </c>
      <c r="Q652" s="147">
        <v>0</v>
      </c>
      <c r="R652" s="147">
        <f>Q652*H652</f>
        <v>0</v>
      </c>
      <c r="S652" s="147">
        <v>0</v>
      </c>
      <c r="T652" s="148">
        <f>S652*H652</f>
        <v>0</v>
      </c>
      <c r="AR652" s="149" t="s">
        <v>415</v>
      </c>
      <c r="AT652" s="149" t="s">
        <v>411</v>
      </c>
      <c r="AU652" s="149" t="s">
        <v>114</v>
      </c>
      <c r="AY652" s="19" t="s">
        <v>408</v>
      </c>
      <c r="BE652" s="150">
        <f>IF(N652="základní",J652,0)</f>
        <v>0</v>
      </c>
      <c r="BF652" s="150">
        <f>IF(N652="snížená",J652,0)</f>
        <v>0</v>
      </c>
      <c r="BG652" s="150">
        <f>IF(N652="zákl. přenesená",J652,0)</f>
        <v>0</v>
      </c>
      <c r="BH652" s="150">
        <f>IF(N652="sníž. přenesená",J652,0)</f>
        <v>0</v>
      </c>
      <c r="BI652" s="150">
        <f>IF(N652="nulová",J652,0)</f>
        <v>0</v>
      </c>
      <c r="BJ652" s="19" t="s">
        <v>76</v>
      </c>
      <c r="BK652" s="150">
        <f>ROUND(I652*H652,2)</f>
        <v>0</v>
      </c>
      <c r="BL652" s="19" t="s">
        <v>415</v>
      </c>
      <c r="BM652" s="149" t="s">
        <v>1047</v>
      </c>
    </row>
    <row r="653" spans="2:65" s="1" customFormat="1">
      <c r="B653" s="34"/>
      <c r="D653" s="151" t="s">
        <v>417</v>
      </c>
      <c r="F653" s="152" t="s">
        <v>1048</v>
      </c>
      <c r="I653" s="153"/>
      <c r="L653" s="34"/>
      <c r="M653" s="154"/>
      <c r="T653" s="55"/>
      <c r="AT653" s="19" t="s">
        <v>417</v>
      </c>
      <c r="AU653" s="19" t="s">
        <v>114</v>
      </c>
    </row>
    <row r="654" spans="2:65" s="1" customFormat="1" ht="24.15" customHeight="1">
      <c r="B654" s="137"/>
      <c r="C654" s="138" t="s">
        <v>1049</v>
      </c>
      <c r="D654" s="138" t="s">
        <v>411</v>
      </c>
      <c r="E654" s="139" t="s">
        <v>1050</v>
      </c>
      <c r="F654" s="140" t="s">
        <v>1051</v>
      </c>
      <c r="G654" s="141" t="s">
        <v>501</v>
      </c>
      <c r="H654" s="142">
        <v>1.5509999999999999</v>
      </c>
      <c r="I654" s="143"/>
      <c r="J654" s="144">
        <f>ROUND(I654*H654,2)</f>
        <v>0</v>
      </c>
      <c r="K654" s="140" t="s">
        <v>414</v>
      </c>
      <c r="L654" s="34"/>
      <c r="M654" s="145" t="s">
        <v>3</v>
      </c>
      <c r="N654" s="146" t="s">
        <v>43</v>
      </c>
      <c r="P654" s="147">
        <f>O654*H654</f>
        <v>0</v>
      </c>
      <c r="Q654" s="147">
        <v>1.0529056800000001</v>
      </c>
      <c r="R654" s="147">
        <f>Q654*H654</f>
        <v>1.6330567096799999</v>
      </c>
      <c r="S654" s="147">
        <v>0</v>
      </c>
      <c r="T654" s="148">
        <f>S654*H654</f>
        <v>0</v>
      </c>
      <c r="AR654" s="149" t="s">
        <v>415</v>
      </c>
      <c r="AT654" s="149" t="s">
        <v>411</v>
      </c>
      <c r="AU654" s="149" t="s">
        <v>114</v>
      </c>
      <c r="AY654" s="19" t="s">
        <v>408</v>
      </c>
      <c r="BE654" s="150">
        <f>IF(N654="základní",J654,0)</f>
        <v>0</v>
      </c>
      <c r="BF654" s="150">
        <f>IF(N654="snížená",J654,0)</f>
        <v>0</v>
      </c>
      <c r="BG654" s="150">
        <f>IF(N654="zákl. přenesená",J654,0)</f>
        <v>0</v>
      </c>
      <c r="BH654" s="150">
        <f>IF(N654="sníž. přenesená",J654,0)</f>
        <v>0</v>
      </c>
      <c r="BI654" s="150">
        <f>IF(N654="nulová",J654,0)</f>
        <v>0</v>
      </c>
      <c r="BJ654" s="19" t="s">
        <v>76</v>
      </c>
      <c r="BK654" s="150">
        <f>ROUND(I654*H654,2)</f>
        <v>0</v>
      </c>
      <c r="BL654" s="19" t="s">
        <v>415</v>
      </c>
      <c r="BM654" s="149" t="s">
        <v>1052</v>
      </c>
    </row>
    <row r="655" spans="2:65" s="1" customFormat="1">
      <c r="B655" s="34"/>
      <c r="D655" s="151" t="s">
        <v>417</v>
      </c>
      <c r="F655" s="152" t="s">
        <v>1053</v>
      </c>
      <c r="I655" s="153"/>
      <c r="L655" s="34"/>
      <c r="M655" s="154"/>
      <c r="T655" s="55"/>
      <c r="AT655" s="19" t="s">
        <v>417</v>
      </c>
      <c r="AU655" s="19" t="s">
        <v>114</v>
      </c>
    </row>
    <row r="656" spans="2:65" s="13" customFormat="1">
      <c r="B656" s="164"/>
      <c r="D656" s="156" t="s">
        <v>419</v>
      </c>
      <c r="E656" s="165" t="s">
        <v>3</v>
      </c>
      <c r="F656" s="166" t="s">
        <v>590</v>
      </c>
      <c r="H656" s="165" t="s">
        <v>3</v>
      </c>
      <c r="I656" s="167"/>
      <c r="L656" s="164"/>
      <c r="M656" s="168"/>
      <c r="T656" s="169"/>
      <c r="AT656" s="165" t="s">
        <v>419</v>
      </c>
      <c r="AU656" s="165" t="s">
        <v>114</v>
      </c>
      <c r="AV656" s="13" t="s">
        <v>76</v>
      </c>
      <c r="AW656" s="13" t="s">
        <v>33</v>
      </c>
      <c r="AX656" s="13" t="s">
        <v>72</v>
      </c>
      <c r="AY656" s="165" t="s">
        <v>408</v>
      </c>
    </row>
    <row r="657" spans="2:65" s="12" customFormat="1">
      <c r="B657" s="155"/>
      <c r="D657" s="156" t="s">
        <v>419</v>
      </c>
      <c r="E657" s="157" t="s">
        <v>3</v>
      </c>
      <c r="F657" s="158" t="s">
        <v>1054</v>
      </c>
      <c r="H657" s="159">
        <v>1.41</v>
      </c>
      <c r="I657" s="160"/>
      <c r="L657" s="155"/>
      <c r="M657" s="161"/>
      <c r="T657" s="162"/>
      <c r="AT657" s="157" t="s">
        <v>419</v>
      </c>
      <c r="AU657" s="157" t="s">
        <v>114</v>
      </c>
      <c r="AV657" s="12" t="s">
        <v>80</v>
      </c>
      <c r="AW657" s="12" t="s">
        <v>33</v>
      </c>
      <c r="AX657" s="12" t="s">
        <v>76</v>
      </c>
      <c r="AY657" s="157" t="s">
        <v>408</v>
      </c>
    </row>
    <row r="658" spans="2:65" s="12" customFormat="1">
      <c r="B658" s="155"/>
      <c r="D658" s="156" t="s">
        <v>419</v>
      </c>
      <c r="F658" s="158" t="s">
        <v>1055</v>
      </c>
      <c r="H658" s="159">
        <v>1.5509999999999999</v>
      </c>
      <c r="I658" s="160"/>
      <c r="L658" s="155"/>
      <c r="M658" s="161"/>
      <c r="T658" s="162"/>
      <c r="AT658" s="157" t="s">
        <v>419</v>
      </c>
      <c r="AU658" s="157" t="s">
        <v>114</v>
      </c>
      <c r="AV658" s="12" t="s">
        <v>80</v>
      </c>
      <c r="AW658" s="12" t="s">
        <v>4</v>
      </c>
      <c r="AX658" s="12" t="s">
        <v>76</v>
      </c>
      <c r="AY658" s="157" t="s">
        <v>408</v>
      </c>
    </row>
    <row r="659" spans="2:65" s="1" customFormat="1" ht="37.799999999999997" customHeight="1">
      <c r="B659" s="137"/>
      <c r="C659" s="138" t="s">
        <v>1056</v>
      </c>
      <c r="D659" s="138" t="s">
        <v>411</v>
      </c>
      <c r="E659" s="139" t="s">
        <v>1057</v>
      </c>
      <c r="F659" s="140" t="s">
        <v>1058</v>
      </c>
      <c r="G659" s="141" t="s">
        <v>117</v>
      </c>
      <c r="H659" s="142">
        <v>22.47</v>
      </c>
      <c r="I659" s="143"/>
      <c r="J659" s="144">
        <f>ROUND(I659*H659,2)</f>
        <v>0</v>
      </c>
      <c r="K659" s="140" t="s">
        <v>414</v>
      </c>
      <c r="L659" s="34"/>
      <c r="M659" s="145" t="s">
        <v>3</v>
      </c>
      <c r="N659" s="146" t="s">
        <v>43</v>
      </c>
      <c r="P659" s="147">
        <f>O659*H659</f>
        <v>0</v>
      </c>
      <c r="Q659" s="147">
        <v>1.7849999999999999E-3</v>
      </c>
      <c r="R659" s="147">
        <f>Q659*H659</f>
        <v>4.0108949999999997E-2</v>
      </c>
      <c r="S659" s="147">
        <v>0</v>
      </c>
      <c r="T659" s="148">
        <f>S659*H659</f>
        <v>0</v>
      </c>
      <c r="AR659" s="149" t="s">
        <v>415</v>
      </c>
      <c r="AT659" s="149" t="s">
        <v>411</v>
      </c>
      <c r="AU659" s="149" t="s">
        <v>114</v>
      </c>
      <c r="AY659" s="19" t="s">
        <v>408</v>
      </c>
      <c r="BE659" s="150">
        <f>IF(N659="základní",J659,0)</f>
        <v>0</v>
      </c>
      <c r="BF659" s="150">
        <f>IF(N659="snížená",J659,0)</f>
        <v>0</v>
      </c>
      <c r="BG659" s="150">
        <f>IF(N659="zákl. přenesená",J659,0)</f>
        <v>0</v>
      </c>
      <c r="BH659" s="150">
        <f>IF(N659="sníž. přenesená",J659,0)</f>
        <v>0</v>
      </c>
      <c r="BI659" s="150">
        <f>IF(N659="nulová",J659,0)</f>
        <v>0</v>
      </c>
      <c r="BJ659" s="19" t="s">
        <v>76</v>
      </c>
      <c r="BK659" s="150">
        <f>ROUND(I659*H659,2)</f>
        <v>0</v>
      </c>
      <c r="BL659" s="19" t="s">
        <v>415</v>
      </c>
      <c r="BM659" s="149" t="s">
        <v>1059</v>
      </c>
    </row>
    <row r="660" spans="2:65" s="1" customFormat="1">
      <c r="B660" s="34"/>
      <c r="D660" s="151" t="s">
        <v>417</v>
      </c>
      <c r="F660" s="152" t="s">
        <v>1060</v>
      </c>
      <c r="I660" s="153"/>
      <c r="L660" s="34"/>
      <c r="M660" s="154"/>
      <c r="T660" s="55"/>
      <c r="AT660" s="19" t="s">
        <v>417</v>
      </c>
      <c r="AU660" s="19" t="s">
        <v>114</v>
      </c>
    </row>
    <row r="661" spans="2:65" s="1" customFormat="1" ht="19.2">
      <c r="B661" s="34"/>
      <c r="D661" s="156" t="s">
        <v>429</v>
      </c>
      <c r="F661" s="163" t="s">
        <v>1061</v>
      </c>
      <c r="I661" s="153"/>
      <c r="L661" s="34"/>
      <c r="M661" s="154"/>
      <c r="T661" s="55"/>
      <c r="AT661" s="19" t="s">
        <v>429</v>
      </c>
      <c r="AU661" s="19" t="s">
        <v>114</v>
      </c>
    </row>
    <row r="662" spans="2:65" s="13" customFormat="1">
      <c r="B662" s="164"/>
      <c r="D662" s="156" t="s">
        <v>419</v>
      </c>
      <c r="E662" s="165" t="s">
        <v>3</v>
      </c>
      <c r="F662" s="166" t="s">
        <v>915</v>
      </c>
      <c r="H662" s="165" t="s">
        <v>3</v>
      </c>
      <c r="I662" s="167"/>
      <c r="L662" s="164"/>
      <c r="M662" s="168"/>
      <c r="T662" s="169"/>
      <c r="AT662" s="165" t="s">
        <v>419</v>
      </c>
      <c r="AU662" s="165" t="s">
        <v>114</v>
      </c>
      <c r="AV662" s="13" t="s">
        <v>76</v>
      </c>
      <c r="AW662" s="13" t="s">
        <v>33</v>
      </c>
      <c r="AX662" s="13" t="s">
        <v>72</v>
      </c>
      <c r="AY662" s="165" t="s">
        <v>408</v>
      </c>
    </row>
    <row r="663" spans="2:65" s="12" customFormat="1">
      <c r="B663" s="155"/>
      <c r="D663" s="156" t="s">
        <v>419</v>
      </c>
      <c r="E663" s="157" t="s">
        <v>3</v>
      </c>
      <c r="F663" s="158" t="s">
        <v>1062</v>
      </c>
      <c r="H663" s="159">
        <v>22.47</v>
      </c>
      <c r="I663" s="160"/>
      <c r="L663" s="155"/>
      <c r="M663" s="161"/>
      <c r="T663" s="162"/>
      <c r="AT663" s="157" t="s">
        <v>419</v>
      </c>
      <c r="AU663" s="157" t="s">
        <v>114</v>
      </c>
      <c r="AV663" s="12" t="s">
        <v>80</v>
      </c>
      <c r="AW663" s="12" t="s">
        <v>33</v>
      </c>
      <c r="AX663" s="12" t="s">
        <v>72</v>
      </c>
      <c r="AY663" s="157" t="s">
        <v>408</v>
      </c>
    </row>
    <row r="664" spans="2:65" s="14" customFormat="1">
      <c r="B664" s="170"/>
      <c r="D664" s="156" t="s">
        <v>419</v>
      </c>
      <c r="E664" s="171" t="s">
        <v>3</v>
      </c>
      <c r="F664" s="172" t="s">
        <v>451</v>
      </c>
      <c r="H664" s="173">
        <v>22.47</v>
      </c>
      <c r="I664" s="174"/>
      <c r="L664" s="170"/>
      <c r="M664" s="175"/>
      <c r="T664" s="176"/>
      <c r="AT664" s="171" t="s">
        <v>419</v>
      </c>
      <c r="AU664" s="171" t="s">
        <v>114</v>
      </c>
      <c r="AV664" s="14" t="s">
        <v>415</v>
      </c>
      <c r="AW664" s="14" t="s">
        <v>33</v>
      </c>
      <c r="AX664" s="14" t="s">
        <v>76</v>
      </c>
      <c r="AY664" s="171" t="s">
        <v>408</v>
      </c>
    </row>
    <row r="665" spans="2:65" s="11" customFormat="1" ht="20.85" customHeight="1">
      <c r="B665" s="125"/>
      <c r="D665" s="126" t="s">
        <v>71</v>
      </c>
      <c r="E665" s="135" t="s">
        <v>1063</v>
      </c>
      <c r="F665" s="135" t="s">
        <v>1064</v>
      </c>
      <c r="I665" s="128"/>
      <c r="J665" s="136">
        <f>BK665</f>
        <v>0</v>
      </c>
      <c r="L665" s="125"/>
      <c r="M665" s="130"/>
      <c r="P665" s="131">
        <f>SUM(P666:P683)</f>
        <v>0</v>
      </c>
      <c r="R665" s="131">
        <f>SUM(R666:R683)</f>
        <v>13.119263668359999</v>
      </c>
      <c r="T665" s="132">
        <f>SUM(T666:T683)</f>
        <v>0</v>
      </c>
      <c r="AR665" s="126" t="s">
        <v>76</v>
      </c>
      <c r="AT665" s="133" t="s">
        <v>71</v>
      </c>
      <c r="AU665" s="133" t="s">
        <v>80</v>
      </c>
      <c r="AY665" s="126" t="s">
        <v>408</v>
      </c>
      <c r="BK665" s="134">
        <f>SUM(BK666:BK683)</f>
        <v>0</v>
      </c>
    </row>
    <row r="666" spans="2:65" s="1" customFormat="1" ht="24.15" customHeight="1">
      <c r="B666" s="137"/>
      <c r="C666" s="138" t="s">
        <v>1065</v>
      </c>
      <c r="D666" s="138" t="s">
        <v>411</v>
      </c>
      <c r="E666" s="139" t="s">
        <v>1029</v>
      </c>
      <c r="F666" s="140" t="s">
        <v>1030</v>
      </c>
      <c r="G666" s="141" t="s">
        <v>426</v>
      </c>
      <c r="H666" s="142">
        <v>4.7930000000000001</v>
      </c>
      <c r="I666" s="143"/>
      <c r="J666" s="144">
        <f>ROUND(I666*H666,2)</f>
        <v>0</v>
      </c>
      <c r="K666" s="140" t="s">
        <v>414</v>
      </c>
      <c r="L666" s="34"/>
      <c r="M666" s="145" t="s">
        <v>3</v>
      </c>
      <c r="N666" s="146" t="s">
        <v>43</v>
      </c>
      <c r="P666" s="147">
        <f>O666*H666</f>
        <v>0</v>
      </c>
      <c r="Q666" s="147">
        <v>2.5019749999999998</v>
      </c>
      <c r="R666" s="147">
        <f>Q666*H666</f>
        <v>11.991966175</v>
      </c>
      <c r="S666" s="147">
        <v>0</v>
      </c>
      <c r="T666" s="148">
        <f>S666*H666</f>
        <v>0</v>
      </c>
      <c r="AR666" s="149" t="s">
        <v>415</v>
      </c>
      <c r="AT666" s="149" t="s">
        <v>411</v>
      </c>
      <c r="AU666" s="149" t="s">
        <v>114</v>
      </c>
      <c r="AY666" s="19" t="s">
        <v>408</v>
      </c>
      <c r="BE666" s="150">
        <f>IF(N666="základní",J666,0)</f>
        <v>0</v>
      </c>
      <c r="BF666" s="150">
        <f>IF(N666="snížená",J666,0)</f>
        <v>0</v>
      </c>
      <c r="BG666" s="150">
        <f>IF(N666="zákl. přenesená",J666,0)</f>
        <v>0</v>
      </c>
      <c r="BH666" s="150">
        <f>IF(N666="sníž. přenesená",J666,0)</f>
        <v>0</v>
      </c>
      <c r="BI666" s="150">
        <f>IF(N666="nulová",J666,0)</f>
        <v>0</v>
      </c>
      <c r="BJ666" s="19" t="s">
        <v>76</v>
      </c>
      <c r="BK666" s="150">
        <f>ROUND(I666*H666,2)</f>
        <v>0</v>
      </c>
      <c r="BL666" s="19" t="s">
        <v>415</v>
      </c>
      <c r="BM666" s="149" t="s">
        <v>1066</v>
      </c>
    </row>
    <row r="667" spans="2:65" s="1" customFormat="1">
      <c r="B667" s="34"/>
      <c r="D667" s="151" t="s">
        <v>417</v>
      </c>
      <c r="F667" s="152" t="s">
        <v>1032</v>
      </c>
      <c r="I667" s="153"/>
      <c r="L667" s="34"/>
      <c r="M667" s="154"/>
      <c r="T667" s="55"/>
      <c r="AT667" s="19" t="s">
        <v>417</v>
      </c>
      <c r="AU667" s="19" t="s">
        <v>114</v>
      </c>
    </row>
    <row r="668" spans="2:65" s="12" customFormat="1">
      <c r="B668" s="155"/>
      <c r="D668" s="156" t="s">
        <v>419</v>
      </c>
      <c r="E668" s="157" t="s">
        <v>3</v>
      </c>
      <c r="F668" s="158" t="s">
        <v>1067</v>
      </c>
      <c r="H668" s="159">
        <v>4.7930000000000001</v>
      </c>
      <c r="I668" s="160"/>
      <c r="L668" s="155"/>
      <c r="M668" s="161"/>
      <c r="T668" s="162"/>
      <c r="AT668" s="157" t="s">
        <v>419</v>
      </c>
      <c r="AU668" s="157" t="s">
        <v>114</v>
      </c>
      <c r="AV668" s="12" t="s">
        <v>80</v>
      </c>
      <c r="AW668" s="12" t="s">
        <v>33</v>
      </c>
      <c r="AX668" s="12" t="s">
        <v>76</v>
      </c>
      <c r="AY668" s="157" t="s">
        <v>408</v>
      </c>
    </row>
    <row r="669" spans="2:65" s="1" customFormat="1" ht="24.15" customHeight="1">
      <c r="B669" s="137"/>
      <c r="C669" s="138" t="s">
        <v>1068</v>
      </c>
      <c r="D669" s="138" t="s">
        <v>411</v>
      </c>
      <c r="E669" s="139" t="s">
        <v>1037</v>
      </c>
      <c r="F669" s="140" t="s">
        <v>1038</v>
      </c>
      <c r="G669" s="141" t="s">
        <v>117</v>
      </c>
      <c r="H669" s="142">
        <v>63.9</v>
      </c>
      <c r="I669" s="143"/>
      <c r="J669" s="144">
        <f>ROUND(I669*H669,2)</f>
        <v>0</v>
      </c>
      <c r="K669" s="140" t="s">
        <v>414</v>
      </c>
      <c r="L669" s="34"/>
      <c r="M669" s="145" t="s">
        <v>3</v>
      </c>
      <c r="N669" s="146" t="s">
        <v>43</v>
      </c>
      <c r="P669" s="147">
        <f>O669*H669</f>
        <v>0</v>
      </c>
      <c r="Q669" s="147">
        <v>8.4224999999999994E-3</v>
      </c>
      <c r="R669" s="147">
        <f>Q669*H669</f>
        <v>0.53819774999999992</v>
      </c>
      <c r="S669" s="147">
        <v>0</v>
      </c>
      <c r="T669" s="148">
        <f>S669*H669</f>
        <v>0</v>
      </c>
      <c r="AR669" s="149" t="s">
        <v>415</v>
      </c>
      <c r="AT669" s="149" t="s">
        <v>411</v>
      </c>
      <c r="AU669" s="149" t="s">
        <v>114</v>
      </c>
      <c r="AY669" s="19" t="s">
        <v>408</v>
      </c>
      <c r="BE669" s="150">
        <f>IF(N669="základní",J669,0)</f>
        <v>0</v>
      </c>
      <c r="BF669" s="150">
        <f>IF(N669="snížená",J669,0)</f>
        <v>0</v>
      </c>
      <c r="BG669" s="150">
        <f>IF(N669="zákl. přenesená",J669,0)</f>
        <v>0</v>
      </c>
      <c r="BH669" s="150">
        <f>IF(N669="sníž. přenesená",J669,0)</f>
        <v>0</v>
      </c>
      <c r="BI669" s="150">
        <f>IF(N669="nulová",J669,0)</f>
        <v>0</v>
      </c>
      <c r="BJ669" s="19" t="s">
        <v>76</v>
      </c>
      <c r="BK669" s="150">
        <f>ROUND(I669*H669,2)</f>
        <v>0</v>
      </c>
      <c r="BL669" s="19" t="s">
        <v>415</v>
      </c>
      <c r="BM669" s="149" t="s">
        <v>1069</v>
      </c>
    </row>
    <row r="670" spans="2:65" s="1" customFormat="1">
      <c r="B670" s="34"/>
      <c r="D670" s="151" t="s">
        <v>417</v>
      </c>
      <c r="F670" s="152" t="s">
        <v>1040</v>
      </c>
      <c r="I670" s="153"/>
      <c r="L670" s="34"/>
      <c r="M670" s="154"/>
      <c r="T670" s="55"/>
      <c r="AT670" s="19" t="s">
        <v>417</v>
      </c>
      <c r="AU670" s="19" t="s">
        <v>114</v>
      </c>
    </row>
    <row r="671" spans="2:65" s="12" customFormat="1">
      <c r="B671" s="155"/>
      <c r="D671" s="156" t="s">
        <v>419</v>
      </c>
      <c r="E671" s="157" t="s">
        <v>3</v>
      </c>
      <c r="F671" s="158" t="s">
        <v>1070</v>
      </c>
      <c r="H671" s="159">
        <v>63.9</v>
      </c>
      <c r="I671" s="160"/>
      <c r="L671" s="155"/>
      <c r="M671" s="161"/>
      <c r="T671" s="162"/>
      <c r="AT671" s="157" t="s">
        <v>419</v>
      </c>
      <c r="AU671" s="157" t="s">
        <v>114</v>
      </c>
      <c r="AV671" s="12" t="s">
        <v>80</v>
      </c>
      <c r="AW671" s="12" t="s">
        <v>33</v>
      </c>
      <c r="AX671" s="12" t="s">
        <v>76</v>
      </c>
      <c r="AY671" s="157" t="s">
        <v>408</v>
      </c>
    </row>
    <row r="672" spans="2:65" s="1" customFormat="1" ht="24.15" customHeight="1">
      <c r="B672" s="137"/>
      <c r="C672" s="138" t="s">
        <v>1071</v>
      </c>
      <c r="D672" s="138" t="s">
        <v>411</v>
      </c>
      <c r="E672" s="139" t="s">
        <v>1045</v>
      </c>
      <c r="F672" s="140" t="s">
        <v>1046</v>
      </c>
      <c r="G672" s="141" t="s">
        <v>117</v>
      </c>
      <c r="H672" s="142">
        <v>63.9</v>
      </c>
      <c r="I672" s="143"/>
      <c r="J672" s="144">
        <f>ROUND(I672*H672,2)</f>
        <v>0</v>
      </c>
      <c r="K672" s="140" t="s">
        <v>414</v>
      </c>
      <c r="L672" s="34"/>
      <c r="M672" s="145" t="s">
        <v>3</v>
      </c>
      <c r="N672" s="146" t="s">
        <v>43</v>
      </c>
      <c r="P672" s="147">
        <f>O672*H672</f>
        <v>0</v>
      </c>
      <c r="Q672" s="147">
        <v>0</v>
      </c>
      <c r="R672" s="147">
        <f>Q672*H672</f>
        <v>0</v>
      </c>
      <c r="S672" s="147">
        <v>0</v>
      </c>
      <c r="T672" s="148">
        <f>S672*H672</f>
        <v>0</v>
      </c>
      <c r="AR672" s="149" t="s">
        <v>415</v>
      </c>
      <c r="AT672" s="149" t="s">
        <v>411</v>
      </c>
      <c r="AU672" s="149" t="s">
        <v>114</v>
      </c>
      <c r="AY672" s="19" t="s">
        <v>408</v>
      </c>
      <c r="BE672" s="150">
        <f>IF(N672="základní",J672,0)</f>
        <v>0</v>
      </c>
      <c r="BF672" s="150">
        <f>IF(N672="snížená",J672,0)</f>
        <v>0</v>
      </c>
      <c r="BG672" s="150">
        <f>IF(N672="zákl. přenesená",J672,0)</f>
        <v>0</v>
      </c>
      <c r="BH672" s="150">
        <f>IF(N672="sníž. přenesená",J672,0)</f>
        <v>0</v>
      </c>
      <c r="BI672" s="150">
        <f>IF(N672="nulová",J672,0)</f>
        <v>0</v>
      </c>
      <c r="BJ672" s="19" t="s">
        <v>76</v>
      </c>
      <c r="BK672" s="150">
        <f>ROUND(I672*H672,2)</f>
        <v>0</v>
      </c>
      <c r="BL672" s="19" t="s">
        <v>415</v>
      </c>
      <c r="BM672" s="149" t="s">
        <v>1072</v>
      </c>
    </row>
    <row r="673" spans="2:65" s="1" customFormat="1">
      <c r="B673" s="34"/>
      <c r="D673" s="151" t="s">
        <v>417</v>
      </c>
      <c r="F673" s="152" t="s">
        <v>1048</v>
      </c>
      <c r="I673" s="153"/>
      <c r="L673" s="34"/>
      <c r="M673" s="154"/>
      <c r="T673" s="55"/>
      <c r="AT673" s="19" t="s">
        <v>417</v>
      </c>
      <c r="AU673" s="19" t="s">
        <v>114</v>
      </c>
    </row>
    <row r="674" spans="2:65" s="1" customFormat="1" ht="24.15" customHeight="1">
      <c r="B674" s="137"/>
      <c r="C674" s="138" t="s">
        <v>1073</v>
      </c>
      <c r="D674" s="138" t="s">
        <v>411</v>
      </c>
      <c r="E674" s="139" t="s">
        <v>1050</v>
      </c>
      <c r="F674" s="140" t="s">
        <v>1051</v>
      </c>
      <c r="G674" s="141" t="s">
        <v>501</v>
      </c>
      <c r="H674" s="142">
        <v>0.52700000000000002</v>
      </c>
      <c r="I674" s="143"/>
      <c r="J674" s="144">
        <f>ROUND(I674*H674,2)</f>
        <v>0</v>
      </c>
      <c r="K674" s="140" t="s">
        <v>414</v>
      </c>
      <c r="L674" s="34"/>
      <c r="M674" s="145" t="s">
        <v>3</v>
      </c>
      <c r="N674" s="146" t="s">
        <v>43</v>
      </c>
      <c r="P674" s="147">
        <f>O674*H674</f>
        <v>0</v>
      </c>
      <c r="Q674" s="147">
        <v>1.0529056800000001</v>
      </c>
      <c r="R674" s="147">
        <f>Q674*H674</f>
        <v>0.55488129336000003</v>
      </c>
      <c r="S674" s="147">
        <v>0</v>
      </c>
      <c r="T674" s="148">
        <f>S674*H674</f>
        <v>0</v>
      </c>
      <c r="AR674" s="149" t="s">
        <v>415</v>
      </c>
      <c r="AT674" s="149" t="s">
        <v>411</v>
      </c>
      <c r="AU674" s="149" t="s">
        <v>114</v>
      </c>
      <c r="AY674" s="19" t="s">
        <v>408</v>
      </c>
      <c r="BE674" s="150">
        <f>IF(N674="základní",J674,0)</f>
        <v>0</v>
      </c>
      <c r="BF674" s="150">
        <f>IF(N674="snížená",J674,0)</f>
        <v>0</v>
      </c>
      <c r="BG674" s="150">
        <f>IF(N674="zákl. přenesená",J674,0)</f>
        <v>0</v>
      </c>
      <c r="BH674" s="150">
        <f>IF(N674="sníž. přenesená",J674,0)</f>
        <v>0</v>
      </c>
      <c r="BI674" s="150">
        <f>IF(N674="nulová",J674,0)</f>
        <v>0</v>
      </c>
      <c r="BJ674" s="19" t="s">
        <v>76</v>
      </c>
      <c r="BK674" s="150">
        <f>ROUND(I674*H674,2)</f>
        <v>0</v>
      </c>
      <c r="BL674" s="19" t="s">
        <v>415</v>
      </c>
      <c r="BM674" s="149" t="s">
        <v>1074</v>
      </c>
    </row>
    <row r="675" spans="2:65" s="1" customFormat="1">
      <c r="B675" s="34"/>
      <c r="D675" s="151" t="s">
        <v>417</v>
      </c>
      <c r="F675" s="152" t="s">
        <v>1053</v>
      </c>
      <c r="I675" s="153"/>
      <c r="L675" s="34"/>
      <c r="M675" s="154"/>
      <c r="T675" s="55"/>
      <c r="AT675" s="19" t="s">
        <v>417</v>
      </c>
      <c r="AU675" s="19" t="s">
        <v>114</v>
      </c>
    </row>
    <row r="676" spans="2:65" s="13" customFormat="1">
      <c r="B676" s="164"/>
      <c r="D676" s="156" t="s">
        <v>419</v>
      </c>
      <c r="E676" s="165" t="s">
        <v>3</v>
      </c>
      <c r="F676" s="166" t="s">
        <v>590</v>
      </c>
      <c r="H676" s="165" t="s">
        <v>3</v>
      </c>
      <c r="I676" s="167"/>
      <c r="L676" s="164"/>
      <c r="M676" s="168"/>
      <c r="T676" s="169"/>
      <c r="AT676" s="165" t="s">
        <v>419</v>
      </c>
      <c r="AU676" s="165" t="s">
        <v>114</v>
      </c>
      <c r="AV676" s="13" t="s">
        <v>76</v>
      </c>
      <c r="AW676" s="13" t="s">
        <v>33</v>
      </c>
      <c r="AX676" s="13" t="s">
        <v>72</v>
      </c>
      <c r="AY676" s="165" t="s">
        <v>408</v>
      </c>
    </row>
    <row r="677" spans="2:65" s="12" customFormat="1">
      <c r="B677" s="155"/>
      <c r="D677" s="156" t="s">
        <v>419</v>
      </c>
      <c r="E677" s="157" t="s">
        <v>3</v>
      </c>
      <c r="F677" s="158" t="s">
        <v>1075</v>
      </c>
      <c r="H677" s="159">
        <v>0.47899999999999998</v>
      </c>
      <c r="I677" s="160"/>
      <c r="L677" s="155"/>
      <c r="M677" s="161"/>
      <c r="T677" s="162"/>
      <c r="AT677" s="157" t="s">
        <v>419</v>
      </c>
      <c r="AU677" s="157" t="s">
        <v>114</v>
      </c>
      <c r="AV677" s="12" t="s">
        <v>80</v>
      </c>
      <c r="AW677" s="12" t="s">
        <v>33</v>
      </c>
      <c r="AX677" s="12" t="s">
        <v>76</v>
      </c>
      <c r="AY677" s="157" t="s">
        <v>408</v>
      </c>
    </row>
    <row r="678" spans="2:65" s="12" customFormat="1">
      <c r="B678" s="155"/>
      <c r="D678" s="156" t="s">
        <v>419</v>
      </c>
      <c r="F678" s="158" t="s">
        <v>1076</v>
      </c>
      <c r="H678" s="159">
        <v>0.52700000000000002</v>
      </c>
      <c r="I678" s="160"/>
      <c r="L678" s="155"/>
      <c r="M678" s="161"/>
      <c r="T678" s="162"/>
      <c r="AT678" s="157" t="s">
        <v>419</v>
      </c>
      <c r="AU678" s="157" t="s">
        <v>114</v>
      </c>
      <c r="AV678" s="12" t="s">
        <v>80</v>
      </c>
      <c r="AW678" s="12" t="s">
        <v>4</v>
      </c>
      <c r="AX678" s="12" t="s">
        <v>76</v>
      </c>
      <c r="AY678" s="157" t="s">
        <v>408</v>
      </c>
    </row>
    <row r="679" spans="2:65" s="1" customFormat="1" ht="37.799999999999997" customHeight="1">
      <c r="B679" s="137"/>
      <c r="C679" s="138" t="s">
        <v>1077</v>
      </c>
      <c r="D679" s="138" t="s">
        <v>411</v>
      </c>
      <c r="E679" s="139" t="s">
        <v>1057</v>
      </c>
      <c r="F679" s="140" t="s">
        <v>1058</v>
      </c>
      <c r="G679" s="141" t="s">
        <v>117</v>
      </c>
      <c r="H679" s="142">
        <v>19.170000000000002</v>
      </c>
      <c r="I679" s="143"/>
      <c r="J679" s="144">
        <f>ROUND(I679*H679,2)</f>
        <v>0</v>
      </c>
      <c r="K679" s="140" t="s">
        <v>414</v>
      </c>
      <c r="L679" s="34"/>
      <c r="M679" s="145" t="s">
        <v>3</v>
      </c>
      <c r="N679" s="146" t="s">
        <v>43</v>
      </c>
      <c r="P679" s="147">
        <f>O679*H679</f>
        <v>0</v>
      </c>
      <c r="Q679" s="147">
        <v>1.7849999999999999E-3</v>
      </c>
      <c r="R679" s="147">
        <f>Q679*H679</f>
        <v>3.4218450000000004E-2</v>
      </c>
      <c r="S679" s="147">
        <v>0</v>
      </c>
      <c r="T679" s="148">
        <f>S679*H679</f>
        <v>0</v>
      </c>
      <c r="AR679" s="149" t="s">
        <v>415</v>
      </c>
      <c r="AT679" s="149" t="s">
        <v>411</v>
      </c>
      <c r="AU679" s="149" t="s">
        <v>114</v>
      </c>
      <c r="AY679" s="19" t="s">
        <v>408</v>
      </c>
      <c r="BE679" s="150">
        <f>IF(N679="základní",J679,0)</f>
        <v>0</v>
      </c>
      <c r="BF679" s="150">
        <f>IF(N679="snížená",J679,0)</f>
        <v>0</v>
      </c>
      <c r="BG679" s="150">
        <f>IF(N679="zákl. přenesená",J679,0)</f>
        <v>0</v>
      </c>
      <c r="BH679" s="150">
        <f>IF(N679="sníž. přenesená",J679,0)</f>
        <v>0</v>
      </c>
      <c r="BI679" s="150">
        <f>IF(N679="nulová",J679,0)</f>
        <v>0</v>
      </c>
      <c r="BJ679" s="19" t="s">
        <v>76</v>
      </c>
      <c r="BK679" s="150">
        <f>ROUND(I679*H679,2)</f>
        <v>0</v>
      </c>
      <c r="BL679" s="19" t="s">
        <v>415</v>
      </c>
      <c r="BM679" s="149" t="s">
        <v>1078</v>
      </c>
    </row>
    <row r="680" spans="2:65" s="1" customFormat="1">
      <c r="B680" s="34"/>
      <c r="D680" s="151" t="s">
        <v>417</v>
      </c>
      <c r="F680" s="152" t="s">
        <v>1060</v>
      </c>
      <c r="I680" s="153"/>
      <c r="L680" s="34"/>
      <c r="M680" s="154"/>
      <c r="T680" s="55"/>
      <c r="AT680" s="19" t="s">
        <v>417</v>
      </c>
      <c r="AU680" s="19" t="s">
        <v>114</v>
      </c>
    </row>
    <row r="681" spans="2:65" s="13" customFormat="1">
      <c r="B681" s="164"/>
      <c r="D681" s="156" t="s">
        <v>419</v>
      </c>
      <c r="E681" s="165" t="s">
        <v>3</v>
      </c>
      <c r="F681" s="166" t="s">
        <v>1079</v>
      </c>
      <c r="H681" s="165" t="s">
        <v>3</v>
      </c>
      <c r="I681" s="167"/>
      <c r="L681" s="164"/>
      <c r="M681" s="168"/>
      <c r="T681" s="169"/>
      <c r="AT681" s="165" t="s">
        <v>419</v>
      </c>
      <c r="AU681" s="165" t="s">
        <v>114</v>
      </c>
      <c r="AV681" s="13" t="s">
        <v>76</v>
      </c>
      <c r="AW681" s="13" t="s">
        <v>33</v>
      </c>
      <c r="AX681" s="13" t="s">
        <v>72</v>
      </c>
      <c r="AY681" s="165" t="s">
        <v>408</v>
      </c>
    </row>
    <row r="682" spans="2:65" s="12" customFormat="1">
      <c r="B682" s="155"/>
      <c r="D682" s="156" t="s">
        <v>419</v>
      </c>
      <c r="E682" s="157" t="s">
        <v>3</v>
      </c>
      <c r="F682" s="158" t="s">
        <v>1080</v>
      </c>
      <c r="H682" s="159">
        <v>19.170000000000002</v>
      </c>
      <c r="I682" s="160"/>
      <c r="L682" s="155"/>
      <c r="M682" s="161"/>
      <c r="T682" s="162"/>
      <c r="AT682" s="157" t="s">
        <v>419</v>
      </c>
      <c r="AU682" s="157" t="s">
        <v>114</v>
      </c>
      <c r="AV682" s="12" t="s">
        <v>80</v>
      </c>
      <c r="AW682" s="12" t="s">
        <v>33</v>
      </c>
      <c r="AX682" s="12" t="s">
        <v>72</v>
      </c>
      <c r="AY682" s="157" t="s">
        <v>408</v>
      </c>
    </row>
    <row r="683" spans="2:65" s="14" customFormat="1">
      <c r="B683" s="170"/>
      <c r="D683" s="156" t="s">
        <v>419</v>
      </c>
      <c r="E683" s="171" t="s">
        <v>3</v>
      </c>
      <c r="F683" s="172" t="s">
        <v>451</v>
      </c>
      <c r="H683" s="173">
        <v>19.170000000000002</v>
      </c>
      <c r="I683" s="174"/>
      <c r="L683" s="170"/>
      <c r="M683" s="175"/>
      <c r="T683" s="176"/>
      <c r="AT683" s="171" t="s">
        <v>419</v>
      </c>
      <c r="AU683" s="171" t="s">
        <v>114</v>
      </c>
      <c r="AV683" s="14" t="s">
        <v>415</v>
      </c>
      <c r="AW683" s="14" t="s">
        <v>33</v>
      </c>
      <c r="AX683" s="14" t="s">
        <v>76</v>
      </c>
      <c r="AY683" s="171" t="s">
        <v>408</v>
      </c>
    </row>
    <row r="684" spans="2:65" s="11" customFormat="1" ht="20.85" customHeight="1">
      <c r="B684" s="125"/>
      <c r="D684" s="126" t="s">
        <v>71</v>
      </c>
      <c r="E684" s="135" t="s">
        <v>1081</v>
      </c>
      <c r="F684" s="135" t="s">
        <v>1082</v>
      </c>
      <c r="I684" s="128"/>
      <c r="J684" s="136">
        <f>BK684</f>
        <v>0</v>
      </c>
      <c r="L684" s="125"/>
      <c r="M684" s="130"/>
      <c r="P684" s="131">
        <f>SUM(P685:P721)</f>
        <v>0</v>
      </c>
      <c r="R684" s="131">
        <f>SUM(R685:R721)</f>
        <v>105.90440403008</v>
      </c>
      <c r="T684" s="132">
        <f>SUM(T685:T721)</f>
        <v>0</v>
      </c>
      <c r="AR684" s="126" t="s">
        <v>76</v>
      </c>
      <c r="AT684" s="133" t="s">
        <v>71</v>
      </c>
      <c r="AU684" s="133" t="s">
        <v>80</v>
      </c>
      <c r="AY684" s="126" t="s">
        <v>408</v>
      </c>
      <c r="BK684" s="134">
        <f>SUM(BK685:BK721)</f>
        <v>0</v>
      </c>
    </row>
    <row r="685" spans="2:65" s="1" customFormat="1" ht="37.799999999999997" customHeight="1">
      <c r="B685" s="137"/>
      <c r="C685" s="138" t="s">
        <v>1083</v>
      </c>
      <c r="D685" s="138" t="s">
        <v>411</v>
      </c>
      <c r="E685" s="139" t="s">
        <v>1084</v>
      </c>
      <c r="F685" s="140" t="s">
        <v>1085</v>
      </c>
      <c r="G685" s="141" t="s">
        <v>561</v>
      </c>
      <c r="H685" s="142">
        <v>23</v>
      </c>
      <c r="I685" s="143"/>
      <c r="J685" s="144">
        <f>ROUND(I685*H685,2)</f>
        <v>0</v>
      </c>
      <c r="K685" s="140" t="s">
        <v>414</v>
      </c>
      <c r="L685" s="34"/>
      <c r="M685" s="145" t="s">
        <v>3</v>
      </c>
      <c r="N685" s="146" t="s">
        <v>43</v>
      </c>
      <c r="P685" s="147">
        <f>O685*H685</f>
        <v>0</v>
      </c>
      <c r="Q685" s="147">
        <v>0.29121239999999998</v>
      </c>
      <c r="R685" s="147">
        <f>Q685*H685</f>
        <v>6.6978852</v>
      </c>
      <c r="S685" s="147">
        <v>0</v>
      </c>
      <c r="T685" s="148">
        <f>S685*H685</f>
        <v>0</v>
      </c>
      <c r="AR685" s="149" t="s">
        <v>415</v>
      </c>
      <c r="AT685" s="149" t="s">
        <v>411</v>
      </c>
      <c r="AU685" s="149" t="s">
        <v>114</v>
      </c>
      <c r="AY685" s="19" t="s">
        <v>408</v>
      </c>
      <c r="BE685" s="150">
        <f>IF(N685="základní",J685,0)</f>
        <v>0</v>
      </c>
      <c r="BF685" s="150">
        <f>IF(N685="snížená",J685,0)</f>
        <v>0</v>
      </c>
      <c r="BG685" s="150">
        <f>IF(N685="zákl. přenesená",J685,0)</f>
        <v>0</v>
      </c>
      <c r="BH685" s="150">
        <f>IF(N685="sníž. přenesená",J685,0)</f>
        <v>0</v>
      </c>
      <c r="BI685" s="150">
        <f>IF(N685="nulová",J685,0)</f>
        <v>0</v>
      </c>
      <c r="BJ685" s="19" t="s">
        <v>76</v>
      </c>
      <c r="BK685" s="150">
        <f>ROUND(I685*H685,2)</f>
        <v>0</v>
      </c>
      <c r="BL685" s="19" t="s">
        <v>415</v>
      </c>
      <c r="BM685" s="149" t="s">
        <v>1086</v>
      </c>
    </row>
    <row r="686" spans="2:65" s="1" customFormat="1">
      <c r="B686" s="34"/>
      <c r="D686" s="151" t="s">
        <v>417</v>
      </c>
      <c r="F686" s="152" t="s">
        <v>1087</v>
      </c>
      <c r="I686" s="153"/>
      <c r="L686" s="34"/>
      <c r="M686" s="154"/>
      <c r="T686" s="55"/>
      <c r="AT686" s="19" t="s">
        <v>417</v>
      </c>
      <c r="AU686" s="19" t="s">
        <v>114</v>
      </c>
    </row>
    <row r="687" spans="2:65" s="13" customFormat="1">
      <c r="B687" s="164"/>
      <c r="D687" s="156" t="s">
        <v>419</v>
      </c>
      <c r="E687" s="165" t="s">
        <v>3</v>
      </c>
      <c r="F687" s="166" t="s">
        <v>1001</v>
      </c>
      <c r="H687" s="165" t="s">
        <v>3</v>
      </c>
      <c r="I687" s="167"/>
      <c r="L687" s="164"/>
      <c r="M687" s="168"/>
      <c r="T687" s="169"/>
      <c r="AT687" s="165" t="s">
        <v>419</v>
      </c>
      <c r="AU687" s="165" t="s">
        <v>114</v>
      </c>
      <c r="AV687" s="13" t="s">
        <v>76</v>
      </c>
      <c r="AW687" s="13" t="s">
        <v>33</v>
      </c>
      <c r="AX687" s="13" t="s">
        <v>72</v>
      </c>
      <c r="AY687" s="165" t="s">
        <v>408</v>
      </c>
    </row>
    <row r="688" spans="2:65" s="12" customFormat="1">
      <c r="B688" s="155"/>
      <c r="D688" s="156" t="s">
        <v>419</v>
      </c>
      <c r="E688" s="157" t="s">
        <v>3</v>
      </c>
      <c r="F688" s="158" t="s">
        <v>9</v>
      </c>
      <c r="H688" s="159">
        <v>12</v>
      </c>
      <c r="I688" s="160"/>
      <c r="L688" s="155"/>
      <c r="M688" s="161"/>
      <c r="T688" s="162"/>
      <c r="AT688" s="157" t="s">
        <v>419</v>
      </c>
      <c r="AU688" s="157" t="s">
        <v>114</v>
      </c>
      <c r="AV688" s="12" t="s">
        <v>80</v>
      </c>
      <c r="AW688" s="12" t="s">
        <v>33</v>
      </c>
      <c r="AX688" s="12" t="s">
        <v>72</v>
      </c>
      <c r="AY688" s="157" t="s">
        <v>408</v>
      </c>
    </row>
    <row r="689" spans="2:65" s="13" customFormat="1">
      <c r="B689" s="164"/>
      <c r="D689" s="156" t="s">
        <v>419</v>
      </c>
      <c r="E689" s="165" t="s">
        <v>3</v>
      </c>
      <c r="F689" s="166" t="s">
        <v>759</v>
      </c>
      <c r="H689" s="165" t="s">
        <v>3</v>
      </c>
      <c r="I689" s="167"/>
      <c r="L689" s="164"/>
      <c r="M689" s="168"/>
      <c r="T689" s="169"/>
      <c r="AT689" s="165" t="s">
        <v>419</v>
      </c>
      <c r="AU689" s="165" t="s">
        <v>114</v>
      </c>
      <c r="AV689" s="13" t="s">
        <v>76</v>
      </c>
      <c r="AW689" s="13" t="s">
        <v>33</v>
      </c>
      <c r="AX689" s="13" t="s">
        <v>72</v>
      </c>
      <c r="AY689" s="165" t="s">
        <v>408</v>
      </c>
    </row>
    <row r="690" spans="2:65" s="12" customFormat="1">
      <c r="B690" s="155"/>
      <c r="D690" s="156" t="s">
        <v>419</v>
      </c>
      <c r="E690" s="157" t="s">
        <v>3</v>
      </c>
      <c r="F690" s="158" t="s">
        <v>84</v>
      </c>
      <c r="H690" s="159">
        <v>11</v>
      </c>
      <c r="I690" s="160"/>
      <c r="L690" s="155"/>
      <c r="M690" s="161"/>
      <c r="T690" s="162"/>
      <c r="AT690" s="157" t="s">
        <v>419</v>
      </c>
      <c r="AU690" s="157" t="s">
        <v>114</v>
      </c>
      <c r="AV690" s="12" t="s">
        <v>80</v>
      </c>
      <c r="AW690" s="12" t="s">
        <v>33</v>
      </c>
      <c r="AX690" s="12" t="s">
        <v>72</v>
      </c>
      <c r="AY690" s="157" t="s">
        <v>408</v>
      </c>
    </row>
    <row r="691" spans="2:65" s="14" customFormat="1">
      <c r="B691" s="170"/>
      <c r="D691" s="156" t="s">
        <v>419</v>
      </c>
      <c r="E691" s="171" t="s">
        <v>3</v>
      </c>
      <c r="F691" s="172" t="s">
        <v>451</v>
      </c>
      <c r="H691" s="173">
        <v>23</v>
      </c>
      <c r="I691" s="174"/>
      <c r="L691" s="170"/>
      <c r="M691" s="175"/>
      <c r="T691" s="176"/>
      <c r="AT691" s="171" t="s">
        <v>419</v>
      </c>
      <c r="AU691" s="171" t="s">
        <v>114</v>
      </c>
      <c r="AV691" s="14" t="s">
        <v>415</v>
      </c>
      <c r="AW691" s="14" t="s">
        <v>33</v>
      </c>
      <c r="AX691" s="14" t="s">
        <v>76</v>
      </c>
      <c r="AY691" s="171" t="s">
        <v>408</v>
      </c>
    </row>
    <row r="692" spans="2:65" s="1" customFormat="1" ht="24.15" customHeight="1">
      <c r="B692" s="137"/>
      <c r="C692" s="177" t="s">
        <v>1088</v>
      </c>
      <c r="D692" s="177" t="s">
        <v>513</v>
      </c>
      <c r="E692" s="178" t="s">
        <v>1089</v>
      </c>
      <c r="F692" s="179" t="s">
        <v>1090</v>
      </c>
      <c r="G692" s="180" t="s">
        <v>650</v>
      </c>
      <c r="H692" s="181">
        <v>195.5</v>
      </c>
      <c r="I692" s="182"/>
      <c r="J692" s="183">
        <f>ROUND(I692*H692,2)</f>
        <v>0</v>
      </c>
      <c r="K692" s="179" t="s">
        <v>414</v>
      </c>
      <c r="L692" s="184"/>
      <c r="M692" s="185" t="s">
        <v>3</v>
      </c>
      <c r="N692" s="186" t="s">
        <v>43</v>
      </c>
      <c r="P692" s="147">
        <f>O692*H692</f>
        <v>0</v>
      </c>
      <c r="Q692" s="147">
        <v>0.41299999999999998</v>
      </c>
      <c r="R692" s="147">
        <f>Q692*H692</f>
        <v>80.741500000000002</v>
      </c>
      <c r="S692" s="147">
        <v>0</v>
      </c>
      <c r="T692" s="148">
        <f>S692*H692</f>
        <v>0</v>
      </c>
      <c r="AR692" s="149" t="s">
        <v>470</v>
      </c>
      <c r="AT692" s="149" t="s">
        <v>513</v>
      </c>
      <c r="AU692" s="149" t="s">
        <v>114</v>
      </c>
      <c r="AY692" s="19" t="s">
        <v>408</v>
      </c>
      <c r="BE692" s="150">
        <f>IF(N692="základní",J692,0)</f>
        <v>0</v>
      </c>
      <c r="BF692" s="150">
        <f>IF(N692="snížená",J692,0)</f>
        <v>0</v>
      </c>
      <c r="BG692" s="150">
        <f>IF(N692="zákl. přenesená",J692,0)</f>
        <v>0</v>
      </c>
      <c r="BH692" s="150">
        <f>IF(N692="sníž. přenesená",J692,0)</f>
        <v>0</v>
      </c>
      <c r="BI692" s="150">
        <f>IF(N692="nulová",J692,0)</f>
        <v>0</v>
      </c>
      <c r="BJ692" s="19" t="s">
        <v>76</v>
      </c>
      <c r="BK692" s="150">
        <f>ROUND(I692*H692,2)</f>
        <v>0</v>
      </c>
      <c r="BL692" s="19" t="s">
        <v>415</v>
      </c>
      <c r="BM692" s="149" t="s">
        <v>1091</v>
      </c>
    </row>
    <row r="693" spans="2:65" s="12" customFormat="1">
      <c r="B693" s="155"/>
      <c r="D693" s="156" t="s">
        <v>419</v>
      </c>
      <c r="E693" s="157" t="s">
        <v>3</v>
      </c>
      <c r="F693" s="158" t="s">
        <v>1092</v>
      </c>
      <c r="H693" s="159">
        <v>93.5</v>
      </c>
      <c r="I693" s="160"/>
      <c r="L693" s="155"/>
      <c r="M693" s="161"/>
      <c r="T693" s="162"/>
      <c r="AT693" s="157" t="s">
        <v>419</v>
      </c>
      <c r="AU693" s="157" t="s">
        <v>114</v>
      </c>
      <c r="AV693" s="12" t="s">
        <v>80</v>
      </c>
      <c r="AW693" s="12" t="s">
        <v>33</v>
      </c>
      <c r="AX693" s="12" t="s">
        <v>72</v>
      </c>
      <c r="AY693" s="157" t="s">
        <v>408</v>
      </c>
    </row>
    <row r="694" spans="2:65" s="12" customFormat="1">
      <c r="B694" s="155"/>
      <c r="D694" s="156" t="s">
        <v>419</v>
      </c>
      <c r="E694" s="157" t="s">
        <v>3</v>
      </c>
      <c r="F694" s="158" t="s">
        <v>1093</v>
      </c>
      <c r="H694" s="159">
        <v>102</v>
      </c>
      <c r="I694" s="160"/>
      <c r="L694" s="155"/>
      <c r="M694" s="161"/>
      <c r="T694" s="162"/>
      <c r="AT694" s="157" t="s">
        <v>419</v>
      </c>
      <c r="AU694" s="157" t="s">
        <v>114</v>
      </c>
      <c r="AV694" s="12" t="s">
        <v>80</v>
      </c>
      <c r="AW694" s="12" t="s">
        <v>33</v>
      </c>
      <c r="AX694" s="12" t="s">
        <v>72</v>
      </c>
      <c r="AY694" s="157" t="s">
        <v>408</v>
      </c>
    </row>
    <row r="695" spans="2:65" s="14" customFormat="1">
      <c r="B695" s="170"/>
      <c r="D695" s="156" t="s">
        <v>419</v>
      </c>
      <c r="E695" s="171" t="s">
        <v>3</v>
      </c>
      <c r="F695" s="172" t="s">
        <v>451</v>
      </c>
      <c r="H695" s="173">
        <v>195.5</v>
      </c>
      <c r="I695" s="174"/>
      <c r="L695" s="170"/>
      <c r="M695" s="175"/>
      <c r="T695" s="176"/>
      <c r="AT695" s="171" t="s">
        <v>419</v>
      </c>
      <c r="AU695" s="171" t="s">
        <v>114</v>
      </c>
      <c r="AV695" s="14" t="s">
        <v>415</v>
      </c>
      <c r="AW695" s="14" t="s">
        <v>33</v>
      </c>
      <c r="AX695" s="14" t="s">
        <v>76</v>
      </c>
      <c r="AY695" s="171" t="s">
        <v>408</v>
      </c>
    </row>
    <row r="696" spans="2:65" s="1" customFormat="1" ht="16.5" customHeight="1">
      <c r="B696" s="137"/>
      <c r="C696" s="138" t="s">
        <v>1094</v>
      </c>
      <c r="D696" s="138" t="s">
        <v>411</v>
      </c>
      <c r="E696" s="139" t="s">
        <v>1095</v>
      </c>
      <c r="F696" s="140" t="s">
        <v>1096</v>
      </c>
      <c r="G696" s="141" t="s">
        <v>426</v>
      </c>
      <c r="H696" s="142">
        <v>6.6559999999999997</v>
      </c>
      <c r="I696" s="143"/>
      <c r="J696" s="144">
        <f>ROUND(I696*H696,2)</f>
        <v>0</v>
      </c>
      <c r="K696" s="140" t="s">
        <v>414</v>
      </c>
      <c r="L696" s="34"/>
      <c r="M696" s="145" t="s">
        <v>3</v>
      </c>
      <c r="N696" s="146" t="s">
        <v>43</v>
      </c>
      <c r="P696" s="147">
        <f>O696*H696</f>
        <v>0</v>
      </c>
      <c r="Q696" s="147">
        <v>2.6446800000000001</v>
      </c>
      <c r="R696" s="147">
        <f>Q696*H696</f>
        <v>17.602990080000001</v>
      </c>
      <c r="S696" s="147">
        <v>0</v>
      </c>
      <c r="T696" s="148">
        <f>S696*H696</f>
        <v>0</v>
      </c>
      <c r="AR696" s="149" t="s">
        <v>415</v>
      </c>
      <c r="AT696" s="149" t="s">
        <v>411</v>
      </c>
      <c r="AU696" s="149" t="s">
        <v>114</v>
      </c>
      <c r="AY696" s="19" t="s">
        <v>408</v>
      </c>
      <c r="BE696" s="150">
        <f>IF(N696="základní",J696,0)</f>
        <v>0</v>
      </c>
      <c r="BF696" s="150">
        <f>IF(N696="snížená",J696,0)</f>
        <v>0</v>
      </c>
      <c r="BG696" s="150">
        <f>IF(N696="zákl. přenesená",J696,0)</f>
        <v>0</v>
      </c>
      <c r="BH696" s="150">
        <f>IF(N696="sníž. přenesená",J696,0)</f>
        <v>0</v>
      </c>
      <c r="BI696" s="150">
        <f>IF(N696="nulová",J696,0)</f>
        <v>0</v>
      </c>
      <c r="BJ696" s="19" t="s">
        <v>76</v>
      </c>
      <c r="BK696" s="150">
        <f>ROUND(I696*H696,2)</f>
        <v>0</v>
      </c>
      <c r="BL696" s="19" t="s">
        <v>415</v>
      </c>
      <c r="BM696" s="149" t="s">
        <v>1097</v>
      </c>
    </row>
    <row r="697" spans="2:65" s="1" customFormat="1">
      <c r="B697" s="34"/>
      <c r="D697" s="151" t="s">
        <v>417</v>
      </c>
      <c r="F697" s="152" t="s">
        <v>1098</v>
      </c>
      <c r="I697" s="153"/>
      <c r="L697" s="34"/>
      <c r="M697" s="154"/>
      <c r="T697" s="55"/>
      <c r="AT697" s="19" t="s">
        <v>417</v>
      </c>
      <c r="AU697" s="19" t="s">
        <v>114</v>
      </c>
    </row>
    <row r="698" spans="2:65" s="13" customFormat="1">
      <c r="B698" s="164"/>
      <c r="D698" s="156" t="s">
        <v>419</v>
      </c>
      <c r="E698" s="165" t="s">
        <v>3</v>
      </c>
      <c r="F698" s="166" t="s">
        <v>1099</v>
      </c>
      <c r="H698" s="165" t="s">
        <v>3</v>
      </c>
      <c r="I698" s="167"/>
      <c r="L698" s="164"/>
      <c r="M698" s="168"/>
      <c r="T698" s="169"/>
      <c r="AT698" s="165" t="s">
        <v>419</v>
      </c>
      <c r="AU698" s="165" t="s">
        <v>114</v>
      </c>
      <c r="AV698" s="13" t="s">
        <v>76</v>
      </c>
      <c r="AW698" s="13" t="s">
        <v>33</v>
      </c>
      <c r="AX698" s="13" t="s">
        <v>72</v>
      </c>
      <c r="AY698" s="165" t="s">
        <v>408</v>
      </c>
    </row>
    <row r="699" spans="2:65" s="12" customFormat="1">
      <c r="B699" s="155"/>
      <c r="D699" s="156" t="s">
        <v>419</v>
      </c>
      <c r="E699" s="157" t="s">
        <v>3</v>
      </c>
      <c r="F699" s="158" t="s">
        <v>1100</v>
      </c>
      <c r="H699" s="159">
        <v>3.1</v>
      </c>
      <c r="I699" s="160"/>
      <c r="L699" s="155"/>
      <c r="M699" s="161"/>
      <c r="T699" s="162"/>
      <c r="AT699" s="157" t="s">
        <v>419</v>
      </c>
      <c r="AU699" s="157" t="s">
        <v>114</v>
      </c>
      <c r="AV699" s="12" t="s">
        <v>80</v>
      </c>
      <c r="AW699" s="12" t="s">
        <v>33</v>
      </c>
      <c r="AX699" s="12" t="s">
        <v>72</v>
      </c>
      <c r="AY699" s="157" t="s">
        <v>408</v>
      </c>
    </row>
    <row r="700" spans="2:65" s="13" customFormat="1">
      <c r="B700" s="164"/>
      <c r="D700" s="156" t="s">
        <v>419</v>
      </c>
      <c r="E700" s="165" t="s">
        <v>3</v>
      </c>
      <c r="F700" s="166" t="s">
        <v>1101</v>
      </c>
      <c r="H700" s="165" t="s">
        <v>3</v>
      </c>
      <c r="I700" s="167"/>
      <c r="L700" s="164"/>
      <c r="M700" s="168"/>
      <c r="T700" s="169"/>
      <c r="AT700" s="165" t="s">
        <v>419</v>
      </c>
      <c r="AU700" s="165" t="s">
        <v>114</v>
      </c>
      <c r="AV700" s="13" t="s">
        <v>76</v>
      </c>
      <c r="AW700" s="13" t="s">
        <v>33</v>
      </c>
      <c r="AX700" s="13" t="s">
        <v>72</v>
      </c>
      <c r="AY700" s="165" t="s">
        <v>408</v>
      </c>
    </row>
    <row r="701" spans="2:65" s="12" customFormat="1">
      <c r="B701" s="155"/>
      <c r="D701" s="156" t="s">
        <v>419</v>
      </c>
      <c r="E701" s="157" t="s">
        <v>3</v>
      </c>
      <c r="F701" s="158" t="s">
        <v>1102</v>
      </c>
      <c r="H701" s="159">
        <v>3.056</v>
      </c>
      <c r="I701" s="160"/>
      <c r="L701" s="155"/>
      <c r="M701" s="161"/>
      <c r="T701" s="162"/>
      <c r="AT701" s="157" t="s">
        <v>419</v>
      </c>
      <c r="AU701" s="157" t="s">
        <v>114</v>
      </c>
      <c r="AV701" s="12" t="s">
        <v>80</v>
      </c>
      <c r="AW701" s="12" t="s">
        <v>33</v>
      </c>
      <c r="AX701" s="12" t="s">
        <v>72</v>
      </c>
      <c r="AY701" s="157" t="s">
        <v>408</v>
      </c>
    </row>
    <row r="702" spans="2:65" s="12" customFormat="1">
      <c r="B702" s="155"/>
      <c r="D702" s="156" t="s">
        <v>419</v>
      </c>
      <c r="E702" s="157" t="s">
        <v>3</v>
      </c>
      <c r="F702" s="158" t="s">
        <v>1103</v>
      </c>
      <c r="H702" s="159">
        <v>0.5</v>
      </c>
      <c r="I702" s="160"/>
      <c r="L702" s="155"/>
      <c r="M702" s="161"/>
      <c r="T702" s="162"/>
      <c r="AT702" s="157" t="s">
        <v>419</v>
      </c>
      <c r="AU702" s="157" t="s">
        <v>114</v>
      </c>
      <c r="AV702" s="12" t="s">
        <v>80</v>
      </c>
      <c r="AW702" s="12" t="s">
        <v>33</v>
      </c>
      <c r="AX702" s="12" t="s">
        <v>72</v>
      </c>
      <c r="AY702" s="157" t="s">
        <v>408</v>
      </c>
    </row>
    <row r="703" spans="2:65" s="14" customFormat="1">
      <c r="B703" s="170"/>
      <c r="D703" s="156" t="s">
        <v>419</v>
      </c>
      <c r="E703" s="171" t="s">
        <v>3</v>
      </c>
      <c r="F703" s="172" t="s">
        <v>451</v>
      </c>
      <c r="H703" s="173">
        <v>6.6559999999999997</v>
      </c>
      <c r="I703" s="174"/>
      <c r="L703" s="170"/>
      <c r="M703" s="175"/>
      <c r="T703" s="176"/>
      <c r="AT703" s="171" t="s">
        <v>419</v>
      </c>
      <c r="AU703" s="171" t="s">
        <v>114</v>
      </c>
      <c r="AV703" s="14" t="s">
        <v>415</v>
      </c>
      <c r="AW703" s="14" t="s">
        <v>33</v>
      </c>
      <c r="AX703" s="14" t="s">
        <v>76</v>
      </c>
      <c r="AY703" s="171" t="s">
        <v>408</v>
      </c>
    </row>
    <row r="704" spans="2:65" s="1" customFormat="1" ht="37.799999999999997" customHeight="1">
      <c r="B704" s="137"/>
      <c r="C704" s="138" t="s">
        <v>1104</v>
      </c>
      <c r="D704" s="138" t="s">
        <v>411</v>
      </c>
      <c r="E704" s="139" t="s">
        <v>1105</v>
      </c>
      <c r="F704" s="140" t="s">
        <v>1106</v>
      </c>
      <c r="G704" s="141" t="s">
        <v>117</v>
      </c>
      <c r="H704" s="142">
        <v>45.25</v>
      </c>
      <c r="I704" s="143"/>
      <c r="J704" s="144">
        <f>ROUND(I704*H704,2)</f>
        <v>0</v>
      </c>
      <c r="K704" s="140" t="s">
        <v>414</v>
      </c>
      <c r="L704" s="34"/>
      <c r="M704" s="145" t="s">
        <v>3</v>
      </c>
      <c r="N704" s="146" t="s">
        <v>43</v>
      </c>
      <c r="P704" s="147">
        <f>O704*H704</f>
        <v>0</v>
      </c>
      <c r="Q704" s="147">
        <v>5.3261999999999997E-3</v>
      </c>
      <c r="R704" s="147">
        <f>Q704*H704</f>
        <v>0.24101054999999999</v>
      </c>
      <c r="S704" s="147">
        <v>0</v>
      </c>
      <c r="T704" s="148">
        <f>S704*H704</f>
        <v>0</v>
      </c>
      <c r="AR704" s="149" t="s">
        <v>415</v>
      </c>
      <c r="AT704" s="149" t="s">
        <v>411</v>
      </c>
      <c r="AU704" s="149" t="s">
        <v>114</v>
      </c>
      <c r="AY704" s="19" t="s">
        <v>408</v>
      </c>
      <c r="BE704" s="150">
        <f>IF(N704="základní",J704,0)</f>
        <v>0</v>
      </c>
      <c r="BF704" s="150">
        <f>IF(N704="snížená",J704,0)</f>
        <v>0</v>
      </c>
      <c r="BG704" s="150">
        <f>IF(N704="zákl. přenesená",J704,0)</f>
        <v>0</v>
      </c>
      <c r="BH704" s="150">
        <f>IF(N704="sníž. přenesená",J704,0)</f>
        <v>0</v>
      </c>
      <c r="BI704" s="150">
        <f>IF(N704="nulová",J704,0)</f>
        <v>0</v>
      </c>
      <c r="BJ704" s="19" t="s">
        <v>76</v>
      </c>
      <c r="BK704" s="150">
        <f>ROUND(I704*H704,2)</f>
        <v>0</v>
      </c>
      <c r="BL704" s="19" t="s">
        <v>415</v>
      </c>
      <c r="BM704" s="149" t="s">
        <v>1107</v>
      </c>
    </row>
    <row r="705" spans="2:65" s="1" customFormat="1">
      <c r="B705" s="34"/>
      <c r="D705" s="151" t="s">
        <v>417</v>
      </c>
      <c r="F705" s="152" t="s">
        <v>1108</v>
      </c>
      <c r="I705" s="153"/>
      <c r="L705" s="34"/>
      <c r="M705" s="154"/>
      <c r="T705" s="55"/>
      <c r="AT705" s="19" t="s">
        <v>417</v>
      </c>
      <c r="AU705" s="19" t="s">
        <v>114</v>
      </c>
    </row>
    <row r="706" spans="2:65" s="13" customFormat="1">
      <c r="B706" s="164"/>
      <c r="D706" s="156" t="s">
        <v>419</v>
      </c>
      <c r="E706" s="165" t="s">
        <v>3</v>
      </c>
      <c r="F706" s="166" t="s">
        <v>1109</v>
      </c>
      <c r="H706" s="165" t="s">
        <v>3</v>
      </c>
      <c r="I706" s="167"/>
      <c r="L706" s="164"/>
      <c r="M706" s="168"/>
      <c r="T706" s="169"/>
      <c r="AT706" s="165" t="s">
        <v>419</v>
      </c>
      <c r="AU706" s="165" t="s">
        <v>114</v>
      </c>
      <c r="AV706" s="13" t="s">
        <v>76</v>
      </c>
      <c r="AW706" s="13" t="s">
        <v>33</v>
      </c>
      <c r="AX706" s="13" t="s">
        <v>72</v>
      </c>
      <c r="AY706" s="165" t="s">
        <v>408</v>
      </c>
    </row>
    <row r="707" spans="2:65" s="12" customFormat="1">
      <c r="B707" s="155"/>
      <c r="D707" s="156" t="s">
        <v>419</v>
      </c>
      <c r="E707" s="157" t="s">
        <v>3</v>
      </c>
      <c r="F707" s="158" t="s">
        <v>1110</v>
      </c>
      <c r="H707" s="159">
        <v>24.8</v>
      </c>
      <c r="I707" s="160"/>
      <c r="L707" s="155"/>
      <c r="M707" s="161"/>
      <c r="T707" s="162"/>
      <c r="AT707" s="157" t="s">
        <v>419</v>
      </c>
      <c r="AU707" s="157" t="s">
        <v>114</v>
      </c>
      <c r="AV707" s="12" t="s">
        <v>80</v>
      </c>
      <c r="AW707" s="12" t="s">
        <v>33</v>
      </c>
      <c r="AX707" s="12" t="s">
        <v>72</v>
      </c>
      <c r="AY707" s="157" t="s">
        <v>408</v>
      </c>
    </row>
    <row r="708" spans="2:65" s="13" customFormat="1">
      <c r="B708" s="164"/>
      <c r="D708" s="156" t="s">
        <v>419</v>
      </c>
      <c r="E708" s="165" t="s">
        <v>3</v>
      </c>
      <c r="F708" s="166" t="s">
        <v>1111</v>
      </c>
      <c r="H708" s="165" t="s">
        <v>3</v>
      </c>
      <c r="I708" s="167"/>
      <c r="L708" s="164"/>
      <c r="M708" s="168"/>
      <c r="T708" s="169"/>
      <c r="AT708" s="165" t="s">
        <v>419</v>
      </c>
      <c r="AU708" s="165" t="s">
        <v>114</v>
      </c>
      <c r="AV708" s="13" t="s">
        <v>76</v>
      </c>
      <c r="AW708" s="13" t="s">
        <v>33</v>
      </c>
      <c r="AX708" s="13" t="s">
        <v>72</v>
      </c>
      <c r="AY708" s="165" t="s">
        <v>408</v>
      </c>
    </row>
    <row r="709" spans="2:65" s="12" customFormat="1">
      <c r="B709" s="155"/>
      <c r="D709" s="156" t="s">
        <v>419</v>
      </c>
      <c r="E709" s="157" t="s">
        <v>3</v>
      </c>
      <c r="F709" s="158" t="s">
        <v>1112</v>
      </c>
      <c r="H709" s="159">
        <v>20.45</v>
      </c>
      <c r="I709" s="160"/>
      <c r="L709" s="155"/>
      <c r="M709" s="161"/>
      <c r="T709" s="162"/>
      <c r="AT709" s="157" t="s">
        <v>419</v>
      </c>
      <c r="AU709" s="157" t="s">
        <v>114</v>
      </c>
      <c r="AV709" s="12" t="s">
        <v>80</v>
      </c>
      <c r="AW709" s="12" t="s">
        <v>33</v>
      </c>
      <c r="AX709" s="12" t="s">
        <v>72</v>
      </c>
      <c r="AY709" s="157" t="s">
        <v>408</v>
      </c>
    </row>
    <row r="710" spans="2:65" s="14" customFormat="1">
      <c r="B710" s="170"/>
      <c r="D710" s="156" t="s">
        <v>419</v>
      </c>
      <c r="E710" s="171" t="s">
        <v>3</v>
      </c>
      <c r="F710" s="172" t="s">
        <v>451</v>
      </c>
      <c r="H710" s="173">
        <v>45.25</v>
      </c>
      <c r="I710" s="174"/>
      <c r="L710" s="170"/>
      <c r="M710" s="175"/>
      <c r="T710" s="176"/>
      <c r="AT710" s="171" t="s">
        <v>419</v>
      </c>
      <c r="AU710" s="171" t="s">
        <v>114</v>
      </c>
      <c r="AV710" s="14" t="s">
        <v>415</v>
      </c>
      <c r="AW710" s="14" t="s">
        <v>33</v>
      </c>
      <c r="AX710" s="14" t="s">
        <v>76</v>
      </c>
      <c r="AY710" s="171" t="s">
        <v>408</v>
      </c>
    </row>
    <row r="711" spans="2:65" s="1" customFormat="1" ht="37.799999999999997" customHeight="1">
      <c r="B711" s="137"/>
      <c r="C711" s="138" t="s">
        <v>1113</v>
      </c>
      <c r="D711" s="138" t="s">
        <v>411</v>
      </c>
      <c r="E711" s="139" t="s">
        <v>1114</v>
      </c>
      <c r="F711" s="140" t="s">
        <v>1115</v>
      </c>
      <c r="G711" s="141" t="s">
        <v>117</v>
      </c>
      <c r="H711" s="142">
        <v>45.25</v>
      </c>
      <c r="I711" s="143"/>
      <c r="J711" s="144">
        <f>ROUND(I711*H711,2)</f>
        <v>0</v>
      </c>
      <c r="K711" s="140" t="s">
        <v>414</v>
      </c>
      <c r="L711" s="34"/>
      <c r="M711" s="145" t="s">
        <v>3</v>
      </c>
      <c r="N711" s="146" t="s">
        <v>43</v>
      </c>
      <c r="P711" s="147">
        <f>O711*H711</f>
        <v>0</v>
      </c>
      <c r="Q711" s="147">
        <v>0</v>
      </c>
      <c r="R711" s="147">
        <f>Q711*H711</f>
        <v>0</v>
      </c>
      <c r="S711" s="147">
        <v>0</v>
      </c>
      <c r="T711" s="148">
        <f>S711*H711</f>
        <v>0</v>
      </c>
      <c r="AR711" s="149" t="s">
        <v>415</v>
      </c>
      <c r="AT711" s="149" t="s">
        <v>411</v>
      </c>
      <c r="AU711" s="149" t="s">
        <v>114</v>
      </c>
      <c r="AY711" s="19" t="s">
        <v>408</v>
      </c>
      <c r="BE711" s="150">
        <f>IF(N711="základní",J711,0)</f>
        <v>0</v>
      </c>
      <c r="BF711" s="150">
        <f>IF(N711="snížená",J711,0)</f>
        <v>0</v>
      </c>
      <c r="BG711" s="150">
        <f>IF(N711="zákl. přenesená",J711,0)</f>
        <v>0</v>
      </c>
      <c r="BH711" s="150">
        <f>IF(N711="sníž. přenesená",J711,0)</f>
        <v>0</v>
      </c>
      <c r="BI711" s="150">
        <f>IF(N711="nulová",J711,0)</f>
        <v>0</v>
      </c>
      <c r="BJ711" s="19" t="s">
        <v>76</v>
      </c>
      <c r="BK711" s="150">
        <f>ROUND(I711*H711,2)</f>
        <v>0</v>
      </c>
      <c r="BL711" s="19" t="s">
        <v>415</v>
      </c>
      <c r="BM711" s="149" t="s">
        <v>1116</v>
      </c>
    </row>
    <row r="712" spans="2:65" s="1" customFormat="1">
      <c r="B712" s="34"/>
      <c r="D712" s="151" t="s">
        <v>417</v>
      </c>
      <c r="F712" s="152" t="s">
        <v>1117</v>
      </c>
      <c r="I712" s="153"/>
      <c r="L712" s="34"/>
      <c r="M712" s="154"/>
      <c r="T712" s="55"/>
      <c r="AT712" s="19" t="s">
        <v>417</v>
      </c>
      <c r="AU712" s="19" t="s">
        <v>114</v>
      </c>
    </row>
    <row r="713" spans="2:65" s="1" customFormat="1" ht="24.15" customHeight="1">
      <c r="B713" s="137"/>
      <c r="C713" s="138" t="s">
        <v>1118</v>
      </c>
      <c r="D713" s="138" t="s">
        <v>411</v>
      </c>
      <c r="E713" s="139" t="s">
        <v>1050</v>
      </c>
      <c r="F713" s="140" t="s">
        <v>1051</v>
      </c>
      <c r="G713" s="141" t="s">
        <v>501</v>
      </c>
      <c r="H713" s="142">
        <v>0.58099999999999996</v>
      </c>
      <c r="I713" s="143"/>
      <c r="J713" s="144">
        <f>ROUND(I713*H713,2)</f>
        <v>0</v>
      </c>
      <c r="K713" s="140" t="s">
        <v>414</v>
      </c>
      <c r="L713" s="34"/>
      <c r="M713" s="145" t="s">
        <v>3</v>
      </c>
      <c r="N713" s="146" t="s">
        <v>43</v>
      </c>
      <c r="P713" s="147">
        <f>O713*H713</f>
        <v>0</v>
      </c>
      <c r="Q713" s="147">
        <v>1.0529056800000001</v>
      </c>
      <c r="R713" s="147">
        <f>Q713*H713</f>
        <v>0.61173820008000002</v>
      </c>
      <c r="S713" s="147">
        <v>0</v>
      </c>
      <c r="T713" s="148">
        <f>S713*H713</f>
        <v>0</v>
      </c>
      <c r="AR713" s="149" t="s">
        <v>415</v>
      </c>
      <c r="AT713" s="149" t="s">
        <v>411</v>
      </c>
      <c r="AU713" s="149" t="s">
        <v>114</v>
      </c>
      <c r="AY713" s="19" t="s">
        <v>408</v>
      </c>
      <c r="BE713" s="150">
        <f>IF(N713="základní",J713,0)</f>
        <v>0</v>
      </c>
      <c r="BF713" s="150">
        <f>IF(N713="snížená",J713,0)</f>
        <v>0</v>
      </c>
      <c r="BG713" s="150">
        <f>IF(N713="zákl. přenesená",J713,0)</f>
        <v>0</v>
      </c>
      <c r="BH713" s="150">
        <f>IF(N713="sníž. přenesená",J713,0)</f>
        <v>0</v>
      </c>
      <c r="BI713" s="150">
        <f>IF(N713="nulová",J713,0)</f>
        <v>0</v>
      </c>
      <c r="BJ713" s="19" t="s">
        <v>76</v>
      </c>
      <c r="BK713" s="150">
        <f>ROUND(I713*H713,2)</f>
        <v>0</v>
      </c>
      <c r="BL713" s="19" t="s">
        <v>415</v>
      </c>
      <c r="BM713" s="149" t="s">
        <v>1119</v>
      </c>
    </row>
    <row r="714" spans="2:65" s="1" customFormat="1">
      <c r="B714" s="34"/>
      <c r="D714" s="151" t="s">
        <v>417</v>
      </c>
      <c r="F714" s="152" t="s">
        <v>1053</v>
      </c>
      <c r="I714" s="153"/>
      <c r="L714" s="34"/>
      <c r="M714" s="154"/>
      <c r="T714" s="55"/>
      <c r="AT714" s="19" t="s">
        <v>417</v>
      </c>
      <c r="AU714" s="19" t="s">
        <v>114</v>
      </c>
    </row>
    <row r="715" spans="2:65" s="13" customFormat="1">
      <c r="B715" s="164"/>
      <c r="D715" s="156" t="s">
        <v>419</v>
      </c>
      <c r="E715" s="165" t="s">
        <v>3</v>
      </c>
      <c r="F715" s="166" t="s">
        <v>590</v>
      </c>
      <c r="H715" s="165" t="s">
        <v>3</v>
      </c>
      <c r="I715" s="167"/>
      <c r="L715" s="164"/>
      <c r="M715" s="168"/>
      <c r="T715" s="169"/>
      <c r="AT715" s="165" t="s">
        <v>419</v>
      </c>
      <c r="AU715" s="165" t="s">
        <v>114</v>
      </c>
      <c r="AV715" s="13" t="s">
        <v>76</v>
      </c>
      <c r="AW715" s="13" t="s">
        <v>33</v>
      </c>
      <c r="AX715" s="13" t="s">
        <v>72</v>
      </c>
      <c r="AY715" s="165" t="s">
        <v>408</v>
      </c>
    </row>
    <row r="716" spans="2:65" s="12" customFormat="1">
      <c r="B716" s="155"/>
      <c r="D716" s="156" t="s">
        <v>419</v>
      </c>
      <c r="E716" s="157" t="s">
        <v>3</v>
      </c>
      <c r="F716" s="158" t="s">
        <v>1120</v>
      </c>
      <c r="H716" s="159">
        <v>0.52800000000000002</v>
      </c>
      <c r="I716" s="160"/>
      <c r="L716" s="155"/>
      <c r="M716" s="161"/>
      <c r="T716" s="162"/>
      <c r="AT716" s="157" t="s">
        <v>419</v>
      </c>
      <c r="AU716" s="157" t="s">
        <v>114</v>
      </c>
      <c r="AV716" s="12" t="s">
        <v>80</v>
      </c>
      <c r="AW716" s="12" t="s">
        <v>33</v>
      </c>
      <c r="AX716" s="12" t="s">
        <v>76</v>
      </c>
      <c r="AY716" s="157" t="s">
        <v>408</v>
      </c>
    </row>
    <row r="717" spans="2:65" s="12" customFormat="1">
      <c r="B717" s="155"/>
      <c r="D717" s="156" t="s">
        <v>419</v>
      </c>
      <c r="F717" s="158" t="s">
        <v>1121</v>
      </c>
      <c r="H717" s="159">
        <v>0.58099999999999996</v>
      </c>
      <c r="I717" s="160"/>
      <c r="L717" s="155"/>
      <c r="M717" s="161"/>
      <c r="T717" s="162"/>
      <c r="AT717" s="157" t="s">
        <v>419</v>
      </c>
      <c r="AU717" s="157" t="s">
        <v>114</v>
      </c>
      <c r="AV717" s="12" t="s">
        <v>80</v>
      </c>
      <c r="AW717" s="12" t="s">
        <v>4</v>
      </c>
      <c r="AX717" s="12" t="s">
        <v>76</v>
      </c>
      <c r="AY717" s="157" t="s">
        <v>408</v>
      </c>
    </row>
    <row r="718" spans="2:65" s="1" customFormat="1" ht="44.25" customHeight="1">
      <c r="B718" s="137"/>
      <c r="C718" s="138" t="s">
        <v>1122</v>
      </c>
      <c r="D718" s="138" t="s">
        <v>411</v>
      </c>
      <c r="E718" s="139" t="s">
        <v>1123</v>
      </c>
      <c r="F718" s="140" t="s">
        <v>1124</v>
      </c>
      <c r="G718" s="141" t="s">
        <v>117</v>
      </c>
      <c r="H718" s="142">
        <v>32</v>
      </c>
      <c r="I718" s="143"/>
      <c r="J718" s="144">
        <f>ROUND(I718*H718,2)</f>
        <v>0</v>
      </c>
      <c r="K718" s="140" t="s">
        <v>414</v>
      </c>
      <c r="L718" s="34"/>
      <c r="M718" s="145" t="s">
        <v>3</v>
      </c>
      <c r="N718" s="146" t="s">
        <v>43</v>
      </c>
      <c r="P718" s="147">
        <f>O718*H718</f>
        <v>0</v>
      </c>
      <c r="Q718" s="147">
        <v>2.9E-4</v>
      </c>
      <c r="R718" s="147">
        <f>Q718*H718</f>
        <v>9.2800000000000001E-3</v>
      </c>
      <c r="S718" s="147">
        <v>0</v>
      </c>
      <c r="T718" s="148">
        <f>S718*H718</f>
        <v>0</v>
      </c>
      <c r="AR718" s="149" t="s">
        <v>415</v>
      </c>
      <c r="AT718" s="149" t="s">
        <v>411</v>
      </c>
      <c r="AU718" s="149" t="s">
        <v>114</v>
      </c>
      <c r="AY718" s="19" t="s">
        <v>408</v>
      </c>
      <c r="BE718" s="150">
        <f>IF(N718="základní",J718,0)</f>
        <v>0</v>
      </c>
      <c r="BF718" s="150">
        <f>IF(N718="snížená",J718,0)</f>
        <v>0</v>
      </c>
      <c r="BG718" s="150">
        <f>IF(N718="zákl. přenesená",J718,0)</f>
        <v>0</v>
      </c>
      <c r="BH718" s="150">
        <f>IF(N718="sníž. přenesená",J718,0)</f>
        <v>0</v>
      </c>
      <c r="BI718" s="150">
        <f>IF(N718="nulová",J718,0)</f>
        <v>0</v>
      </c>
      <c r="BJ718" s="19" t="s">
        <v>76</v>
      </c>
      <c r="BK718" s="150">
        <f>ROUND(I718*H718,2)</f>
        <v>0</v>
      </c>
      <c r="BL718" s="19" t="s">
        <v>415</v>
      </c>
      <c r="BM718" s="149" t="s">
        <v>1125</v>
      </c>
    </row>
    <row r="719" spans="2:65" s="1" customFormat="1">
      <c r="B719" s="34"/>
      <c r="D719" s="151" t="s">
        <v>417</v>
      </c>
      <c r="F719" s="152" t="s">
        <v>1126</v>
      </c>
      <c r="I719" s="153"/>
      <c r="L719" s="34"/>
      <c r="M719" s="154"/>
      <c r="T719" s="55"/>
      <c r="AT719" s="19" t="s">
        <v>417</v>
      </c>
      <c r="AU719" s="19" t="s">
        <v>114</v>
      </c>
    </row>
    <row r="720" spans="2:65" s="13" customFormat="1">
      <c r="B720" s="164"/>
      <c r="D720" s="156" t="s">
        <v>419</v>
      </c>
      <c r="E720" s="165" t="s">
        <v>3</v>
      </c>
      <c r="F720" s="166" t="s">
        <v>1127</v>
      </c>
      <c r="H720" s="165" t="s">
        <v>3</v>
      </c>
      <c r="I720" s="167"/>
      <c r="L720" s="164"/>
      <c r="M720" s="168"/>
      <c r="T720" s="169"/>
      <c r="AT720" s="165" t="s">
        <v>419</v>
      </c>
      <c r="AU720" s="165" t="s">
        <v>114</v>
      </c>
      <c r="AV720" s="13" t="s">
        <v>76</v>
      </c>
      <c r="AW720" s="13" t="s">
        <v>33</v>
      </c>
      <c r="AX720" s="13" t="s">
        <v>72</v>
      </c>
      <c r="AY720" s="165" t="s">
        <v>408</v>
      </c>
    </row>
    <row r="721" spans="2:65" s="12" customFormat="1">
      <c r="B721" s="155"/>
      <c r="D721" s="156" t="s">
        <v>419</v>
      </c>
      <c r="E721" s="157" t="s">
        <v>3</v>
      </c>
      <c r="F721" s="158" t="s">
        <v>1128</v>
      </c>
      <c r="H721" s="159">
        <v>32</v>
      </c>
      <c r="I721" s="160"/>
      <c r="L721" s="155"/>
      <c r="M721" s="161"/>
      <c r="T721" s="162"/>
      <c r="AT721" s="157" t="s">
        <v>419</v>
      </c>
      <c r="AU721" s="157" t="s">
        <v>114</v>
      </c>
      <c r="AV721" s="12" t="s">
        <v>80</v>
      </c>
      <c r="AW721" s="12" t="s">
        <v>33</v>
      </c>
      <c r="AX721" s="12" t="s">
        <v>76</v>
      </c>
      <c r="AY721" s="157" t="s">
        <v>408</v>
      </c>
    </row>
    <row r="722" spans="2:65" s="11" customFormat="1" ht="20.85" customHeight="1">
      <c r="B722" s="125"/>
      <c r="D722" s="126" t="s">
        <v>71</v>
      </c>
      <c r="E722" s="135" t="s">
        <v>1129</v>
      </c>
      <c r="F722" s="135" t="s">
        <v>1130</v>
      </c>
      <c r="I722" s="128"/>
      <c r="J722" s="136">
        <f>BK722</f>
        <v>0</v>
      </c>
      <c r="L722" s="125"/>
      <c r="M722" s="130"/>
      <c r="P722" s="131">
        <f>SUM(P723:P770)</f>
        <v>0</v>
      </c>
      <c r="R722" s="131">
        <f>SUM(R723:R770)</f>
        <v>21.008926348879996</v>
      </c>
      <c r="T722" s="132">
        <f>SUM(T723:T770)</f>
        <v>0</v>
      </c>
      <c r="AR722" s="126" t="s">
        <v>76</v>
      </c>
      <c r="AT722" s="133" t="s">
        <v>71</v>
      </c>
      <c r="AU722" s="133" t="s">
        <v>80</v>
      </c>
      <c r="AY722" s="126" t="s">
        <v>408</v>
      </c>
      <c r="BK722" s="134">
        <f>SUM(BK723:BK770)</f>
        <v>0</v>
      </c>
    </row>
    <row r="723" spans="2:65" s="1" customFormat="1" ht="49.05" customHeight="1">
      <c r="B723" s="137"/>
      <c r="C723" s="138" t="s">
        <v>1131</v>
      </c>
      <c r="D723" s="138" t="s">
        <v>411</v>
      </c>
      <c r="E723" s="139" t="s">
        <v>1132</v>
      </c>
      <c r="F723" s="140" t="s">
        <v>1133</v>
      </c>
      <c r="G723" s="141" t="s">
        <v>426</v>
      </c>
      <c r="H723" s="142">
        <v>7.7590000000000003</v>
      </c>
      <c r="I723" s="143"/>
      <c r="J723" s="144">
        <f>ROUND(I723*H723,2)</f>
        <v>0</v>
      </c>
      <c r="K723" s="140" t="s">
        <v>414</v>
      </c>
      <c r="L723" s="34"/>
      <c r="M723" s="145" t="s">
        <v>3</v>
      </c>
      <c r="N723" s="146" t="s">
        <v>43</v>
      </c>
      <c r="P723" s="147">
        <f>O723*H723</f>
        <v>0</v>
      </c>
      <c r="Q723" s="147">
        <v>2.5020099999999998</v>
      </c>
      <c r="R723" s="147">
        <f>Q723*H723</f>
        <v>19.413095590000001</v>
      </c>
      <c r="S723" s="147">
        <v>0</v>
      </c>
      <c r="T723" s="148">
        <f>S723*H723</f>
        <v>0</v>
      </c>
      <c r="AR723" s="149" t="s">
        <v>415</v>
      </c>
      <c r="AT723" s="149" t="s">
        <v>411</v>
      </c>
      <c r="AU723" s="149" t="s">
        <v>114</v>
      </c>
      <c r="AY723" s="19" t="s">
        <v>408</v>
      </c>
      <c r="BE723" s="150">
        <f>IF(N723="základní",J723,0)</f>
        <v>0</v>
      </c>
      <c r="BF723" s="150">
        <f>IF(N723="snížená",J723,0)</f>
        <v>0</v>
      </c>
      <c r="BG723" s="150">
        <f>IF(N723="zákl. přenesená",J723,0)</f>
        <v>0</v>
      </c>
      <c r="BH723" s="150">
        <f>IF(N723="sníž. přenesená",J723,0)</f>
        <v>0</v>
      </c>
      <c r="BI723" s="150">
        <f>IF(N723="nulová",J723,0)</f>
        <v>0</v>
      </c>
      <c r="BJ723" s="19" t="s">
        <v>76</v>
      </c>
      <c r="BK723" s="150">
        <f>ROUND(I723*H723,2)</f>
        <v>0</v>
      </c>
      <c r="BL723" s="19" t="s">
        <v>415</v>
      </c>
      <c r="BM723" s="149" t="s">
        <v>1134</v>
      </c>
    </row>
    <row r="724" spans="2:65" s="1" customFormat="1">
      <c r="B724" s="34"/>
      <c r="D724" s="151" t="s">
        <v>417</v>
      </c>
      <c r="F724" s="152" t="s">
        <v>1135</v>
      </c>
      <c r="I724" s="153"/>
      <c r="L724" s="34"/>
      <c r="M724" s="154"/>
      <c r="T724" s="55"/>
      <c r="AT724" s="19" t="s">
        <v>417</v>
      </c>
      <c r="AU724" s="19" t="s">
        <v>114</v>
      </c>
    </row>
    <row r="725" spans="2:65" s="12" customFormat="1">
      <c r="B725" s="155"/>
      <c r="D725" s="156" t="s">
        <v>419</v>
      </c>
      <c r="E725" s="157" t="s">
        <v>3</v>
      </c>
      <c r="F725" s="158" t="s">
        <v>1136</v>
      </c>
      <c r="H725" s="159">
        <v>0.20399999999999999</v>
      </c>
      <c r="I725" s="160"/>
      <c r="L725" s="155"/>
      <c r="M725" s="161"/>
      <c r="T725" s="162"/>
      <c r="AT725" s="157" t="s">
        <v>419</v>
      </c>
      <c r="AU725" s="157" t="s">
        <v>114</v>
      </c>
      <c r="AV725" s="12" t="s">
        <v>80</v>
      </c>
      <c r="AW725" s="12" t="s">
        <v>33</v>
      </c>
      <c r="AX725" s="12" t="s">
        <v>72</v>
      </c>
      <c r="AY725" s="157" t="s">
        <v>408</v>
      </c>
    </row>
    <row r="726" spans="2:65" s="13" customFormat="1">
      <c r="B726" s="164"/>
      <c r="D726" s="156" t="s">
        <v>419</v>
      </c>
      <c r="E726" s="165" t="s">
        <v>3</v>
      </c>
      <c r="F726" s="166" t="s">
        <v>1137</v>
      </c>
      <c r="H726" s="165" t="s">
        <v>3</v>
      </c>
      <c r="I726" s="167"/>
      <c r="L726" s="164"/>
      <c r="M726" s="168"/>
      <c r="T726" s="169"/>
      <c r="AT726" s="165" t="s">
        <v>419</v>
      </c>
      <c r="AU726" s="165" t="s">
        <v>114</v>
      </c>
      <c r="AV726" s="13" t="s">
        <v>76</v>
      </c>
      <c r="AW726" s="13" t="s">
        <v>33</v>
      </c>
      <c r="AX726" s="13" t="s">
        <v>72</v>
      </c>
      <c r="AY726" s="165" t="s">
        <v>408</v>
      </c>
    </row>
    <row r="727" spans="2:65" s="12" customFormat="1">
      <c r="B727" s="155"/>
      <c r="D727" s="156" t="s">
        <v>419</v>
      </c>
      <c r="E727" s="157" t="s">
        <v>3</v>
      </c>
      <c r="F727" s="158" t="s">
        <v>1138</v>
      </c>
      <c r="H727" s="159">
        <v>0.74099999999999999</v>
      </c>
      <c r="I727" s="160"/>
      <c r="L727" s="155"/>
      <c r="M727" s="161"/>
      <c r="T727" s="162"/>
      <c r="AT727" s="157" t="s">
        <v>419</v>
      </c>
      <c r="AU727" s="157" t="s">
        <v>114</v>
      </c>
      <c r="AV727" s="12" t="s">
        <v>80</v>
      </c>
      <c r="AW727" s="12" t="s">
        <v>33</v>
      </c>
      <c r="AX727" s="12" t="s">
        <v>72</v>
      </c>
      <c r="AY727" s="157" t="s">
        <v>408</v>
      </c>
    </row>
    <row r="728" spans="2:65" s="13" customFormat="1">
      <c r="B728" s="164"/>
      <c r="D728" s="156" t="s">
        <v>419</v>
      </c>
      <c r="E728" s="165" t="s">
        <v>3</v>
      </c>
      <c r="F728" s="166" t="s">
        <v>1139</v>
      </c>
      <c r="H728" s="165" t="s">
        <v>3</v>
      </c>
      <c r="I728" s="167"/>
      <c r="L728" s="164"/>
      <c r="M728" s="168"/>
      <c r="T728" s="169"/>
      <c r="AT728" s="165" t="s">
        <v>419</v>
      </c>
      <c r="AU728" s="165" t="s">
        <v>114</v>
      </c>
      <c r="AV728" s="13" t="s">
        <v>76</v>
      </c>
      <c r="AW728" s="13" t="s">
        <v>33</v>
      </c>
      <c r="AX728" s="13" t="s">
        <v>72</v>
      </c>
      <c r="AY728" s="165" t="s">
        <v>408</v>
      </c>
    </row>
    <row r="729" spans="2:65" s="12" customFormat="1">
      <c r="B729" s="155"/>
      <c r="D729" s="156" t="s">
        <v>419</v>
      </c>
      <c r="E729" s="157" t="s">
        <v>3</v>
      </c>
      <c r="F729" s="158" t="s">
        <v>1140</v>
      </c>
      <c r="H729" s="159">
        <v>3.7490000000000001</v>
      </c>
      <c r="I729" s="160"/>
      <c r="L729" s="155"/>
      <c r="M729" s="161"/>
      <c r="T729" s="162"/>
      <c r="AT729" s="157" t="s">
        <v>419</v>
      </c>
      <c r="AU729" s="157" t="s">
        <v>114</v>
      </c>
      <c r="AV729" s="12" t="s">
        <v>80</v>
      </c>
      <c r="AW729" s="12" t="s">
        <v>33</v>
      </c>
      <c r="AX729" s="12" t="s">
        <v>72</v>
      </c>
      <c r="AY729" s="157" t="s">
        <v>408</v>
      </c>
    </row>
    <row r="730" spans="2:65" s="13" customFormat="1">
      <c r="B730" s="164"/>
      <c r="D730" s="156" t="s">
        <v>419</v>
      </c>
      <c r="E730" s="165" t="s">
        <v>3</v>
      </c>
      <c r="F730" s="166" t="s">
        <v>1141</v>
      </c>
      <c r="H730" s="165" t="s">
        <v>3</v>
      </c>
      <c r="I730" s="167"/>
      <c r="L730" s="164"/>
      <c r="M730" s="168"/>
      <c r="T730" s="169"/>
      <c r="AT730" s="165" t="s">
        <v>419</v>
      </c>
      <c r="AU730" s="165" t="s">
        <v>114</v>
      </c>
      <c r="AV730" s="13" t="s">
        <v>76</v>
      </c>
      <c r="AW730" s="13" t="s">
        <v>33</v>
      </c>
      <c r="AX730" s="13" t="s">
        <v>72</v>
      </c>
      <c r="AY730" s="165" t="s">
        <v>408</v>
      </c>
    </row>
    <row r="731" spans="2:65" s="12" customFormat="1">
      <c r="B731" s="155"/>
      <c r="D731" s="156" t="s">
        <v>419</v>
      </c>
      <c r="E731" s="157" t="s">
        <v>3</v>
      </c>
      <c r="F731" s="158" t="s">
        <v>1142</v>
      </c>
      <c r="H731" s="159">
        <v>3.0649999999999999</v>
      </c>
      <c r="I731" s="160"/>
      <c r="L731" s="155"/>
      <c r="M731" s="161"/>
      <c r="T731" s="162"/>
      <c r="AT731" s="157" t="s">
        <v>419</v>
      </c>
      <c r="AU731" s="157" t="s">
        <v>114</v>
      </c>
      <c r="AV731" s="12" t="s">
        <v>80</v>
      </c>
      <c r="AW731" s="12" t="s">
        <v>33</v>
      </c>
      <c r="AX731" s="12" t="s">
        <v>72</v>
      </c>
      <c r="AY731" s="157" t="s">
        <v>408</v>
      </c>
    </row>
    <row r="732" spans="2:65" s="14" customFormat="1">
      <c r="B732" s="170"/>
      <c r="D732" s="156" t="s">
        <v>419</v>
      </c>
      <c r="E732" s="171" t="s">
        <v>3</v>
      </c>
      <c r="F732" s="172" t="s">
        <v>451</v>
      </c>
      <c r="H732" s="173">
        <v>7.7590000000000003</v>
      </c>
      <c r="I732" s="174"/>
      <c r="L732" s="170"/>
      <c r="M732" s="175"/>
      <c r="T732" s="176"/>
      <c r="AT732" s="171" t="s">
        <v>419</v>
      </c>
      <c r="AU732" s="171" t="s">
        <v>114</v>
      </c>
      <c r="AV732" s="14" t="s">
        <v>415</v>
      </c>
      <c r="AW732" s="14" t="s">
        <v>33</v>
      </c>
      <c r="AX732" s="14" t="s">
        <v>76</v>
      </c>
      <c r="AY732" s="171" t="s">
        <v>408</v>
      </c>
    </row>
    <row r="733" spans="2:65" s="1" customFormat="1" ht="78" customHeight="1">
      <c r="B733" s="137"/>
      <c r="C733" s="138" t="s">
        <v>1143</v>
      </c>
      <c r="D733" s="138" t="s">
        <v>411</v>
      </c>
      <c r="E733" s="139" t="s">
        <v>1144</v>
      </c>
      <c r="F733" s="140" t="s">
        <v>1145</v>
      </c>
      <c r="G733" s="141" t="s">
        <v>501</v>
      </c>
      <c r="H733" s="142">
        <v>1.1639999999999999</v>
      </c>
      <c r="I733" s="143"/>
      <c r="J733" s="144">
        <f>ROUND(I733*H733,2)</f>
        <v>0</v>
      </c>
      <c r="K733" s="140" t="s">
        <v>414</v>
      </c>
      <c r="L733" s="34"/>
      <c r="M733" s="145" t="s">
        <v>3</v>
      </c>
      <c r="N733" s="146" t="s">
        <v>43</v>
      </c>
      <c r="P733" s="147">
        <f>O733*H733</f>
        <v>0</v>
      </c>
      <c r="Q733" s="147">
        <v>1.0555522399999999</v>
      </c>
      <c r="R733" s="147">
        <f>Q733*H733</f>
        <v>1.2286628073599999</v>
      </c>
      <c r="S733" s="147">
        <v>0</v>
      </c>
      <c r="T733" s="148">
        <f>S733*H733</f>
        <v>0</v>
      </c>
      <c r="AR733" s="149" t="s">
        <v>415</v>
      </c>
      <c r="AT733" s="149" t="s">
        <v>411</v>
      </c>
      <c r="AU733" s="149" t="s">
        <v>114</v>
      </c>
      <c r="AY733" s="19" t="s">
        <v>408</v>
      </c>
      <c r="BE733" s="150">
        <f>IF(N733="základní",J733,0)</f>
        <v>0</v>
      </c>
      <c r="BF733" s="150">
        <f>IF(N733="snížená",J733,0)</f>
        <v>0</v>
      </c>
      <c r="BG733" s="150">
        <f>IF(N733="zákl. přenesená",J733,0)</f>
        <v>0</v>
      </c>
      <c r="BH733" s="150">
        <f>IF(N733="sníž. přenesená",J733,0)</f>
        <v>0</v>
      </c>
      <c r="BI733" s="150">
        <f>IF(N733="nulová",J733,0)</f>
        <v>0</v>
      </c>
      <c r="BJ733" s="19" t="s">
        <v>76</v>
      </c>
      <c r="BK733" s="150">
        <f>ROUND(I733*H733,2)</f>
        <v>0</v>
      </c>
      <c r="BL733" s="19" t="s">
        <v>415</v>
      </c>
      <c r="BM733" s="149" t="s">
        <v>1146</v>
      </c>
    </row>
    <row r="734" spans="2:65" s="1" customFormat="1">
      <c r="B734" s="34"/>
      <c r="D734" s="151" t="s">
        <v>417</v>
      </c>
      <c r="F734" s="152" t="s">
        <v>1147</v>
      </c>
      <c r="I734" s="153"/>
      <c r="L734" s="34"/>
      <c r="M734" s="154"/>
      <c r="T734" s="55"/>
      <c r="AT734" s="19" t="s">
        <v>417</v>
      </c>
      <c r="AU734" s="19" t="s">
        <v>114</v>
      </c>
    </row>
    <row r="735" spans="2:65" s="13" customFormat="1">
      <c r="B735" s="164"/>
      <c r="D735" s="156" t="s">
        <v>419</v>
      </c>
      <c r="E735" s="165" t="s">
        <v>3</v>
      </c>
      <c r="F735" s="166" t="s">
        <v>590</v>
      </c>
      <c r="H735" s="165" t="s">
        <v>3</v>
      </c>
      <c r="I735" s="167"/>
      <c r="L735" s="164"/>
      <c r="M735" s="168"/>
      <c r="T735" s="169"/>
      <c r="AT735" s="165" t="s">
        <v>419</v>
      </c>
      <c r="AU735" s="165" t="s">
        <v>114</v>
      </c>
      <c r="AV735" s="13" t="s">
        <v>76</v>
      </c>
      <c r="AW735" s="13" t="s">
        <v>33</v>
      </c>
      <c r="AX735" s="13" t="s">
        <v>72</v>
      </c>
      <c r="AY735" s="165" t="s">
        <v>408</v>
      </c>
    </row>
    <row r="736" spans="2:65" s="12" customFormat="1">
      <c r="B736" s="155"/>
      <c r="D736" s="156" t="s">
        <v>419</v>
      </c>
      <c r="E736" s="157" t="s">
        <v>3</v>
      </c>
      <c r="F736" s="158" t="s">
        <v>1148</v>
      </c>
      <c r="H736" s="159">
        <v>1.1639999999999999</v>
      </c>
      <c r="I736" s="160"/>
      <c r="L736" s="155"/>
      <c r="M736" s="161"/>
      <c r="T736" s="162"/>
      <c r="AT736" s="157" t="s">
        <v>419</v>
      </c>
      <c r="AU736" s="157" t="s">
        <v>114</v>
      </c>
      <c r="AV736" s="12" t="s">
        <v>80</v>
      </c>
      <c r="AW736" s="12" t="s">
        <v>33</v>
      </c>
      <c r="AX736" s="12" t="s">
        <v>76</v>
      </c>
      <c r="AY736" s="157" t="s">
        <v>408</v>
      </c>
    </row>
    <row r="737" spans="2:65" s="1" customFormat="1" ht="37.799999999999997" customHeight="1">
      <c r="B737" s="137"/>
      <c r="C737" s="138" t="s">
        <v>1149</v>
      </c>
      <c r="D737" s="138" t="s">
        <v>411</v>
      </c>
      <c r="E737" s="139" t="s">
        <v>1105</v>
      </c>
      <c r="F737" s="140" t="s">
        <v>1106</v>
      </c>
      <c r="G737" s="141" t="s">
        <v>117</v>
      </c>
      <c r="H737" s="142">
        <v>53.188000000000002</v>
      </c>
      <c r="I737" s="143"/>
      <c r="J737" s="144">
        <f>ROUND(I737*H737,2)</f>
        <v>0</v>
      </c>
      <c r="K737" s="140" t="s">
        <v>414</v>
      </c>
      <c r="L737" s="34"/>
      <c r="M737" s="145" t="s">
        <v>3</v>
      </c>
      <c r="N737" s="146" t="s">
        <v>43</v>
      </c>
      <c r="P737" s="147">
        <f>O737*H737</f>
        <v>0</v>
      </c>
      <c r="Q737" s="147">
        <v>5.3261999999999997E-3</v>
      </c>
      <c r="R737" s="147">
        <f>Q737*H737</f>
        <v>0.28328992559999999</v>
      </c>
      <c r="S737" s="147">
        <v>0</v>
      </c>
      <c r="T737" s="148">
        <f>S737*H737</f>
        <v>0</v>
      </c>
      <c r="AR737" s="149" t="s">
        <v>415</v>
      </c>
      <c r="AT737" s="149" t="s">
        <v>411</v>
      </c>
      <c r="AU737" s="149" t="s">
        <v>114</v>
      </c>
      <c r="AY737" s="19" t="s">
        <v>408</v>
      </c>
      <c r="BE737" s="150">
        <f>IF(N737="základní",J737,0)</f>
        <v>0</v>
      </c>
      <c r="BF737" s="150">
        <f>IF(N737="snížená",J737,0)</f>
        <v>0</v>
      </c>
      <c r="BG737" s="150">
        <f>IF(N737="zákl. přenesená",J737,0)</f>
        <v>0</v>
      </c>
      <c r="BH737" s="150">
        <f>IF(N737="sníž. přenesená",J737,0)</f>
        <v>0</v>
      </c>
      <c r="BI737" s="150">
        <f>IF(N737="nulová",J737,0)</f>
        <v>0</v>
      </c>
      <c r="BJ737" s="19" t="s">
        <v>76</v>
      </c>
      <c r="BK737" s="150">
        <f>ROUND(I737*H737,2)</f>
        <v>0</v>
      </c>
      <c r="BL737" s="19" t="s">
        <v>415</v>
      </c>
      <c r="BM737" s="149" t="s">
        <v>1150</v>
      </c>
    </row>
    <row r="738" spans="2:65" s="1" customFormat="1">
      <c r="B738" s="34"/>
      <c r="D738" s="151" t="s">
        <v>417</v>
      </c>
      <c r="F738" s="152" t="s">
        <v>1108</v>
      </c>
      <c r="I738" s="153"/>
      <c r="L738" s="34"/>
      <c r="M738" s="154"/>
      <c r="T738" s="55"/>
      <c r="AT738" s="19" t="s">
        <v>417</v>
      </c>
      <c r="AU738" s="19" t="s">
        <v>114</v>
      </c>
    </row>
    <row r="739" spans="2:65" s="12" customFormat="1">
      <c r="B739" s="155"/>
      <c r="D739" s="156" t="s">
        <v>419</v>
      </c>
      <c r="E739" s="157" t="s">
        <v>3</v>
      </c>
      <c r="F739" s="158" t="s">
        <v>1151</v>
      </c>
      <c r="H739" s="159">
        <v>1.272</v>
      </c>
      <c r="I739" s="160"/>
      <c r="L739" s="155"/>
      <c r="M739" s="161"/>
      <c r="T739" s="162"/>
      <c r="AT739" s="157" t="s">
        <v>419</v>
      </c>
      <c r="AU739" s="157" t="s">
        <v>114</v>
      </c>
      <c r="AV739" s="12" t="s">
        <v>80</v>
      </c>
      <c r="AW739" s="12" t="s">
        <v>33</v>
      </c>
      <c r="AX739" s="12" t="s">
        <v>72</v>
      </c>
      <c r="AY739" s="157" t="s">
        <v>408</v>
      </c>
    </row>
    <row r="740" spans="2:65" s="12" customFormat="1">
      <c r="B740" s="155"/>
      <c r="D740" s="156" t="s">
        <v>419</v>
      </c>
      <c r="E740" s="157" t="s">
        <v>3</v>
      </c>
      <c r="F740" s="158" t="s">
        <v>1152</v>
      </c>
      <c r="H740" s="159">
        <v>0.69199999999999995</v>
      </c>
      <c r="I740" s="160"/>
      <c r="L740" s="155"/>
      <c r="M740" s="161"/>
      <c r="T740" s="162"/>
      <c r="AT740" s="157" t="s">
        <v>419</v>
      </c>
      <c r="AU740" s="157" t="s">
        <v>114</v>
      </c>
      <c r="AV740" s="12" t="s">
        <v>80</v>
      </c>
      <c r="AW740" s="12" t="s">
        <v>33</v>
      </c>
      <c r="AX740" s="12" t="s">
        <v>72</v>
      </c>
      <c r="AY740" s="157" t="s">
        <v>408</v>
      </c>
    </row>
    <row r="741" spans="2:65" s="13" customFormat="1">
      <c r="B741" s="164"/>
      <c r="D741" s="156" t="s">
        <v>419</v>
      </c>
      <c r="E741" s="165" t="s">
        <v>3</v>
      </c>
      <c r="F741" s="166" t="s">
        <v>1137</v>
      </c>
      <c r="H741" s="165" t="s">
        <v>3</v>
      </c>
      <c r="I741" s="167"/>
      <c r="L741" s="164"/>
      <c r="M741" s="168"/>
      <c r="T741" s="169"/>
      <c r="AT741" s="165" t="s">
        <v>419</v>
      </c>
      <c r="AU741" s="165" t="s">
        <v>114</v>
      </c>
      <c r="AV741" s="13" t="s">
        <v>76</v>
      </c>
      <c r="AW741" s="13" t="s">
        <v>33</v>
      </c>
      <c r="AX741" s="13" t="s">
        <v>72</v>
      </c>
      <c r="AY741" s="165" t="s">
        <v>408</v>
      </c>
    </row>
    <row r="742" spans="2:65" s="12" customFormat="1">
      <c r="B742" s="155"/>
      <c r="D742" s="156" t="s">
        <v>419</v>
      </c>
      <c r="E742" s="157" t="s">
        <v>3</v>
      </c>
      <c r="F742" s="158" t="s">
        <v>1153</v>
      </c>
      <c r="H742" s="159">
        <v>4.6310000000000002</v>
      </c>
      <c r="I742" s="160"/>
      <c r="L742" s="155"/>
      <c r="M742" s="161"/>
      <c r="T742" s="162"/>
      <c r="AT742" s="157" t="s">
        <v>419</v>
      </c>
      <c r="AU742" s="157" t="s">
        <v>114</v>
      </c>
      <c r="AV742" s="12" t="s">
        <v>80</v>
      </c>
      <c r="AW742" s="12" t="s">
        <v>33</v>
      </c>
      <c r="AX742" s="12" t="s">
        <v>72</v>
      </c>
      <c r="AY742" s="157" t="s">
        <v>408</v>
      </c>
    </row>
    <row r="743" spans="2:65" s="12" customFormat="1">
      <c r="B743" s="155"/>
      <c r="D743" s="156" t="s">
        <v>419</v>
      </c>
      <c r="E743" s="157" t="s">
        <v>3</v>
      </c>
      <c r="F743" s="158" t="s">
        <v>1154</v>
      </c>
      <c r="H743" s="159">
        <v>9.798</v>
      </c>
      <c r="I743" s="160"/>
      <c r="L743" s="155"/>
      <c r="M743" s="161"/>
      <c r="T743" s="162"/>
      <c r="AT743" s="157" t="s">
        <v>419</v>
      </c>
      <c r="AU743" s="157" t="s">
        <v>114</v>
      </c>
      <c r="AV743" s="12" t="s">
        <v>80</v>
      </c>
      <c r="AW743" s="12" t="s">
        <v>33</v>
      </c>
      <c r="AX743" s="12" t="s">
        <v>72</v>
      </c>
      <c r="AY743" s="157" t="s">
        <v>408</v>
      </c>
    </row>
    <row r="744" spans="2:65" s="13" customFormat="1">
      <c r="B744" s="164"/>
      <c r="D744" s="156" t="s">
        <v>419</v>
      </c>
      <c r="E744" s="165" t="s">
        <v>3</v>
      </c>
      <c r="F744" s="166" t="s">
        <v>1139</v>
      </c>
      <c r="H744" s="165" t="s">
        <v>3</v>
      </c>
      <c r="I744" s="167"/>
      <c r="L744" s="164"/>
      <c r="M744" s="168"/>
      <c r="T744" s="169"/>
      <c r="AT744" s="165" t="s">
        <v>419</v>
      </c>
      <c r="AU744" s="165" t="s">
        <v>114</v>
      </c>
      <c r="AV744" s="13" t="s">
        <v>76</v>
      </c>
      <c r="AW744" s="13" t="s">
        <v>33</v>
      </c>
      <c r="AX744" s="13" t="s">
        <v>72</v>
      </c>
      <c r="AY744" s="165" t="s">
        <v>408</v>
      </c>
    </row>
    <row r="745" spans="2:65" s="12" customFormat="1">
      <c r="B745" s="155"/>
      <c r="D745" s="156" t="s">
        <v>419</v>
      </c>
      <c r="E745" s="157" t="s">
        <v>3</v>
      </c>
      <c r="F745" s="158" t="s">
        <v>1155</v>
      </c>
      <c r="H745" s="159">
        <v>14.997</v>
      </c>
      <c r="I745" s="160"/>
      <c r="L745" s="155"/>
      <c r="M745" s="161"/>
      <c r="T745" s="162"/>
      <c r="AT745" s="157" t="s">
        <v>419</v>
      </c>
      <c r="AU745" s="157" t="s">
        <v>114</v>
      </c>
      <c r="AV745" s="12" t="s">
        <v>80</v>
      </c>
      <c r="AW745" s="12" t="s">
        <v>33</v>
      </c>
      <c r="AX745" s="12" t="s">
        <v>72</v>
      </c>
      <c r="AY745" s="157" t="s">
        <v>408</v>
      </c>
    </row>
    <row r="746" spans="2:65" s="12" customFormat="1">
      <c r="B746" s="155"/>
      <c r="D746" s="156" t="s">
        <v>419</v>
      </c>
      <c r="E746" s="157" t="s">
        <v>3</v>
      </c>
      <c r="F746" s="158" t="s">
        <v>1156</v>
      </c>
      <c r="H746" s="159">
        <v>3.9</v>
      </c>
      <c r="I746" s="160"/>
      <c r="L746" s="155"/>
      <c r="M746" s="161"/>
      <c r="T746" s="162"/>
      <c r="AT746" s="157" t="s">
        <v>419</v>
      </c>
      <c r="AU746" s="157" t="s">
        <v>114</v>
      </c>
      <c r="AV746" s="12" t="s">
        <v>80</v>
      </c>
      <c r="AW746" s="12" t="s">
        <v>33</v>
      </c>
      <c r="AX746" s="12" t="s">
        <v>72</v>
      </c>
      <c r="AY746" s="157" t="s">
        <v>408</v>
      </c>
    </row>
    <row r="747" spans="2:65" s="13" customFormat="1">
      <c r="B747" s="164"/>
      <c r="D747" s="156" t="s">
        <v>419</v>
      </c>
      <c r="E747" s="165" t="s">
        <v>3</v>
      </c>
      <c r="F747" s="166" t="s">
        <v>1141</v>
      </c>
      <c r="H747" s="165" t="s">
        <v>3</v>
      </c>
      <c r="I747" s="167"/>
      <c r="L747" s="164"/>
      <c r="M747" s="168"/>
      <c r="T747" s="169"/>
      <c r="AT747" s="165" t="s">
        <v>419</v>
      </c>
      <c r="AU747" s="165" t="s">
        <v>114</v>
      </c>
      <c r="AV747" s="13" t="s">
        <v>76</v>
      </c>
      <c r="AW747" s="13" t="s">
        <v>33</v>
      </c>
      <c r="AX747" s="13" t="s">
        <v>72</v>
      </c>
      <c r="AY747" s="165" t="s">
        <v>408</v>
      </c>
    </row>
    <row r="748" spans="2:65" s="12" customFormat="1">
      <c r="B748" s="155"/>
      <c r="D748" s="156" t="s">
        <v>419</v>
      </c>
      <c r="E748" s="157" t="s">
        <v>3</v>
      </c>
      <c r="F748" s="158" t="s">
        <v>1157</v>
      </c>
      <c r="H748" s="159">
        <v>12.257999999999999</v>
      </c>
      <c r="I748" s="160"/>
      <c r="L748" s="155"/>
      <c r="M748" s="161"/>
      <c r="T748" s="162"/>
      <c r="AT748" s="157" t="s">
        <v>419</v>
      </c>
      <c r="AU748" s="157" t="s">
        <v>114</v>
      </c>
      <c r="AV748" s="12" t="s">
        <v>80</v>
      </c>
      <c r="AW748" s="12" t="s">
        <v>33</v>
      </c>
      <c r="AX748" s="12" t="s">
        <v>72</v>
      </c>
      <c r="AY748" s="157" t="s">
        <v>408</v>
      </c>
    </row>
    <row r="749" spans="2:65" s="12" customFormat="1">
      <c r="B749" s="155"/>
      <c r="D749" s="156" t="s">
        <v>419</v>
      </c>
      <c r="E749" s="157" t="s">
        <v>3</v>
      </c>
      <c r="F749" s="158" t="s">
        <v>1158</v>
      </c>
      <c r="H749" s="159">
        <v>5.64</v>
      </c>
      <c r="I749" s="160"/>
      <c r="L749" s="155"/>
      <c r="M749" s="161"/>
      <c r="T749" s="162"/>
      <c r="AT749" s="157" t="s">
        <v>419</v>
      </c>
      <c r="AU749" s="157" t="s">
        <v>114</v>
      </c>
      <c r="AV749" s="12" t="s">
        <v>80</v>
      </c>
      <c r="AW749" s="12" t="s">
        <v>33</v>
      </c>
      <c r="AX749" s="12" t="s">
        <v>72</v>
      </c>
      <c r="AY749" s="157" t="s">
        <v>408</v>
      </c>
    </row>
    <row r="750" spans="2:65" s="14" customFormat="1">
      <c r="B750" s="170"/>
      <c r="D750" s="156" t="s">
        <v>419</v>
      </c>
      <c r="E750" s="171" t="s">
        <v>3</v>
      </c>
      <c r="F750" s="172" t="s">
        <v>451</v>
      </c>
      <c r="H750" s="173">
        <v>53.188000000000002</v>
      </c>
      <c r="I750" s="174"/>
      <c r="L750" s="170"/>
      <c r="M750" s="175"/>
      <c r="T750" s="176"/>
      <c r="AT750" s="171" t="s">
        <v>419</v>
      </c>
      <c r="AU750" s="171" t="s">
        <v>114</v>
      </c>
      <c r="AV750" s="14" t="s">
        <v>415</v>
      </c>
      <c r="AW750" s="14" t="s">
        <v>33</v>
      </c>
      <c r="AX750" s="14" t="s">
        <v>76</v>
      </c>
      <c r="AY750" s="171" t="s">
        <v>408</v>
      </c>
    </row>
    <row r="751" spans="2:65" s="1" customFormat="1" ht="37.799999999999997" customHeight="1">
      <c r="B751" s="137"/>
      <c r="C751" s="138" t="s">
        <v>1159</v>
      </c>
      <c r="D751" s="138" t="s">
        <v>411</v>
      </c>
      <c r="E751" s="139" t="s">
        <v>1114</v>
      </c>
      <c r="F751" s="140" t="s">
        <v>1115</v>
      </c>
      <c r="G751" s="141" t="s">
        <v>117</v>
      </c>
      <c r="H751" s="142">
        <v>53.188000000000002</v>
      </c>
      <c r="I751" s="143"/>
      <c r="J751" s="144">
        <f>ROUND(I751*H751,2)</f>
        <v>0</v>
      </c>
      <c r="K751" s="140" t="s">
        <v>414</v>
      </c>
      <c r="L751" s="34"/>
      <c r="M751" s="145" t="s">
        <v>3</v>
      </c>
      <c r="N751" s="146" t="s">
        <v>43</v>
      </c>
      <c r="P751" s="147">
        <f>O751*H751</f>
        <v>0</v>
      </c>
      <c r="Q751" s="147">
        <v>0</v>
      </c>
      <c r="R751" s="147">
        <f>Q751*H751</f>
        <v>0</v>
      </c>
      <c r="S751" s="147">
        <v>0</v>
      </c>
      <c r="T751" s="148">
        <f>S751*H751</f>
        <v>0</v>
      </c>
      <c r="AR751" s="149" t="s">
        <v>415</v>
      </c>
      <c r="AT751" s="149" t="s">
        <v>411</v>
      </c>
      <c r="AU751" s="149" t="s">
        <v>114</v>
      </c>
      <c r="AY751" s="19" t="s">
        <v>408</v>
      </c>
      <c r="BE751" s="150">
        <f>IF(N751="základní",J751,0)</f>
        <v>0</v>
      </c>
      <c r="BF751" s="150">
        <f>IF(N751="snížená",J751,0)</f>
        <v>0</v>
      </c>
      <c r="BG751" s="150">
        <f>IF(N751="zákl. přenesená",J751,0)</f>
        <v>0</v>
      </c>
      <c r="BH751" s="150">
        <f>IF(N751="sníž. přenesená",J751,0)</f>
        <v>0</v>
      </c>
      <c r="BI751" s="150">
        <f>IF(N751="nulová",J751,0)</f>
        <v>0</v>
      </c>
      <c r="BJ751" s="19" t="s">
        <v>76</v>
      </c>
      <c r="BK751" s="150">
        <f>ROUND(I751*H751,2)</f>
        <v>0</v>
      </c>
      <c r="BL751" s="19" t="s">
        <v>415</v>
      </c>
      <c r="BM751" s="149" t="s">
        <v>1160</v>
      </c>
    </row>
    <row r="752" spans="2:65" s="1" customFormat="1">
      <c r="B752" s="34"/>
      <c r="D752" s="151" t="s">
        <v>417</v>
      </c>
      <c r="F752" s="152" t="s">
        <v>1117</v>
      </c>
      <c r="I752" s="153"/>
      <c r="L752" s="34"/>
      <c r="M752" s="154"/>
      <c r="T752" s="55"/>
      <c r="AT752" s="19" t="s">
        <v>417</v>
      </c>
      <c r="AU752" s="19" t="s">
        <v>114</v>
      </c>
    </row>
    <row r="753" spans="2:65" s="1" customFormat="1" ht="37.799999999999997" customHeight="1">
      <c r="B753" s="137"/>
      <c r="C753" s="138" t="s">
        <v>1161</v>
      </c>
      <c r="D753" s="138" t="s">
        <v>411</v>
      </c>
      <c r="E753" s="139" t="s">
        <v>1162</v>
      </c>
      <c r="F753" s="140" t="s">
        <v>1163</v>
      </c>
      <c r="G753" s="141" t="s">
        <v>117</v>
      </c>
      <c r="H753" s="142">
        <v>27.064</v>
      </c>
      <c r="I753" s="143"/>
      <c r="J753" s="144">
        <f>ROUND(I753*H753,2)</f>
        <v>0</v>
      </c>
      <c r="K753" s="140" t="s">
        <v>414</v>
      </c>
      <c r="L753" s="34"/>
      <c r="M753" s="145" t="s">
        <v>3</v>
      </c>
      <c r="N753" s="146" t="s">
        <v>43</v>
      </c>
      <c r="P753" s="147">
        <f>O753*H753</f>
        <v>0</v>
      </c>
      <c r="Q753" s="147">
        <v>8.8228000000000004E-4</v>
      </c>
      <c r="R753" s="147">
        <f>Q753*H753</f>
        <v>2.387802592E-2</v>
      </c>
      <c r="S753" s="147">
        <v>0</v>
      </c>
      <c r="T753" s="148">
        <f>S753*H753</f>
        <v>0</v>
      </c>
      <c r="AR753" s="149" t="s">
        <v>415</v>
      </c>
      <c r="AT753" s="149" t="s">
        <v>411</v>
      </c>
      <c r="AU753" s="149" t="s">
        <v>114</v>
      </c>
      <c r="AY753" s="19" t="s">
        <v>408</v>
      </c>
      <c r="BE753" s="150">
        <f>IF(N753="základní",J753,0)</f>
        <v>0</v>
      </c>
      <c r="BF753" s="150">
        <f>IF(N753="snížená",J753,0)</f>
        <v>0</v>
      </c>
      <c r="BG753" s="150">
        <f>IF(N753="zákl. přenesená",J753,0)</f>
        <v>0</v>
      </c>
      <c r="BH753" s="150">
        <f>IF(N753="sníž. přenesená",J753,0)</f>
        <v>0</v>
      </c>
      <c r="BI753" s="150">
        <f>IF(N753="nulová",J753,0)</f>
        <v>0</v>
      </c>
      <c r="BJ753" s="19" t="s">
        <v>76</v>
      </c>
      <c r="BK753" s="150">
        <f>ROUND(I753*H753,2)</f>
        <v>0</v>
      </c>
      <c r="BL753" s="19" t="s">
        <v>415</v>
      </c>
      <c r="BM753" s="149" t="s">
        <v>1164</v>
      </c>
    </row>
    <row r="754" spans="2:65" s="1" customFormat="1">
      <c r="B754" s="34"/>
      <c r="D754" s="151" t="s">
        <v>417</v>
      </c>
      <c r="F754" s="152" t="s">
        <v>1165</v>
      </c>
      <c r="I754" s="153"/>
      <c r="L754" s="34"/>
      <c r="M754" s="154"/>
      <c r="T754" s="55"/>
      <c r="AT754" s="19" t="s">
        <v>417</v>
      </c>
      <c r="AU754" s="19" t="s">
        <v>114</v>
      </c>
    </row>
    <row r="755" spans="2:65" s="12" customFormat="1">
      <c r="B755" s="155"/>
      <c r="D755" s="156" t="s">
        <v>419</v>
      </c>
      <c r="E755" s="157" t="s">
        <v>3</v>
      </c>
      <c r="F755" s="158" t="s">
        <v>1151</v>
      </c>
      <c r="H755" s="159">
        <v>1.272</v>
      </c>
      <c r="I755" s="160"/>
      <c r="L755" s="155"/>
      <c r="M755" s="161"/>
      <c r="T755" s="162"/>
      <c r="AT755" s="157" t="s">
        <v>419</v>
      </c>
      <c r="AU755" s="157" t="s">
        <v>114</v>
      </c>
      <c r="AV755" s="12" t="s">
        <v>80</v>
      </c>
      <c r="AW755" s="12" t="s">
        <v>33</v>
      </c>
      <c r="AX755" s="12" t="s">
        <v>72</v>
      </c>
      <c r="AY755" s="157" t="s">
        <v>408</v>
      </c>
    </row>
    <row r="756" spans="2:65" s="13" customFormat="1">
      <c r="B756" s="164"/>
      <c r="D756" s="156" t="s">
        <v>419</v>
      </c>
      <c r="E756" s="165" t="s">
        <v>3</v>
      </c>
      <c r="F756" s="166" t="s">
        <v>1137</v>
      </c>
      <c r="H756" s="165" t="s">
        <v>3</v>
      </c>
      <c r="I756" s="167"/>
      <c r="L756" s="164"/>
      <c r="M756" s="168"/>
      <c r="T756" s="169"/>
      <c r="AT756" s="165" t="s">
        <v>419</v>
      </c>
      <c r="AU756" s="165" t="s">
        <v>114</v>
      </c>
      <c r="AV756" s="13" t="s">
        <v>76</v>
      </c>
      <c r="AW756" s="13" t="s">
        <v>33</v>
      </c>
      <c r="AX756" s="13" t="s">
        <v>72</v>
      </c>
      <c r="AY756" s="165" t="s">
        <v>408</v>
      </c>
    </row>
    <row r="757" spans="2:65" s="12" customFormat="1">
      <c r="B757" s="155"/>
      <c r="D757" s="156" t="s">
        <v>419</v>
      </c>
      <c r="E757" s="157" t="s">
        <v>3</v>
      </c>
      <c r="F757" s="158" t="s">
        <v>1153</v>
      </c>
      <c r="H757" s="159">
        <v>4.6310000000000002</v>
      </c>
      <c r="I757" s="160"/>
      <c r="L757" s="155"/>
      <c r="M757" s="161"/>
      <c r="T757" s="162"/>
      <c r="AT757" s="157" t="s">
        <v>419</v>
      </c>
      <c r="AU757" s="157" t="s">
        <v>114</v>
      </c>
      <c r="AV757" s="12" t="s">
        <v>80</v>
      </c>
      <c r="AW757" s="12" t="s">
        <v>33</v>
      </c>
      <c r="AX757" s="12" t="s">
        <v>72</v>
      </c>
      <c r="AY757" s="157" t="s">
        <v>408</v>
      </c>
    </row>
    <row r="758" spans="2:65" s="13" customFormat="1">
      <c r="B758" s="164"/>
      <c r="D758" s="156" t="s">
        <v>419</v>
      </c>
      <c r="E758" s="165" t="s">
        <v>3</v>
      </c>
      <c r="F758" s="166" t="s">
        <v>1139</v>
      </c>
      <c r="H758" s="165" t="s">
        <v>3</v>
      </c>
      <c r="I758" s="167"/>
      <c r="L758" s="164"/>
      <c r="M758" s="168"/>
      <c r="T758" s="169"/>
      <c r="AT758" s="165" t="s">
        <v>419</v>
      </c>
      <c r="AU758" s="165" t="s">
        <v>114</v>
      </c>
      <c r="AV758" s="13" t="s">
        <v>76</v>
      </c>
      <c r="AW758" s="13" t="s">
        <v>33</v>
      </c>
      <c r="AX758" s="13" t="s">
        <v>72</v>
      </c>
      <c r="AY758" s="165" t="s">
        <v>408</v>
      </c>
    </row>
    <row r="759" spans="2:65" s="12" customFormat="1">
      <c r="B759" s="155"/>
      <c r="D759" s="156" t="s">
        <v>419</v>
      </c>
      <c r="E759" s="157" t="s">
        <v>3</v>
      </c>
      <c r="F759" s="158" t="s">
        <v>1166</v>
      </c>
      <c r="H759" s="159">
        <v>11.627000000000001</v>
      </c>
      <c r="I759" s="160"/>
      <c r="L759" s="155"/>
      <c r="M759" s="161"/>
      <c r="T759" s="162"/>
      <c r="AT759" s="157" t="s">
        <v>419</v>
      </c>
      <c r="AU759" s="157" t="s">
        <v>114</v>
      </c>
      <c r="AV759" s="12" t="s">
        <v>80</v>
      </c>
      <c r="AW759" s="12" t="s">
        <v>33</v>
      </c>
      <c r="AX759" s="12" t="s">
        <v>72</v>
      </c>
      <c r="AY759" s="157" t="s">
        <v>408</v>
      </c>
    </row>
    <row r="760" spans="2:65" s="13" customFormat="1">
      <c r="B760" s="164"/>
      <c r="D760" s="156" t="s">
        <v>419</v>
      </c>
      <c r="E760" s="165" t="s">
        <v>3</v>
      </c>
      <c r="F760" s="166" t="s">
        <v>1141</v>
      </c>
      <c r="H760" s="165" t="s">
        <v>3</v>
      </c>
      <c r="I760" s="167"/>
      <c r="L760" s="164"/>
      <c r="M760" s="168"/>
      <c r="T760" s="169"/>
      <c r="AT760" s="165" t="s">
        <v>419</v>
      </c>
      <c r="AU760" s="165" t="s">
        <v>114</v>
      </c>
      <c r="AV760" s="13" t="s">
        <v>76</v>
      </c>
      <c r="AW760" s="13" t="s">
        <v>33</v>
      </c>
      <c r="AX760" s="13" t="s">
        <v>72</v>
      </c>
      <c r="AY760" s="165" t="s">
        <v>408</v>
      </c>
    </row>
    <row r="761" spans="2:65" s="12" customFormat="1">
      <c r="B761" s="155"/>
      <c r="D761" s="156" t="s">
        <v>419</v>
      </c>
      <c r="E761" s="157" t="s">
        <v>3</v>
      </c>
      <c r="F761" s="158" t="s">
        <v>1167</v>
      </c>
      <c r="H761" s="159">
        <v>9.5340000000000007</v>
      </c>
      <c r="I761" s="160"/>
      <c r="L761" s="155"/>
      <c r="M761" s="161"/>
      <c r="T761" s="162"/>
      <c r="AT761" s="157" t="s">
        <v>419</v>
      </c>
      <c r="AU761" s="157" t="s">
        <v>114</v>
      </c>
      <c r="AV761" s="12" t="s">
        <v>80</v>
      </c>
      <c r="AW761" s="12" t="s">
        <v>33</v>
      </c>
      <c r="AX761" s="12" t="s">
        <v>72</v>
      </c>
      <c r="AY761" s="157" t="s">
        <v>408</v>
      </c>
    </row>
    <row r="762" spans="2:65" s="14" customFormat="1">
      <c r="B762" s="170"/>
      <c r="D762" s="156" t="s">
        <v>419</v>
      </c>
      <c r="E762" s="171" t="s">
        <v>3</v>
      </c>
      <c r="F762" s="172" t="s">
        <v>451</v>
      </c>
      <c r="H762" s="173">
        <v>27.064</v>
      </c>
      <c r="I762" s="174"/>
      <c r="L762" s="170"/>
      <c r="M762" s="175"/>
      <c r="T762" s="176"/>
      <c r="AT762" s="171" t="s">
        <v>419</v>
      </c>
      <c r="AU762" s="171" t="s">
        <v>114</v>
      </c>
      <c r="AV762" s="14" t="s">
        <v>415</v>
      </c>
      <c r="AW762" s="14" t="s">
        <v>33</v>
      </c>
      <c r="AX762" s="14" t="s">
        <v>76</v>
      </c>
      <c r="AY762" s="171" t="s">
        <v>408</v>
      </c>
    </row>
    <row r="763" spans="2:65" s="1" customFormat="1" ht="37.799999999999997" customHeight="1">
      <c r="B763" s="137"/>
      <c r="C763" s="138" t="s">
        <v>1168</v>
      </c>
      <c r="D763" s="138" t="s">
        <v>411</v>
      </c>
      <c r="E763" s="139" t="s">
        <v>1169</v>
      </c>
      <c r="F763" s="140" t="s">
        <v>1170</v>
      </c>
      <c r="G763" s="141" t="s">
        <v>117</v>
      </c>
      <c r="H763" s="142">
        <v>27.064</v>
      </c>
      <c r="I763" s="143"/>
      <c r="J763" s="144">
        <f>ROUND(I763*H763,2)</f>
        <v>0</v>
      </c>
      <c r="K763" s="140" t="s">
        <v>414</v>
      </c>
      <c r="L763" s="34"/>
      <c r="M763" s="145" t="s">
        <v>3</v>
      </c>
      <c r="N763" s="146" t="s">
        <v>43</v>
      </c>
      <c r="P763" s="147">
        <f>O763*H763</f>
        <v>0</v>
      </c>
      <c r="Q763" s="147">
        <v>0</v>
      </c>
      <c r="R763" s="147">
        <f>Q763*H763</f>
        <v>0</v>
      </c>
      <c r="S763" s="147">
        <v>0</v>
      </c>
      <c r="T763" s="148">
        <f>S763*H763</f>
        <v>0</v>
      </c>
      <c r="AR763" s="149" t="s">
        <v>415</v>
      </c>
      <c r="AT763" s="149" t="s">
        <v>411</v>
      </c>
      <c r="AU763" s="149" t="s">
        <v>114</v>
      </c>
      <c r="AY763" s="19" t="s">
        <v>408</v>
      </c>
      <c r="BE763" s="150">
        <f>IF(N763="základní",J763,0)</f>
        <v>0</v>
      </c>
      <c r="BF763" s="150">
        <f>IF(N763="snížená",J763,0)</f>
        <v>0</v>
      </c>
      <c r="BG763" s="150">
        <f>IF(N763="zákl. přenesená",J763,0)</f>
        <v>0</v>
      </c>
      <c r="BH763" s="150">
        <f>IF(N763="sníž. přenesená",J763,0)</f>
        <v>0</v>
      </c>
      <c r="BI763" s="150">
        <f>IF(N763="nulová",J763,0)</f>
        <v>0</v>
      </c>
      <c r="BJ763" s="19" t="s">
        <v>76</v>
      </c>
      <c r="BK763" s="150">
        <f>ROUND(I763*H763,2)</f>
        <v>0</v>
      </c>
      <c r="BL763" s="19" t="s">
        <v>415</v>
      </c>
      <c r="BM763" s="149" t="s">
        <v>1171</v>
      </c>
    </row>
    <row r="764" spans="2:65" s="1" customFormat="1">
      <c r="B764" s="34"/>
      <c r="D764" s="151" t="s">
        <v>417</v>
      </c>
      <c r="F764" s="152" t="s">
        <v>1172</v>
      </c>
      <c r="I764" s="153"/>
      <c r="L764" s="34"/>
      <c r="M764" s="154"/>
      <c r="T764" s="55"/>
      <c r="AT764" s="19" t="s">
        <v>417</v>
      </c>
      <c r="AU764" s="19" t="s">
        <v>114</v>
      </c>
    </row>
    <row r="765" spans="2:65" s="1" customFormat="1" ht="24.15" customHeight="1">
      <c r="B765" s="137"/>
      <c r="C765" s="138" t="s">
        <v>1173</v>
      </c>
      <c r="D765" s="138" t="s">
        <v>411</v>
      </c>
      <c r="E765" s="139" t="s">
        <v>1174</v>
      </c>
      <c r="F765" s="140" t="s">
        <v>1175</v>
      </c>
      <c r="G765" s="141" t="s">
        <v>664</v>
      </c>
      <c r="H765" s="142">
        <v>2</v>
      </c>
      <c r="I765" s="143"/>
      <c r="J765" s="144">
        <f>ROUND(I765*H765,2)</f>
        <v>0</v>
      </c>
      <c r="K765" s="140" t="s">
        <v>665</v>
      </c>
      <c r="L765" s="34"/>
      <c r="M765" s="145" t="s">
        <v>3</v>
      </c>
      <c r="N765" s="146" t="s">
        <v>43</v>
      </c>
      <c r="P765" s="147">
        <f>O765*H765</f>
        <v>0</v>
      </c>
      <c r="Q765" s="147">
        <v>0</v>
      </c>
      <c r="R765" s="147">
        <f>Q765*H765</f>
        <v>0</v>
      </c>
      <c r="S765" s="147">
        <v>0</v>
      </c>
      <c r="T765" s="148">
        <f>S765*H765</f>
        <v>0</v>
      </c>
      <c r="AR765" s="149" t="s">
        <v>415</v>
      </c>
      <c r="AT765" s="149" t="s">
        <v>411</v>
      </c>
      <c r="AU765" s="149" t="s">
        <v>114</v>
      </c>
      <c r="AY765" s="19" t="s">
        <v>408</v>
      </c>
      <c r="BE765" s="150">
        <f>IF(N765="základní",J765,0)</f>
        <v>0</v>
      </c>
      <c r="BF765" s="150">
        <f>IF(N765="snížená",J765,0)</f>
        <v>0</v>
      </c>
      <c r="BG765" s="150">
        <f>IF(N765="zákl. přenesená",J765,0)</f>
        <v>0</v>
      </c>
      <c r="BH765" s="150">
        <f>IF(N765="sníž. přenesená",J765,0)</f>
        <v>0</v>
      </c>
      <c r="BI765" s="150">
        <f>IF(N765="nulová",J765,0)</f>
        <v>0</v>
      </c>
      <c r="BJ765" s="19" t="s">
        <v>76</v>
      </c>
      <c r="BK765" s="150">
        <f>ROUND(I765*H765,2)</f>
        <v>0</v>
      </c>
      <c r="BL765" s="19" t="s">
        <v>415</v>
      </c>
      <c r="BM765" s="149" t="s">
        <v>1176</v>
      </c>
    </row>
    <row r="766" spans="2:65" s="1" customFormat="1" ht="55.5" customHeight="1">
      <c r="B766" s="137"/>
      <c r="C766" s="138" t="s">
        <v>1177</v>
      </c>
      <c r="D766" s="138" t="s">
        <v>411</v>
      </c>
      <c r="E766" s="139" t="s">
        <v>1178</v>
      </c>
      <c r="F766" s="140" t="s">
        <v>1179</v>
      </c>
      <c r="G766" s="141" t="s">
        <v>561</v>
      </c>
      <c r="H766" s="142">
        <v>12</v>
      </c>
      <c r="I766" s="143"/>
      <c r="J766" s="144">
        <f>ROUND(I766*H766,2)</f>
        <v>0</v>
      </c>
      <c r="K766" s="140" t="s">
        <v>414</v>
      </c>
      <c r="L766" s="34"/>
      <c r="M766" s="145" t="s">
        <v>3</v>
      </c>
      <c r="N766" s="146" t="s">
        <v>43</v>
      </c>
      <c r="P766" s="147">
        <f>O766*H766</f>
        <v>0</v>
      </c>
      <c r="Q766" s="147">
        <v>5.0000000000000001E-3</v>
      </c>
      <c r="R766" s="147">
        <f>Q766*H766</f>
        <v>0.06</v>
      </c>
      <c r="S766" s="147">
        <v>0</v>
      </c>
      <c r="T766" s="148">
        <f>S766*H766</f>
        <v>0</v>
      </c>
      <c r="AR766" s="149" t="s">
        <v>415</v>
      </c>
      <c r="AT766" s="149" t="s">
        <v>411</v>
      </c>
      <c r="AU766" s="149" t="s">
        <v>114</v>
      </c>
      <c r="AY766" s="19" t="s">
        <v>408</v>
      </c>
      <c r="BE766" s="150">
        <f>IF(N766="základní",J766,0)</f>
        <v>0</v>
      </c>
      <c r="BF766" s="150">
        <f>IF(N766="snížená",J766,0)</f>
        <v>0</v>
      </c>
      <c r="BG766" s="150">
        <f>IF(N766="zákl. přenesená",J766,0)</f>
        <v>0</v>
      </c>
      <c r="BH766" s="150">
        <f>IF(N766="sníž. přenesená",J766,0)</f>
        <v>0</v>
      </c>
      <c r="BI766" s="150">
        <f>IF(N766="nulová",J766,0)</f>
        <v>0</v>
      </c>
      <c r="BJ766" s="19" t="s">
        <v>76</v>
      </c>
      <c r="BK766" s="150">
        <f>ROUND(I766*H766,2)</f>
        <v>0</v>
      </c>
      <c r="BL766" s="19" t="s">
        <v>415</v>
      </c>
      <c r="BM766" s="149" t="s">
        <v>1180</v>
      </c>
    </row>
    <row r="767" spans="2:65" s="1" customFormat="1">
      <c r="B767" s="34"/>
      <c r="D767" s="151" t="s">
        <v>417</v>
      </c>
      <c r="F767" s="152" t="s">
        <v>1181</v>
      </c>
      <c r="I767" s="153"/>
      <c r="L767" s="34"/>
      <c r="M767" s="154"/>
      <c r="T767" s="55"/>
      <c r="AT767" s="19" t="s">
        <v>417</v>
      </c>
      <c r="AU767" s="19" t="s">
        <v>114</v>
      </c>
    </row>
    <row r="768" spans="2:65" s="12" customFormat="1">
      <c r="B768" s="155"/>
      <c r="D768" s="156" t="s">
        <v>419</v>
      </c>
      <c r="E768" s="157" t="s">
        <v>3</v>
      </c>
      <c r="F768" s="158" t="s">
        <v>1182</v>
      </c>
      <c r="H768" s="159">
        <v>3</v>
      </c>
      <c r="I768" s="160"/>
      <c r="L768" s="155"/>
      <c r="M768" s="161"/>
      <c r="T768" s="162"/>
      <c r="AT768" s="157" t="s">
        <v>419</v>
      </c>
      <c r="AU768" s="157" t="s">
        <v>114</v>
      </c>
      <c r="AV768" s="12" t="s">
        <v>80</v>
      </c>
      <c r="AW768" s="12" t="s">
        <v>33</v>
      </c>
      <c r="AX768" s="12" t="s">
        <v>72</v>
      </c>
      <c r="AY768" s="157" t="s">
        <v>408</v>
      </c>
    </row>
    <row r="769" spans="2:65" s="12" customFormat="1">
      <c r="B769" s="155"/>
      <c r="D769" s="156" t="s">
        <v>419</v>
      </c>
      <c r="E769" s="157" t="s">
        <v>3</v>
      </c>
      <c r="F769" s="158" t="s">
        <v>1183</v>
      </c>
      <c r="H769" s="159">
        <v>9</v>
      </c>
      <c r="I769" s="160"/>
      <c r="L769" s="155"/>
      <c r="M769" s="161"/>
      <c r="T769" s="162"/>
      <c r="AT769" s="157" t="s">
        <v>419</v>
      </c>
      <c r="AU769" s="157" t="s">
        <v>114</v>
      </c>
      <c r="AV769" s="12" t="s">
        <v>80</v>
      </c>
      <c r="AW769" s="12" t="s">
        <v>33</v>
      </c>
      <c r="AX769" s="12" t="s">
        <v>72</v>
      </c>
      <c r="AY769" s="157" t="s">
        <v>408</v>
      </c>
    </row>
    <row r="770" spans="2:65" s="14" customFormat="1">
      <c r="B770" s="170"/>
      <c r="D770" s="156" t="s">
        <v>419</v>
      </c>
      <c r="E770" s="171" t="s">
        <v>3</v>
      </c>
      <c r="F770" s="172" t="s">
        <v>451</v>
      </c>
      <c r="H770" s="173">
        <v>12</v>
      </c>
      <c r="I770" s="174"/>
      <c r="L770" s="170"/>
      <c r="M770" s="175"/>
      <c r="T770" s="176"/>
      <c r="AT770" s="171" t="s">
        <v>419</v>
      </c>
      <c r="AU770" s="171" t="s">
        <v>114</v>
      </c>
      <c r="AV770" s="14" t="s">
        <v>415</v>
      </c>
      <c r="AW770" s="14" t="s">
        <v>33</v>
      </c>
      <c r="AX770" s="14" t="s">
        <v>76</v>
      </c>
      <c r="AY770" s="171" t="s">
        <v>408</v>
      </c>
    </row>
    <row r="771" spans="2:65" s="11" customFormat="1" ht="20.85" customHeight="1">
      <c r="B771" s="125"/>
      <c r="D771" s="126" t="s">
        <v>71</v>
      </c>
      <c r="E771" s="135" t="s">
        <v>678</v>
      </c>
      <c r="F771" s="135" t="s">
        <v>1184</v>
      </c>
      <c r="I771" s="128"/>
      <c r="J771" s="136">
        <f>BK771</f>
        <v>0</v>
      </c>
      <c r="L771" s="125"/>
      <c r="M771" s="130"/>
      <c r="P771" s="131">
        <f>SUM(P772:P808)</f>
        <v>0</v>
      </c>
      <c r="R771" s="131">
        <f>SUM(R772:R808)</f>
        <v>5.1125818429999992</v>
      </c>
      <c r="T771" s="132">
        <f>SUM(T772:T808)</f>
        <v>0</v>
      </c>
      <c r="AR771" s="126" t="s">
        <v>76</v>
      </c>
      <c r="AT771" s="133" t="s">
        <v>71</v>
      </c>
      <c r="AU771" s="133" t="s">
        <v>80</v>
      </c>
      <c r="AY771" s="126" t="s">
        <v>408</v>
      </c>
      <c r="BK771" s="134">
        <f>SUM(BK772:BK808)</f>
        <v>0</v>
      </c>
    </row>
    <row r="772" spans="2:65" s="1" customFormat="1" ht="37.799999999999997" customHeight="1">
      <c r="B772" s="137"/>
      <c r="C772" s="138" t="s">
        <v>1185</v>
      </c>
      <c r="D772" s="138" t="s">
        <v>411</v>
      </c>
      <c r="E772" s="139" t="s">
        <v>1186</v>
      </c>
      <c r="F772" s="140" t="s">
        <v>1187</v>
      </c>
      <c r="G772" s="141" t="s">
        <v>117</v>
      </c>
      <c r="H772" s="142">
        <v>17.7</v>
      </c>
      <c r="I772" s="143"/>
      <c r="J772" s="144">
        <f>ROUND(I772*H772,2)</f>
        <v>0</v>
      </c>
      <c r="K772" s="140" t="s">
        <v>414</v>
      </c>
      <c r="L772" s="34"/>
      <c r="M772" s="145" t="s">
        <v>3</v>
      </c>
      <c r="N772" s="146" t="s">
        <v>43</v>
      </c>
      <c r="P772" s="147">
        <f>O772*H772</f>
        <v>0</v>
      </c>
      <c r="Q772" s="147">
        <v>6.62832E-3</v>
      </c>
      <c r="R772" s="147">
        <f>Q772*H772</f>
        <v>0.11732126399999999</v>
      </c>
      <c r="S772" s="147">
        <v>0</v>
      </c>
      <c r="T772" s="148">
        <f>S772*H772</f>
        <v>0</v>
      </c>
      <c r="AR772" s="149" t="s">
        <v>415</v>
      </c>
      <c r="AT772" s="149" t="s">
        <v>411</v>
      </c>
      <c r="AU772" s="149" t="s">
        <v>114</v>
      </c>
      <c r="AY772" s="19" t="s">
        <v>408</v>
      </c>
      <c r="BE772" s="150">
        <f>IF(N772="základní",J772,0)</f>
        <v>0</v>
      </c>
      <c r="BF772" s="150">
        <f>IF(N772="snížená",J772,0)</f>
        <v>0</v>
      </c>
      <c r="BG772" s="150">
        <f>IF(N772="zákl. přenesená",J772,0)</f>
        <v>0</v>
      </c>
      <c r="BH772" s="150">
        <f>IF(N772="sníž. přenesená",J772,0)</f>
        <v>0</v>
      </c>
      <c r="BI772" s="150">
        <f>IF(N772="nulová",J772,0)</f>
        <v>0</v>
      </c>
      <c r="BJ772" s="19" t="s">
        <v>76</v>
      </c>
      <c r="BK772" s="150">
        <f>ROUND(I772*H772,2)</f>
        <v>0</v>
      </c>
      <c r="BL772" s="19" t="s">
        <v>415</v>
      </c>
      <c r="BM772" s="149" t="s">
        <v>1188</v>
      </c>
    </row>
    <row r="773" spans="2:65" s="1" customFormat="1">
      <c r="B773" s="34"/>
      <c r="D773" s="151" t="s">
        <v>417</v>
      </c>
      <c r="F773" s="152" t="s">
        <v>1189</v>
      </c>
      <c r="I773" s="153"/>
      <c r="L773" s="34"/>
      <c r="M773" s="154"/>
      <c r="T773" s="55"/>
      <c r="AT773" s="19" t="s">
        <v>417</v>
      </c>
      <c r="AU773" s="19" t="s">
        <v>114</v>
      </c>
    </row>
    <row r="774" spans="2:65" s="13" customFormat="1">
      <c r="B774" s="164"/>
      <c r="D774" s="156" t="s">
        <v>419</v>
      </c>
      <c r="E774" s="165" t="s">
        <v>3</v>
      </c>
      <c r="F774" s="166" t="s">
        <v>1190</v>
      </c>
      <c r="H774" s="165" t="s">
        <v>3</v>
      </c>
      <c r="I774" s="167"/>
      <c r="L774" s="164"/>
      <c r="M774" s="168"/>
      <c r="T774" s="169"/>
      <c r="AT774" s="165" t="s">
        <v>419</v>
      </c>
      <c r="AU774" s="165" t="s">
        <v>114</v>
      </c>
      <c r="AV774" s="13" t="s">
        <v>76</v>
      </c>
      <c r="AW774" s="13" t="s">
        <v>33</v>
      </c>
      <c r="AX774" s="13" t="s">
        <v>72</v>
      </c>
      <c r="AY774" s="165" t="s">
        <v>408</v>
      </c>
    </row>
    <row r="775" spans="2:65" s="12" customFormat="1">
      <c r="B775" s="155"/>
      <c r="D775" s="156" t="s">
        <v>419</v>
      </c>
      <c r="E775" s="157" t="s">
        <v>3</v>
      </c>
      <c r="F775" s="158" t="s">
        <v>1191</v>
      </c>
      <c r="H775" s="159">
        <v>4.45</v>
      </c>
      <c r="I775" s="160"/>
      <c r="L775" s="155"/>
      <c r="M775" s="161"/>
      <c r="T775" s="162"/>
      <c r="AT775" s="157" t="s">
        <v>419</v>
      </c>
      <c r="AU775" s="157" t="s">
        <v>114</v>
      </c>
      <c r="AV775" s="12" t="s">
        <v>80</v>
      </c>
      <c r="AW775" s="12" t="s">
        <v>33</v>
      </c>
      <c r="AX775" s="12" t="s">
        <v>72</v>
      </c>
      <c r="AY775" s="157" t="s">
        <v>408</v>
      </c>
    </row>
    <row r="776" spans="2:65" s="13" customFormat="1">
      <c r="B776" s="164"/>
      <c r="D776" s="156" t="s">
        <v>419</v>
      </c>
      <c r="E776" s="165" t="s">
        <v>3</v>
      </c>
      <c r="F776" s="166" t="s">
        <v>1192</v>
      </c>
      <c r="H776" s="165" t="s">
        <v>3</v>
      </c>
      <c r="I776" s="167"/>
      <c r="L776" s="164"/>
      <c r="M776" s="168"/>
      <c r="T776" s="169"/>
      <c r="AT776" s="165" t="s">
        <v>419</v>
      </c>
      <c r="AU776" s="165" t="s">
        <v>114</v>
      </c>
      <c r="AV776" s="13" t="s">
        <v>76</v>
      </c>
      <c r="AW776" s="13" t="s">
        <v>33</v>
      </c>
      <c r="AX776" s="13" t="s">
        <v>72</v>
      </c>
      <c r="AY776" s="165" t="s">
        <v>408</v>
      </c>
    </row>
    <row r="777" spans="2:65" s="12" customFormat="1">
      <c r="B777" s="155"/>
      <c r="D777" s="156" t="s">
        <v>419</v>
      </c>
      <c r="E777" s="157" t="s">
        <v>3</v>
      </c>
      <c r="F777" s="158" t="s">
        <v>1193</v>
      </c>
      <c r="H777" s="159">
        <v>8.75</v>
      </c>
      <c r="I777" s="160"/>
      <c r="L777" s="155"/>
      <c r="M777" s="161"/>
      <c r="T777" s="162"/>
      <c r="AT777" s="157" t="s">
        <v>419</v>
      </c>
      <c r="AU777" s="157" t="s">
        <v>114</v>
      </c>
      <c r="AV777" s="12" t="s">
        <v>80</v>
      </c>
      <c r="AW777" s="12" t="s">
        <v>33</v>
      </c>
      <c r="AX777" s="12" t="s">
        <v>72</v>
      </c>
      <c r="AY777" s="157" t="s">
        <v>408</v>
      </c>
    </row>
    <row r="778" spans="2:65" s="13" customFormat="1">
      <c r="B778" s="164"/>
      <c r="D778" s="156" t="s">
        <v>419</v>
      </c>
      <c r="E778" s="165" t="s">
        <v>3</v>
      </c>
      <c r="F778" s="166" t="s">
        <v>1194</v>
      </c>
      <c r="H778" s="165" t="s">
        <v>3</v>
      </c>
      <c r="I778" s="167"/>
      <c r="L778" s="164"/>
      <c r="M778" s="168"/>
      <c r="T778" s="169"/>
      <c r="AT778" s="165" t="s">
        <v>419</v>
      </c>
      <c r="AU778" s="165" t="s">
        <v>114</v>
      </c>
      <c r="AV778" s="13" t="s">
        <v>76</v>
      </c>
      <c r="AW778" s="13" t="s">
        <v>33</v>
      </c>
      <c r="AX778" s="13" t="s">
        <v>72</v>
      </c>
      <c r="AY778" s="165" t="s">
        <v>408</v>
      </c>
    </row>
    <row r="779" spans="2:65" s="12" customFormat="1">
      <c r="B779" s="155"/>
      <c r="D779" s="156" t="s">
        <v>419</v>
      </c>
      <c r="E779" s="157" t="s">
        <v>3</v>
      </c>
      <c r="F779" s="158" t="s">
        <v>1195</v>
      </c>
      <c r="H779" s="159">
        <v>3.15</v>
      </c>
      <c r="I779" s="160"/>
      <c r="L779" s="155"/>
      <c r="M779" s="161"/>
      <c r="T779" s="162"/>
      <c r="AT779" s="157" t="s">
        <v>419</v>
      </c>
      <c r="AU779" s="157" t="s">
        <v>114</v>
      </c>
      <c r="AV779" s="12" t="s">
        <v>80</v>
      </c>
      <c r="AW779" s="12" t="s">
        <v>33</v>
      </c>
      <c r="AX779" s="12" t="s">
        <v>72</v>
      </c>
      <c r="AY779" s="157" t="s">
        <v>408</v>
      </c>
    </row>
    <row r="780" spans="2:65" s="12" customFormat="1">
      <c r="B780" s="155"/>
      <c r="D780" s="156" t="s">
        <v>419</v>
      </c>
      <c r="E780" s="157" t="s">
        <v>3</v>
      </c>
      <c r="F780" s="158" t="s">
        <v>1196</v>
      </c>
      <c r="H780" s="159">
        <v>1.35</v>
      </c>
      <c r="I780" s="160"/>
      <c r="L780" s="155"/>
      <c r="M780" s="161"/>
      <c r="T780" s="162"/>
      <c r="AT780" s="157" t="s">
        <v>419</v>
      </c>
      <c r="AU780" s="157" t="s">
        <v>114</v>
      </c>
      <c r="AV780" s="12" t="s">
        <v>80</v>
      </c>
      <c r="AW780" s="12" t="s">
        <v>33</v>
      </c>
      <c r="AX780" s="12" t="s">
        <v>72</v>
      </c>
      <c r="AY780" s="157" t="s">
        <v>408</v>
      </c>
    </row>
    <row r="781" spans="2:65" s="14" customFormat="1">
      <c r="B781" s="170"/>
      <c r="D781" s="156" t="s">
        <v>419</v>
      </c>
      <c r="E781" s="171" t="s">
        <v>3</v>
      </c>
      <c r="F781" s="172" t="s">
        <v>451</v>
      </c>
      <c r="H781" s="173">
        <v>17.7</v>
      </c>
      <c r="I781" s="174"/>
      <c r="L781" s="170"/>
      <c r="M781" s="175"/>
      <c r="T781" s="176"/>
      <c r="AT781" s="171" t="s">
        <v>419</v>
      </c>
      <c r="AU781" s="171" t="s">
        <v>114</v>
      </c>
      <c r="AV781" s="14" t="s">
        <v>415</v>
      </c>
      <c r="AW781" s="14" t="s">
        <v>33</v>
      </c>
      <c r="AX781" s="14" t="s">
        <v>76</v>
      </c>
      <c r="AY781" s="171" t="s">
        <v>408</v>
      </c>
    </row>
    <row r="782" spans="2:65" s="1" customFormat="1" ht="37.799999999999997" customHeight="1">
      <c r="B782" s="137"/>
      <c r="C782" s="138" t="s">
        <v>1197</v>
      </c>
      <c r="D782" s="138" t="s">
        <v>411</v>
      </c>
      <c r="E782" s="139" t="s">
        <v>1198</v>
      </c>
      <c r="F782" s="140" t="s">
        <v>1199</v>
      </c>
      <c r="G782" s="141" t="s">
        <v>117</v>
      </c>
      <c r="H782" s="142">
        <v>17.7</v>
      </c>
      <c r="I782" s="143"/>
      <c r="J782" s="144">
        <f>ROUND(I782*H782,2)</f>
        <v>0</v>
      </c>
      <c r="K782" s="140" t="s">
        <v>414</v>
      </c>
      <c r="L782" s="34"/>
      <c r="M782" s="145" t="s">
        <v>3</v>
      </c>
      <c r="N782" s="146" t="s">
        <v>43</v>
      </c>
      <c r="P782" s="147">
        <f>O782*H782</f>
        <v>0</v>
      </c>
      <c r="Q782" s="147">
        <v>0</v>
      </c>
      <c r="R782" s="147">
        <f>Q782*H782</f>
        <v>0</v>
      </c>
      <c r="S782" s="147">
        <v>0</v>
      </c>
      <c r="T782" s="148">
        <f>S782*H782</f>
        <v>0</v>
      </c>
      <c r="AR782" s="149" t="s">
        <v>415</v>
      </c>
      <c r="AT782" s="149" t="s">
        <v>411</v>
      </c>
      <c r="AU782" s="149" t="s">
        <v>114</v>
      </c>
      <c r="AY782" s="19" t="s">
        <v>408</v>
      </c>
      <c r="BE782" s="150">
        <f>IF(N782="základní",J782,0)</f>
        <v>0</v>
      </c>
      <c r="BF782" s="150">
        <f>IF(N782="snížená",J782,0)</f>
        <v>0</v>
      </c>
      <c r="BG782" s="150">
        <f>IF(N782="zákl. přenesená",J782,0)</f>
        <v>0</v>
      </c>
      <c r="BH782" s="150">
        <f>IF(N782="sníž. přenesená",J782,0)</f>
        <v>0</v>
      </c>
      <c r="BI782" s="150">
        <f>IF(N782="nulová",J782,0)</f>
        <v>0</v>
      </c>
      <c r="BJ782" s="19" t="s">
        <v>76</v>
      </c>
      <c r="BK782" s="150">
        <f>ROUND(I782*H782,2)</f>
        <v>0</v>
      </c>
      <c r="BL782" s="19" t="s">
        <v>415</v>
      </c>
      <c r="BM782" s="149" t="s">
        <v>1200</v>
      </c>
    </row>
    <row r="783" spans="2:65" s="1" customFormat="1">
      <c r="B783" s="34"/>
      <c r="D783" s="151" t="s">
        <v>417</v>
      </c>
      <c r="F783" s="152" t="s">
        <v>1201</v>
      </c>
      <c r="I783" s="153"/>
      <c r="L783" s="34"/>
      <c r="M783" s="154"/>
      <c r="T783" s="55"/>
      <c r="AT783" s="19" t="s">
        <v>417</v>
      </c>
      <c r="AU783" s="19" t="s">
        <v>114</v>
      </c>
    </row>
    <row r="784" spans="2:65" s="1" customFormat="1" ht="37.799999999999997" customHeight="1">
      <c r="B784" s="137"/>
      <c r="C784" s="138" t="s">
        <v>1202</v>
      </c>
      <c r="D784" s="138" t="s">
        <v>411</v>
      </c>
      <c r="E784" s="139" t="s">
        <v>1203</v>
      </c>
      <c r="F784" s="140" t="s">
        <v>1204</v>
      </c>
      <c r="G784" s="141" t="s">
        <v>117</v>
      </c>
      <c r="H784" s="142">
        <v>4.5250000000000004</v>
      </c>
      <c r="I784" s="143"/>
      <c r="J784" s="144">
        <f>ROUND(I784*H784,2)</f>
        <v>0</v>
      </c>
      <c r="K784" s="140" t="s">
        <v>414</v>
      </c>
      <c r="L784" s="34"/>
      <c r="M784" s="145" t="s">
        <v>3</v>
      </c>
      <c r="N784" s="146" t="s">
        <v>43</v>
      </c>
      <c r="P784" s="147">
        <f>O784*H784</f>
        <v>0</v>
      </c>
      <c r="Q784" s="147">
        <v>1.3426E-3</v>
      </c>
      <c r="R784" s="147">
        <f>Q784*H784</f>
        <v>6.0752650000000007E-3</v>
      </c>
      <c r="S784" s="147">
        <v>0</v>
      </c>
      <c r="T784" s="148">
        <f>S784*H784</f>
        <v>0</v>
      </c>
      <c r="AR784" s="149" t="s">
        <v>415</v>
      </c>
      <c r="AT784" s="149" t="s">
        <v>411</v>
      </c>
      <c r="AU784" s="149" t="s">
        <v>114</v>
      </c>
      <c r="AY784" s="19" t="s">
        <v>408</v>
      </c>
      <c r="BE784" s="150">
        <f>IF(N784="základní",J784,0)</f>
        <v>0</v>
      </c>
      <c r="BF784" s="150">
        <f>IF(N784="snížená",J784,0)</f>
        <v>0</v>
      </c>
      <c r="BG784" s="150">
        <f>IF(N784="zákl. přenesená",J784,0)</f>
        <v>0</v>
      </c>
      <c r="BH784" s="150">
        <f>IF(N784="sníž. přenesená",J784,0)</f>
        <v>0</v>
      </c>
      <c r="BI784" s="150">
        <f>IF(N784="nulová",J784,0)</f>
        <v>0</v>
      </c>
      <c r="BJ784" s="19" t="s">
        <v>76</v>
      </c>
      <c r="BK784" s="150">
        <f>ROUND(I784*H784,2)</f>
        <v>0</v>
      </c>
      <c r="BL784" s="19" t="s">
        <v>415</v>
      </c>
      <c r="BM784" s="149" t="s">
        <v>1205</v>
      </c>
    </row>
    <row r="785" spans="2:65" s="1" customFormat="1">
      <c r="B785" s="34"/>
      <c r="D785" s="151" t="s">
        <v>417</v>
      </c>
      <c r="F785" s="152" t="s">
        <v>1206</v>
      </c>
      <c r="I785" s="153"/>
      <c r="L785" s="34"/>
      <c r="M785" s="154"/>
      <c r="T785" s="55"/>
      <c r="AT785" s="19" t="s">
        <v>417</v>
      </c>
      <c r="AU785" s="19" t="s">
        <v>114</v>
      </c>
    </row>
    <row r="786" spans="2:65" s="13" customFormat="1">
      <c r="B786" s="164"/>
      <c r="D786" s="156" t="s">
        <v>419</v>
      </c>
      <c r="E786" s="165" t="s">
        <v>3</v>
      </c>
      <c r="F786" s="166" t="s">
        <v>1190</v>
      </c>
      <c r="H786" s="165" t="s">
        <v>3</v>
      </c>
      <c r="I786" s="167"/>
      <c r="L786" s="164"/>
      <c r="M786" s="168"/>
      <c r="T786" s="169"/>
      <c r="AT786" s="165" t="s">
        <v>419</v>
      </c>
      <c r="AU786" s="165" t="s">
        <v>114</v>
      </c>
      <c r="AV786" s="13" t="s">
        <v>76</v>
      </c>
      <c r="AW786" s="13" t="s">
        <v>33</v>
      </c>
      <c r="AX786" s="13" t="s">
        <v>72</v>
      </c>
      <c r="AY786" s="165" t="s">
        <v>408</v>
      </c>
    </row>
    <row r="787" spans="2:65" s="12" customFormat="1">
      <c r="B787" s="155"/>
      <c r="D787" s="156" t="s">
        <v>419</v>
      </c>
      <c r="E787" s="157" t="s">
        <v>3</v>
      </c>
      <c r="F787" s="158" t="s">
        <v>1207</v>
      </c>
      <c r="H787" s="159">
        <v>1.125</v>
      </c>
      <c r="I787" s="160"/>
      <c r="L787" s="155"/>
      <c r="M787" s="161"/>
      <c r="T787" s="162"/>
      <c r="AT787" s="157" t="s">
        <v>419</v>
      </c>
      <c r="AU787" s="157" t="s">
        <v>114</v>
      </c>
      <c r="AV787" s="12" t="s">
        <v>80</v>
      </c>
      <c r="AW787" s="12" t="s">
        <v>33</v>
      </c>
      <c r="AX787" s="12" t="s">
        <v>72</v>
      </c>
      <c r="AY787" s="157" t="s">
        <v>408</v>
      </c>
    </row>
    <row r="788" spans="2:65" s="13" customFormat="1">
      <c r="B788" s="164"/>
      <c r="D788" s="156" t="s">
        <v>419</v>
      </c>
      <c r="E788" s="165" t="s">
        <v>3</v>
      </c>
      <c r="F788" s="166" t="s">
        <v>1192</v>
      </c>
      <c r="H788" s="165" t="s">
        <v>3</v>
      </c>
      <c r="I788" s="167"/>
      <c r="L788" s="164"/>
      <c r="M788" s="168"/>
      <c r="T788" s="169"/>
      <c r="AT788" s="165" t="s">
        <v>419</v>
      </c>
      <c r="AU788" s="165" t="s">
        <v>114</v>
      </c>
      <c r="AV788" s="13" t="s">
        <v>76</v>
      </c>
      <c r="AW788" s="13" t="s">
        <v>33</v>
      </c>
      <c r="AX788" s="13" t="s">
        <v>72</v>
      </c>
      <c r="AY788" s="165" t="s">
        <v>408</v>
      </c>
    </row>
    <row r="789" spans="2:65" s="12" customFormat="1">
      <c r="B789" s="155"/>
      <c r="D789" s="156" t="s">
        <v>419</v>
      </c>
      <c r="E789" s="157" t="s">
        <v>3</v>
      </c>
      <c r="F789" s="158" t="s">
        <v>1207</v>
      </c>
      <c r="H789" s="159">
        <v>1.125</v>
      </c>
      <c r="I789" s="160"/>
      <c r="L789" s="155"/>
      <c r="M789" s="161"/>
      <c r="T789" s="162"/>
      <c r="AT789" s="157" t="s">
        <v>419</v>
      </c>
      <c r="AU789" s="157" t="s">
        <v>114</v>
      </c>
      <c r="AV789" s="12" t="s">
        <v>80</v>
      </c>
      <c r="AW789" s="12" t="s">
        <v>33</v>
      </c>
      <c r="AX789" s="12" t="s">
        <v>72</v>
      </c>
      <c r="AY789" s="157" t="s">
        <v>408</v>
      </c>
    </row>
    <row r="790" spans="2:65" s="13" customFormat="1">
      <c r="B790" s="164"/>
      <c r="D790" s="156" t="s">
        <v>419</v>
      </c>
      <c r="E790" s="165" t="s">
        <v>3</v>
      </c>
      <c r="F790" s="166" t="s">
        <v>1194</v>
      </c>
      <c r="H790" s="165" t="s">
        <v>3</v>
      </c>
      <c r="I790" s="167"/>
      <c r="L790" s="164"/>
      <c r="M790" s="168"/>
      <c r="T790" s="169"/>
      <c r="AT790" s="165" t="s">
        <v>419</v>
      </c>
      <c r="AU790" s="165" t="s">
        <v>114</v>
      </c>
      <c r="AV790" s="13" t="s">
        <v>76</v>
      </c>
      <c r="AW790" s="13" t="s">
        <v>33</v>
      </c>
      <c r="AX790" s="13" t="s">
        <v>72</v>
      </c>
      <c r="AY790" s="165" t="s">
        <v>408</v>
      </c>
    </row>
    <row r="791" spans="2:65" s="12" customFormat="1">
      <c r="B791" s="155"/>
      <c r="D791" s="156" t="s">
        <v>419</v>
      </c>
      <c r="E791" s="157" t="s">
        <v>3</v>
      </c>
      <c r="F791" s="158" t="s">
        <v>1208</v>
      </c>
      <c r="H791" s="159">
        <v>0.92500000000000004</v>
      </c>
      <c r="I791" s="160"/>
      <c r="L791" s="155"/>
      <c r="M791" s="161"/>
      <c r="T791" s="162"/>
      <c r="AT791" s="157" t="s">
        <v>419</v>
      </c>
      <c r="AU791" s="157" t="s">
        <v>114</v>
      </c>
      <c r="AV791" s="12" t="s">
        <v>80</v>
      </c>
      <c r="AW791" s="12" t="s">
        <v>33</v>
      </c>
      <c r="AX791" s="12" t="s">
        <v>72</v>
      </c>
      <c r="AY791" s="157" t="s">
        <v>408</v>
      </c>
    </row>
    <row r="792" spans="2:65" s="12" customFormat="1">
      <c r="B792" s="155"/>
      <c r="D792" s="156" t="s">
        <v>419</v>
      </c>
      <c r="E792" s="157" t="s">
        <v>3</v>
      </c>
      <c r="F792" s="158" t="s">
        <v>1196</v>
      </c>
      <c r="H792" s="159">
        <v>1.35</v>
      </c>
      <c r="I792" s="160"/>
      <c r="L792" s="155"/>
      <c r="M792" s="161"/>
      <c r="T792" s="162"/>
      <c r="AT792" s="157" t="s">
        <v>419</v>
      </c>
      <c r="AU792" s="157" t="s">
        <v>114</v>
      </c>
      <c r="AV792" s="12" t="s">
        <v>80</v>
      </c>
      <c r="AW792" s="12" t="s">
        <v>33</v>
      </c>
      <c r="AX792" s="12" t="s">
        <v>72</v>
      </c>
      <c r="AY792" s="157" t="s">
        <v>408</v>
      </c>
    </row>
    <row r="793" spans="2:65" s="14" customFormat="1">
      <c r="B793" s="170"/>
      <c r="D793" s="156" t="s">
        <v>419</v>
      </c>
      <c r="E793" s="171" t="s">
        <v>3</v>
      </c>
      <c r="F793" s="172" t="s">
        <v>451</v>
      </c>
      <c r="H793" s="173">
        <v>4.5250000000000004</v>
      </c>
      <c r="I793" s="174"/>
      <c r="L793" s="170"/>
      <c r="M793" s="175"/>
      <c r="T793" s="176"/>
      <c r="AT793" s="171" t="s">
        <v>419</v>
      </c>
      <c r="AU793" s="171" t="s">
        <v>114</v>
      </c>
      <c r="AV793" s="14" t="s">
        <v>415</v>
      </c>
      <c r="AW793" s="14" t="s">
        <v>33</v>
      </c>
      <c r="AX793" s="14" t="s">
        <v>76</v>
      </c>
      <c r="AY793" s="171" t="s">
        <v>408</v>
      </c>
    </row>
    <row r="794" spans="2:65" s="1" customFormat="1" ht="37.799999999999997" customHeight="1">
      <c r="B794" s="137"/>
      <c r="C794" s="138" t="s">
        <v>1209</v>
      </c>
      <c r="D794" s="138" t="s">
        <v>411</v>
      </c>
      <c r="E794" s="139" t="s">
        <v>1210</v>
      </c>
      <c r="F794" s="140" t="s">
        <v>1211</v>
      </c>
      <c r="G794" s="141" t="s">
        <v>117</v>
      </c>
      <c r="H794" s="142">
        <v>4.5250000000000004</v>
      </c>
      <c r="I794" s="143"/>
      <c r="J794" s="144">
        <f>ROUND(I794*H794,2)</f>
        <v>0</v>
      </c>
      <c r="K794" s="140" t="s">
        <v>414</v>
      </c>
      <c r="L794" s="34"/>
      <c r="M794" s="145" t="s">
        <v>3</v>
      </c>
      <c r="N794" s="146" t="s">
        <v>43</v>
      </c>
      <c r="P794" s="147">
        <f>O794*H794</f>
        <v>0</v>
      </c>
      <c r="Q794" s="147">
        <v>0</v>
      </c>
      <c r="R794" s="147">
        <f>Q794*H794</f>
        <v>0</v>
      </c>
      <c r="S794" s="147">
        <v>0</v>
      </c>
      <c r="T794" s="148">
        <f>S794*H794</f>
        <v>0</v>
      </c>
      <c r="AR794" s="149" t="s">
        <v>415</v>
      </c>
      <c r="AT794" s="149" t="s">
        <v>411</v>
      </c>
      <c r="AU794" s="149" t="s">
        <v>114</v>
      </c>
      <c r="AY794" s="19" t="s">
        <v>408</v>
      </c>
      <c r="BE794" s="150">
        <f>IF(N794="základní",J794,0)</f>
        <v>0</v>
      </c>
      <c r="BF794" s="150">
        <f>IF(N794="snížená",J794,0)</f>
        <v>0</v>
      </c>
      <c r="BG794" s="150">
        <f>IF(N794="zákl. přenesená",J794,0)</f>
        <v>0</v>
      </c>
      <c r="BH794" s="150">
        <f>IF(N794="sníž. přenesená",J794,0)</f>
        <v>0</v>
      </c>
      <c r="BI794" s="150">
        <f>IF(N794="nulová",J794,0)</f>
        <v>0</v>
      </c>
      <c r="BJ794" s="19" t="s">
        <v>76</v>
      </c>
      <c r="BK794" s="150">
        <f>ROUND(I794*H794,2)</f>
        <v>0</v>
      </c>
      <c r="BL794" s="19" t="s">
        <v>415</v>
      </c>
      <c r="BM794" s="149" t="s">
        <v>1212</v>
      </c>
    </row>
    <row r="795" spans="2:65" s="1" customFormat="1">
      <c r="B795" s="34"/>
      <c r="D795" s="151" t="s">
        <v>417</v>
      </c>
      <c r="F795" s="152" t="s">
        <v>1213</v>
      </c>
      <c r="I795" s="153"/>
      <c r="L795" s="34"/>
      <c r="M795" s="154"/>
      <c r="T795" s="55"/>
      <c r="AT795" s="19" t="s">
        <v>417</v>
      </c>
      <c r="AU795" s="19" t="s">
        <v>114</v>
      </c>
    </row>
    <row r="796" spans="2:65" s="1" customFormat="1" ht="55.5" customHeight="1">
      <c r="B796" s="137"/>
      <c r="C796" s="138" t="s">
        <v>1214</v>
      </c>
      <c r="D796" s="138" t="s">
        <v>411</v>
      </c>
      <c r="E796" s="139" t="s">
        <v>1215</v>
      </c>
      <c r="F796" s="140" t="s">
        <v>1216</v>
      </c>
      <c r="G796" s="141" t="s">
        <v>426</v>
      </c>
      <c r="H796" s="142">
        <v>1.9139999999999999</v>
      </c>
      <c r="I796" s="143"/>
      <c r="J796" s="144">
        <f>ROUND(I796*H796,2)</f>
        <v>0</v>
      </c>
      <c r="K796" s="140" t="s">
        <v>414</v>
      </c>
      <c r="L796" s="34"/>
      <c r="M796" s="145" t="s">
        <v>3</v>
      </c>
      <c r="N796" s="146" t="s">
        <v>43</v>
      </c>
      <c r="P796" s="147">
        <f>O796*H796</f>
        <v>0</v>
      </c>
      <c r="Q796" s="147">
        <v>2.5019399999999998</v>
      </c>
      <c r="R796" s="147">
        <f>Q796*H796</f>
        <v>4.7887131599999995</v>
      </c>
      <c r="S796" s="147">
        <v>0</v>
      </c>
      <c r="T796" s="148">
        <f>S796*H796</f>
        <v>0</v>
      </c>
      <c r="AR796" s="149" t="s">
        <v>415</v>
      </c>
      <c r="AT796" s="149" t="s">
        <v>411</v>
      </c>
      <c r="AU796" s="149" t="s">
        <v>114</v>
      </c>
      <c r="AY796" s="19" t="s">
        <v>408</v>
      </c>
      <c r="BE796" s="150">
        <f>IF(N796="základní",J796,0)</f>
        <v>0</v>
      </c>
      <c r="BF796" s="150">
        <f>IF(N796="snížená",J796,0)</f>
        <v>0</v>
      </c>
      <c r="BG796" s="150">
        <f>IF(N796="zákl. přenesená",J796,0)</f>
        <v>0</v>
      </c>
      <c r="BH796" s="150">
        <f>IF(N796="sníž. přenesená",J796,0)</f>
        <v>0</v>
      </c>
      <c r="BI796" s="150">
        <f>IF(N796="nulová",J796,0)</f>
        <v>0</v>
      </c>
      <c r="BJ796" s="19" t="s">
        <v>76</v>
      </c>
      <c r="BK796" s="150">
        <f>ROUND(I796*H796,2)</f>
        <v>0</v>
      </c>
      <c r="BL796" s="19" t="s">
        <v>415</v>
      </c>
      <c r="BM796" s="149" t="s">
        <v>1217</v>
      </c>
    </row>
    <row r="797" spans="2:65" s="1" customFormat="1">
      <c r="B797" s="34"/>
      <c r="D797" s="151" t="s">
        <v>417</v>
      </c>
      <c r="F797" s="152" t="s">
        <v>1218</v>
      </c>
      <c r="I797" s="153"/>
      <c r="L797" s="34"/>
      <c r="M797" s="154"/>
      <c r="T797" s="55"/>
      <c r="AT797" s="19" t="s">
        <v>417</v>
      </c>
      <c r="AU797" s="19" t="s">
        <v>114</v>
      </c>
    </row>
    <row r="798" spans="2:65" s="13" customFormat="1">
      <c r="B798" s="164"/>
      <c r="D798" s="156" t="s">
        <v>419</v>
      </c>
      <c r="E798" s="165" t="s">
        <v>3</v>
      </c>
      <c r="F798" s="166" t="s">
        <v>1190</v>
      </c>
      <c r="H798" s="165" t="s">
        <v>3</v>
      </c>
      <c r="I798" s="167"/>
      <c r="L798" s="164"/>
      <c r="M798" s="168"/>
      <c r="T798" s="169"/>
      <c r="AT798" s="165" t="s">
        <v>419</v>
      </c>
      <c r="AU798" s="165" t="s">
        <v>114</v>
      </c>
      <c r="AV798" s="13" t="s">
        <v>76</v>
      </c>
      <c r="AW798" s="13" t="s">
        <v>33</v>
      </c>
      <c r="AX798" s="13" t="s">
        <v>72</v>
      </c>
      <c r="AY798" s="165" t="s">
        <v>408</v>
      </c>
    </row>
    <row r="799" spans="2:65" s="12" customFormat="1">
      <c r="B799" s="155"/>
      <c r="D799" s="156" t="s">
        <v>419</v>
      </c>
      <c r="E799" s="157" t="s">
        <v>3</v>
      </c>
      <c r="F799" s="158" t="s">
        <v>1219</v>
      </c>
      <c r="H799" s="159">
        <v>0.71299999999999997</v>
      </c>
      <c r="I799" s="160"/>
      <c r="L799" s="155"/>
      <c r="M799" s="161"/>
      <c r="T799" s="162"/>
      <c r="AT799" s="157" t="s">
        <v>419</v>
      </c>
      <c r="AU799" s="157" t="s">
        <v>114</v>
      </c>
      <c r="AV799" s="12" t="s">
        <v>80</v>
      </c>
      <c r="AW799" s="12" t="s">
        <v>33</v>
      </c>
      <c r="AX799" s="12" t="s">
        <v>72</v>
      </c>
      <c r="AY799" s="157" t="s">
        <v>408</v>
      </c>
    </row>
    <row r="800" spans="2:65" s="13" customFormat="1">
      <c r="B800" s="164"/>
      <c r="D800" s="156" t="s">
        <v>419</v>
      </c>
      <c r="E800" s="165" t="s">
        <v>3</v>
      </c>
      <c r="F800" s="166" t="s">
        <v>1192</v>
      </c>
      <c r="H800" s="165" t="s">
        <v>3</v>
      </c>
      <c r="I800" s="167"/>
      <c r="L800" s="164"/>
      <c r="M800" s="168"/>
      <c r="T800" s="169"/>
      <c r="AT800" s="165" t="s">
        <v>419</v>
      </c>
      <c r="AU800" s="165" t="s">
        <v>114</v>
      </c>
      <c r="AV800" s="13" t="s">
        <v>76</v>
      </c>
      <c r="AW800" s="13" t="s">
        <v>33</v>
      </c>
      <c r="AX800" s="13" t="s">
        <v>72</v>
      </c>
      <c r="AY800" s="165" t="s">
        <v>408</v>
      </c>
    </row>
    <row r="801" spans="2:65" s="12" customFormat="1">
      <c r="B801" s="155"/>
      <c r="D801" s="156" t="s">
        <v>419</v>
      </c>
      <c r="E801" s="157" t="s">
        <v>3</v>
      </c>
      <c r="F801" s="158" t="s">
        <v>1220</v>
      </c>
      <c r="H801" s="159">
        <v>0.93799999999999994</v>
      </c>
      <c r="I801" s="160"/>
      <c r="L801" s="155"/>
      <c r="M801" s="161"/>
      <c r="T801" s="162"/>
      <c r="AT801" s="157" t="s">
        <v>419</v>
      </c>
      <c r="AU801" s="157" t="s">
        <v>114</v>
      </c>
      <c r="AV801" s="12" t="s">
        <v>80</v>
      </c>
      <c r="AW801" s="12" t="s">
        <v>33</v>
      </c>
      <c r="AX801" s="12" t="s">
        <v>72</v>
      </c>
      <c r="AY801" s="157" t="s">
        <v>408</v>
      </c>
    </row>
    <row r="802" spans="2:65" s="13" customFormat="1">
      <c r="B802" s="164"/>
      <c r="D802" s="156" t="s">
        <v>419</v>
      </c>
      <c r="E802" s="165" t="s">
        <v>3</v>
      </c>
      <c r="F802" s="166" t="s">
        <v>1194</v>
      </c>
      <c r="H802" s="165" t="s">
        <v>3</v>
      </c>
      <c r="I802" s="167"/>
      <c r="L802" s="164"/>
      <c r="M802" s="168"/>
      <c r="T802" s="169"/>
      <c r="AT802" s="165" t="s">
        <v>419</v>
      </c>
      <c r="AU802" s="165" t="s">
        <v>114</v>
      </c>
      <c r="AV802" s="13" t="s">
        <v>76</v>
      </c>
      <c r="AW802" s="13" t="s">
        <v>33</v>
      </c>
      <c r="AX802" s="13" t="s">
        <v>72</v>
      </c>
      <c r="AY802" s="165" t="s">
        <v>408</v>
      </c>
    </row>
    <row r="803" spans="2:65" s="12" customFormat="1">
      <c r="B803" s="155"/>
      <c r="D803" s="156" t="s">
        <v>419</v>
      </c>
      <c r="E803" s="157" t="s">
        <v>3</v>
      </c>
      <c r="F803" s="158" t="s">
        <v>1221</v>
      </c>
      <c r="H803" s="159">
        <v>0.26300000000000001</v>
      </c>
      <c r="I803" s="160"/>
      <c r="L803" s="155"/>
      <c r="M803" s="161"/>
      <c r="T803" s="162"/>
      <c r="AT803" s="157" t="s">
        <v>419</v>
      </c>
      <c r="AU803" s="157" t="s">
        <v>114</v>
      </c>
      <c r="AV803" s="12" t="s">
        <v>80</v>
      </c>
      <c r="AW803" s="12" t="s">
        <v>33</v>
      </c>
      <c r="AX803" s="12" t="s">
        <v>72</v>
      </c>
      <c r="AY803" s="157" t="s">
        <v>408</v>
      </c>
    </row>
    <row r="804" spans="2:65" s="14" customFormat="1">
      <c r="B804" s="170"/>
      <c r="D804" s="156" t="s">
        <v>419</v>
      </c>
      <c r="E804" s="171" t="s">
        <v>3</v>
      </c>
      <c r="F804" s="172" t="s">
        <v>451</v>
      </c>
      <c r="H804" s="173">
        <v>1.9139999999999999</v>
      </c>
      <c r="I804" s="174"/>
      <c r="L804" s="170"/>
      <c r="M804" s="175"/>
      <c r="T804" s="176"/>
      <c r="AT804" s="171" t="s">
        <v>419</v>
      </c>
      <c r="AU804" s="171" t="s">
        <v>114</v>
      </c>
      <c r="AV804" s="14" t="s">
        <v>415</v>
      </c>
      <c r="AW804" s="14" t="s">
        <v>33</v>
      </c>
      <c r="AX804" s="14" t="s">
        <v>76</v>
      </c>
      <c r="AY804" s="171" t="s">
        <v>408</v>
      </c>
    </row>
    <row r="805" spans="2:65" s="1" customFormat="1" ht="66.75" customHeight="1">
      <c r="B805" s="137"/>
      <c r="C805" s="138" t="s">
        <v>1222</v>
      </c>
      <c r="D805" s="138" t="s">
        <v>411</v>
      </c>
      <c r="E805" s="139" t="s">
        <v>1223</v>
      </c>
      <c r="F805" s="140" t="s">
        <v>1224</v>
      </c>
      <c r="G805" s="141" t="s">
        <v>501</v>
      </c>
      <c r="H805" s="142">
        <v>0.19</v>
      </c>
      <c r="I805" s="143"/>
      <c r="J805" s="144">
        <f>ROUND(I805*H805,2)</f>
        <v>0</v>
      </c>
      <c r="K805" s="140" t="s">
        <v>414</v>
      </c>
      <c r="L805" s="34"/>
      <c r="M805" s="145" t="s">
        <v>3</v>
      </c>
      <c r="N805" s="146" t="s">
        <v>43</v>
      </c>
      <c r="P805" s="147">
        <f>O805*H805</f>
        <v>0</v>
      </c>
      <c r="Q805" s="147">
        <v>1.0551166000000001</v>
      </c>
      <c r="R805" s="147">
        <f>Q805*H805</f>
        <v>0.20047215400000001</v>
      </c>
      <c r="S805" s="147">
        <v>0</v>
      </c>
      <c r="T805" s="148">
        <f>S805*H805</f>
        <v>0</v>
      </c>
      <c r="AR805" s="149" t="s">
        <v>415</v>
      </c>
      <c r="AT805" s="149" t="s">
        <v>411</v>
      </c>
      <c r="AU805" s="149" t="s">
        <v>114</v>
      </c>
      <c r="AY805" s="19" t="s">
        <v>408</v>
      </c>
      <c r="BE805" s="150">
        <f>IF(N805="základní",J805,0)</f>
        <v>0</v>
      </c>
      <c r="BF805" s="150">
        <f>IF(N805="snížená",J805,0)</f>
        <v>0</v>
      </c>
      <c r="BG805" s="150">
        <f>IF(N805="zákl. přenesená",J805,0)</f>
        <v>0</v>
      </c>
      <c r="BH805" s="150">
        <f>IF(N805="sníž. přenesená",J805,0)</f>
        <v>0</v>
      </c>
      <c r="BI805" s="150">
        <f>IF(N805="nulová",J805,0)</f>
        <v>0</v>
      </c>
      <c r="BJ805" s="19" t="s">
        <v>76</v>
      </c>
      <c r="BK805" s="150">
        <f>ROUND(I805*H805,2)</f>
        <v>0</v>
      </c>
      <c r="BL805" s="19" t="s">
        <v>415</v>
      </c>
      <c r="BM805" s="149" t="s">
        <v>1225</v>
      </c>
    </row>
    <row r="806" spans="2:65" s="1" customFormat="1">
      <c r="B806" s="34"/>
      <c r="D806" s="151" t="s">
        <v>417</v>
      </c>
      <c r="F806" s="152" t="s">
        <v>1226</v>
      </c>
      <c r="I806" s="153"/>
      <c r="L806" s="34"/>
      <c r="M806" s="154"/>
      <c r="T806" s="55"/>
      <c r="AT806" s="19" t="s">
        <v>417</v>
      </c>
      <c r="AU806" s="19" t="s">
        <v>114</v>
      </c>
    </row>
    <row r="807" spans="2:65" s="13" customFormat="1">
      <c r="B807" s="164"/>
      <c r="D807" s="156" t="s">
        <v>419</v>
      </c>
      <c r="E807" s="165" t="s">
        <v>3</v>
      </c>
      <c r="F807" s="166" t="s">
        <v>590</v>
      </c>
      <c r="H807" s="165" t="s">
        <v>3</v>
      </c>
      <c r="I807" s="167"/>
      <c r="L807" s="164"/>
      <c r="M807" s="168"/>
      <c r="T807" s="169"/>
      <c r="AT807" s="165" t="s">
        <v>419</v>
      </c>
      <c r="AU807" s="165" t="s">
        <v>114</v>
      </c>
      <c r="AV807" s="13" t="s">
        <v>76</v>
      </c>
      <c r="AW807" s="13" t="s">
        <v>33</v>
      </c>
      <c r="AX807" s="13" t="s">
        <v>72</v>
      </c>
      <c r="AY807" s="165" t="s">
        <v>408</v>
      </c>
    </row>
    <row r="808" spans="2:65" s="12" customFormat="1">
      <c r="B808" s="155"/>
      <c r="D808" s="156" t="s">
        <v>419</v>
      </c>
      <c r="E808" s="157" t="s">
        <v>3</v>
      </c>
      <c r="F808" s="158" t="s">
        <v>1227</v>
      </c>
      <c r="H808" s="159">
        <v>0.19</v>
      </c>
      <c r="I808" s="160"/>
      <c r="L808" s="155"/>
      <c r="M808" s="161"/>
      <c r="T808" s="162"/>
      <c r="AT808" s="157" t="s">
        <v>419</v>
      </c>
      <c r="AU808" s="157" t="s">
        <v>114</v>
      </c>
      <c r="AV808" s="12" t="s">
        <v>80</v>
      </c>
      <c r="AW808" s="12" t="s">
        <v>33</v>
      </c>
      <c r="AX808" s="12" t="s">
        <v>76</v>
      </c>
      <c r="AY808" s="157" t="s">
        <v>408</v>
      </c>
    </row>
    <row r="809" spans="2:65" s="11" customFormat="1" ht="20.85" customHeight="1">
      <c r="B809" s="125"/>
      <c r="D809" s="126" t="s">
        <v>71</v>
      </c>
      <c r="E809" s="135" t="s">
        <v>1228</v>
      </c>
      <c r="F809" s="135" t="s">
        <v>1229</v>
      </c>
      <c r="I809" s="128"/>
      <c r="J809" s="136">
        <f>BK809</f>
        <v>0</v>
      </c>
      <c r="L809" s="125"/>
      <c r="M809" s="130"/>
      <c r="P809" s="131">
        <f>SUM(P810:P825)</f>
        <v>0</v>
      </c>
      <c r="R809" s="131">
        <f>SUM(R810:R825)</f>
        <v>11.011772799999997</v>
      </c>
      <c r="T809" s="132">
        <f>SUM(T810:T825)</f>
        <v>0</v>
      </c>
      <c r="AR809" s="126" t="s">
        <v>76</v>
      </c>
      <c r="AT809" s="133" t="s">
        <v>71</v>
      </c>
      <c r="AU809" s="133" t="s">
        <v>80</v>
      </c>
      <c r="AY809" s="126" t="s">
        <v>408</v>
      </c>
      <c r="BK809" s="134">
        <f>SUM(BK810:BK825)</f>
        <v>0</v>
      </c>
    </row>
    <row r="810" spans="2:65" s="1" customFormat="1" ht="33" customHeight="1">
      <c r="B810" s="137"/>
      <c r="C810" s="138" t="s">
        <v>1230</v>
      </c>
      <c r="D810" s="138" t="s">
        <v>411</v>
      </c>
      <c r="E810" s="139" t="s">
        <v>1231</v>
      </c>
      <c r="F810" s="140" t="s">
        <v>1232</v>
      </c>
      <c r="G810" s="141" t="s">
        <v>561</v>
      </c>
      <c r="H810" s="142">
        <v>2</v>
      </c>
      <c r="I810" s="143"/>
      <c r="J810" s="144">
        <f>ROUND(I810*H810,2)</f>
        <v>0</v>
      </c>
      <c r="K810" s="140" t="s">
        <v>414</v>
      </c>
      <c r="L810" s="34"/>
      <c r="M810" s="145" t="s">
        <v>3</v>
      </c>
      <c r="N810" s="146" t="s">
        <v>43</v>
      </c>
      <c r="P810" s="147">
        <f>O810*H810</f>
        <v>0</v>
      </c>
      <c r="Q810" s="147">
        <v>6.6158400000000006E-2</v>
      </c>
      <c r="R810" s="147">
        <f>Q810*H810</f>
        <v>0.13231680000000001</v>
      </c>
      <c r="S810" s="147">
        <v>0</v>
      </c>
      <c r="T810" s="148">
        <f>S810*H810</f>
        <v>0</v>
      </c>
      <c r="AR810" s="149" t="s">
        <v>415</v>
      </c>
      <c r="AT810" s="149" t="s">
        <v>411</v>
      </c>
      <c r="AU810" s="149" t="s">
        <v>114</v>
      </c>
      <c r="AY810" s="19" t="s">
        <v>408</v>
      </c>
      <c r="BE810" s="150">
        <f>IF(N810="základní",J810,0)</f>
        <v>0</v>
      </c>
      <c r="BF810" s="150">
        <f>IF(N810="snížená",J810,0)</f>
        <v>0</v>
      </c>
      <c r="BG810" s="150">
        <f>IF(N810="zákl. přenesená",J810,0)</f>
        <v>0</v>
      </c>
      <c r="BH810" s="150">
        <f>IF(N810="sníž. přenesená",J810,0)</f>
        <v>0</v>
      </c>
      <c r="BI810" s="150">
        <f>IF(N810="nulová",J810,0)</f>
        <v>0</v>
      </c>
      <c r="BJ810" s="19" t="s">
        <v>76</v>
      </c>
      <c r="BK810" s="150">
        <f>ROUND(I810*H810,2)</f>
        <v>0</v>
      </c>
      <c r="BL810" s="19" t="s">
        <v>415</v>
      </c>
      <c r="BM810" s="149" t="s">
        <v>1233</v>
      </c>
    </row>
    <row r="811" spans="2:65" s="1" customFormat="1">
      <c r="B811" s="34"/>
      <c r="D811" s="151" t="s">
        <v>417</v>
      </c>
      <c r="F811" s="152" t="s">
        <v>1234</v>
      </c>
      <c r="I811" s="153"/>
      <c r="L811" s="34"/>
      <c r="M811" s="154"/>
      <c r="T811" s="55"/>
      <c r="AT811" s="19" t="s">
        <v>417</v>
      </c>
      <c r="AU811" s="19" t="s">
        <v>114</v>
      </c>
    </row>
    <row r="812" spans="2:65" s="1" customFormat="1" ht="37.799999999999997" customHeight="1">
      <c r="B812" s="137"/>
      <c r="C812" s="138" t="s">
        <v>1235</v>
      </c>
      <c r="D812" s="138" t="s">
        <v>411</v>
      </c>
      <c r="E812" s="139" t="s">
        <v>1236</v>
      </c>
      <c r="F812" s="140" t="s">
        <v>1237</v>
      </c>
      <c r="G812" s="141" t="s">
        <v>561</v>
      </c>
      <c r="H812" s="142">
        <v>4</v>
      </c>
      <c r="I812" s="143"/>
      <c r="J812" s="144">
        <f>ROUND(I812*H812,2)</f>
        <v>0</v>
      </c>
      <c r="K812" s="140" t="s">
        <v>414</v>
      </c>
      <c r="L812" s="34"/>
      <c r="M812" s="145" t="s">
        <v>3</v>
      </c>
      <c r="N812" s="146" t="s">
        <v>43</v>
      </c>
      <c r="P812" s="147">
        <f>O812*H812</f>
        <v>0</v>
      </c>
      <c r="Q812" s="147">
        <v>8.3134E-2</v>
      </c>
      <c r="R812" s="147">
        <f>Q812*H812</f>
        <v>0.332536</v>
      </c>
      <c r="S812" s="147">
        <v>0</v>
      </c>
      <c r="T812" s="148">
        <f>S812*H812</f>
        <v>0</v>
      </c>
      <c r="AR812" s="149" t="s">
        <v>415</v>
      </c>
      <c r="AT812" s="149" t="s">
        <v>411</v>
      </c>
      <c r="AU812" s="149" t="s">
        <v>114</v>
      </c>
      <c r="AY812" s="19" t="s">
        <v>408</v>
      </c>
      <c r="BE812" s="150">
        <f>IF(N812="základní",J812,0)</f>
        <v>0</v>
      </c>
      <c r="BF812" s="150">
        <f>IF(N812="snížená",J812,0)</f>
        <v>0</v>
      </c>
      <c r="BG812" s="150">
        <f>IF(N812="zákl. přenesená",J812,0)</f>
        <v>0</v>
      </c>
      <c r="BH812" s="150">
        <f>IF(N812="sníž. přenesená",J812,0)</f>
        <v>0</v>
      </c>
      <c r="BI812" s="150">
        <f>IF(N812="nulová",J812,0)</f>
        <v>0</v>
      </c>
      <c r="BJ812" s="19" t="s">
        <v>76</v>
      </c>
      <c r="BK812" s="150">
        <f>ROUND(I812*H812,2)</f>
        <v>0</v>
      </c>
      <c r="BL812" s="19" t="s">
        <v>415</v>
      </c>
      <c r="BM812" s="149" t="s">
        <v>1238</v>
      </c>
    </row>
    <row r="813" spans="2:65" s="1" customFormat="1">
      <c r="B813" s="34"/>
      <c r="D813" s="151" t="s">
        <v>417</v>
      </c>
      <c r="F813" s="152" t="s">
        <v>1239</v>
      </c>
      <c r="I813" s="153"/>
      <c r="L813" s="34"/>
      <c r="M813" s="154"/>
      <c r="T813" s="55"/>
      <c r="AT813" s="19" t="s">
        <v>417</v>
      </c>
      <c r="AU813" s="19" t="s">
        <v>114</v>
      </c>
    </row>
    <row r="814" spans="2:65" s="1" customFormat="1" ht="24.15" customHeight="1">
      <c r="B814" s="137"/>
      <c r="C814" s="177" t="s">
        <v>1240</v>
      </c>
      <c r="D814" s="177" t="s">
        <v>513</v>
      </c>
      <c r="E814" s="178" t="s">
        <v>1241</v>
      </c>
      <c r="F814" s="179" t="s">
        <v>1242</v>
      </c>
      <c r="G814" s="180" t="s">
        <v>426</v>
      </c>
      <c r="H814" s="181">
        <v>4.0999999999999996</v>
      </c>
      <c r="I814" s="182"/>
      <c r="J814" s="183">
        <f>ROUND(I814*H814,2)</f>
        <v>0</v>
      </c>
      <c r="K814" s="179" t="s">
        <v>414</v>
      </c>
      <c r="L814" s="184"/>
      <c r="M814" s="185" t="s">
        <v>3</v>
      </c>
      <c r="N814" s="186" t="s">
        <v>43</v>
      </c>
      <c r="P814" s="147">
        <f>O814*H814</f>
        <v>0</v>
      </c>
      <c r="Q814" s="147">
        <v>2.57</v>
      </c>
      <c r="R814" s="147">
        <f>Q814*H814</f>
        <v>10.536999999999999</v>
      </c>
      <c r="S814" s="147">
        <v>0</v>
      </c>
      <c r="T814" s="148">
        <f>S814*H814</f>
        <v>0</v>
      </c>
      <c r="AR814" s="149" t="s">
        <v>470</v>
      </c>
      <c r="AT814" s="149" t="s">
        <v>513</v>
      </c>
      <c r="AU814" s="149" t="s">
        <v>114</v>
      </c>
      <c r="AY814" s="19" t="s">
        <v>408</v>
      </c>
      <c r="BE814" s="150">
        <f>IF(N814="základní",J814,0)</f>
        <v>0</v>
      </c>
      <c r="BF814" s="150">
        <f>IF(N814="snížená",J814,0)</f>
        <v>0</v>
      </c>
      <c r="BG814" s="150">
        <f>IF(N814="zákl. přenesená",J814,0)</f>
        <v>0</v>
      </c>
      <c r="BH814" s="150">
        <f>IF(N814="sníž. přenesená",J814,0)</f>
        <v>0</v>
      </c>
      <c r="BI814" s="150">
        <f>IF(N814="nulová",J814,0)</f>
        <v>0</v>
      </c>
      <c r="BJ814" s="19" t="s">
        <v>76</v>
      </c>
      <c r="BK814" s="150">
        <f>ROUND(I814*H814,2)</f>
        <v>0</v>
      </c>
      <c r="BL814" s="19" t="s">
        <v>415</v>
      </c>
      <c r="BM814" s="149" t="s">
        <v>1243</v>
      </c>
    </row>
    <row r="815" spans="2:65" s="13" customFormat="1">
      <c r="B815" s="164"/>
      <c r="D815" s="156" t="s">
        <v>419</v>
      </c>
      <c r="E815" s="165" t="s">
        <v>3</v>
      </c>
      <c r="F815" s="166" t="s">
        <v>1244</v>
      </c>
      <c r="H815" s="165" t="s">
        <v>3</v>
      </c>
      <c r="I815" s="167"/>
      <c r="L815" s="164"/>
      <c r="M815" s="168"/>
      <c r="T815" s="169"/>
      <c r="AT815" s="165" t="s">
        <v>419</v>
      </c>
      <c r="AU815" s="165" t="s">
        <v>114</v>
      </c>
      <c r="AV815" s="13" t="s">
        <v>76</v>
      </c>
      <c r="AW815" s="13" t="s">
        <v>33</v>
      </c>
      <c r="AX815" s="13" t="s">
        <v>72</v>
      </c>
      <c r="AY815" s="165" t="s">
        <v>408</v>
      </c>
    </row>
    <row r="816" spans="2:65" s="12" customFormat="1">
      <c r="B816" s="155"/>
      <c r="D816" s="156" t="s">
        <v>419</v>
      </c>
      <c r="E816" s="157" t="s">
        <v>3</v>
      </c>
      <c r="F816" s="158" t="s">
        <v>1245</v>
      </c>
      <c r="H816" s="159">
        <v>3.395</v>
      </c>
      <c r="I816" s="160"/>
      <c r="L816" s="155"/>
      <c r="M816" s="161"/>
      <c r="T816" s="162"/>
      <c r="AT816" s="157" t="s">
        <v>419</v>
      </c>
      <c r="AU816" s="157" t="s">
        <v>114</v>
      </c>
      <c r="AV816" s="12" t="s">
        <v>80</v>
      </c>
      <c r="AW816" s="12" t="s">
        <v>33</v>
      </c>
      <c r="AX816" s="12" t="s">
        <v>72</v>
      </c>
      <c r="AY816" s="157" t="s">
        <v>408</v>
      </c>
    </row>
    <row r="817" spans="2:65" s="12" customFormat="1">
      <c r="B817" s="155"/>
      <c r="D817" s="156" t="s">
        <v>419</v>
      </c>
      <c r="E817" s="157" t="s">
        <v>3</v>
      </c>
      <c r="F817" s="158" t="s">
        <v>1246</v>
      </c>
      <c r="H817" s="159">
        <v>0.70499999999999996</v>
      </c>
      <c r="I817" s="160"/>
      <c r="L817" s="155"/>
      <c r="M817" s="161"/>
      <c r="T817" s="162"/>
      <c r="AT817" s="157" t="s">
        <v>419</v>
      </c>
      <c r="AU817" s="157" t="s">
        <v>114</v>
      </c>
      <c r="AV817" s="12" t="s">
        <v>80</v>
      </c>
      <c r="AW817" s="12" t="s">
        <v>33</v>
      </c>
      <c r="AX817" s="12" t="s">
        <v>72</v>
      </c>
      <c r="AY817" s="157" t="s">
        <v>408</v>
      </c>
    </row>
    <row r="818" spans="2:65" s="14" customFormat="1">
      <c r="B818" s="170"/>
      <c r="D818" s="156" t="s">
        <v>419</v>
      </c>
      <c r="E818" s="171" t="s">
        <v>3</v>
      </c>
      <c r="F818" s="172" t="s">
        <v>451</v>
      </c>
      <c r="H818" s="173">
        <v>4.0999999999999996</v>
      </c>
      <c r="I818" s="174"/>
      <c r="L818" s="170"/>
      <c r="M818" s="175"/>
      <c r="T818" s="176"/>
      <c r="AT818" s="171" t="s">
        <v>419</v>
      </c>
      <c r="AU818" s="171" t="s">
        <v>114</v>
      </c>
      <c r="AV818" s="14" t="s">
        <v>415</v>
      </c>
      <c r="AW818" s="14" t="s">
        <v>33</v>
      </c>
      <c r="AX818" s="14" t="s">
        <v>76</v>
      </c>
      <c r="AY818" s="171" t="s">
        <v>408</v>
      </c>
    </row>
    <row r="819" spans="2:65" s="1" customFormat="1" ht="37.799999999999997" customHeight="1">
      <c r="B819" s="137"/>
      <c r="C819" s="138" t="s">
        <v>1247</v>
      </c>
      <c r="D819" s="138" t="s">
        <v>411</v>
      </c>
      <c r="E819" s="139" t="s">
        <v>1248</v>
      </c>
      <c r="F819" s="140" t="s">
        <v>1249</v>
      </c>
      <c r="G819" s="141" t="s">
        <v>561</v>
      </c>
      <c r="H819" s="142">
        <v>4</v>
      </c>
      <c r="I819" s="143"/>
      <c r="J819" s="144">
        <f>ROUND(I819*H819,2)</f>
        <v>0</v>
      </c>
      <c r="K819" s="140" t="s">
        <v>414</v>
      </c>
      <c r="L819" s="34"/>
      <c r="M819" s="145" t="s">
        <v>3</v>
      </c>
      <c r="N819" s="146" t="s">
        <v>43</v>
      </c>
      <c r="P819" s="147">
        <f>O819*H819</f>
        <v>0</v>
      </c>
      <c r="Q819" s="147">
        <v>1.8E-3</v>
      </c>
      <c r="R819" s="147">
        <f>Q819*H819</f>
        <v>7.1999999999999998E-3</v>
      </c>
      <c r="S819" s="147">
        <v>0</v>
      </c>
      <c r="T819" s="148">
        <f>S819*H819</f>
        <v>0</v>
      </c>
      <c r="AR819" s="149" t="s">
        <v>415</v>
      </c>
      <c r="AT819" s="149" t="s">
        <v>411</v>
      </c>
      <c r="AU819" s="149" t="s">
        <v>114</v>
      </c>
      <c r="AY819" s="19" t="s">
        <v>408</v>
      </c>
      <c r="BE819" s="150">
        <f>IF(N819="základní",J819,0)</f>
        <v>0</v>
      </c>
      <c r="BF819" s="150">
        <f>IF(N819="snížená",J819,0)</f>
        <v>0</v>
      </c>
      <c r="BG819" s="150">
        <f>IF(N819="zákl. přenesená",J819,0)</f>
        <v>0</v>
      </c>
      <c r="BH819" s="150">
        <f>IF(N819="sníž. přenesená",J819,0)</f>
        <v>0</v>
      </c>
      <c r="BI819" s="150">
        <f>IF(N819="nulová",J819,0)</f>
        <v>0</v>
      </c>
      <c r="BJ819" s="19" t="s">
        <v>76</v>
      </c>
      <c r="BK819" s="150">
        <f>ROUND(I819*H819,2)</f>
        <v>0</v>
      </c>
      <c r="BL819" s="19" t="s">
        <v>415</v>
      </c>
      <c r="BM819" s="149" t="s">
        <v>1250</v>
      </c>
    </row>
    <row r="820" spans="2:65" s="1" customFormat="1">
      <c r="B820" s="34"/>
      <c r="D820" s="151" t="s">
        <v>417</v>
      </c>
      <c r="F820" s="152" t="s">
        <v>1251</v>
      </c>
      <c r="I820" s="153"/>
      <c r="L820" s="34"/>
      <c r="M820" s="154"/>
      <c r="T820" s="55"/>
      <c r="AT820" s="19" t="s">
        <v>417</v>
      </c>
      <c r="AU820" s="19" t="s">
        <v>114</v>
      </c>
    </row>
    <row r="821" spans="2:65" s="1" customFormat="1" ht="37.799999999999997" customHeight="1">
      <c r="B821" s="137"/>
      <c r="C821" s="138" t="s">
        <v>1252</v>
      </c>
      <c r="D821" s="138" t="s">
        <v>411</v>
      </c>
      <c r="E821" s="139" t="s">
        <v>1253</v>
      </c>
      <c r="F821" s="140" t="s">
        <v>1254</v>
      </c>
      <c r="G821" s="141" t="s">
        <v>561</v>
      </c>
      <c r="H821" s="142">
        <v>12.8</v>
      </c>
      <c r="I821" s="143"/>
      <c r="J821" s="144">
        <f>ROUND(I821*H821,2)</f>
        <v>0</v>
      </c>
      <c r="K821" s="140" t="s">
        <v>414</v>
      </c>
      <c r="L821" s="34"/>
      <c r="M821" s="145" t="s">
        <v>3</v>
      </c>
      <c r="N821" s="146" t="s">
        <v>43</v>
      </c>
      <c r="P821" s="147">
        <f>O821*H821</f>
        <v>0</v>
      </c>
      <c r="Q821" s="147">
        <v>1.4999999999999999E-4</v>
      </c>
      <c r="R821" s="147">
        <f>Q821*H821</f>
        <v>1.9199999999999998E-3</v>
      </c>
      <c r="S821" s="147">
        <v>0</v>
      </c>
      <c r="T821" s="148">
        <f>S821*H821</f>
        <v>0</v>
      </c>
      <c r="AR821" s="149" t="s">
        <v>415</v>
      </c>
      <c r="AT821" s="149" t="s">
        <v>411</v>
      </c>
      <c r="AU821" s="149" t="s">
        <v>114</v>
      </c>
      <c r="AY821" s="19" t="s">
        <v>408</v>
      </c>
      <c r="BE821" s="150">
        <f>IF(N821="základní",J821,0)</f>
        <v>0</v>
      </c>
      <c r="BF821" s="150">
        <f>IF(N821="snížená",J821,0)</f>
        <v>0</v>
      </c>
      <c r="BG821" s="150">
        <f>IF(N821="zákl. přenesená",J821,0)</f>
        <v>0</v>
      </c>
      <c r="BH821" s="150">
        <f>IF(N821="sníž. přenesená",J821,0)</f>
        <v>0</v>
      </c>
      <c r="BI821" s="150">
        <f>IF(N821="nulová",J821,0)</f>
        <v>0</v>
      </c>
      <c r="BJ821" s="19" t="s">
        <v>76</v>
      </c>
      <c r="BK821" s="150">
        <f>ROUND(I821*H821,2)</f>
        <v>0</v>
      </c>
      <c r="BL821" s="19" t="s">
        <v>415</v>
      </c>
      <c r="BM821" s="149" t="s">
        <v>1255</v>
      </c>
    </row>
    <row r="822" spans="2:65" s="1" customFormat="1">
      <c r="B822" s="34"/>
      <c r="D822" s="151" t="s">
        <v>417</v>
      </c>
      <c r="F822" s="152" t="s">
        <v>1256</v>
      </c>
      <c r="I822" s="153"/>
      <c r="L822" s="34"/>
      <c r="M822" s="154"/>
      <c r="T822" s="55"/>
      <c r="AT822" s="19" t="s">
        <v>417</v>
      </c>
      <c r="AU822" s="19" t="s">
        <v>114</v>
      </c>
    </row>
    <row r="823" spans="2:65" s="12" customFormat="1">
      <c r="B823" s="155"/>
      <c r="D823" s="156" t="s">
        <v>419</v>
      </c>
      <c r="E823" s="157" t="s">
        <v>3</v>
      </c>
      <c r="F823" s="158" t="s">
        <v>1257</v>
      </c>
      <c r="H823" s="159">
        <v>12.8</v>
      </c>
      <c r="I823" s="160"/>
      <c r="L823" s="155"/>
      <c r="M823" s="161"/>
      <c r="T823" s="162"/>
      <c r="AT823" s="157" t="s">
        <v>419</v>
      </c>
      <c r="AU823" s="157" t="s">
        <v>114</v>
      </c>
      <c r="AV823" s="12" t="s">
        <v>80</v>
      </c>
      <c r="AW823" s="12" t="s">
        <v>33</v>
      </c>
      <c r="AX823" s="12" t="s">
        <v>76</v>
      </c>
      <c r="AY823" s="157" t="s">
        <v>408</v>
      </c>
    </row>
    <row r="824" spans="2:65" s="1" customFormat="1" ht="37.799999999999997" customHeight="1">
      <c r="B824" s="137"/>
      <c r="C824" s="138" t="s">
        <v>1258</v>
      </c>
      <c r="D824" s="138" t="s">
        <v>411</v>
      </c>
      <c r="E824" s="139" t="s">
        <v>1259</v>
      </c>
      <c r="F824" s="140" t="s">
        <v>1260</v>
      </c>
      <c r="G824" s="141" t="s">
        <v>561</v>
      </c>
      <c r="H824" s="142">
        <v>1</v>
      </c>
      <c r="I824" s="143"/>
      <c r="J824" s="144">
        <f>ROUND(I824*H824,2)</f>
        <v>0</v>
      </c>
      <c r="K824" s="140" t="s">
        <v>414</v>
      </c>
      <c r="L824" s="34"/>
      <c r="M824" s="145" t="s">
        <v>3</v>
      </c>
      <c r="N824" s="146" t="s">
        <v>43</v>
      </c>
      <c r="P824" s="147">
        <f>O824*H824</f>
        <v>0</v>
      </c>
      <c r="Q824" s="147">
        <v>8.0000000000000004E-4</v>
      </c>
      <c r="R824" s="147">
        <f>Q824*H824</f>
        <v>8.0000000000000004E-4</v>
      </c>
      <c r="S824" s="147">
        <v>0</v>
      </c>
      <c r="T824" s="148">
        <f>S824*H824</f>
        <v>0</v>
      </c>
      <c r="AR824" s="149" t="s">
        <v>415</v>
      </c>
      <c r="AT824" s="149" t="s">
        <v>411</v>
      </c>
      <c r="AU824" s="149" t="s">
        <v>114</v>
      </c>
      <c r="AY824" s="19" t="s">
        <v>408</v>
      </c>
      <c r="BE824" s="150">
        <f>IF(N824="základní",J824,0)</f>
        <v>0</v>
      </c>
      <c r="BF824" s="150">
        <f>IF(N824="snížená",J824,0)</f>
        <v>0</v>
      </c>
      <c r="BG824" s="150">
        <f>IF(N824="zákl. přenesená",J824,0)</f>
        <v>0</v>
      </c>
      <c r="BH824" s="150">
        <f>IF(N824="sníž. přenesená",J824,0)</f>
        <v>0</v>
      </c>
      <c r="BI824" s="150">
        <f>IF(N824="nulová",J824,0)</f>
        <v>0</v>
      </c>
      <c r="BJ824" s="19" t="s">
        <v>76</v>
      </c>
      <c r="BK824" s="150">
        <f>ROUND(I824*H824,2)</f>
        <v>0</v>
      </c>
      <c r="BL824" s="19" t="s">
        <v>415</v>
      </c>
      <c r="BM824" s="149" t="s">
        <v>1261</v>
      </c>
    </row>
    <row r="825" spans="2:65" s="1" customFormat="1">
      <c r="B825" s="34"/>
      <c r="D825" s="151" t="s">
        <v>417</v>
      </c>
      <c r="F825" s="152" t="s">
        <v>1262</v>
      </c>
      <c r="I825" s="153"/>
      <c r="L825" s="34"/>
      <c r="M825" s="154"/>
      <c r="T825" s="55"/>
      <c r="AT825" s="19" t="s">
        <v>417</v>
      </c>
      <c r="AU825" s="19" t="s">
        <v>114</v>
      </c>
    </row>
    <row r="826" spans="2:65" s="11" customFormat="1" ht="22.8" customHeight="1">
      <c r="B826" s="125"/>
      <c r="D826" s="126" t="s">
        <v>71</v>
      </c>
      <c r="E826" s="135" t="s">
        <v>452</v>
      </c>
      <c r="F826" s="135" t="s">
        <v>1263</v>
      </c>
      <c r="I826" s="128"/>
      <c r="J826" s="136">
        <f>BK826</f>
        <v>0</v>
      </c>
      <c r="L826" s="125"/>
      <c r="M826" s="130"/>
      <c r="P826" s="131">
        <f>P827+P875+P1001+P1065</f>
        <v>0</v>
      </c>
      <c r="R826" s="131">
        <f>R827+R875+R1001+R1065</f>
        <v>97.07820397079999</v>
      </c>
      <c r="T826" s="132">
        <f>T827+T875+T1001+T1065</f>
        <v>1.31E-3</v>
      </c>
      <c r="AR826" s="126" t="s">
        <v>76</v>
      </c>
      <c r="AT826" s="133" t="s">
        <v>71</v>
      </c>
      <c r="AU826" s="133" t="s">
        <v>76</v>
      </c>
      <c r="AY826" s="126" t="s">
        <v>408</v>
      </c>
      <c r="BK826" s="134">
        <f>BK827+BK875+BK1001+BK1065</f>
        <v>0</v>
      </c>
    </row>
    <row r="827" spans="2:65" s="11" customFormat="1" ht="20.85" customHeight="1">
      <c r="B827" s="125"/>
      <c r="D827" s="126" t="s">
        <v>71</v>
      </c>
      <c r="E827" s="135" t="s">
        <v>811</v>
      </c>
      <c r="F827" s="135" t="s">
        <v>1264</v>
      </c>
      <c r="I827" s="128"/>
      <c r="J827" s="136">
        <f>BK827</f>
        <v>0</v>
      </c>
      <c r="L827" s="125"/>
      <c r="M827" s="130"/>
      <c r="P827" s="131">
        <f>P828+SUM(P829:P862)+P866</f>
        <v>0</v>
      </c>
      <c r="R827" s="131">
        <f>R828+SUM(R829:R862)+R866</f>
        <v>11.339174623999998</v>
      </c>
      <c r="T827" s="132">
        <f>T828+SUM(T829:T862)+T866</f>
        <v>5.8067000000000004E-4</v>
      </c>
      <c r="AR827" s="126" t="s">
        <v>76</v>
      </c>
      <c r="AT827" s="133" t="s">
        <v>71</v>
      </c>
      <c r="AU827" s="133" t="s">
        <v>80</v>
      </c>
      <c r="AY827" s="126" t="s">
        <v>408</v>
      </c>
      <c r="BK827" s="134">
        <f>BK828+SUM(BK829:BK862)+BK866</f>
        <v>0</v>
      </c>
    </row>
    <row r="828" spans="2:65" s="1" customFormat="1" ht="37.799999999999997" customHeight="1">
      <c r="B828" s="137"/>
      <c r="C828" s="138" t="s">
        <v>1265</v>
      </c>
      <c r="D828" s="138" t="s">
        <v>411</v>
      </c>
      <c r="E828" s="139" t="s">
        <v>1266</v>
      </c>
      <c r="F828" s="140" t="s">
        <v>1267</v>
      </c>
      <c r="G828" s="141" t="s">
        <v>117</v>
      </c>
      <c r="H828" s="142">
        <v>58.067</v>
      </c>
      <c r="I828" s="143"/>
      <c r="J828" s="144">
        <f>ROUND(I828*H828,2)</f>
        <v>0</v>
      </c>
      <c r="K828" s="140" t="s">
        <v>414</v>
      </c>
      <c r="L828" s="34"/>
      <c r="M828" s="145" t="s">
        <v>3</v>
      </c>
      <c r="N828" s="146" t="s">
        <v>43</v>
      </c>
      <c r="P828" s="147">
        <f>O828*H828</f>
        <v>0</v>
      </c>
      <c r="Q828" s="147">
        <v>0</v>
      </c>
      <c r="R828" s="147">
        <f>Q828*H828</f>
        <v>0</v>
      </c>
      <c r="S828" s="147">
        <v>1.0000000000000001E-5</v>
      </c>
      <c r="T828" s="148">
        <f>S828*H828</f>
        <v>5.8067000000000004E-4</v>
      </c>
      <c r="AR828" s="149" t="s">
        <v>415</v>
      </c>
      <c r="AT828" s="149" t="s">
        <v>411</v>
      </c>
      <c r="AU828" s="149" t="s">
        <v>114</v>
      </c>
      <c r="AY828" s="19" t="s">
        <v>408</v>
      </c>
      <c r="BE828" s="150">
        <f>IF(N828="základní",J828,0)</f>
        <v>0</v>
      </c>
      <c r="BF828" s="150">
        <f>IF(N828="snížená",J828,0)</f>
        <v>0</v>
      </c>
      <c r="BG828" s="150">
        <f>IF(N828="zákl. přenesená",J828,0)</f>
        <v>0</v>
      </c>
      <c r="BH828" s="150">
        <f>IF(N828="sníž. přenesená",J828,0)</f>
        <v>0</v>
      </c>
      <c r="BI828" s="150">
        <f>IF(N828="nulová",J828,0)</f>
        <v>0</v>
      </c>
      <c r="BJ828" s="19" t="s">
        <v>76</v>
      </c>
      <c r="BK828" s="150">
        <f>ROUND(I828*H828,2)</f>
        <v>0</v>
      </c>
      <c r="BL828" s="19" t="s">
        <v>415</v>
      </c>
      <c r="BM828" s="149" t="s">
        <v>1268</v>
      </c>
    </row>
    <row r="829" spans="2:65" s="1" customFormat="1">
      <c r="B829" s="34"/>
      <c r="D829" s="151" t="s">
        <v>417</v>
      </c>
      <c r="F829" s="152" t="s">
        <v>1269</v>
      </c>
      <c r="I829" s="153"/>
      <c r="L829" s="34"/>
      <c r="M829" s="154"/>
      <c r="T829" s="55"/>
      <c r="AT829" s="19" t="s">
        <v>417</v>
      </c>
      <c r="AU829" s="19" t="s">
        <v>114</v>
      </c>
    </row>
    <row r="830" spans="2:65" s="12" customFormat="1">
      <c r="B830" s="155"/>
      <c r="D830" s="156" t="s">
        <v>419</v>
      </c>
      <c r="E830" s="157" t="s">
        <v>3</v>
      </c>
      <c r="F830" s="158" t="s">
        <v>252</v>
      </c>
      <c r="H830" s="159">
        <v>18.324999999999999</v>
      </c>
      <c r="I830" s="160"/>
      <c r="L830" s="155"/>
      <c r="M830" s="161"/>
      <c r="T830" s="162"/>
      <c r="AT830" s="157" t="s">
        <v>419</v>
      </c>
      <c r="AU830" s="157" t="s">
        <v>114</v>
      </c>
      <c r="AV830" s="12" t="s">
        <v>80</v>
      </c>
      <c r="AW830" s="12" t="s">
        <v>33</v>
      </c>
      <c r="AX830" s="12" t="s">
        <v>72</v>
      </c>
      <c r="AY830" s="157" t="s">
        <v>408</v>
      </c>
    </row>
    <row r="831" spans="2:65" s="12" customFormat="1">
      <c r="B831" s="155"/>
      <c r="D831" s="156" t="s">
        <v>419</v>
      </c>
      <c r="E831" s="157" t="s">
        <v>3</v>
      </c>
      <c r="F831" s="158" t="s">
        <v>255</v>
      </c>
      <c r="H831" s="159">
        <v>39.741999999999997</v>
      </c>
      <c r="I831" s="160"/>
      <c r="L831" s="155"/>
      <c r="M831" s="161"/>
      <c r="T831" s="162"/>
      <c r="AT831" s="157" t="s">
        <v>419</v>
      </c>
      <c r="AU831" s="157" t="s">
        <v>114</v>
      </c>
      <c r="AV831" s="12" t="s">
        <v>80</v>
      </c>
      <c r="AW831" s="12" t="s">
        <v>33</v>
      </c>
      <c r="AX831" s="12" t="s">
        <v>72</v>
      </c>
      <c r="AY831" s="157" t="s">
        <v>408</v>
      </c>
    </row>
    <row r="832" spans="2:65" s="14" customFormat="1">
      <c r="B832" s="170"/>
      <c r="D832" s="156" t="s">
        <v>419</v>
      </c>
      <c r="E832" s="171" t="s">
        <v>3</v>
      </c>
      <c r="F832" s="172" t="s">
        <v>451</v>
      </c>
      <c r="H832" s="173">
        <v>58.067</v>
      </c>
      <c r="I832" s="174"/>
      <c r="L832" s="170"/>
      <c r="M832" s="175"/>
      <c r="T832" s="176"/>
      <c r="AT832" s="171" t="s">
        <v>419</v>
      </c>
      <c r="AU832" s="171" t="s">
        <v>114</v>
      </c>
      <c r="AV832" s="14" t="s">
        <v>415</v>
      </c>
      <c r="AW832" s="14" t="s">
        <v>33</v>
      </c>
      <c r="AX832" s="14" t="s">
        <v>76</v>
      </c>
      <c r="AY832" s="171" t="s">
        <v>408</v>
      </c>
    </row>
    <row r="833" spans="2:65" s="1" customFormat="1" ht="55.5" customHeight="1">
      <c r="B833" s="137"/>
      <c r="C833" s="138" t="s">
        <v>1270</v>
      </c>
      <c r="D833" s="138" t="s">
        <v>411</v>
      </c>
      <c r="E833" s="139" t="s">
        <v>1271</v>
      </c>
      <c r="F833" s="140" t="s">
        <v>1272</v>
      </c>
      <c r="G833" s="141" t="s">
        <v>650</v>
      </c>
      <c r="H833" s="142">
        <v>69.963999999999999</v>
      </c>
      <c r="I833" s="143"/>
      <c r="J833" s="144">
        <f>ROUND(I833*H833,2)</f>
        <v>0</v>
      </c>
      <c r="K833" s="140" t="s">
        <v>414</v>
      </c>
      <c r="L833" s="34"/>
      <c r="M833" s="145" t="s">
        <v>3</v>
      </c>
      <c r="N833" s="146" t="s">
        <v>43</v>
      </c>
      <c r="P833" s="147">
        <f>O833*H833</f>
        <v>0</v>
      </c>
      <c r="Q833" s="147">
        <v>0</v>
      </c>
      <c r="R833" s="147">
        <f>Q833*H833</f>
        <v>0</v>
      </c>
      <c r="S833" s="147">
        <v>0</v>
      </c>
      <c r="T833" s="148">
        <f>S833*H833</f>
        <v>0</v>
      </c>
      <c r="AR833" s="149" t="s">
        <v>415</v>
      </c>
      <c r="AT833" s="149" t="s">
        <v>411</v>
      </c>
      <c r="AU833" s="149" t="s">
        <v>114</v>
      </c>
      <c r="AY833" s="19" t="s">
        <v>408</v>
      </c>
      <c r="BE833" s="150">
        <f>IF(N833="základní",J833,0)</f>
        <v>0</v>
      </c>
      <c r="BF833" s="150">
        <f>IF(N833="snížená",J833,0)</f>
        <v>0</v>
      </c>
      <c r="BG833" s="150">
        <f>IF(N833="zákl. přenesená",J833,0)</f>
        <v>0</v>
      </c>
      <c r="BH833" s="150">
        <f>IF(N833="sníž. přenesená",J833,0)</f>
        <v>0</v>
      </c>
      <c r="BI833" s="150">
        <f>IF(N833="nulová",J833,0)</f>
        <v>0</v>
      </c>
      <c r="BJ833" s="19" t="s">
        <v>76</v>
      </c>
      <c r="BK833" s="150">
        <f>ROUND(I833*H833,2)</f>
        <v>0</v>
      </c>
      <c r="BL833" s="19" t="s">
        <v>415</v>
      </c>
      <c r="BM833" s="149" t="s">
        <v>1273</v>
      </c>
    </row>
    <row r="834" spans="2:65" s="1" customFormat="1">
      <c r="B834" s="34"/>
      <c r="D834" s="151" t="s">
        <v>417</v>
      </c>
      <c r="F834" s="152" t="s">
        <v>1274</v>
      </c>
      <c r="I834" s="153"/>
      <c r="L834" s="34"/>
      <c r="M834" s="154"/>
      <c r="T834" s="55"/>
      <c r="AT834" s="19" t="s">
        <v>417</v>
      </c>
      <c r="AU834" s="19" t="s">
        <v>114</v>
      </c>
    </row>
    <row r="835" spans="2:65" s="12" customFormat="1">
      <c r="B835" s="155"/>
      <c r="D835" s="156" t="s">
        <v>419</v>
      </c>
      <c r="E835" s="157" t="s">
        <v>3</v>
      </c>
      <c r="F835" s="158" t="s">
        <v>1275</v>
      </c>
      <c r="H835" s="159">
        <v>46.3</v>
      </c>
      <c r="I835" s="160"/>
      <c r="L835" s="155"/>
      <c r="M835" s="161"/>
      <c r="T835" s="162"/>
      <c r="AT835" s="157" t="s">
        <v>419</v>
      </c>
      <c r="AU835" s="157" t="s">
        <v>114</v>
      </c>
      <c r="AV835" s="12" t="s">
        <v>80</v>
      </c>
      <c r="AW835" s="12" t="s">
        <v>33</v>
      </c>
      <c r="AX835" s="12" t="s">
        <v>72</v>
      </c>
      <c r="AY835" s="157" t="s">
        <v>408</v>
      </c>
    </row>
    <row r="836" spans="2:65" s="12" customFormat="1">
      <c r="B836" s="155"/>
      <c r="D836" s="156" t="s">
        <v>419</v>
      </c>
      <c r="E836" s="157" t="s">
        <v>3</v>
      </c>
      <c r="F836" s="158" t="s">
        <v>1276</v>
      </c>
      <c r="H836" s="159">
        <v>23.664000000000001</v>
      </c>
      <c r="I836" s="160"/>
      <c r="L836" s="155"/>
      <c r="M836" s="161"/>
      <c r="T836" s="162"/>
      <c r="AT836" s="157" t="s">
        <v>419</v>
      </c>
      <c r="AU836" s="157" t="s">
        <v>114</v>
      </c>
      <c r="AV836" s="12" t="s">
        <v>80</v>
      </c>
      <c r="AW836" s="12" t="s">
        <v>33</v>
      </c>
      <c r="AX836" s="12" t="s">
        <v>72</v>
      </c>
      <c r="AY836" s="157" t="s">
        <v>408</v>
      </c>
    </row>
    <row r="837" spans="2:65" s="14" customFormat="1">
      <c r="B837" s="170"/>
      <c r="D837" s="156" t="s">
        <v>419</v>
      </c>
      <c r="E837" s="171" t="s">
        <v>3</v>
      </c>
      <c r="F837" s="172" t="s">
        <v>451</v>
      </c>
      <c r="H837" s="173">
        <v>69.963999999999999</v>
      </c>
      <c r="I837" s="174"/>
      <c r="L837" s="170"/>
      <c r="M837" s="175"/>
      <c r="T837" s="176"/>
      <c r="AT837" s="171" t="s">
        <v>419</v>
      </c>
      <c r="AU837" s="171" t="s">
        <v>114</v>
      </c>
      <c r="AV837" s="14" t="s">
        <v>415</v>
      </c>
      <c r="AW837" s="14" t="s">
        <v>33</v>
      </c>
      <c r="AX837" s="14" t="s">
        <v>76</v>
      </c>
      <c r="AY837" s="171" t="s">
        <v>408</v>
      </c>
    </row>
    <row r="838" spans="2:65" s="1" customFormat="1" ht="16.5" customHeight="1">
      <c r="B838" s="137"/>
      <c r="C838" s="177" t="s">
        <v>1277</v>
      </c>
      <c r="D838" s="177" t="s">
        <v>513</v>
      </c>
      <c r="E838" s="178" t="s">
        <v>1278</v>
      </c>
      <c r="F838" s="179" t="s">
        <v>1279</v>
      </c>
      <c r="G838" s="180" t="s">
        <v>650</v>
      </c>
      <c r="H838" s="181">
        <v>76.959999999999994</v>
      </c>
      <c r="I838" s="182"/>
      <c r="J838" s="183">
        <f>ROUND(I838*H838,2)</f>
        <v>0</v>
      </c>
      <c r="K838" s="179" t="s">
        <v>414</v>
      </c>
      <c r="L838" s="184"/>
      <c r="M838" s="185" t="s">
        <v>3</v>
      </c>
      <c r="N838" s="186" t="s">
        <v>43</v>
      </c>
      <c r="P838" s="147">
        <f>O838*H838</f>
        <v>0</v>
      </c>
      <c r="Q838" s="147">
        <v>2.9999999999999997E-4</v>
      </c>
      <c r="R838" s="147">
        <f>Q838*H838</f>
        <v>2.3087999999999997E-2</v>
      </c>
      <c r="S838" s="147">
        <v>0</v>
      </c>
      <c r="T838" s="148">
        <f>S838*H838</f>
        <v>0</v>
      </c>
      <c r="AR838" s="149" t="s">
        <v>470</v>
      </c>
      <c r="AT838" s="149" t="s">
        <v>513</v>
      </c>
      <c r="AU838" s="149" t="s">
        <v>114</v>
      </c>
      <c r="AY838" s="19" t="s">
        <v>408</v>
      </c>
      <c r="BE838" s="150">
        <f>IF(N838="základní",J838,0)</f>
        <v>0</v>
      </c>
      <c r="BF838" s="150">
        <f>IF(N838="snížená",J838,0)</f>
        <v>0</v>
      </c>
      <c r="BG838" s="150">
        <f>IF(N838="zákl. přenesená",J838,0)</f>
        <v>0</v>
      </c>
      <c r="BH838" s="150">
        <f>IF(N838="sníž. přenesená",J838,0)</f>
        <v>0</v>
      </c>
      <c r="BI838" s="150">
        <f>IF(N838="nulová",J838,0)</f>
        <v>0</v>
      </c>
      <c r="BJ838" s="19" t="s">
        <v>76</v>
      </c>
      <c r="BK838" s="150">
        <f>ROUND(I838*H838,2)</f>
        <v>0</v>
      </c>
      <c r="BL838" s="19" t="s">
        <v>415</v>
      </c>
      <c r="BM838" s="149" t="s">
        <v>1280</v>
      </c>
    </row>
    <row r="839" spans="2:65" s="12" customFormat="1">
      <c r="B839" s="155"/>
      <c r="D839" s="156" t="s">
        <v>419</v>
      </c>
      <c r="F839" s="158" t="s">
        <v>1281</v>
      </c>
      <c r="H839" s="159">
        <v>76.959999999999994</v>
      </c>
      <c r="I839" s="160"/>
      <c r="L839" s="155"/>
      <c r="M839" s="161"/>
      <c r="T839" s="162"/>
      <c r="AT839" s="157" t="s">
        <v>419</v>
      </c>
      <c r="AU839" s="157" t="s">
        <v>114</v>
      </c>
      <c r="AV839" s="12" t="s">
        <v>80</v>
      </c>
      <c r="AW839" s="12" t="s">
        <v>4</v>
      </c>
      <c r="AX839" s="12" t="s">
        <v>76</v>
      </c>
      <c r="AY839" s="157" t="s">
        <v>408</v>
      </c>
    </row>
    <row r="840" spans="2:65" s="1" customFormat="1" ht="44.25" customHeight="1">
      <c r="B840" s="137"/>
      <c r="C840" s="138" t="s">
        <v>1282</v>
      </c>
      <c r="D840" s="138" t="s">
        <v>411</v>
      </c>
      <c r="E840" s="139" t="s">
        <v>1283</v>
      </c>
      <c r="F840" s="140" t="s">
        <v>1284</v>
      </c>
      <c r="G840" s="141" t="s">
        <v>650</v>
      </c>
      <c r="H840" s="142">
        <v>1229.5650000000001</v>
      </c>
      <c r="I840" s="143"/>
      <c r="J840" s="144">
        <f>ROUND(I840*H840,2)</f>
        <v>0</v>
      </c>
      <c r="K840" s="140" t="s">
        <v>414</v>
      </c>
      <c r="L840" s="34"/>
      <c r="M840" s="145" t="s">
        <v>3</v>
      </c>
      <c r="N840" s="146" t="s">
        <v>43</v>
      </c>
      <c r="P840" s="147">
        <f>O840*H840</f>
        <v>0</v>
      </c>
      <c r="Q840" s="147">
        <v>0</v>
      </c>
      <c r="R840" s="147">
        <f>Q840*H840</f>
        <v>0</v>
      </c>
      <c r="S840" s="147">
        <v>0</v>
      </c>
      <c r="T840" s="148">
        <f>S840*H840</f>
        <v>0</v>
      </c>
      <c r="AR840" s="149" t="s">
        <v>415</v>
      </c>
      <c r="AT840" s="149" t="s">
        <v>411</v>
      </c>
      <c r="AU840" s="149" t="s">
        <v>114</v>
      </c>
      <c r="AY840" s="19" t="s">
        <v>408</v>
      </c>
      <c r="BE840" s="150">
        <f>IF(N840="základní",J840,0)</f>
        <v>0</v>
      </c>
      <c r="BF840" s="150">
        <f>IF(N840="snížená",J840,0)</f>
        <v>0</v>
      </c>
      <c r="BG840" s="150">
        <f>IF(N840="zákl. přenesená",J840,0)</f>
        <v>0</v>
      </c>
      <c r="BH840" s="150">
        <f>IF(N840="sníž. přenesená",J840,0)</f>
        <v>0</v>
      </c>
      <c r="BI840" s="150">
        <f>IF(N840="nulová",J840,0)</f>
        <v>0</v>
      </c>
      <c r="BJ840" s="19" t="s">
        <v>76</v>
      </c>
      <c r="BK840" s="150">
        <f>ROUND(I840*H840,2)</f>
        <v>0</v>
      </c>
      <c r="BL840" s="19" t="s">
        <v>415</v>
      </c>
      <c r="BM840" s="149" t="s">
        <v>1285</v>
      </c>
    </row>
    <row r="841" spans="2:65" s="1" customFormat="1">
      <c r="B841" s="34"/>
      <c r="D841" s="151" t="s">
        <v>417</v>
      </c>
      <c r="F841" s="152" t="s">
        <v>1286</v>
      </c>
      <c r="I841" s="153"/>
      <c r="L841" s="34"/>
      <c r="M841" s="154"/>
      <c r="T841" s="55"/>
      <c r="AT841" s="19" t="s">
        <v>417</v>
      </c>
      <c r="AU841" s="19" t="s">
        <v>114</v>
      </c>
    </row>
    <row r="842" spans="2:65" s="1" customFormat="1" ht="16.5" customHeight="1">
      <c r="B842" s="137"/>
      <c r="C842" s="177" t="s">
        <v>1287</v>
      </c>
      <c r="D842" s="177" t="s">
        <v>513</v>
      </c>
      <c r="E842" s="178" t="s">
        <v>1288</v>
      </c>
      <c r="F842" s="179" t="s">
        <v>1289</v>
      </c>
      <c r="G842" s="180" t="s">
        <v>650</v>
      </c>
      <c r="H842" s="181">
        <v>1241.989</v>
      </c>
      <c r="I842" s="182"/>
      <c r="J842" s="183">
        <f>ROUND(I842*H842,2)</f>
        <v>0</v>
      </c>
      <c r="K842" s="179" t="s">
        <v>414</v>
      </c>
      <c r="L842" s="184"/>
      <c r="M842" s="185" t="s">
        <v>3</v>
      </c>
      <c r="N842" s="186" t="s">
        <v>43</v>
      </c>
      <c r="P842" s="147">
        <f>O842*H842</f>
        <v>0</v>
      </c>
      <c r="Q842" s="147">
        <v>5.0000000000000002E-5</v>
      </c>
      <c r="R842" s="147">
        <f>Q842*H842</f>
        <v>6.2099450000000007E-2</v>
      </c>
      <c r="S842" s="147">
        <v>0</v>
      </c>
      <c r="T842" s="148">
        <f>S842*H842</f>
        <v>0</v>
      </c>
      <c r="AR842" s="149" t="s">
        <v>470</v>
      </c>
      <c r="AT842" s="149" t="s">
        <v>513</v>
      </c>
      <c r="AU842" s="149" t="s">
        <v>114</v>
      </c>
      <c r="AY842" s="19" t="s">
        <v>408</v>
      </c>
      <c r="BE842" s="150">
        <f>IF(N842="základní",J842,0)</f>
        <v>0</v>
      </c>
      <c r="BF842" s="150">
        <f>IF(N842="snížená",J842,0)</f>
        <v>0</v>
      </c>
      <c r="BG842" s="150">
        <f>IF(N842="zákl. přenesená",J842,0)</f>
        <v>0</v>
      </c>
      <c r="BH842" s="150">
        <f>IF(N842="sníž. přenesená",J842,0)</f>
        <v>0</v>
      </c>
      <c r="BI842" s="150">
        <f>IF(N842="nulová",J842,0)</f>
        <v>0</v>
      </c>
      <c r="BJ842" s="19" t="s">
        <v>76</v>
      </c>
      <c r="BK842" s="150">
        <f>ROUND(I842*H842,2)</f>
        <v>0</v>
      </c>
      <c r="BL842" s="19" t="s">
        <v>415</v>
      </c>
      <c r="BM842" s="149" t="s">
        <v>1290</v>
      </c>
    </row>
    <row r="843" spans="2:65" s="12" customFormat="1">
      <c r="B843" s="155"/>
      <c r="D843" s="156" t="s">
        <v>419</v>
      </c>
      <c r="E843" s="157" t="s">
        <v>3</v>
      </c>
      <c r="F843" s="158" t="s">
        <v>1291</v>
      </c>
      <c r="H843" s="159">
        <v>1129.0809999999999</v>
      </c>
      <c r="I843" s="160"/>
      <c r="L843" s="155"/>
      <c r="M843" s="161"/>
      <c r="T843" s="162"/>
      <c r="AT843" s="157" t="s">
        <v>419</v>
      </c>
      <c r="AU843" s="157" t="s">
        <v>114</v>
      </c>
      <c r="AV843" s="12" t="s">
        <v>80</v>
      </c>
      <c r="AW843" s="12" t="s">
        <v>33</v>
      </c>
      <c r="AX843" s="12" t="s">
        <v>76</v>
      </c>
      <c r="AY843" s="157" t="s">
        <v>408</v>
      </c>
    </row>
    <row r="844" spans="2:65" s="12" customFormat="1">
      <c r="B844" s="155"/>
      <c r="D844" s="156" t="s">
        <v>419</v>
      </c>
      <c r="F844" s="158" t="s">
        <v>1292</v>
      </c>
      <c r="H844" s="159">
        <v>1241.989</v>
      </c>
      <c r="I844" s="160"/>
      <c r="L844" s="155"/>
      <c r="M844" s="161"/>
      <c r="T844" s="162"/>
      <c r="AT844" s="157" t="s">
        <v>419</v>
      </c>
      <c r="AU844" s="157" t="s">
        <v>114</v>
      </c>
      <c r="AV844" s="12" t="s">
        <v>80</v>
      </c>
      <c r="AW844" s="12" t="s">
        <v>4</v>
      </c>
      <c r="AX844" s="12" t="s">
        <v>76</v>
      </c>
      <c r="AY844" s="157" t="s">
        <v>408</v>
      </c>
    </row>
    <row r="845" spans="2:65" s="1" customFormat="1" ht="24.15" customHeight="1">
      <c r="B845" s="137"/>
      <c r="C845" s="177" t="s">
        <v>1293</v>
      </c>
      <c r="D845" s="177" t="s">
        <v>513</v>
      </c>
      <c r="E845" s="178" t="s">
        <v>1294</v>
      </c>
      <c r="F845" s="179" t="s">
        <v>1295</v>
      </c>
      <c r="G845" s="180" t="s">
        <v>650</v>
      </c>
      <c r="H845" s="181">
        <v>110.532</v>
      </c>
      <c r="I845" s="182"/>
      <c r="J845" s="183">
        <f>ROUND(I845*H845,2)</f>
        <v>0</v>
      </c>
      <c r="K845" s="179" t="s">
        <v>414</v>
      </c>
      <c r="L845" s="184"/>
      <c r="M845" s="185" t="s">
        <v>3</v>
      </c>
      <c r="N845" s="186" t="s">
        <v>43</v>
      </c>
      <c r="P845" s="147">
        <f>O845*H845</f>
        <v>0</v>
      </c>
      <c r="Q845" s="147">
        <v>1E-4</v>
      </c>
      <c r="R845" s="147">
        <f>Q845*H845</f>
        <v>1.1053200000000001E-2</v>
      </c>
      <c r="S845" s="147">
        <v>0</v>
      </c>
      <c r="T845" s="148">
        <f>S845*H845</f>
        <v>0</v>
      </c>
      <c r="AR845" s="149" t="s">
        <v>470</v>
      </c>
      <c r="AT845" s="149" t="s">
        <v>513</v>
      </c>
      <c r="AU845" s="149" t="s">
        <v>114</v>
      </c>
      <c r="AY845" s="19" t="s">
        <v>408</v>
      </c>
      <c r="BE845" s="150">
        <f>IF(N845="základní",J845,0)</f>
        <v>0</v>
      </c>
      <c r="BF845" s="150">
        <f>IF(N845="snížená",J845,0)</f>
        <v>0</v>
      </c>
      <c r="BG845" s="150">
        <f>IF(N845="zákl. přenesená",J845,0)</f>
        <v>0</v>
      </c>
      <c r="BH845" s="150">
        <f>IF(N845="sníž. přenesená",J845,0)</f>
        <v>0</v>
      </c>
      <c r="BI845" s="150">
        <f>IF(N845="nulová",J845,0)</f>
        <v>0</v>
      </c>
      <c r="BJ845" s="19" t="s">
        <v>76</v>
      </c>
      <c r="BK845" s="150">
        <f>ROUND(I845*H845,2)</f>
        <v>0</v>
      </c>
      <c r="BL845" s="19" t="s">
        <v>415</v>
      </c>
      <c r="BM845" s="149" t="s">
        <v>1296</v>
      </c>
    </row>
    <row r="846" spans="2:65" s="12" customFormat="1">
      <c r="B846" s="155"/>
      <c r="D846" s="156" t="s">
        <v>419</v>
      </c>
      <c r="E846" s="157" t="s">
        <v>3</v>
      </c>
      <c r="F846" s="158" t="s">
        <v>1297</v>
      </c>
      <c r="H846" s="159">
        <v>46.3</v>
      </c>
      <c r="I846" s="160"/>
      <c r="L846" s="155"/>
      <c r="M846" s="161"/>
      <c r="T846" s="162"/>
      <c r="AT846" s="157" t="s">
        <v>419</v>
      </c>
      <c r="AU846" s="157" t="s">
        <v>114</v>
      </c>
      <c r="AV846" s="12" t="s">
        <v>80</v>
      </c>
      <c r="AW846" s="12" t="s">
        <v>33</v>
      </c>
      <c r="AX846" s="12" t="s">
        <v>72</v>
      </c>
      <c r="AY846" s="157" t="s">
        <v>408</v>
      </c>
    </row>
    <row r="847" spans="2:65" s="12" customFormat="1">
      <c r="B847" s="155"/>
      <c r="D847" s="156" t="s">
        <v>419</v>
      </c>
      <c r="E847" s="157" t="s">
        <v>3</v>
      </c>
      <c r="F847" s="158" t="s">
        <v>1298</v>
      </c>
      <c r="H847" s="159">
        <v>23.664000000000001</v>
      </c>
      <c r="I847" s="160"/>
      <c r="L847" s="155"/>
      <c r="M847" s="161"/>
      <c r="T847" s="162"/>
      <c r="AT847" s="157" t="s">
        <v>419</v>
      </c>
      <c r="AU847" s="157" t="s">
        <v>114</v>
      </c>
      <c r="AV847" s="12" t="s">
        <v>80</v>
      </c>
      <c r="AW847" s="12" t="s">
        <v>33</v>
      </c>
      <c r="AX847" s="12" t="s">
        <v>72</v>
      </c>
      <c r="AY847" s="157" t="s">
        <v>408</v>
      </c>
    </row>
    <row r="848" spans="2:65" s="12" customFormat="1">
      <c r="B848" s="155"/>
      <c r="D848" s="156" t="s">
        <v>419</v>
      </c>
      <c r="E848" s="157" t="s">
        <v>3</v>
      </c>
      <c r="F848" s="158" t="s">
        <v>1299</v>
      </c>
      <c r="H848" s="159">
        <v>19.920000000000002</v>
      </c>
      <c r="I848" s="160"/>
      <c r="L848" s="155"/>
      <c r="M848" s="161"/>
      <c r="T848" s="162"/>
      <c r="AT848" s="157" t="s">
        <v>419</v>
      </c>
      <c r="AU848" s="157" t="s">
        <v>114</v>
      </c>
      <c r="AV848" s="12" t="s">
        <v>80</v>
      </c>
      <c r="AW848" s="12" t="s">
        <v>33</v>
      </c>
      <c r="AX848" s="12" t="s">
        <v>72</v>
      </c>
      <c r="AY848" s="157" t="s">
        <v>408</v>
      </c>
    </row>
    <row r="849" spans="2:65" s="12" customFormat="1">
      <c r="B849" s="155"/>
      <c r="D849" s="156" t="s">
        <v>419</v>
      </c>
      <c r="E849" s="157" t="s">
        <v>3</v>
      </c>
      <c r="F849" s="158" t="s">
        <v>1300</v>
      </c>
      <c r="H849" s="159">
        <v>6.5</v>
      </c>
      <c r="I849" s="160"/>
      <c r="L849" s="155"/>
      <c r="M849" s="161"/>
      <c r="T849" s="162"/>
      <c r="AT849" s="157" t="s">
        <v>419</v>
      </c>
      <c r="AU849" s="157" t="s">
        <v>114</v>
      </c>
      <c r="AV849" s="12" t="s">
        <v>80</v>
      </c>
      <c r="AW849" s="12" t="s">
        <v>33</v>
      </c>
      <c r="AX849" s="12" t="s">
        <v>72</v>
      </c>
      <c r="AY849" s="157" t="s">
        <v>408</v>
      </c>
    </row>
    <row r="850" spans="2:65" s="12" customFormat="1">
      <c r="B850" s="155"/>
      <c r="D850" s="156" t="s">
        <v>419</v>
      </c>
      <c r="E850" s="157" t="s">
        <v>3</v>
      </c>
      <c r="F850" s="158" t="s">
        <v>1301</v>
      </c>
      <c r="H850" s="159">
        <v>4.0999999999999996</v>
      </c>
      <c r="I850" s="160"/>
      <c r="L850" s="155"/>
      <c r="M850" s="161"/>
      <c r="T850" s="162"/>
      <c r="AT850" s="157" t="s">
        <v>419</v>
      </c>
      <c r="AU850" s="157" t="s">
        <v>114</v>
      </c>
      <c r="AV850" s="12" t="s">
        <v>80</v>
      </c>
      <c r="AW850" s="12" t="s">
        <v>33</v>
      </c>
      <c r="AX850" s="12" t="s">
        <v>72</v>
      </c>
      <c r="AY850" s="157" t="s">
        <v>408</v>
      </c>
    </row>
    <row r="851" spans="2:65" s="14" customFormat="1">
      <c r="B851" s="170"/>
      <c r="D851" s="156" t="s">
        <v>419</v>
      </c>
      <c r="E851" s="171" t="s">
        <v>3</v>
      </c>
      <c r="F851" s="172" t="s">
        <v>451</v>
      </c>
      <c r="H851" s="173">
        <v>100.48399999999999</v>
      </c>
      <c r="I851" s="174"/>
      <c r="L851" s="170"/>
      <c r="M851" s="175"/>
      <c r="T851" s="176"/>
      <c r="AT851" s="171" t="s">
        <v>419</v>
      </c>
      <c r="AU851" s="171" t="s">
        <v>114</v>
      </c>
      <c r="AV851" s="14" t="s">
        <v>415</v>
      </c>
      <c r="AW851" s="14" t="s">
        <v>33</v>
      </c>
      <c r="AX851" s="14" t="s">
        <v>76</v>
      </c>
      <c r="AY851" s="171" t="s">
        <v>408</v>
      </c>
    </row>
    <row r="852" spans="2:65" s="12" customFormat="1">
      <c r="B852" s="155"/>
      <c r="D852" s="156" t="s">
        <v>419</v>
      </c>
      <c r="F852" s="158" t="s">
        <v>1302</v>
      </c>
      <c r="H852" s="159">
        <v>110.532</v>
      </c>
      <c r="I852" s="160"/>
      <c r="L852" s="155"/>
      <c r="M852" s="161"/>
      <c r="T852" s="162"/>
      <c r="AT852" s="157" t="s">
        <v>419</v>
      </c>
      <c r="AU852" s="157" t="s">
        <v>114</v>
      </c>
      <c r="AV852" s="12" t="s">
        <v>80</v>
      </c>
      <c r="AW852" s="12" t="s">
        <v>4</v>
      </c>
      <c r="AX852" s="12" t="s">
        <v>76</v>
      </c>
      <c r="AY852" s="157" t="s">
        <v>408</v>
      </c>
    </row>
    <row r="853" spans="2:65" s="1" customFormat="1" ht="37.799999999999997" customHeight="1">
      <c r="B853" s="137"/>
      <c r="C853" s="138" t="s">
        <v>1303</v>
      </c>
      <c r="D853" s="138" t="s">
        <v>411</v>
      </c>
      <c r="E853" s="139" t="s">
        <v>1304</v>
      </c>
      <c r="F853" s="140" t="s">
        <v>1305</v>
      </c>
      <c r="G853" s="141" t="s">
        <v>117</v>
      </c>
      <c r="H853" s="142">
        <v>32.491</v>
      </c>
      <c r="I853" s="143"/>
      <c r="J853" s="144">
        <f>ROUND(I853*H853,2)</f>
        <v>0</v>
      </c>
      <c r="K853" s="140" t="s">
        <v>414</v>
      </c>
      <c r="L853" s="34"/>
      <c r="M853" s="145" t="s">
        <v>3</v>
      </c>
      <c r="N853" s="146" t="s">
        <v>43</v>
      </c>
      <c r="P853" s="147">
        <f>O853*H853</f>
        <v>0</v>
      </c>
      <c r="Q853" s="147">
        <v>4.3839999999999999E-3</v>
      </c>
      <c r="R853" s="147">
        <f>Q853*H853</f>
        <v>0.142440544</v>
      </c>
      <c r="S853" s="147">
        <v>0</v>
      </c>
      <c r="T853" s="148">
        <f>S853*H853</f>
        <v>0</v>
      </c>
      <c r="AR853" s="149" t="s">
        <v>415</v>
      </c>
      <c r="AT853" s="149" t="s">
        <v>411</v>
      </c>
      <c r="AU853" s="149" t="s">
        <v>114</v>
      </c>
      <c r="AY853" s="19" t="s">
        <v>408</v>
      </c>
      <c r="BE853" s="150">
        <f>IF(N853="základní",J853,0)</f>
        <v>0</v>
      </c>
      <c r="BF853" s="150">
        <f>IF(N853="snížená",J853,0)</f>
        <v>0</v>
      </c>
      <c r="BG853" s="150">
        <f>IF(N853="zákl. přenesená",J853,0)</f>
        <v>0</v>
      </c>
      <c r="BH853" s="150">
        <f>IF(N853="sníž. přenesená",J853,0)</f>
        <v>0</v>
      </c>
      <c r="BI853" s="150">
        <f>IF(N853="nulová",J853,0)</f>
        <v>0</v>
      </c>
      <c r="BJ853" s="19" t="s">
        <v>76</v>
      </c>
      <c r="BK853" s="150">
        <f>ROUND(I853*H853,2)</f>
        <v>0</v>
      </c>
      <c r="BL853" s="19" t="s">
        <v>415</v>
      </c>
      <c r="BM853" s="149" t="s">
        <v>1306</v>
      </c>
    </row>
    <row r="854" spans="2:65" s="1" customFormat="1">
      <c r="B854" s="34"/>
      <c r="D854" s="151" t="s">
        <v>417</v>
      </c>
      <c r="F854" s="152" t="s">
        <v>1307</v>
      </c>
      <c r="I854" s="153"/>
      <c r="L854" s="34"/>
      <c r="M854" s="154"/>
      <c r="T854" s="55"/>
      <c r="AT854" s="19" t="s">
        <v>417</v>
      </c>
      <c r="AU854" s="19" t="s">
        <v>114</v>
      </c>
    </row>
    <row r="855" spans="2:65" s="13" customFormat="1">
      <c r="B855" s="164"/>
      <c r="D855" s="156" t="s">
        <v>419</v>
      </c>
      <c r="E855" s="165" t="s">
        <v>3</v>
      </c>
      <c r="F855" s="166" t="s">
        <v>1308</v>
      </c>
      <c r="H855" s="165" t="s">
        <v>3</v>
      </c>
      <c r="I855" s="167"/>
      <c r="L855" s="164"/>
      <c r="M855" s="168"/>
      <c r="T855" s="169"/>
      <c r="AT855" s="165" t="s">
        <v>419</v>
      </c>
      <c r="AU855" s="165" t="s">
        <v>114</v>
      </c>
      <c r="AV855" s="13" t="s">
        <v>76</v>
      </c>
      <c r="AW855" s="13" t="s">
        <v>33</v>
      </c>
      <c r="AX855" s="13" t="s">
        <v>72</v>
      </c>
      <c r="AY855" s="165" t="s">
        <v>408</v>
      </c>
    </row>
    <row r="856" spans="2:65" s="12" customFormat="1">
      <c r="B856" s="155"/>
      <c r="D856" s="156" t="s">
        <v>419</v>
      </c>
      <c r="E856" s="157" t="s">
        <v>3</v>
      </c>
      <c r="F856" s="158" t="s">
        <v>1309</v>
      </c>
      <c r="H856" s="159">
        <v>17.491</v>
      </c>
      <c r="I856" s="160"/>
      <c r="L856" s="155"/>
      <c r="M856" s="161"/>
      <c r="T856" s="162"/>
      <c r="AT856" s="157" t="s">
        <v>419</v>
      </c>
      <c r="AU856" s="157" t="s">
        <v>114</v>
      </c>
      <c r="AV856" s="12" t="s">
        <v>80</v>
      </c>
      <c r="AW856" s="12" t="s">
        <v>33</v>
      </c>
      <c r="AX856" s="12" t="s">
        <v>72</v>
      </c>
      <c r="AY856" s="157" t="s">
        <v>408</v>
      </c>
    </row>
    <row r="857" spans="2:65" s="12" customFormat="1">
      <c r="B857" s="155"/>
      <c r="D857" s="156" t="s">
        <v>419</v>
      </c>
      <c r="E857" s="157" t="s">
        <v>3</v>
      </c>
      <c r="F857" s="158" t="s">
        <v>1310</v>
      </c>
      <c r="H857" s="159">
        <v>15</v>
      </c>
      <c r="I857" s="160"/>
      <c r="L857" s="155"/>
      <c r="M857" s="161"/>
      <c r="T857" s="162"/>
      <c r="AT857" s="157" t="s">
        <v>419</v>
      </c>
      <c r="AU857" s="157" t="s">
        <v>114</v>
      </c>
      <c r="AV857" s="12" t="s">
        <v>80</v>
      </c>
      <c r="AW857" s="12" t="s">
        <v>33</v>
      </c>
      <c r="AX857" s="12" t="s">
        <v>72</v>
      </c>
      <c r="AY857" s="157" t="s">
        <v>408</v>
      </c>
    </row>
    <row r="858" spans="2:65" s="14" customFormat="1">
      <c r="B858" s="170"/>
      <c r="D858" s="156" t="s">
        <v>419</v>
      </c>
      <c r="E858" s="171" t="s">
        <v>3</v>
      </c>
      <c r="F858" s="172" t="s">
        <v>451</v>
      </c>
      <c r="H858" s="173">
        <v>32.491</v>
      </c>
      <c r="I858" s="174"/>
      <c r="L858" s="170"/>
      <c r="M858" s="175"/>
      <c r="T858" s="176"/>
      <c r="AT858" s="171" t="s">
        <v>419</v>
      </c>
      <c r="AU858" s="171" t="s">
        <v>114</v>
      </c>
      <c r="AV858" s="14" t="s">
        <v>415</v>
      </c>
      <c r="AW858" s="14" t="s">
        <v>33</v>
      </c>
      <c r="AX858" s="14" t="s">
        <v>76</v>
      </c>
      <c r="AY858" s="171" t="s">
        <v>408</v>
      </c>
    </row>
    <row r="859" spans="2:65" s="1" customFormat="1" ht="33" customHeight="1">
      <c r="B859" s="137"/>
      <c r="C859" s="138" t="s">
        <v>1311</v>
      </c>
      <c r="D859" s="138" t="s">
        <v>411</v>
      </c>
      <c r="E859" s="139" t="s">
        <v>1312</v>
      </c>
      <c r="F859" s="140" t="s">
        <v>1313</v>
      </c>
      <c r="G859" s="141" t="s">
        <v>117</v>
      </c>
      <c r="H859" s="142">
        <v>4.5</v>
      </c>
      <c r="I859" s="143"/>
      <c r="J859" s="144">
        <f>ROUND(I859*H859,2)</f>
        <v>0</v>
      </c>
      <c r="K859" s="140" t="s">
        <v>414</v>
      </c>
      <c r="L859" s="34"/>
      <c r="M859" s="145" t="s">
        <v>3</v>
      </c>
      <c r="N859" s="146" t="s">
        <v>43</v>
      </c>
      <c r="P859" s="147">
        <f>O859*H859</f>
        <v>0</v>
      </c>
      <c r="Q859" s="147">
        <v>4.2000000000000003E-2</v>
      </c>
      <c r="R859" s="147">
        <f>Q859*H859</f>
        <v>0.189</v>
      </c>
      <c r="S859" s="147">
        <v>0</v>
      </c>
      <c r="T859" s="148">
        <f>S859*H859</f>
        <v>0</v>
      </c>
      <c r="AR859" s="149" t="s">
        <v>415</v>
      </c>
      <c r="AT859" s="149" t="s">
        <v>411</v>
      </c>
      <c r="AU859" s="149" t="s">
        <v>114</v>
      </c>
      <c r="AY859" s="19" t="s">
        <v>408</v>
      </c>
      <c r="BE859" s="150">
        <f>IF(N859="základní",J859,0)</f>
        <v>0</v>
      </c>
      <c r="BF859" s="150">
        <f>IF(N859="snížená",J859,0)</f>
        <v>0</v>
      </c>
      <c r="BG859" s="150">
        <f>IF(N859="zákl. přenesená",J859,0)</f>
        <v>0</v>
      </c>
      <c r="BH859" s="150">
        <f>IF(N859="sníž. přenesená",J859,0)</f>
        <v>0</v>
      </c>
      <c r="BI859" s="150">
        <f>IF(N859="nulová",J859,0)</f>
        <v>0</v>
      </c>
      <c r="BJ859" s="19" t="s">
        <v>76</v>
      </c>
      <c r="BK859" s="150">
        <f>ROUND(I859*H859,2)</f>
        <v>0</v>
      </c>
      <c r="BL859" s="19" t="s">
        <v>415</v>
      </c>
      <c r="BM859" s="149" t="s">
        <v>1314</v>
      </c>
    </row>
    <row r="860" spans="2:65" s="1" customFormat="1">
      <c r="B860" s="34"/>
      <c r="D860" s="151" t="s">
        <v>417</v>
      </c>
      <c r="F860" s="152" t="s">
        <v>1315</v>
      </c>
      <c r="I860" s="153"/>
      <c r="L860" s="34"/>
      <c r="M860" s="154"/>
      <c r="T860" s="55"/>
      <c r="AT860" s="19" t="s">
        <v>417</v>
      </c>
      <c r="AU860" s="19" t="s">
        <v>114</v>
      </c>
    </row>
    <row r="861" spans="2:65" s="12" customFormat="1">
      <c r="B861" s="155"/>
      <c r="D861" s="156" t="s">
        <v>419</v>
      </c>
      <c r="E861" s="157" t="s">
        <v>3</v>
      </c>
      <c r="F861" s="158" t="s">
        <v>1316</v>
      </c>
      <c r="H861" s="159">
        <v>4.5</v>
      </c>
      <c r="I861" s="160"/>
      <c r="L861" s="155"/>
      <c r="M861" s="161"/>
      <c r="T861" s="162"/>
      <c r="AT861" s="157" t="s">
        <v>419</v>
      </c>
      <c r="AU861" s="157" t="s">
        <v>114</v>
      </c>
      <c r="AV861" s="12" t="s">
        <v>80</v>
      </c>
      <c r="AW861" s="12" t="s">
        <v>33</v>
      </c>
      <c r="AX861" s="12" t="s">
        <v>76</v>
      </c>
      <c r="AY861" s="157" t="s">
        <v>408</v>
      </c>
    </row>
    <row r="862" spans="2:65" s="16" customFormat="1" ht="20.85" customHeight="1">
      <c r="B862" s="194"/>
      <c r="D862" s="195" t="s">
        <v>71</v>
      </c>
      <c r="E862" s="195" t="s">
        <v>1317</v>
      </c>
      <c r="F862" s="195" t="s">
        <v>1318</v>
      </c>
      <c r="I862" s="196"/>
      <c r="J862" s="197">
        <f>BK862</f>
        <v>0</v>
      </c>
      <c r="L862" s="194"/>
      <c r="M862" s="198"/>
      <c r="P862" s="199">
        <f>SUM(P863:P865)</f>
        <v>0</v>
      </c>
      <c r="R862" s="199">
        <f>SUM(R863:R865)</f>
        <v>2.4141909999999998</v>
      </c>
      <c r="T862" s="200">
        <f>SUM(T863:T865)</f>
        <v>0</v>
      </c>
      <c r="AR862" s="195" t="s">
        <v>76</v>
      </c>
      <c r="AT862" s="201" t="s">
        <v>71</v>
      </c>
      <c r="AU862" s="201" t="s">
        <v>114</v>
      </c>
      <c r="AY862" s="195" t="s">
        <v>408</v>
      </c>
      <c r="BK862" s="202">
        <f>SUM(BK863:BK865)</f>
        <v>0</v>
      </c>
    </row>
    <row r="863" spans="2:65" s="1" customFormat="1" ht="37.799999999999997" customHeight="1">
      <c r="B863" s="137"/>
      <c r="C863" s="138" t="s">
        <v>1319</v>
      </c>
      <c r="D863" s="138" t="s">
        <v>411</v>
      </c>
      <c r="E863" s="139" t="s">
        <v>1320</v>
      </c>
      <c r="F863" s="140" t="s">
        <v>1321</v>
      </c>
      <c r="G863" s="141" t="s">
        <v>117</v>
      </c>
      <c r="H863" s="142">
        <v>185.70699999999999</v>
      </c>
      <c r="I863" s="143"/>
      <c r="J863" s="144">
        <f>ROUND(I863*H863,2)</f>
        <v>0</v>
      </c>
      <c r="K863" s="140" t="s">
        <v>414</v>
      </c>
      <c r="L863" s="34"/>
      <c r="M863" s="145" t="s">
        <v>3</v>
      </c>
      <c r="N863" s="146" t="s">
        <v>43</v>
      </c>
      <c r="P863" s="147">
        <f>O863*H863</f>
        <v>0</v>
      </c>
      <c r="Q863" s="147">
        <v>1.2999999999999999E-2</v>
      </c>
      <c r="R863" s="147">
        <f>Q863*H863</f>
        <v>2.4141909999999998</v>
      </c>
      <c r="S863" s="147">
        <v>0</v>
      </c>
      <c r="T863" s="148">
        <f>S863*H863</f>
        <v>0</v>
      </c>
      <c r="AR863" s="149" t="s">
        <v>415</v>
      </c>
      <c r="AT863" s="149" t="s">
        <v>411</v>
      </c>
      <c r="AU863" s="149" t="s">
        <v>415</v>
      </c>
      <c r="AY863" s="19" t="s">
        <v>408</v>
      </c>
      <c r="BE863" s="150">
        <f>IF(N863="základní",J863,0)</f>
        <v>0</v>
      </c>
      <c r="BF863" s="150">
        <f>IF(N863="snížená",J863,0)</f>
        <v>0</v>
      </c>
      <c r="BG863" s="150">
        <f>IF(N863="zákl. přenesená",J863,0)</f>
        <v>0</v>
      </c>
      <c r="BH863" s="150">
        <f>IF(N863="sníž. přenesená",J863,0)</f>
        <v>0</v>
      </c>
      <c r="BI863" s="150">
        <f>IF(N863="nulová",J863,0)</f>
        <v>0</v>
      </c>
      <c r="BJ863" s="19" t="s">
        <v>76</v>
      </c>
      <c r="BK863" s="150">
        <f>ROUND(I863*H863,2)</f>
        <v>0</v>
      </c>
      <c r="BL863" s="19" t="s">
        <v>415</v>
      </c>
      <c r="BM863" s="149" t="s">
        <v>1322</v>
      </c>
    </row>
    <row r="864" spans="2:65" s="1" customFormat="1">
      <c r="B864" s="34"/>
      <c r="D864" s="151" t="s">
        <v>417</v>
      </c>
      <c r="F864" s="152" t="s">
        <v>1323</v>
      </c>
      <c r="I864" s="153"/>
      <c r="L864" s="34"/>
      <c r="M864" s="154"/>
      <c r="T864" s="55"/>
      <c r="AT864" s="19" t="s">
        <v>417</v>
      </c>
      <c r="AU864" s="19" t="s">
        <v>415</v>
      </c>
    </row>
    <row r="865" spans="2:65" s="12" customFormat="1">
      <c r="B865" s="155"/>
      <c r="D865" s="156" t="s">
        <v>419</v>
      </c>
      <c r="E865" s="157" t="s">
        <v>3</v>
      </c>
      <c r="F865" s="158" t="s">
        <v>218</v>
      </c>
      <c r="H865" s="159">
        <v>185.70699999999999</v>
      </c>
      <c r="I865" s="160"/>
      <c r="L865" s="155"/>
      <c r="M865" s="161"/>
      <c r="T865" s="162"/>
      <c r="AT865" s="157" t="s">
        <v>419</v>
      </c>
      <c r="AU865" s="157" t="s">
        <v>415</v>
      </c>
      <c r="AV865" s="12" t="s">
        <v>80</v>
      </c>
      <c r="AW865" s="12" t="s">
        <v>33</v>
      </c>
      <c r="AX865" s="12" t="s">
        <v>76</v>
      </c>
      <c r="AY865" s="157" t="s">
        <v>408</v>
      </c>
    </row>
    <row r="866" spans="2:65" s="16" customFormat="1" ht="20.85" customHeight="1">
      <c r="B866" s="194"/>
      <c r="D866" s="195" t="s">
        <v>71</v>
      </c>
      <c r="E866" s="195" t="s">
        <v>1324</v>
      </c>
      <c r="F866" s="195" t="s">
        <v>1325</v>
      </c>
      <c r="I866" s="196"/>
      <c r="J866" s="197">
        <f>BK866</f>
        <v>0</v>
      </c>
      <c r="L866" s="194"/>
      <c r="M866" s="198"/>
      <c r="P866" s="199">
        <f>SUM(P867:P874)</f>
        <v>0</v>
      </c>
      <c r="R866" s="199">
        <f>SUM(R867:R874)</f>
        <v>8.4973024299999995</v>
      </c>
      <c r="T866" s="200">
        <f>SUM(T867:T874)</f>
        <v>0</v>
      </c>
      <c r="AR866" s="195" t="s">
        <v>76</v>
      </c>
      <c r="AT866" s="201" t="s">
        <v>71</v>
      </c>
      <c r="AU866" s="201" t="s">
        <v>114</v>
      </c>
      <c r="AY866" s="195" t="s">
        <v>408</v>
      </c>
      <c r="BK866" s="202">
        <f>SUM(BK867:BK874)</f>
        <v>0</v>
      </c>
    </row>
    <row r="867" spans="2:65" s="1" customFormat="1" ht="49.05" customHeight="1">
      <c r="B867" s="137"/>
      <c r="C867" s="138" t="s">
        <v>1326</v>
      </c>
      <c r="D867" s="138" t="s">
        <v>411</v>
      </c>
      <c r="E867" s="139" t="s">
        <v>1327</v>
      </c>
      <c r="F867" s="140" t="s">
        <v>1328</v>
      </c>
      <c r="G867" s="141" t="s">
        <v>117</v>
      </c>
      <c r="H867" s="142">
        <v>15.186999999999999</v>
      </c>
      <c r="I867" s="143"/>
      <c r="J867" s="144">
        <f>ROUND(I867*H867,2)</f>
        <v>0</v>
      </c>
      <c r="K867" s="140" t="s">
        <v>414</v>
      </c>
      <c r="L867" s="34"/>
      <c r="M867" s="145" t="s">
        <v>3</v>
      </c>
      <c r="N867" s="146" t="s">
        <v>43</v>
      </c>
      <c r="P867" s="147">
        <f>O867*H867</f>
        <v>0</v>
      </c>
      <c r="Q867" s="147">
        <v>1.103E-2</v>
      </c>
      <c r="R867" s="147">
        <f>Q867*H867</f>
        <v>0.16751260999999998</v>
      </c>
      <c r="S867" s="147">
        <v>0</v>
      </c>
      <c r="T867" s="148">
        <f>S867*H867</f>
        <v>0</v>
      </c>
      <c r="AR867" s="149" t="s">
        <v>415</v>
      </c>
      <c r="AT867" s="149" t="s">
        <v>411</v>
      </c>
      <c r="AU867" s="149" t="s">
        <v>415</v>
      </c>
      <c r="AY867" s="19" t="s">
        <v>408</v>
      </c>
      <c r="BE867" s="150">
        <f>IF(N867="základní",J867,0)</f>
        <v>0</v>
      </c>
      <c r="BF867" s="150">
        <f>IF(N867="snížená",J867,0)</f>
        <v>0</v>
      </c>
      <c r="BG867" s="150">
        <f>IF(N867="zákl. přenesená",J867,0)</f>
        <v>0</v>
      </c>
      <c r="BH867" s="150">
        <f>IF(N867="sníž. přenesená",J867,0)</f>
        <v>0</v>
      </c>
      <c r="BI867" s="150">
        <f>IF(N867="nulová",J867,0)</f>
        <v>0</v>
      </c>
      <c r="BJ867" s="19" t="s">
        <v>76</v>
      </c>
      <c r="BK867" s="150">
        <f>ROUND(I867*H867,2)</f>
        <v>0</v>
      </c>
      <c r="BL867" s="19" t="s">
        <v>415</v>
      </c>
      <c r="BM867" s="149" t="s">
        <v>1329</v>
      </c>
    </row>
    <row r="868" spans="2:65" s="1" customFormat="1">
      <c r="B868" s="34"/>
      <c r="D868" s="151" t="s">
        <v>417</v>
      </c>
      <c r="F868" s="152" t="s">
        <v>1330</v>
      </c>
      <c r="I868" s="153"/>
      <c r="L868" s="34"/>
      <c r="M868" s="154"/>
      <c r="T868" s="55"/>
      <c r="AT868" s="19" t="s">
        <v>417</v>
      </c>
      <c r="AU868" s="19" t="s">
        <v>415</v>
      </c>
    </row>
    <row r="869" spans="2:65" s="12" customFormat="1">
      <c r="B869" s="155"/>
      <c r="D869" s="156" t="s">
        <v>419</v>
      </c>
      <c r="E869" s="157" t="s">
        <v>3</v>
      </c>
      <c r="F869" s="158" t="s">
        <v>1331</v>
      </c>
      <c r="H869" s="159">
        <v>15.186999999999999</v>
      </c>
      <c r="I869" s="160"/>
      <c r="L869" s="155"/>
      <c r="M869" s="161"/>
      <c r="T869" s="162"/>
      <c r="AT869" s="157" t="s">
        <v>419</v>
      </c>
      <c r="AU869" s="157" t="s">
        <v>415</v>
      </c>
      <c r="AV869" s="12" t="s">
        <v>80</v>
      </c>
      <c r="AW869" s="12" t="s">
        <v>33</v>
      </c>
      <c r="AX869" s="12" t="s">
        <v>76</v>
      </c>
      <c r="AY869" s="157" t="s">
        <v>408</v>
      </c>
    </row>
    <row r="870" spans="2:65" s="1" customFormat="1" ht="37.799999999999997" customHeight="1">
      <c r="B870" s="137"/>
      <c r="C870" s="138" t="s">
        <v>1332</v>
      </c>
      <c r="D870" s="138" t="s">
        <v>411</v>
      </c>
      <c r="E870" s="139" t="s">
        <v>1333</v>
      </c>
      <c r="F870" s="140" t="s">
        <v>1334</v>
      </c>
      <c r="G870" s="141" t="s">
        <v>117</v>
      </c>
      <c r="H870" s="142">
        <v>755.19399999999996</v>
      </c>
      <c r="I870" s="143"/>
      <c r="J870" s="144">
        <f>ROUND(I870*H870,2)</f>
        <v>0</v>
      </c>
      <c r="K870" s="140" t="s">
        <v>414</v>
      </c>
      <c r="L870" s="34"/>
      <c r="M870" s="145" t="s">
        <v>3</v>
      </c>
      <c r="N870" s="146" t="s">
        <v>43</v>
      </c>
      <c r="P870" s="147">
        <f>O870*H870</f>
        <v>0</v>
      </c>
      <c r="Q870" s="147">
        <v>1.103E-2</v>
      </c>
      <c r="R870" s="147">
        <f>Q870*H870</f>
        <v>8.3297898200000002</v>
      </c>
      <c r="S870" s="147">
        <v>0</v>
      </c>
      <c r="T870" s="148">
        <f>S870*H870</f>
        <v>0</v>
      </c>
      <c r="AR870" s="149" t="s">
        <v>415</v>
      </c>
      <c r="AT870" s="149" t="s">
        <v>411</v>
      </c>
      <c r="AU870" s="149" t="s">
        <v>415</v>
      </c>
      <c r="AY870" s="19" t="s">
        <v>408</v>
      </c>
      <c r="BE870" s="150">
        <f>IF(N870="základní",J870,0)</f>
        <v>0</v>
      </c>
      <c r="BF870" s="150">
        <f>IF(N870="snížená",J870,0)</f>
        <v>0</v>
      </c>
      <c r="BG870" s="150">
        <f>IF(N870="zákl. přenesená",J870,0)</f>
        <v>0</v>
      </c>
      <c r="BH870" s="150">
        <f>IF(N870="sníž. přenesená",J870,0)</f>
        <v>0</v>
      </c>
      <c r="BI870" s="150">
        <f>IF(N870="nulová",J870,0)</f>
        <v>0</v>
      </c>
      <c r="BJ870" s="19" t="s">
        <v>76</v>
      </c>
      <c r="BK870" s="150">
        <f>ROUND(I870*H870,2)</f>
        <v>0</v>
      </c>
      <c r="BL870" s="19" t="s">
        <v>415</v>
      </c>
      <c r="BM870" s="149" t="s">
        <v>1335</v>
      </c>
    </row>
    <row r="871" spans="2:65" s="1" customFormat="1">
      <c r="B871" s="34"/>
      <c r="D871" s="151" t="s">
        <v>417</v>
      </c>
      <c r="F871" s="152" t="s">
        <v>1336</v>
      </c>
      <c r="I871" s="153"/>
      <c r="L871" s="34"/>
      <c r="M871" s="154"/>
      <c r="T871" s="55"/>
      <c r="AT871" s="19" t="s">
        <v>417</v>
      </c>
      <c r="AU871" s="19" t="s">
        <v>415</v>
      </c>
    </row>
    <row r="872" spans="2:65" s="12" customFormat="1">
      <c r="B872" s="155"/>
      <c r="D872" s="156" t="s">
        <v>419</v>
      </c>
      <c r="E872" s="157" t="s">
        <v>3</v>
      </c>
      <c r="F872" s="158" t="s">
        <v>260</v>
      </c>
      <c r="H872" s="159">
        <v>940.90099999999995</v>
      </c>
      <c r="I872" s="160"/>
      <c r="L872" s="155"/>
      <c r="M872" s="161"/>
      <c r="T872" s="162"/>
      <c r="AT872" s="157" t="s">
        <v>419</v>
      </c>
      <c r="AU872" s="157" t="s">
        <v>415</v>
      </c>
      <c r="AV872" s="12" t="s">
        <v>80</v>
      </c>
      <c r="AW872" s="12" t="s">
        <v>33</v>
      </c>
      <c r="AX872" s="12" t="s">
        <v>72</v>
      </c>
      <c r="AY872" s="157" t="s">
        <v>408</v>
      </c>
    </row>
    <row r="873" spans="2:65" s="12" customFormat="1">
      <c r="B873" s="155"/>
      <c r="D873" s="156" t="s">
        <v>419</v>
      </c>
      <c r="E873" s="157" t="s">
        <v>3</v>
      </c>
      <c r="F873" s="158" t="s">
        <v>1337</v>
      </c>
      <c r="H873" s="159">
        <v>-185.70699999999999</v>
      </c>
      <c r="I873" s="160"/>
      <c r="L873" s="155"/>
      <c r="M873" s="161"/>
      <c r="T873" s="162"/>
      <c r="AT873" s="157" t="s">
        <v>419</v>
      </c>
      <c r="AU873" s="157" t="s">
        <v>415</v>
      </c>
      <c r="AV873" s="12" t="s">
        <v>80</v>
      </c>
      <c r="AW873" s="12" t="s">
        <v>33</v>
      </c>
      <c r="AX873" s="12" t="s">
        <v>72</v>
      </c>
      <c r="AY873" s="157" t="s">
        <v>408</v>
      </c>
    </row>
    <row r="874" spans="2:65" s="14" customFormat="1">
      <c r="B874" s="170"/>
      <c r="D874" s="156" t="s">
        <v>419</v>
      </c>
      <c r="E874" s="171" t="s">
        <v>3</v>
      </c>
      <c r="F874" s="172" t="s">
        <v>451</v>
      </c>
      <c r="H874" s="173">
        <v>755.19399999999996</v>
      </c>
      <c r="I874" s="174"/>
      <c r="L874" s="170"/>
      <c r="M874" s="175"/>
      <c r="T874" s="176"/>
      <c r="AT874" s="171" t="s">
        <v>419</v>
      </c>
      <c r="AU874" s="171" t="s">
        <v>415</v>
      </c>
      <c r="AV874" s="14" t="s">
        <v>415</v>
      </c>
      <c r="AW874" s="14" t="s">
        <v>33</v>
      </c>
      <c r="AX874" s="14" t="s">
        <v>76</v>
      </c>
      <c r="AY874" s="171" t="s">
        <v>408</v>
      </c>
    </row>
    <row r="875" spans="2:65" s="11" customFormat="1" ht="20.85" customHeight="1">
      <c r="B875" s="125"/>
      <c r="D875" s="126" t="s">
        <v>71</v>
      </c>
      <c r="E875" s="135" t="s">
        <v>820</v>
      </c>
      <c r="F875" s="135" t="s">
        <v>1338</v>
      </c>
      <c r="I875" s="128"/>
      <c r="J875" s="136">
        <f>BK875</f>
        <v>0</v>
      </c>
      <c r="L875" s="125"/>
      <c r="M875" s="130"/>
      <c r="P875" s="131">
        <f>P876+P885+P908+P935+P957+P990</f>
        <v>0</v>
      </c>
      <c r="R875" s="131">
        <f>R876+R885+R908+R935+R957+R990</f>
        <v>7.3094563862999991</v>
      </c>
      <c r="T875" s="132">
        <f>T876+T885+T908+T935+T957+T990</f>
        <v>7.2933000000000004E-4</v>
      </c>
      <c r="AR875" s="126" t="s">
        <v>76</v>
      </c>
      <c r="AT875" s="133" t="s">
        <v>71</v>
      </c>
      <c r="AU875" s="133" t="s">
        <v>80</v>
      </c>
      <c r="AY875" s="126" t="s">
        <v>408</v>
      </c>
      <c r="BK875" s="134">
        <f>BK876+BK885+BK908+BK935+BK957+BK990</f>
        <v>0</v>
      </c>
    </row>
    <row r="876" spans="2:65" s="16" customFormat="1" ht="20.85" customHeight="1">
      <c r="B876" s="194"/>
      <c r="D876" s="195" t="s">
        <v>71</v>
      </c>
      <c r="E876" s="195" t="s">
        <v>1339</v>
      </c>
      <c r="F876" s="195" t="s">
        <v>1340</v>
      </c>
      <c r="I876" s="196"/>
      <c r="J876" s="197">
        <f>BK876</f>
        <v>0</v>
      </c>
      <c r="L876" s="194"/>
      <c r="M876" s="198"/>
      <c r="P876" s="199">
        <f>SUM(P877:P884)</f>
        <v>0</v>
      </c>
      <c r="R876" s="199">
        <f>SUM(R877:R884)</f>
        <v>0</v>
      </c>
      <c r="T876" s="200">
        <f>SUM(T877:T884)</f>
        <v>7.2933000000000004E-4</v>
      </c>
      <c r="AR876" s="195" t="s">
        <v>76</v>
      </c>
      <c r="AT876" s="201" t="s">
        <v>71</v>
      </c>
      <c r="AU876" s="201" t="s">
        <v>114</v>
      </c>
      <c r="AY876" s="195" t="s">
        <v>408</v>
      </c>
      <c r="BK876" s="202">
        <f>SUM(BK877:BK884)</f>
        <v>0</v>
      </c>
    </row>
    <row r="877" spans="2:65" s="1" customFormat="1" ht="37.799999999999997" customHeight="1">
      <c r="B877" s="137"/>
      <c r="C877" s="138" t="s">
        <v>1341</v>
      </c>
      <c r="D877" s="138" t="s">
        <v>411</v>
      </c>
      <c r="E877" s="139" t="s">
        <v>1266</v>
      </c>
      <c r="F877" s="140" t="s">
        <v>1267</v>
      </c>
      <c r="G877" s="141" t="s">
        <v>117</v>
      </c>
      <c r="H877" s="142">
        <v>58.067</v>
      </c>
      <c r="I877" s="143"/>
      <c r="J877" s="144">
        <f>ROUND(I877*H877,2)</f>
        <v>0</v>
      </c>
      <c r="K877" s="140" t="s">
        <v>414</v>
      </c>
      <c r="L877" s="34"/>
      <c r="M877" s="145" t="s">
        <v>3</v>
      </c>
      <c r="N877" s="146" t="s">
        <v>43</v>
      </c>
      <c r="P877" s="147">
        <f>O877*H877</f>
        <v>0</v>
      </c>
      <c r="Q877" s="147">
        <v>0</v>
      </c>
      <c r="R877" s="147">
        <f>Q877*H877</f>
        <v>0</v>
      </c>
      <c r="S877" s="147">
        <v>1.0000000000000001E-5</v>
      </c>
      <c r="T877" s="148">
        <f>S877*H877</f>
        <v>5.8067000000000004E-4</v>
      </c>
      <c r="AR877" s="149" t="s">
        <v>415</v>
      </c>
      <c r="AT877" s="149" t="s">
        <v>411</v>
      </c>
      <c r="AU877" s="149" t="s">
        <v>415</v>
      </c>
      <c r="AY877" s="19" t="s">
        <v>408</v>
      </c>
      <c r="BE877" s="150">
        <f>IF(N877="základní",J877,0)</f>
        <v>0</v>
      </c>
      <c r="BF877" s="150">
        <f>IF(N877="snížená",J877,0)</f>
        <v>0</v>
      </c>
      <c r="BG877" s="150">
        <f>IF(N877="zákl. přenesená",J877,0)</f>
        <v>0</v>
      </c>
      <c r="BH877" s="150">
        <f>IF(N877="sníž. přenesená",J877,0)</f>
        <v>0</v>
      </c>
      <c r="BI877" s="150">
        <f>IF(N877="nulová",J877,0)</f>
        <v>0</v>
      </c>
      <c r="BJ877" s="19" t="s">
        <v>76</v>
      </c>
      <c r="BK877" s="150">
        <f>ROUND(I877*H877,2)</f>
        <v>0</v>
      </c>
      <c r="BL877" s="19" t="s">
        <v>415</v>
      </c>
      <c r="BM877" s="149" t="s">
        <v>1342</v>
      </c>
    </row>
    <row r="878" spans="2:65" s="1" customFormat="1">
      <c r="B878" s="34"/>
      <c r="D878" s="151" t="s">
        <v>417</v>
      </c>
      <c r="F878" s="152" t="s">
        <v>1269</v>
      </c>
      <c r="I878" s="153"/>
      <c r="L878" s="34"/>
      <c r="M878" s="154"/>
      <c r="T878" s="55"/>
      <c r="AT878" s="19" t="s">
        <v>417</v>
      </c>
      <c r="AU878" s="19" t="s">
        <v>415</v>
      </c>
    </row>
    <row r="879" spans="2:65" s="12" customFormat="1">
      <c r="B879" s="155"/>
      <c r="D879" s="156" t="s">
        <v>419</v>
      </c>
      <c r="E879" s="157" t="s">
        <v>3</v>
      </c>
      <c r="F879" s="158" t="s">
        <v>252</v>
      </c>
      <c r="H879" s="159">
        <v>18.324999999999999</v>
      </c>
      <c r="I879" s="160"/>
      <c r="L879" s="155"/>
      <c r="M879" s="161"/>
      <c r="T879" s="162"/>
      <c r="AT879" s="157" t="s">
        <v>419</v>
      </c>
      <c r="AU879" s="157" t="s">
        <v>415</v>
      </c>
      <c r="AV879" s="12" t="s">
        <v>80</v>
      </c>
      <c r="AW879" s="12" t="s">
        <v>33</v>
      </c>
      <c r="AX879" s="12" t="s">
        <v>72</v>
      </c>
      <c r="AY879" s="157" t="s">
        <v>408</v>
      </c>
    </row>
    <row r="880" spans="2:65" s="12" customFormat="1">
      <c r="B880" s="155"/>
      <c r="D880" s="156" t="s">
        <v>419</v>
      </c>
      <c r="E880" s="157" t="s">
        <v>3</v>
      </c>
      <c r="F880" s="158" t="s">
        <v>255</v>
      </c>
      <c r="H880" s="159">
        <v>39.741999999999997</v>
      </c>
      <c r="I880" s="160"/>
      <c r="L880" s="155"/>
      <c r="M880" s="161"/>
      <c r="T880" s="162"/>
      <c r="AT880" s="157" t="s">
        <v>419</v>
      </c>
      <c r="AU880" s="157" t="s">
        <v>415</v>
      </c>
      <c r="AV880" s="12" t="s">
        <v>80</v>
      </c>
      <c r="AW880" s="12" t="s">
        <v>33</v>
      </c>
      <c r="AX880" s="12" t="s">
        <v>72</v>
      </c>
      <c r="AY880" s="157" t="s">
        <v>408</v>
      </c>
    </row>
    <row r="881" spans="2:65" s="14" customFormat="1">
      <c r="B881" s="170"/>
      <c r="D881" s="156" t="s">
        <v>419</v>
      </c>
      <c r="E881" s="171" t="s">
        <v>3</v>
      </c>
      <c r="F881" s="172" t="s">
        <v>451</v>
      </c>
      <c r="H881" s="173">
        <v>58.067</v>
      </c>
      <c r="I881" s="174"/>
      <c r="L881" s="170"/>
      <c r="M881" s="175"/>
      <c r="T881" s="176"/>
      <c r="AT881" s="171" t="s">
        <v>419</v>
      </c>
      <c r="AU881" s="171" t="s">
        <v>415</v>
      </c>
      <c r="AV881" s="14" t="s">
        <v>415</v>
      </c>
      <c r="AW881" s="14" t="s">
        <v>33</v>
      </c>
      <c r="AX881" s="14" t="s">
        <v>76</v>
      </c>
      <c r="AY881" s="171" t="s">
        <v>408</v>
      </c>
    </row>
    <row r="882" spans="2:65" s="1" customFormat="1" ht="37.799999999999997" customHeight="1">
      <c r="B882" s="137"/>
      <c r="C882" s="138" t="s">
        <v>1343</v>
      </c>
      <c r="D882" s="138" t="s">
        <v>411</v>
      </c>
      <c r="E882" s="139" t="s">
        <v>1344</v>
      </c>
      <c r="F882" s="140" t="s">
        <v>1345</v>
      </c>
      <c r="G882" s="141" t="s">
        <v>117</v>
      </c>
      <c r="H882" s="142">
        <v>14.866</v>
      </c>
      <c r="I882" s="143"/>
      <c r="J882" s="144">
        <f>ROUND(I882*H882,2)</f>
        <v>0</v>
      </c>
      <c r="K882" s="140" t="s">
        <v>414</v>
      </c>
      <c r="L882" s="34"/>
      <c r="M882" s="145" t="s">
        <v>3</v>
      </c>
      <c r="N882" s="146" t="s">
        <v>43</v>
      </c>
      <c r="P882" s="147">
        <f>O882*H882</f>
        <v>0</v>
      </c>
      <c r="Q882" s="147">
        <v>0</v>
      </c>
      <c r="R882" s="147">
        <f>Q882*H882</f>
        <v>0</v>
      </c>
      <c r="S882" s="147">
        <v>1.0000000000000001E-5</v>
      </c>
      <c r="T882" s="148">
        <f>S882*H882</f>
        <v>1.4866E-4</v>
      </c>
      <c r="AR882" s="149" t="s">
        <v>415</v>
      </c>
      <c r="AT882" s="149" t="s">
        <v>411</v>
      </c>
      <c r="AU882" s="149" t="s">
        <v>415</v>
      </c>
      <c r="AY882" s="19" t="s">
        <v>408</v>
      </c>
      <c r="BE882" s="150">
        <f>IF(N882="základní",J882,0)</f>
        <v>0</v>
      </c>
      <c r="BF882" s="150">
        <f>IF(N882="snížená",J882,0)</f>
        <v>0</v>
      </c>
      <c r="BG882" s="150">
        <f>IF(N882="zákl. přenesená",J882,0)</f>
        <v>0</v>
      </c>
      <c r="BH882" s="150">
        <f>IF(N882="sníž. přenesená",J882,0)</f>
        <v>0</v>
      </c>
      <c r="BI882" s="150">
        <f>IF(N882="nulová",J882,0)</f>
        <v>0</v>
      </c>
      <c r="BJ882" s="19" t="s">
        <v>76</v>
      </c>
      <c r="BK882" s="150">
        <f>ROUND(I882*H882,2)</f>
        <v>0</v>
      </c>
      <c r="BL882" s="19" t="s">
        <v>415</v>
      </c>
      <c r="BM882" s="149" t="s">
        <v>1346</v>
      </c>
    </row>
    <row r="883" spans="2:65" s="1" customFormat="1">
      <c r="B883" s="34"/>
      <c r="D883" s="151" t="s">
        <v>417</v>
      </c>
      <c r="F883" s="152" t="s">
        <v>1347</v>
      </c>
      <c r="I883" s="153"/>
      <c r="L883" s="34"/>
      <c r="M883" s="154"/>
      <c r="T883" s="55"/>
      <c r="AT883" s="19" t="s">
        <v>417</v>
      </c>
      <c r="AU883" s="19" t="s">
        <v>415</v>
      </c>
    </row>
    <row r="884" spans="2:65" s="12" customFormat="1">
      <c r="B884" s="155"/>
      <c r="D884" s="156" t="s">
        <v>419</v>
      </c>
      <c r="E884" s="157" t="s">
        <v>3</v>
      </c>
      <c r="F884" s="158" t="s">
        <v>1348</v>
      </c>
      <c r="H884" s="159">
        <v>14.866</v>
      </c>
      <c r="I884" s="160"/>
      <c r="L884" s="155"/>
      <c r="M884" s="161"/>
      <c r="T884" s="162"/>
      <c r="AT884" s="157" t="s">
        <v>419</v>
      </c>
      <c r="AU884" s="157" t="s">
        <v>415</v>
      </c>
      <c r="AV884" s="12" t="s">
        <v>80</v>
      </c>
      <c r="AW884" s="12" t="s">
        <v>33</v>
      </c>
      <c r="AX884" s="12" t="s">
        <v>76</v>
      </c>
      <c r="AY884" s="157" t="s">
        <v>408</v>
      </c>
    </row>
    <row r="885" spans="2:65" s="16" customFormat="1" ht="20.85" customHeight="1">
      <c r="B885" s="194"/>
      <c r="D885" s="195" t="s">
        <v>71</v>
      </c>
      <c r="E885" s="195" t="s">
        <v>1349</v>
      </c>
      <c r="F885" s="195" t="s">
        <v>1350</v>
      </c>
      <c r="I885" s="196"/>
      <c r="J885" s="197">
        <f>BK885</f>
        <v>0</v>
      </c>
      <c r="L885" s="194"/>
      <c r="M885" s="198"/>
      <c r="P885" s="199">
        <f>SUM(P886:P907)</f>
        <v>0</v>
      </c>
      <c r="R885" s="199">
        <f>SUM(R886:R907)</f>
        <v>2.5295899999999996E-2</v>
      </c>
      <c r="T885" s="200">
        <f>SUM(T886:T907)</f>
        <v>0</v>
      </c>
      <c r="AR885" s="195" t="s">
        <v>76</v>
      </c>
      <c r="AT885" s="201" t="s">
        <v>71</v>
      </c>
      <c r="AU885" s="201" t="s">
        <v>114</v>
      </c>
      <c r="AY885" s="195" t="s">
        <v>408</v>
      </c>
      <c r="BK885" s="202">
        <f>SUM(BK886:BK907)</f>
        <v>0</v>
      </c>
    </row>
    <row r="886" spans="2:65" s="1" customFormat="1" ht="55.5" customHeight="1">
      <c r="B886" s="137"/>
      <c r="C886" s="138" t="s">
        <v>1351</v>
      </c>
      <c r="D886" s="138" t="s">
        <v>411</v>
      </c>
      <c r="E886" s="139" t="s">
        <v>1271</v>
      </c>
      <c r="F886" s="140" t="s">
        <v>1272</v>
      </c>
      <c r="G886" s="141" t="s">
        <v>650</v>
      </c>
      <c r="H886" s="142">
        <v>69.963999999999999</v>
      </c>
      <c r="I886" s="143"/>
      <c r="J886" s="144">
        <f>ROUND(I886*H886,2)</f>
        <v>0</v>
      </c>
      <c r="K886" s="140" t="s">
        <v>414</v>
      </c>
      <c r="L886" s="34"/>
      <c r="M886" s="145" t="s">
        <v>3</v>
      </c>
      <c r="N886" s="146" t="s">
        <v>43</v>
      </c>
      <c r="P886" s="147">
        <f>O886*H886</f>
        <v>0</v>
      </c>
      <c r="Q886" s="147">
        <v>0</v>
      </c>
      <c r="R886" s="147">
        <f>Q886*H886</f>
        <v>0</v>
      </c>
      <c r="S886" s="147">
        <v>0</v>
      </c>
      <c r="T886" s="148">
        <f>S886*H886</f>
        <v>0</v>
      </c>
      <c r="AR886" s="149" t="s">
        <v>415</v>
      </c>
      <c r="AT886" s="149" t="s">
        <v>411</v>
      </c>
      <c r="AU886" s="149" t="s">
        <v>415</v>
      </c>
      <c r="AY886" s="19" t="s">
        <v>408</v>
      </c>
      <c r="BE886" s="150">
        <f>IF(N886="základní",J886,0)</f>
        <v>0</v>
      </c>
      <c r="BF886" s="150">
        <f>IF(N886="snížená",J886,0)</f>
        <v>0</v>
      </c>
      <c r="BG886" s="150">
        <f>IF(N886="zákl. přenesená",J886,0)</f>
        <v>0</v>
      </c>
      <c r="BH886" s="150">
        <f>IF(N886="sníž. přenesená",J886,0)</f>
        <v>0</v>
      </c>
      <c r="BI886" s="150">
        <f>IF(N886="nulová",J886,0)</f>
        <v>0</v>
      </c>
      <c r="BJ886" s="19" t="s">
        <v>76</v>
      </c>
      <c r="BK886" s="150">
        <f>ROUND(I886*H886,2)</f>
        <v>0</v>
      </c>
      <c r="BL886" s="19" t="s">
        <v>415</v>
      </c>
      <c r="BM886" s="149" t="s">
        <v>1352</v>
      </c>
    </row>
    <row r="887" spans="2:65" s="1" customFormat="1">
      <c r="B887" s="34"/>
      <c r="D887" s="151" t="s">
        <v>417</v>
      </c>
      <c r="F887" s="152" t="s">
        <v>1274</v>
      </c>
      <c r="I887" s="153"/>
      <c r="L887" s="34"/>
      <c r="M887" s="154"/>
      <c r="T887" s="55"/>
      <c r="AT887" s="19" t="s">
        <v>417</v>
      </c>
      <c r="AU887" s="19" t="s">
        <v>415</v>
      </c>
    </row>
    <row r="888" spans="2:65" s="12" customFormat="1">
      <c r="B888" s="155"/>
      <c r="D888" s="156" t="s">
        <v>419</v>
      </c>
      <c r="E888" s="157" t="s">
        <v>3</v>
      </c>
      <c r="F888" s="158" t="s">
        <v>1275</v>
      </c>
      <c r="H888" s="159">
        <v>46.3</v>
      </c>
      <c r="I888" s="160"/>
      <c r="L888" s="155"/>
      <c r="M888" s="161"/>
      <c r="T888" s="162"/>
      <c r="AT888" s="157" t="s">
        <v>419</v>
      </c>
      <c r="AU888" s="157" t="s">
        <v>415</v>
      </c>
      <c r="AV888" s="12" t="s">
        <v>80</v>
      </c>
      <c r="AW888" s="12" t="s">
        <v>33</v>
      </c>
      <c r="AX888" s="12" t="s">
        <v>72</v>
      </c>
      <c r="AY888" s="157" t="s">
        <v>408</v>
      </c>
    </row>
    <row r="889" spans="2:65" s="12" customFormat="1">
      <c r="B889" s="155"/>
      <c r="D889" s="156" t="s">
        <v>419</v>
      </c>
      <c r="E889" s="157" t="s">
        <v>3</v>
      </c>
      <c r="F889" s="158" t="s">
        <v>1276</v>
      </c>
      <c r="H889" s="159">
        <v>23.664000000000001</v>
      </c>
      <c r="I889" s="160"/>
      <c r="L889" s="155"/>
      <c r="M889" s="161"/>
      <c r="T889" s="162"/>
      <c r="AT889" s="157" t="s">
        <v>419</v>
      </c>
      <c r="AU889" s="157" t="s">
        <v>415</v>
      </c>
      <c r="AV889" s="12" t="s">
        <v>80</v>
      </c>
      <c r="AW889" s="12" t="s">
        <v>33</v>
      </c>
      <c r="AX889" s="12" t="s">
        <v>72</v>
      </c>
      <c r="AY889" s="157" t="s">
        <v>408</v>
      </c>
    </row>
    <row r="890" spans="2:65" s="14" customFormat="1">
      <c r="B890" s="170"/>
      <c r="D890" s="156" t="s">
        <v>419</v>
      </c>
      <c r="E890" s="171" t="s">
        <v>3</v>
      </c>
      <c r="F890" s="172" t="s">
        <v>451</v>
      </c>
      <c r="H890" s="173">
        <v>69.963999999999999</v>
      </c>
      <c r="I890" s="174"/>
      <c r="L890" s="170"/>
      <c r="M890" s="175"/>
      <c r="T890" s="176"/>
      <c r="AT890" s="171" t="s">
        <v>419</v>
      </c>
      <c r="AU890" s="171" t="s">
        <v>415</v>
      </c>
      <c r="AV890" s="14" t="s">
        <v>415</v>
      </c>
      <c r="AW890" s="14" t="s">
        <v>33</v>
      </c>
      <c r="AX890" s="14" t="s">
        <v>76</v>
      </c>
      <c r="AY890" s="171" t="s">
        <v>408</v>
      </c>
    </row>
    <row r="891" spans="2:65" s="1" customFormat="1" ht="24.15" customHeight="1">
      <c r="B891" s="137"/>
      <c r="C891" s="177" t="s">
        <v>1353</v>
      </c>
      <c r="D891" s="177" t="s">
        <v>513</v>
      </c>
      <c r="E891" s="178" t="s">
        <v>1354</v>
      </c>
      <c r="F891" s="179" t="s">
        <v>1355</v>
      </c>
      <c r="G891" s="180" t="s">
        <v>650</v>
      </c>
      <c r="H891" s="181">
        <v>76.959999999999994</v>
      </c>
      <c r="I891" s="182"/>
      <c r="J891" s="183">
        <f>ROUND(I891*H891,2)</f>
        <v>0</v>
      </c>
      <c r="K891" s="179" t="s">
        <v>414</v>
      </c>
      <c r="L891" s="184"/>
      <c r="M891" s="185" t="s">
        <v>3</v>
      </c>
      <c r="N891" s="186" t="s">
        <v>43</v>
      </c>
      <c r="P891" s="147">
        <f>O891*H891</f>
        <v>0</v>
      </c>
      <c r="Q891" s="147">
        <v>4.0000000000000003E-5</v>
      </c>
      <c r="R891" s="147">
        <f>Q891*H891</f>
        <v>3.0783999999999998E-3</v>
      </c>
      <c r="S891" s="147">
        <v>0</v>
      </c>
      <c r="T891" s="148">
        <f>S891*H891</f>
        <v>0</v>
      </c>
      <c r="AR891" s="149" t="s">
        <v>470</v>
      </c>
      <c r="AT891" s="149" t="s">
        <v>513</v>
      </c>
      <c r="AU891" s="149" t="s">
        <v>415</v>
      </c>
      <c r="AY891" s="19" t="s">
        <v>408</v>
      </c>
      <c r="BE891" s="150">
        <f>IF(N891="základní",J891,0)</f>
        <v>0</v>
      </c>
      <c r="BF891" s="150">
        <f>IF(N891="snížená",J891,0)</f>
        <v>0</v>
      </c>
      <c r="BG891" s="150">
        <f>IF(N891="zákl. přenesená",J891,0)</f>
        <v>0</v>
      </c>
      <c r="BH891" s="150">
        <f>IF(N891="sníž. přenesená",J891,0)</f>
        <v>0</v>
      </c>
      <c r="BI891" s="150">
        <f>IF(N891="nulová",J891,0)</f>
        <v>0</v>
      </c>
      <c r="BJ891" s="19" t="s">
        <v>76</v>
      </c>
      <c r="BK891" s="150">
        <f>ROUND(I891*H891,2)</f>
        <v>0</v>
      </c>
      <c r="BL891" s="19" t="s">
        <v>415</v>
      </c>
      <c r="BM891" s="149" t="s">
        <v>1356</v>
      </c>
    </row>
    <row r="892" spans="2:65" s="12" customFormat="1">
      <c r="B892" s="155"/>
      <c r="D892" s="156" t="s">
        <v>419</v>
      </c>
      <c r="F892" s="158" t="s">
        <v>1281</v>
      </c>
      <c r="H892" s="159">
        <v>76.959999999999994</v>
      </c>
      <c r="I892" s="160"/>
      <c r="L892" s="155"/>
      <c r="M892" s="161"/>
      <c r="T892" s="162"/>
      <c r="AT892" s="157" t="s">
        <v>419</v>
      </c>
      <c r="AU892" s="157" t="s">
        <v>415</v>
      </c>
      <c r="AV892" s="12" t="s">
        <v>80</v>
      </c>
      <c r="AW892" s="12" t="s">
        <v>4</v>
      </c>
      <c r="AX892" s="12" t="s">
        <v>76</v>
      </c>
      <c r="AY892" s="157" t="s">
        <v>408</v>
      </c>
    </row>
    <row r="893" spans="2:65" s="1" customFormat="1" ht="24.15" customHeight="1">
      <c r="B893" s="137"/>
      <c r="C893" s="138" t="s">
        <v>1357</v>
      </c>
      <c r="D893" s="138" t="s">
        <v>411</v>
      </c>
      <c r="E893" s="139" t="s">
        <v>1358</v>
      </c>
      <c r="F893" s="140" t="s">
        <v>1359</v>
      </c>
      <c r="G893" s="141" t="s">
        <v>650</v>
      </c>
      <c r="H893" s="142">
        <v>120.872</v>
      </c>
      <c r="I893" s="143"/>
      <c r="J893" s="144">
        <f>ROUND(I893*H893,2)</f>
        <v>0</v>
      </c>
      <c r="K893" s="140" t="s">
        <v>414</v>
      </c>
      <c r="L893" s="34"/>
      <c r="M893" s="145" t="s">
        <v>3</v>
      </c>
      <c r="N893" s="146" t="s">
        <v>43</v>
      </c>
      <c r="P893" s="147">
        <f>O893*H893</f>
        <v>0</v>
      </c>
      <c r="Q893" s="147">
        <v>0</v>
      </c>
      <c r="R893" s="147">
        <f>Q893*H893</f>
        <v>0</v>
      </c>
      <c r="S893" s="147">
        <v>0</v>
      </c>
      <c r="T893" s="148">
        <f>S893*H893</f>
        <v>0</v>
      </c>
      <c r="AR893" s="149" t="s">
        <v>415</v>
      </c>
      <c r="AT893" s="149" t="s">
        <v>411</v>
      </c>
      <c r="AU893" s="149" t="s">
        <v>415</v>
      </c>
      <c r="AY893" s="19" t="s">
        <v>408</v>
      </c>
      <c r="BE893" s="150">
        <f>IF(N893="základní",J893,0)</f>
        <v>0</v>
      </c>
      <c r="BF893" s="150">
        <f>IF(N893="snížená",J893,0)</f>
        <v>0</v>
      </c>
      <c r="BG893" s="150">
        <f>IF(N893="zákl. přenesená",J893,0)</f>
        <v>0</v>
      </c>
      <c r="BH893" s="150">
        <f>IF(N893="sníž. přenesená",J893,0)</f>
        <v>0</v>
      </c>
      <c r="BI893" s="150">
        <f>IF(N893="nulová",J893,0)</f>
        <v>0</v>
      </c>
      <c r="BJ893" s="19" t="s">
        <v>76</v>
      </c>
      <c r="BK893" s="150">
        <f>ROUND(I893*H893,2)</f>
        <v>0</v>
      </c>
      <c r="BL893" s="19" t="s">
        <v>415</v>
      </c>
      <c r="BM893" s="149" t="s">
        <v>1360</v>
      </c>
    </row>
    <row r="894" spans="2:65" s="1" customFormat="1">
      <c r="B894" s="34"/>
      <c r="D894" s="151" t="s">
        <v>417</v>
      </c>
      <c r="F894" s="152" t="s">
        <v>1361</v>
      </c>
      <c r="I894" s="153"/>
      <c r="L894" s="34"/>
      <c r="M894" s="154"/>
      <c r="T894" s="55"/>
      <c r="AT894" s="19" t="s">
        <v>417</v>
      </c>
      <c r="AU894" s="19" t="s">
        <v>415</v>
      </c>
    </row>
    <row r="895" spans="2:65" s="1" customFormat="1" ht="24.15" customHeight="1">
      <c r="B895" s="137"/>
      <c r="C895" s="177" t="s">
        <v>1362</v>
      </c>
      <c r="D895" s="177" t="s">
        <v>513</v>
      </c>
      <c r="E895" s="178" t="s">
        <v>1363</v>
      </c>
      <c r="F895" s="179" t="s">
        <v>1364</v>
      </c>
      <c r="G895" s="180" t="s">
        <v>650</v>
      </c>
      <c r="H895" s="181">
        <v>78.450999999999993</v>
      </c>
      <c r="I895" s="182"/>
      <c r="J895" s="183">
        <f>ROUND(I895*H895,2)</f>
        <v>0</v>
      </c>
      <c r="K895" s="179" t="s">
        <v>414</v>
      </c>
      <c r="L895" s="184"/>
      <c r="M895" s="185" t="s">
        <v>3</v>
      </c>
      <c r="N895" s="186" t="s">
        <v>43</v>
      </c>
      <c r="P895" s="147">
        <f>O895*H895</f>
        <v>0</v>
      </c>
      <c r="Q895" s="147">
        <v>1E-4</v>
      </c>
      <c r="R895" s="147">
        <f>Q895*H895</f>
        <v>7.8450999999999989E-3</v>
      </c>
      <c r="S895" s="147">
        <v>0</v>
      </c>
      <c r="T895" s="148">
        <f>S895*H895</f>
        <v>0</v>
      </c>
      <c r="AR895" s="149" t="s">
        <v>470</v>
      </c>
      <c r="AT895" s="149" t="s">
        <v>513</v>
      </c>
      <c r="AU895" s="149" t="s">
        <v>415</v>
      </c>
      <c r="AY895" s="19" t="s">
        <v>408</v>
      </c>
      <c r="BE895" s="150">
        <f>IF(N895="základní",J895,0)</f>
        <v>0</v>
      </c>
      <c r="BF895" s="150">
        <f>IF(N895="snížená",J895,0)</f>
        <v>0</v>
      </c>
      <c r="BG895" s="150">
        <f>IF(N895="zákl. přenesená",J895,0)</f>
        <v>0</v>
      </c>
      <c r="BH895" s="150">
        <f>IF(N895="sníž. přenesená",J895,0)</f>
        <v>0</v>
      </c>
      <c r="BI895" s="150">
        <f>IF(N895="nulová",J895,0)</f>
        <v>0</v>
      </c>
      <c r="BJ895" s="19" t="s">
        <v>76</v>
      </c>
      <c r="BK895" s="150">
        <f>ROUND(I895*H895,2)</f>
        <v>0</v>
      </c>
      <c r="BL895" s="19" t="s">
        <v>415</v>
      </c>
      <c r="BM895" s="149" t="s">
        <v>1365</v>
      </c>
    </row>
    <row r="896" spans="2:65" s="12" customFormat="1">
      <c r="B896" s="155"/>
      <c r="D896" s="156" t="s">
        <v>419</v>
      </c>
      <c r="E896" s="157" t="s">
        <v>3</v>
      </c>
      <c r="F896" s="158" t="s">
        <v>1275</v>
      </c>
      <c r="H896" s="159">
        <v>46.3</v>
      </c>
      <c r="I896" s="160"/>
      <c r="L896" s="155"/>
      <c r="M896" s="161"/>
      <c r="T896" s="162"/>
      <c r="AT896" s="157" t="s">
        <v>419</v>
      </c>
      <c r="AU896" s="157" t="s">
        <v>415</v>
      </c>
      <c r="AV896" s="12" t="s">
        <v>80</v>
      </c>
      <c r="AW896" s="12" t="s">
        <v>33</v>
      </c>
      <c r="AX896" s="12" t="s">
        <v>72</v>
      </c>
      <c r="AY896" s="157" t="s">
        <v>408</v>
      </c>
    </row>
    <row r="897" spans="2:65" s="12" customFormat="1" ht="20.399999999999999">
      <c r="B897" s="155"/>
      <c r="D897" s="156" t="s">
        <v>419</v>
      </c>
      <c r="E897" s="157" t="s">
        <v>3</v>
      </c>
      <c r="F897" s="158" t="s">
        <v>1366</v>
      </c>
      <c r="H897" s="159">
        <v>25.018999999999998</v>
      </c>
      <c r="I897" s="160"/>
      <c r="L897" s="155"/>
      <c r="M897" s="161"/>
      <c r="T897" s="162"/>
      <c r="AT897" s="157" t="s">
        <v>419</v>
      </c>
      <c r="AU897" s="157" t="s">
        <v>415</v>
      </c>
      <c r="AV897" s="12" t="s">
        <v>80</v>
      </c>
      <c r="AW897" s="12" t="s">
        <v>33</v>
      </c>
      <c r="AX897" s="12" t="s">
        <v>72</v>
      </c>
      <c r="AY897" s="157" t="s">
        <v>408</v>
      </c>
    </row>
    <row r="898" spans="2:65" s="14" customFormat="1">
      <c r="B898" s="170"/>
      <c r="D898" s="156" t="s">
        <v>419</v>
      </c>
      <c r="E898" s="171" t="s">
        <v>3</v>
      </c>
      <c r="F898" s="172" t="s">
        <v>451</v>
      </c>
      <c r="H898" s="173">
        <v>71.319000000000003</v>
      </c>
      <c r="I898" s="174"/>
      <c r="L898" s="170"/>
      <c r="M898" s="175"/>
      <c r="T898" s="176"/>
      <c r="AT898" s="171" t="s">
        <v>419</v>
      </c>
      <c r="AU898" s="171" t="s">
        <v>415</v>
      </c>
      <c r="AV898" s="14" t="s">
        <v>415</v>
      </c>
      <c r="AW898" s="14" t="s">
        <v>33</v>
      </c>
      <c r="AX898" s="14" t="s">
        <v>76</v>
      </c>
      <c r="AY898" s="171" t="s">
        <v>408</v>
      </c>
    </row>
    <row r="899" spans="2:65" s="12" customFormat="1">
      <c r="B899" s="155"/>
      <c r="D899" s="156" t="s">
        <v>419</v>
      </c>
      <c r="F899" s="158" t="s">
        <v>1367</v>
      </c>
      <c r="H899" s="159">
        <v>78.450999999999993</v>
      </c>
      <c r="I899" s="160"/>
      <c r="L899" s="155"/>
      <c r="M899" s="161"/>
      <c r="T899" s="162"/>
      <c r="AT899" s="157" t="s">
        <v>419</v>
      </c>
      <c r="AU899" s="157" t="s">
        <v>415</v>
      </c>
      <c r="AV899" s="12" t="s">
        <v>80</v>
      </c>
      <c r="AW899" s="12" t="s">
        <v>4</v>
      </c>
      <c r="AX899" s="12" t="s">
        <v>76</v>
      </c>
      <c r="AY899" s="157" t="s">
        <v>408</v>
      </c>
    </row>
    <row r="900" spans="2:65" s="1" customFormat="1" ht="24.15" customHeight="1">
      <c r="B900" s="137"/>
      <c r="C900" s="177" t="s">
        <v>1368</v>
      </c>
      <c r="D900" s="177" t="s">
        <v>513</v>
      </c>
      <c r="E900" s="178" t="s">
        <v>1369</v>
      </c>
      <c r="F900" s="179" t="s">
        <v>1370</v>
      </c>
      <c r="G900" s="180" t="s">
        <v>650</v>
      </c>
      <c r="H900" s="181">
        <v>34.707999999999998</v>
      </c>
      <c r="I900" s="182"/>
      <c r="J900" s="183">
        <f>ROUND(I900*H900,2)</f>
        <v>0</v>
      </c>
      <c r="K900" s="179" t="s">
        <v>414</v>
      </c>
      <c r="L900" s="184"/>
      <c r="M900" s="185" t="s">
        <v>3</v>
      </c>
      <c r="N900" s="186" t="s">
        <v>43</v>
      </c>
      <c r="P900" s="147">
        <f>O900*H900</f>
        <v>0</v>
      </c>
      <c r="Q900" s="147">
        <v>2.9999999999999997E-4</v>
      </c>
      <c r="R900" s="147">
        <f>Q900*H900</f>
        <v>1.0412399999999999E-2</v>
      </c>
      <c r="S900" s="147">
        <v>0</v>
      </c>
      <c r="T900" s="148">
        <f>S900*H900</f>
        <v>0</v>
      </c>
      <c r="AR900" s="149" t="s">
        <v>470</v>
      </c>
      <c r="AT900" s="149" t="s">
        <v>513</v>
      </c>
      <c r="AU900" s="149" t="s">
        <v>415</v>
      </c>
      <c r="AY900" s="19" t="s">
        <v>408</v>
      </c>
      <c r="BE900" s="150">
        <f>IF(N900="základní",J900,0)</f>
        <v>0</v>
      </c>
      <c r="BF900" s="150">
        <f>IF(N900="snížená",J900,0)</f>
        <v>0</v>
      </c>
      <c r="BG900" s="150">
        <f>IF(N900="zákl. přenesená",J900,0)</f>
        <v>0</v>
      </c>
      <c r="BH900" s="150">
        <f>IF(N900="sníž. přenesená",J900,0)</f>
        <v>0</v>
      </c>
      <c r="BI900" s="150">
        <f>IF(N900="nulová",J900,0)</f>
        <v>0</v>
      </c>
      <c r="BJ900" s="19" t="s">
        <v>76</v>
      </c>
      <c r="BK900" s="150">
        <f>ROUND(I900*H900,2)</f>
        <v>0</v>
      </c>
      <c r="BL900" s="19" t="s">
        <v>415</v>
      </c>
      <c r="BM900" s="149" t="s">
        <v>1371</v>
      </c>
    </row>
    <row r="901" spans="2:65" s="12" customFormat="1">
      <c r="B901" s="155"/>
      <c r="D901" s="156" t="s">
        <v>419</v>
      </c>
      <c r="E901" s="157" t="s">
        <v>3</v>
      </c>
      <c r="F901" s="158" t="s">
        <v>1372</v>
      </c>
      <c r="H901" s="159">
        <v>7.8890000000000002</v>
      </c>
      <c r="I901" s="160"/>
      <c r="L901" s="155"/>
      <c r="M901" s="161"/>
      <c r="T901" s="162"/>
      <c r="AT901" s="157" t="s">
        <v>419</v>
      </c>
      <c r="AU901" s="157" t="s">
        <v>415</v>
      </c>
      <c r="AV901" s="12" t="s">
        <v>80</v>
      </c>
      <c r="AW901" s="12" t="s">
        <v>33</v>
      </c>
      <c r="AX901" s="12" t="s">
        <v>72</v>
      </c>
      <c r="AY901" s="157" t="s">
        <v>408</v>
      </c>
    </row>
    <row r="902" spans="2:65" s="12" customFormat="1">
      <c r="B902" s="155"/>
      <c r="D902" s="156" t="s">
        <v>419</v>
      </c>
      <c r="E902" s="157" t="s">
        <v>3</v>
      </c>
      <c r="F902" s="158" t="s">
        <v>1276</v>
      </c>
      <c r="H902" s="159">
        <v>23.664000000000001</v>
      </c>
      <c r="I902" s="160"/>
      <c r="L902" s="155"/>
      <c r="M902" s="161"/>
      <c r="T902" s="162"/>
      <c r="AT902" s="157" t="s">
        <v>419</v>
      </c>
      <c r="AU902" s="157" t="s">
        <v>415</v>
      </c>
      <c r="AV902" s="12" t="s">
        <v>80</v>
      </c>
      <c r="AW902" s="12" t="s">
        <v>33</v>
      </c>
      <c r="AX902" s="12" t="s">
        <v>72</v>
      </c>
      <c r="AY902" s="157" t="s">
        <v>408</v>
      </c>
    </row>
    <row r="903" spans="2:65" s="14" customFormat="1">
      <c r="B903" s="170"/>
      <c r="D903" s="156" t="s">
        <v>419</v>
      </c>
      <c r="E903" s="171" t="s">
        <v>3</v>
      </c>
      <c r="F903" s="172" t="s">
        <v>451</v>
      </c>
      <c r="H903" s="173">
        <v>31.553000000000001</v>
      </c>
      <c r="I903" s="174"/>
      <c r="L903" s="170"/>
      <c r="M903" s="175"/>
      <c r="T903" s="176"/>
      <c r="AT903" s="171" t="s">
        <v>419</v>
      </c>
      <c r="AU903" s="171" t="s">
        <v>415</v>
      </c>
      <c r="AV903" s="14" t="s">
        <v>415</v>
      </c>
      <c r="AW903" s="14" t="s">
        <v>33</v>
      </c>
      <c r="AX903" s="14" t="s">
        <v>76</v>
      </c>
      <c r="AY903" s="171" t="s">
        <v>408</v>
      </c>
    </row>
    <row r="904" spans="2:65" s="12" customFormat="1">
      <c r="B904" s="155"/>
      <c r="D904" s="156" t="s">
        <v>419</v>
      </c>
      <c r="F904" s="158" t="s">
        <v>1373</v>
      </c>
      <c r="H904" s="159">
        <v>34.707999999999998</v>
      </c>
      <c r="I904" s="160"/>
      <c r="L904" s="155"/>
      <c r="M904" s="161"/>
      <c r="T904" s="162"/>
      <c r="AT904" s="157" t="s">
        <v>419</v>
      </c>
      <c r="AU904" s="157" t="s">
        <v>415</v>
      </c>
      <c r="AV904" s="12" t="s">
        <v>80</v>
      </c>
      <c r="AW904" s="12" t="s">
        <v>4</v>
      </c>
      <c r="AX904" s="12" t="s">
        <v>76</v>
      </c>
      <c r="AY904" s="157" t="s">
        <v>408</v>
      </c>
    </row>
    <row r="905" spans="2:65" s="1" customFormat="1" ht="24.15" customHeight="1">
      <c r="B905" s="137"/>
      <c r="C905" s="177" t="s">
        <v>1374</v>
      </c>
      <c r="D905" s="177" t="s">
        <v>513</v>
      </c>
      <c r="E905" s="178" t="s">
        <v>1375</v>
      </c>
      <c r="F905" s="179" t="s">
        <v>1376</v>
      </c>
      <c r="G905" s="180" t="s">
        <v>650</v>
      </c>
      <c r="H905" s="181">
        <v>19.8</v>
      </c>
      <c r="I905" s="182"/>
      <c r="J905" s="183">
        <f>ROUND(I905*H905,2)</f>
        <v>0</v>
      </c>
      <c r="K905" s="179" t="s">
        <v>414</v>
      </c>
      <c r="L905" s="184"/>
      <c r="M905" s="185" t="s">
        <v>3</v>
      </c>
      <c r="N905" s="186" t="s">
        <v>43</v>
      </c>
      <c r="P905" s="147">
        <f>O905*H905</f>
        <v>0</v>
      </c>
      <c r="Q905" s="147">
        <v>2.0000000000000001E-4</v>
      </c>
      <c r="R905" s="147">
        <f>Q905*H905</f>
        <v>3.96E-3</v>
      </c>
      <c r="S905" s="147">
        <v>0</v>
      </c>
      <c r="T905" s="148">
        <f>S905*H905</f>
        <v>0</v>
      </c>
      <c r="AR905" s="149" t="s">
        <v>470</v>
      </c>
      <c r="AT905" s="149" t="s">
        <v>513</v>
      </c>
      <c r="AU905" s="149" t="s">
        <v>415</v>
      </c>
      <c r="AY905" s="19" t="s">
        <v>408</v>
      </c>
      <c r="BE905" s="150">
        <f>IF(N905="základní",J905,0)</f>
        <v>0</v>
      </c>
      <c r="BF905" s="150">
        <f>IF(N905="snížená",J905,0)</f>
        <v>0</v>
      </c>
      <c r="BG905" s="150">
        <f>IF(N905="zákl. přenesená",J905,0)</f>
        <v>0</v>
      </c>
      <c r="BH905" s="150">
        <f>IF(N905="sníž. přenesená",J905,0)</f>
        <v>0</v>
      </c>
      <c r="BI905" s="150">
        <f>IF(N905="nulová",J905,0)</f>
        <v>0</v>
      </c>
      <c r="BJ905" s="19" t="s">
        <v>76</v>
      </c>
      <c r="BK905" s="150">
        <f>ROUND(I905*H905,2)</f>
        <v>0</v>
      </c>
      <c r="BL905" s="19" t="s">
        <v>415</v>
      </c>
      <c r="BM905" s="149" t="s">
        <v>1377</v>
      </c>
    </row>
    <row r="906" spans="2:65" s="12" customFormat="1">
      <c r="B906" s="155"/>
      <c r="D906" s="156" t="s">
        <v>419</v>
      </c>
      <c r="E906" s="157" t="s">
        <v>3</v>
      </c>
      <c r="F906" s="158" t="s">
        <v>1378</v>
      </c>
      <c r="H906" s="159">
        <v>18</v>
      </c>
      <c r="I906" s="160"/>
      <c r="L906" s="155"/>
      <c r="M906" s="161"/>
      <c r="T906" s="162"/>
      <c r="AT906" s="157" t="s">
        <v>419</v>
      </c>
      <c r="AU906" s="157" t="s">
        <v>415</v>
      </c>
      <c r="AV906" s="12" t="s">
        <v>80</v>
      </c>
      <c r="AW906" s="12" t="s">
        <v>33</v>
      </c>
      <c r="AX906" s="12" t="s">
        <v>76</v>
      </c>
      <c r="AY906" s="157" t="s">
        <v>408</v>
      </c>
    </row>
    <row r="907" spans="2:65" s="12" customFormat="1">
      <c r="B907" s="155"/>
      <c r="D907" s="156" t="s">
        <v>419</v>
      </c>
      <c r="F907" s="158" t="s">
        <v>1379</v>
      </c>
      <c r="H907" s="159">
        <v>19.8</v>
      </c>
      <c r="I907" s="160"/>
      <c r="L907" s="155"/>
      <c r="M907" s="161"/>
      <c r="T907" s="162"/>
      <c r="AT907" s="157" t="s">
        <v>419</v>
      </c>
      <c r="AU907" s="157" t="s">
        <v>415</v>
      </c>
      <c r="AV907" s="12" t="s">
        <v>80</v>
      </c>
      <c r="AW907" s="12" t="s">
        <v>4</v>
      </c>
      <c r="AX907" s="12" t="s">
        <v>76</v>
      </c>
      <c r="AY907" s="157" t="s">
        <v>408</v>
      </c>
    </row>
    <row r="908" spans="2:65" s="16" customFormat="1" ht="20.85" customHeight="1">
      <c r="B908" s="194"/>
      <c r="D908" s="195" t="s">
        <v>71</v>
      </c>
      <c r="E908" s="195" t="s">
        <v>1380</v>
      </c>
      <c r="F908" s="195" t="s">
        <v>1381</v>
      </c>
      <c r="I908" s="196"/>
      <c r="J908" s="197">
        <f>BK908</f>
        <v>0</v>
      </c>
      <c r="L908" s="194"/>
      <c r="M908" s="198"/>
      <c r="P908" s="199">
        <f>SUM(P909:P934)</f>
        <v>0</v>
      </c>
      <c r="R908" s="199">
        <f>SUM(R909:R934)</f>
        <v>4.1626035342999996</v>
      </c>
      <c r="T908" s="200">
        <f>SUM(T909:T934)</f>
        <v>0</v>
      </c>
      <c r="AR908" s="195" t="s">
        <v>76</v>
      </c>
      <c r="AT908" s="201" t="s">
        <v>71</v>
      </c>
      <c r="AU908" s="201" t="s">
        <v>114</v>
      </c>
      <c r="AY908" s="195" t="s">
        <v>408</v>
      </c>
      <c r="BK908" s="202">
        <f>SUM(BK909:BK934)</f>
        <v>0</v>
      </c>
    </row>
    <row r="909" spans="2:65" s="1" customFormat="1" ht="66.75" customHeight="1">
      <c r="B909" s="137"/>
      <c r="C909" s="138" t="s">
        <v>1382</v>
      </c>
      <c r="D909" s="138" t="s">
        <v>411</v>
      </c>
      <c r="E909" s="139" t="s">
        <v>1383</v>
      </c>
      <c r="F909" s="140" t="s">
        <v>1384</v>
      </c>
      <c r="G909" s="141" t="s">
        <v>117</v>
      </c>
      <c r="H909" s="142">
        <v>13.452999999999999</v>
      </c>
      <c r="I909" s="143"/>
      <c r="J909" s="144">
        <f>ROUND(I909*H909,2)</f>
        <v>0</v>
      </c>
      <c r="K909" s="140" t="s">
        <v>414</v>
      </c>
      <c r="L909" s="34"/>
      <c r="M909" s="145" t="s">
        <v>3</v>
      </c>
      <c r="N909" s="146" t="s">
        <v>43</v>
      </c>
      <c r="P909" s="147">
        <f>O909*H909</f>
        <v>0</v>
      </c>
      <c r="Q909" s="147">
        <v>8.3937000000000005E-3</v>
      </c>
      <c r="R909" s="147">
        <f>Q909*H909</f>
        <v>0.1129204461</v>
      </c>
      <c r="S909" s="147">
        <v>0</v>
      </c>
      <c r="T909" s="148">
        <f>S909*H909</f>
        <v>0</v>
      </c>
      <c r="AR909" s="149" t="s">
        <v>415</v>
      </c>
      <c r="AT909" s="149" t="s">
        <v>411</v>
      </c>
      <c r="AU909" s="149" t="s">
        <v>415</v>
      </c>
      <c r="AY909" s="19" t="s">
        <v>408</v>
      </c>
      <c r="BE909" s="150">
        <f>IF(N909="základní",J909,0)</f>
        <v>0</v>
      </c>
      <c r="BF909" s="150">
        <f>IF(N909="snížená",J909,0)</f>
        <v>0</v>
      </c>
      <c r="BG909" s="150">
        <f>IF(N909="zákl. přenesená",J909,0)</f>
        <v>0</v>
      </c>
      <c r="BH909" s="150">
        <f>IF(N909="sníž. přenesená",J909,0)</f>
        <v>0</v>
      </c>
      <c r="BI909" s="150">
        <f>IF(N909="nulová",J909,0)</f>
        <v>0</v>
      </c>
      <c r="BJ909" s="19" t="s">
        <v>76</v>
      </c>
      <c r="BK909" s="150">
        <f>ROUND(I909*H909,2)</f>
        <v>0</v>
      </c>
      <c r="BL909" s="19" t="s">
        <v>415</v>
      </c>
      <c r="BM909" s="149" t="s">
        <v>1385</v>
      </c>
    </row>
    <row r="910" spans="2:65" s="1" customFormat="1">
      <c r="B910" s="34"/>
      <c r="D910" s="151" t="s">
        <v>417</v>
      </c>
      <c r="F910" s="152" t="s">
        <v>1386</v>
      </c>
      <c r="I910" s="153"/>
      <c r="L910" s="34"/>
      <c r="M910" s="154"/>
      <c r="T910" s="55"/>
      <c r="AT910" s="19" t="s">
        <v>417</v>
      </c>
      <c r="AU910" s="19" t="s">
        <v>415</v>
      </c>
    </row>
    <row r="911" spans="2:65" s="12" customFormat="1">
      <c r="B911" s="155"/>
      <c r="D911" s="156" t="s">
        <v>419</v>
      </c>
      <c r="E911" s="157" t="s">
        <v>3</v>
      </c>
      <c r="F911" s="158" t="s">
        <v>188</v>
      </c>
      <c r="H911" s="159">
        <v>13.452999999999999</v>
      </c>
      <c r="I911" s="160"/>
      <c r="L911" s="155"/>
      <c r="M911" s="161"/>
      <c r="T911" s="162"/>
      <c r="AT911" s="157" t="s">
        <v>419</v>
      </c>
      <c r="AU911" s="157" t="s">
        <v>415</v>
      </c>
      <c r="AV911" s="12" t="s">
        <v>80</v>
      </c>
      <c r="AW911" s="12" t="s">
        <v>33</v>
      </c>
      <c r="AX911" s="12" t="s">
        <v>76</v>
      </c>
      <c r="AY911" s="157" t="s">
        <v>408</v>
      </c>
    </row>
    <row r="912" spans="2:65" s="1" customFormat="1" ht="16.5" customHeight="1">
      <c r="B912" s="137"/>
      <c r="C912" s="177" t="s">
        <v>1387</v>
      </c>
      <c r="D912" s="177" t="s">
        <v>513</v>
      </c>
      <c r="E912" s="178" t="s">
        <v>1388</v>
      </c>
      <c r="F912" s="179" t="s">
        <v>1389</v>
      </c>
      <c r="G912" s="180" t="s">
        <v>117</v>
      </c>
      <c r="H912" s="181">
        <v>14.125999999999999</v>
      </c>
      <c r="I912" s="182"/>
      <c r="J912" s="183">
        <f>ROUND(I912*H912,2)</f>
        <v>0</v>
      </c>
      <c r="K912" s="179" t="s">
        <v>414</v>
      </c>
      <c r="L912" s="184"/>
      <c r="M912" s="185" t="s">
        <v>3</v>
      </c>
      <c r="N912" s="186" t="s">
        <v>43</v>
      </c>
      <c r="P912" s="147">
        <f>O912*H912</f>
        <v>0</v>
      </c>
      <c r="Q912" s="147">
        <v>5.5999999999999995E-4</v>
      </c>
      <c r="R912" s="147">
        <f>Q912*H912</f>
        <v>7.9105599999999988E-3</v>
      </c>
      <c r="S912" s="147">
        <v>0</v>
      </c>
      <c r="T912" s="148">
        <f>S912*H912</f>
        <v>0</v>
      </c>
      <c r="AR912" s="149" t="s">
        <v>470</v>
      </c>
      <c r="AT912" s="149" t="s">
        <v>513</v>
      </c>
      <c r="AU912" s="149" t="s">
        <v>415</v>
      </c>
      <c r="AY912" s="19" t="s">
        <v>408</v>
      </c>
      <c r="BE912" s="150">
        <f>IF(N912="základní",J912,0)</f>
        <v>0</v>
      </c>
      <c r="BF912" s="150">
        <f>IF(N912="snížená",J912,0)</f>
        <v>0</v>
      </c>
      <c r="BG912" s="150">
        <f>IF(N912="zákl. přenesená",J912,0)</f>
        <v>0</v>
      </c>
      <c r="BH912" s="150">
        <f>IF(N912="sníž. přenesená",J912,0)</f>
        <v>0</v>
      </c>
      <c r="BI912" s="150">
        <f>IF(N912="nulová",J912,0)</f>
        <v>0</v>
      </c>
      <c r="BJ912" s="19" t="s">
        <v>76</v>
      </c>
      <c r="BK912" s="150">
        <f>ROUND(I912*H912,2)</f>
        <v>0</v>
      </c>
      <c r="BL912" s="19" t="s">
        <v>415</v>
      </c>
      <c r="BM912" s="149" t="s">
        <v>1390</v>
      </c>
    </row>
    <row r="913" spans="2:65" s="12" customFormat="1">
      <c r="B913" s="155"/>
      <c r="D913" s="156" t="s">
        <v>419</v>
      </c>
      <c r="F913" s="158" t="s">
        <v>1391</v>
      </c>
      <c r="H913" s="159">
        <v>14.125999999999999</v>
      </c>
      <c r="I913" s="160"/>
      <c r="L913" s="155"/>
      <c r="M913" s="161"/>
      <c r="T913" s="162"/>
      <c r="AT913" s="157" t="s">
        <v>419</v>
      </c>
      <c r="AU913" s="157" t="s">
        <v>415</v>
      </c>
      <c r="AV913" s="12" t="s">
        <v>80</v>
      </c>
      <c r="AW913" s="12" t="s">
        <v>4</v>
      </c>
      <c r="AX913" s="12" t="s">
        <v>76</v>
      </c>
      <c r="AY913" s="157" t="s">
        <v>408</v>
      </c>
    </row>
    <row r="914" spans="2:65" s="1" customFormat="1" ht="66.75" customHeight="1">
      <c r="B914" s="137"/>
      <c r="C914" s="138" t="s">
        <v>1392</v>
      </c>
      <c r="D914" s="138" t="s">
        <v>411</v>
      </c>
      <c r="E914" s="139" t="s">
        <v>1393</v>
      </c>
      <c r="F914" s="140" t="s">
        <v>1394</v>
      </c>
      <c r="G914" s="141" t="s">
        <v>117</v>
      </c>
      <c r="H914" s="142">
        <v>297.31599999999997</v>
      </c>
      <c r="I914" s="143"/>
      <c r="J914" s="144">
        <f>ROUND(I914*H914,2)</f>
        <v>0</v>
      </c>
      <c r="K914" s="140" t="s">
        <v>414</v>
      </c>
      <c r="L914" s="34"/>
      <c r="M914" s="145" t="s">
        <v>3</v>
      </c>
      <c r="N914" s="146" t="s">
        <v>43</v>
      </c>
      <c r="P914" s="147">
        <f>O914*H914</f>
        <v>0</v>
      </c>
      <c r="Q914" s="147">
        <v>8.6761600000000005E-3</v>
      </c>
      <c r="R914" s="147">
        <f>Q914*H914</f>
        <v>2.5795611865599999</v>
      </c>
      <c r="S914" s="147">
        <v>0</v>
      </c>
      <c r="T914" s="148">
        <f>S914*H914</f>
        <v>0</v>
      </c>
      <c r="AR914" s="149" t="s">
        <v>415</v>
      </c>
      <c r="AT914" s="149" t="s">
        <v>411</v>
      </c>
      <c r="AU914" s="149" t="s">
        <v>415</v>
      </c>
      <c r="AY914" s="19" t="s">
        <v>408</v>
      </c>
      <c r="BE914" s="150">
        <f>IF(N914="základní",J914,0)</f>
        <v>0</v>
      </c>
      <c r="BF914" s="150">
        <f>IF(N914="snížená",J914,0)</f>
        <v>0</v>
      </c>
      <c r="BG914" s="150">
        <f>IF(N914="zákl. přenesená",J914,0)</f>
        <v>0</v>
      </c>
      <c r="BH914" s="150">
        <f>IF(N914="sníž. přenesená",J914,0)</f>
        <v>0</v>
      </c>
      <c r="BI914" s="150">
        <f>IF(N914="nulová",J914,0)</f>
        <v>0</v>
      </c>
      <c r="BJ914" s="19" t="s">
        <v>76</v>
      </c>
      <c r="BK914" s="150">
        <f>ROUND(I914*H914,2)</f>
        <v>0</v>
      </c>
      <c r="BL914" s="19" t="s">
        <v>415</v>
      </c>
      <c r="BM914" s="149" t="s">
        <v>1395</v>
      </c>
    </row>
    <row r="915" spans="2:65" s="1" customFormat="1">
      <c r="B915" s="34"/>
      <c r="D915" s="151" t="s">
        <v>417</v>
      </c>
      <c r="F915" s="152" t="s">
        <v>1396</v>
      </c>
      <c r="I915" s="153"/>
      <c r="L915" s="34"/>
      <c r="M915" s="154"/>
      <c r="T915" s="55"/>
      <c r="AT915" s="19" t="s">
        <v>417</v>
      </c>
      <c r="AU915" s="19" t="s">
        <v>415</v>
      </c>
    </row>
    <row r="916" spans="2:65" s="12" customFormat="1">
      <c r="B916" s="155"/>
      <c r="D916" s="156" t="s">
        <v>419</v>
      </c>
      <c r="E916" s="157" t="s">
        <v>3</v>
      </c>
      <c r="F916" s="158" t="s">
        <v>185</v>
      </c>
      <c r="H916" s="159">
        <v>297.31599999999997</v>
      </c>
      <c r="I916" s="160"/>
      <c r="L916" s="155"/>
      <c r="M916" s="161"/>
      <c r="T916" s="162"/>
      <c r="AT916" s="157" t="s">
        <v>419</v>
      </c>
      <c r="AU916" s="157" t="s">
        <v>415</v>
      </c>
      <c r="AV916" s="12" t="s">
        <v>80</v>
      </c>
      <c r="AW916" s="12" t="s">
        <v>33</v>
      </c>
      <c r="AX916" s="12" t="s">
        <v>76</v>
      </c>
      <c r="AY916" s="157" t="s">
        <v>408</v>
      </c>
    </row>
    <row r="917" spans="2:65" s="1" customFormat="1" ht="16.5" customHeight="1">
      <c r="B917" s="137"/>
      <c r="C917" s="177" t="s">
        <v>1397</v>
      </c>
      <c r="D917" s="177" t="s">
        <v>513</v>
      </c>
      <c r="E917" s="178" t="s">
        <v>1398</v>
      </c>
      <c r="F917" s="179" t="s">
        <v>1399</v>
      </c>
      <c r="G917" s="180" t="s">
        <v>117</v>
      </c>
      <c r="H917" s="181">
        <v>312.18200000000002</v>
      </c>
      <c r="I917" s="182"/>
      <c r="J917" s="183">
        <f>ROUND(I917*H917,2)</f>
        <v>0</v>
      </c>
      <c r="K917" s="179" t="s">
        <v>414</v>
      </c>
      <c r="L917" s="184"/>
      <c r="M917" s="185" t="s">
        <v>3</v>
      </c>
      <c r="N917" s="186" t="s">
        <v>43</v>
      </c>
      <c r="P917" s="147">
        <f>O917*H917</f>
        <v>0</v>
      </c>
      <c r="Q917" s="147">
        <v>4.1399999999999996E-3</v>
      </c>
      <c r="R917" s="147">
        <f>Q917*H917</f>
        <v>1.2924334799999999</v>
      </c>
      <c r="S917" s="147">
        <v>0</v>
      </c>
      <c r="T917" s="148">
        <f>S917*H917</f>
        <v>0</v>
      </c>
      <c r="AR917" s="149" t="s">
        <v>470</v>
      </c>
      <c r="AT917" s="149" t="s">
        <v>513</v>
      </c>
      <c r="AU917" s="149" t="s">
        <v>415</v>
      </c>
      <c r="AY917" s="19" t="s">
        <v>408</v>
      </c>
      <c r="BE917" s="150">
        <f>IF(N917="základní",J917,0)</f>
        <v>0</v>
      </c>
      <c r="BF917" s="150">
        <f>IF(N917="snížená",J917,0)</f>
        <v>0</v>
      </c>
      <c r="BG917" s="150">
        <f>IF(N917="zákl. přenesená",J917,0)</f>
        <v>0</v>
      </c>
      <c r="BH917" s="150">
        <f>IF(N917="sníž. přenesená",J917,0)</f>
        <v>0</v>
      </c>
      <c r="BI917" s="150">
        <f>IF(N917="nulová",J917,0)</f>
        <v>0</v>
      </c>
      <c r="BJ917" s="19" t="s">
        <v>76</v>
      </c>
      <c r="BK917" s="150">
        <f>ROUND(I917*H917,2)</f>
        <v>0</v>
      </c>
      <c r="BL917" s="19" t="s">
        <v>415</v>
      </c>
      <c r="BM917" s="149" t="s">
        <v>1400</v>
      </c>
    </row>
    <row r="918" spans="2:65" s="12" customFormat="1">
      <c r="B918" s="155"/>
      <c r="D918" s="156" t="s">
        <v>419</v>
      </c>
      <c r="F918" s="158" t="s">
        <v>1401</v>
      </c>
      <c r="H918" s="159">
        <v>312.18200000000002</v>
      </c>
      <c r="I918" s="160"/>
      <c r="L918" s="155"/>
      <c r="M918" s="161"/>
      <c r="T918" s="162"/>
      <c r="AT918" s="157" t="s">
        <v>419</v>
      </c>
      <c r="AU918" s="157" t="s">
        <v>415</v>
      </c>
      <c r="AV918" s="12" t="s">
        <v>80</v>
      </c>
      <c r="AW918" s="12" t="s">
        <v>4</v>
      </c>
      <c r="AX918" s="12" t="s">
        <v>76</v>
      </c>
      <c r="AY918" s="157" t="s">
        <v>408</v>
      </c>
    </row>
    <row r="919" spans="2:65" s="1" customFormat="1" ht="55.5" customHeight="1">
      <c r="B919" s="137"/>
      <c r="C919" s="138" t="s">
        <v>1402</v>
      </c>
      <c r="D919" s="138" t="s">
        <v>411</v>
      </c>
      <c r="E919" s="139" t="s">
        <v>1403</v>
      </c>
      <c r="F919" s="140" t="s">
        <v>1404</v>
      </c>
      <c r="G919" s="141" t="s">
        <v>117</v>
      </c>
      <c r="H919" s="142">
        <v>297.31599999999997</v>
      </c>
      <c r="I919" s="143"/>
      <c r="J919" s="144">
        <f>ROUND(I919*H919,2)</f>
        <v>0</v>
      </c>
      <c r="K919" s="140" t="s">
        <v>414</v>
      </c>
      <c r="L919" s="34"/>
      <c r="M919" s="145" t="s">
        <v>3</v>
      </c>
      <c r="N919" s="146" t="s">
        <v>43</v>
      </c>
      <c r="P919" s="147">
        <f>O919*H919</f>
        <v>0</v>
      </c>
      <c r="Q919" s="147">
        <v>8.0599999999999994E-5</v>
      </c>
      <c r="R919" s="147">
        <f>Q919*H919</f>
        <v>2.3963669599999998E-2</v>
      </c>
      <c r="S919" s="147">
        <v>0</v>
      </c>
      <c r="T919" s="148">
        <f>S919*H919</f>
        <v>0</v>
      </c>
      <c r="AR919" s="149" t="s">
        <v>415</v>
      </c>
      <c r="AT919" s="149" t="s">
        <v>411</v>
      </c>
      <c r="AU919" s="149" t="s">
        <v>415</v>
      </c>
      <c r="AY919" s="19" t="s">
        <v>408</v>
      </c>
      <c r="BE919" s="150">
        <f>IF(N919="základní",J919,0)</f>
        <v>0</v>
      </c>
      <c r="BF919" s="150">
        <f>IF(N919="snížená",J919,0)</f>
        <v>0</v>
      </c>
      <c r="BG919" s="150">
        <f>IF(N919="zákl. přenesená",J919,0)</f>
        <v>0</v>
      </c>
      <c r="BH919" s="150">
        <f>IF(N919="sníž. přenesená",J919,0)</f>
        <v>0</v>
      </c>
      <c r="BI919" s="150">
        <f>IF(N919="nulová",J919,0)</f>
        <v>0</v>
      </c>
      <c r="BJ919" s="19" t="s">
        <v>76</v>
      </c>
      <c r="BK919" s="150">
        <f>ROUND(I919*H919,2)</f>
        <v>0</v>
      </c>
      <c r="BL919" s="19" t="s">
        <v>415</v>
      </c>
      <c r="BM919" s="149" t="s">
        <v>1405</v>
      </c>
    </row>
    <row r="920" spans="2:65" s="1" customFormat="1">
      <c r="B920" s="34"/>
      <c r="D920" s="151" t="s">
        <v>417</v>
      </c>
      <c r="F920" s="152" t="s">
        <v>1406</v>
      </c>
      <c r="I920" s="153"/>
      <c r="L920" s="34"/>
      <c r="M920" s="154"/>
      <c r="T920" s="55"/>
      <c r="AT920" s="19" t="s">
        <v>417</v>
      </c>
      <c r="AU920" s="19" t="s">
        <v>415</v>
      </c>
    </row>
    <row r="921" spans="2:65" s="12" customFormat="1">
      <c r="B921" s="155"/>
      <c r="D921" s="156" t="s">
        <v>419</v>
      </c>
      <c r="E921" s="157" t="s">
        <v>3</v>
      </c>
      <c r="F921" s="158" t="s">
        <v>185</v>
      </c>
      <c r="H921" s="159">
        <v>297.31599999999997</v>
      </c>
      <c r="I921" s="160"/>
      <c r="L921" s="155"/>
      <c r="M921" s="161"/>
      <c r="T921" s="162"/>
      <c r="AT921" s="157" t="s">
        <v>419</v>
      </c>
      <c r="AU921" s="157" t="s">
        <v>415</v>
      </c>
      <c r="AV921" s="12" t="s">
        <v>80</v>
      </c>
      <c r="AW921" s="12" t="s">
        <v>33</v>
      </c>
      <c r="AX921" s="12" t="s">
        <v>76</v>
      </c>
      <c r="AY921" s="157" t="s">
        <v>408</v>
      </c>
    </row>
    <row r="922" spans="2:65" s="1" customFormat="1" ht="37.799999999999997" customHeight="1">
      <c r="B922" s="137"/>
      <c r="C922" s="138" t="s">
        <v>1407</v>
      </c>
      <c r="D922" s="138" t="s">
        <v>411</v>
      </c>
      <c r="E922" s="139" t="s">
        <v>1408</v>
      </c>
      <c r="F922" s="140" t="s">
        <v>1409</v>
      </c>
      <c r="G922" s="141" t="s">
        <v>561</v>
      </c>
      <c r="H922" s="142">
        <v>1281.0119999999999</v>
      </c>
      <c r="I922" s="143"/>
      <c r="J922" s="144">
        <f>ROUND(I922*H922,2)</f>
        <v>0</v>
      </c>
      <c r="K922" s="140" t="s">
        <v>414</v>
      </c>
      <c r="L922" s="34"/>
      <c r="M922" s="145" t="s">
        <v>3</v>
      </c>
      <c r="N922" s="146" t="s">
        <v>43</v>
      </c>
      <c r="P922" s="147">
        <f>O922*H922</f>
        <v>0</v>
      </c>
      <c r="Q922" s="147">
        <v>1.6999999999999999E-7</v>
      </c>
      <c r="R922" s="147">
        <f>Q922*H922</f>
        <v>2.1777203999999998E-4</v>
      </c>
      <c r="S922" s="147">
        <v>0</v>
      </c>
      <c r="T922" s="148">
        <f>S922*H922</f>
        <v>0</v>
      </c>
      <c r="AR922" s="149" t="s">
        <v>415</v>
      </c>
      <c r="AT922" s="149" t="s">
        <v>411</v>
      </c>
      <c r="AU922" s="149" t="s">
        <v>415</v>
      </c>
      <c r="AY922" s="19" t="s">
        <v>408</v>
      </c>
      <c r="BE922" s="150">
        <f>IF(N922="základní",J922,0)</f>
        <v>0</v>
      </c>
      <c r="BF922" s="150">
        <f>IF(N922="snížená",J922,0)</f>
        <v>0</v>
      </c>
      <c r="BG922" s="150">
        <f>IF(N922="zákl. přenesená",J922,0)</f>
        <v>0</v>
      </c>
      <c r="BH922" s="150">
        <f>IF(N922="sníž. přenesená",J922,0)</f>
        <v>0</v>
      </c>
      <c r="BI922" s="150">
        <f>IF(N922="nulová",J922,0)</f>
        <v>0</v>
      </c>
      <c r="BJ922" s="19" t="s">
        <v>76</v>
      </c>
      <c r="BK922" s="150">
        <f>ROUND(I922*H922,2)</f>
        <v>0</v>
      </c>
      <c r="BL922" s="19" t="s">
        <v>415</v>
      </c>
      <c r="BM922" s="149" t="s">
        <v>1410</v>
      </c>
    </row>
    <row r="923" spans="2:65" s="1" customFormat="1">
      <c r="B923" s="34"/>
      <c r="D923" s="151" t="s">
        <v>417</v>
      </c>
      <c r="F923" s="152" t="s">
        <v>1411</v>
      </c>
      <c r="I923" s="153"/>
      <c r="L923" s="34"/>
      <c r="M923" s="154"/>
      <c r="T923" s="55"/>
      <c r="AT923" s="19" t="s">
        <v>417</v>
      </c>
      <c r="AU923" s="19" t="s">
        <v>415</v>
      </c>
    </row>
    <row r="924" spans="2:65" s="13" customFormat="1">
      <c r="B924" s="164"/>
      <c r="D924" s="156" t="s">
        <v>419</v>
      </c>
      <c r="E924" s="165" t="s">
        <v>3</v>
      </c>
      <c r="F924" s="166" t="s">
        <v>1412</v>
      </c>
      <c r="H924" s="165" t="s">
        <v>3</v>
      </c>
      <c r="I924" s="167"/>
      <c r="L924" s="164"/>
      <c r="M924" s="168"/>
      <c r="T924" s="169"/>
      <c r="AT924" s="165" t="s">
        <v>419</v>
      </c>
      <c r="AU924" s="165" t="s">
        <v>415</v>
      </c>
      <c r="AV924" s="13" t="s">
        <v>76</v>
      </c>
      <c r="AW924" s="13" t="s">
        <v>33</v>
      </c>
      <c r="AX924" s="13" t="s">
        <v>72</v>
      </c>
      <c r="AY924" s="165" t="s">
        <v>408</v>
      </c>
    </row>
    <row r="925" spans="2:65" s="12" customFormat="1">
      <c r="B925" s="155"/>
      <c r="D925" s="156" t="s">
        <v>419</v>
      </c>
      <c r="E925" s="157" t="s">
        <v>3</v>
      </c>
      <c r="F925" s="158" t="s">
        <v>1413</v>
      </c>
      <c r="H925" s="159">
        <v>1281.0119999999999</v>
      </c>
      <c r="I925" s="160"/>
      <c r="L925" s="155"/>
      <c r="M925" s="161"/>
      <c r="T925" s="162"/>
      <c r="AT925" s="157" t="s">
        <v>419</v>
      </c>
      <c r="AU925" s="157" t="s">
        <v>415</v>
      </c>
      <c r="AV925" s="12" t="s">
        <v>80</v>
      </c>
      <c r="AW925" s="12" t="s">
        <v>33</v>
      </c>
      <c r="AX925" s="12" t="s">
        <v>76</v>
      </c>
      <c r="AY925" s="157" t="s">
        <v>408</v>
      </c>
    </row>
    <row r="926" spans="2:65" s="1" customFormat="1" ht="24.15" customHeight="1">
      <c r="B926" s="137"/>
      <c r="C926" s="177" t="s">
        <v>1414</v>
      </c>
      <c r="D926" s="177" t="s">
        <v>513</v>
      </c>
      <c r="E926" s="178" t="s">
        <v>1415</v>
      </c>
      <c r="F926" s="179" t="s">
        <v>1416</v>
      </c>
      <c r="G926" s="180" t="s">
        <v>561</v>
      </c>
      <c r="H926" s="181">
        <v>1281.0119999999999</v>
      </c>
      <c r="I926" s="182"/>
      <c r="J926" s="183">
        <f>ROUND(I926*H926,2)</f>
        <v>0</v>
      </c>
      <c r="K926" s="179" t="s">
        <v>414</v>
      </c>
      <c r="L926" s="184"/>
      <c r="M926" s="185" t="s">
        <v>3</v>
      </c>
      <c r="N926" s="186" t="s">
        <v>43</v>
      </c>
      <c r="P926" s="147">
        <f>O926*H926</f>
        <v>0</v>
      </c>
      <c r="Q926" s="147">
        <v>6.0000000000000002E-5</v>
      </c>
      <c r="R926" s="147">
        <f>Q926*H926</f>
        <v>7.6860719999999993E-2</v>
      </c>
      <c r="S926" s="147">
        <v>0</v>
      </c>
      <c r="T926" s="148">
        <f>S926*H926</f>
        <v>0</v>
      </c>
      <c r="AR926" s="149" t="s">
        <v>470</v>
      </c>
      <c r="AT926" s="149" t="s">
        <v>513</v>
      </c>
      <c r="AU926" s="149" t="s">
        <v>415</v>
      </c>
      <c r="AY926" s="19" t="s">
        <v>408</v>
      </c>
      <c r="BE926" s="150">
        <f>IF(N926="základní",J926,0)</f>
        <v>0</v>
      </c>
      <c r="BF926" s="150">
        <f>IF(N926="snížená",J926,0)</f>
        <v>0</v>
      </c>
      <c r="BG926" s="150">
        <f>IF(N926="zákl. přenesená",J926,0)</f>
        <v>0</v>
      </c>
      <c r="BH926" s="150">
        <f>IF(N926="sníž. přenesená",J926,0)</f>
        <v>0</v>
      </c>
      <c r="BI926" s="150">
        <f>IF(N926="nulová",J926,0)</f>
        <v>0</v>
      </c>
      <c r="BJ926" s="19" t="s">
        <v>76</v>
      </c>
      <c r="BK926" s="150">
        <f>ROUND(I926*H926,2)</f>
        <v>0</v>
      </c>
      <c r="BL926" s="19" t="s">
        <v>415</v>
      </c>
      <c r="BM926" s="149" t="s">
        <v>1417</v>
      </c>
    </row>
    <row r="927" spans="2:65" s="1" customFormat="1" ht="55.5" customHeight="1">
      <c r="B927" s="137"/>
      <c r="C927" s="138" t="s">
        <v>1418</v>
      </c>
      <c r="D927" s="138" t="s">
        <v>411</v>
      </c>
      <c r="E927" s="139" t="s">
        <v>1419</v>
      </c>
      <c r="F927" s="140" t="s">
        <v>1420</v>
      </c>
      <c r="G927" s="141" t="s">
        <v>117</v>
      </c>
      <c r="H927" s="142">
        <v>381.86500000000001</v>
      </c>
      <c r="I927" s="143"/>
      <c r="J927" s="144">
        <f>ROUND(I927*H927,2)</f>
        <v>0</v>
      </c>
      <c r="K927" s="140" t="s">
        <v>414</v>
      </c>
      <c r="L927" s="34"/>
      <c r="M927" s="145" t="s">
        <v>3</v>
      </c>
      <c r="N927" s="146" t="s">
        <v>43</v>
      </c>
      <c r="P927" s="147">
        <f>O927*H927</f>
        <v>0</v>
      </c>
      <c r="Q927" s="147">
        <v>1.8000000000000001E-4</v>
      </c>
      <c r="R927" s="147">
        <f>Q927*H927</f>
        <v>6.8735700000000011E-2</v>
      </c>
      <c r="S927" s="147">
        <v>0</v>
      </c>
      <c r="T927" s="148">
        <f>S927*H927</f>
        <v>0</v>
      </c>
      <c r="AR927" s="149" t="s">
        <v>415</v>
      </c>
      <c r="AT927" s="149" t="s">
        <v>411</v>
      </c>
      <c r="AU927" s="149" t="s">
        <v>415</v>
      </c>
      <c r="AY927" s="19" t="s">
        <v>408</v>
      </c>
      <c r="BE927" s="150">
        <f>IF(N927="základní",J927,0)</f>
        <v>0</v>
      </c>
      <c r="BF927" s="150">
        <f>IF(N927="snížená",J927,0)</f>
        <v>0</v>
      </c>
      <c r="BG927" s="150">
        <f>IF(N927="zákl. přenesená",J927,0)</f>
        <v>0</v>
      </c>
      <c r="BH927" s="150">
        <f>IF(N927="sníž. přenesená",J927,0)</f>
        <v>0</v>
      </c>
      <c r="BI927" s="150">
        <f>IF(N927="nulová",J927,0)</f>
        <v>0</v>
      </c>
      <c r="BJ927" s="19" t="s">
        <v>76</v>
      </c>
      <c r="BK927" s="150">
        <f>ROUND(I927*H927,2)</f>
        <v>0</v>
      </c>
      <c r="BL927" s="19" t="s">
        <v>415</v>
      </c>
      <c r="BM927" s="149" t="s">
        <v>1421</v>
      </c>
    </row>
    <row r="928" spans="2:65" s="1" customFormat="1">
      <c r="B928" s="34"/>
      <c r="D928" s="151" t="s">
        <v>417</v>
      </c>
      <c r="F928" s="152" t="s">
        <v>1422</v>
      </c>
      <c r="I928" s="153"/>
      <c r="L928" s="34"/>
      <c r="M928" s="154"/>
      <c r="T928" s="55"/>
      <c r="AT928" s="19" t="s">
        <v>417</v>
      </c>
      <c r="AU928" s="19" t="s">
        <v>415</v>
      </c>
    </row>
    <row r="929" spans="2:65" s="12" customFormat="1">
      <c r="B929" s="155"/>
      <c r="D929" s="156" t="s">
        <v>419</v>
      </c>
      <c r="E929" s="157" t="s">
        <v>3</v>
      </c>
      <c r="F929" s="158" t="s">
        <v>185</v>
      </c>
      <c r="H929" s="159">
        <v>297.31599999999997</v>
      </c>
      <c r="I929" s="160"/>
      <c r="L929" s="155"/>
      <c r="M929" s="161"/>
      <c r="T929" s="162"/>
      <c r="AT929" s="157" t="s">
        <v>419</v>
      </c>
      <c r="AU929" s="157" t="s">
        <v>415</v>
      </c>
      <c r="AV929" s="12" t="s">
        <v>80</v>
      </c>
      <c r="AW929" s="12" t="s">
        <v>33</v>
      </c>
      <c r="AX929" s="12" t="s">
        <v>72</v>
      </c>
      <c r="AY929" s="157" t="s">
        <v>408</v>
      </c>
    </row>
    <row r="930" spans="2:65" s="12" customFormat="1">
      <c r="B930" s="155"/>
      <c r="D930" s="156" t="s">
        <v>419</v>
      </c>
      <c r="E930" s="157" t="s">
        <v>3</v>
      </c>
      <c r="F930" s="158" t="s">
        <v>191</v>
      </c>
      <c r="H930" s="159">
        <v>17.082999999999998</v>
      </c>
      <c r="I930" s="160"/>
      <c r="L930" s="155"/>
      <c r="M930" s="161"/>
      <c r="T930" s="162"/>
      <c r="AT930" s="157" t="s">
        <v>419</v>
      </c>
      <c r="AU930" s="157" t="s">
        <v>415</v>
      </c>
      <c r="AV930" s="12" t="s">
        <v>80</v>
      </c>
      <c r="AW930" s="12" t="s">
        <v>33</v>
      </c>
      <c r="AX930" s="12" t="s">
        <v>72</v>
      </c>
      <c r="AY930" s="157" t="s">
        <v>408</v>
      </c>
    </row>
    <row r="931" spans="2:65" s="12" customFormat="1">
      <c r="B931" s="155"/>
      <c r="D931" s="156" t="s">
        <v>419</v>
      </c>
      <c r="E931" s="157" t="s">
        <v>3</v>
      </c>
      <c r="F931" s="158" t="s">
        <v>304</v>
      </c>
      <c r="H931" s="159">
        <v>40.020000000000003</v>
      </c>
      <c r="I931" s="160"/>
      <c r="L931" s="155"/>
      <c r="M931" s="161"/>
      <c r="T931" s="162"/>
      <c r="AT931" s="157" t="s">
        <v>419</v>
      </c>
      <c r="AU931" s="157" t="s">
        <v>415</v>
      </c>
      <c r="AV931" s="12" t="s">
        <v>80</v>
      </c>
      <c r="AW931" s="12" t="s">
        <v>33</v>
      </c>
      <c r="AX931" s="12" t="s">
        <v>72</v>
      </c>
      <c r="AY931" s="157" t="s">
        <v>408</v>
      </c>
    </row>
    <row r="932" spans="2:65" s="12" customFormat="1">
      <c r="B932" s="155"/>
      <c r="D932" s="156" t="s">
        <v>419</v>
      </c>
      <c r="E932" s="157" t="s">
        <v>3</v>
      </c>
      <c r="F932" s="158" t="s">
        <v>188</v>
      </c>
      <c r="H932" s="159">
        <v>13.452999999999999</v>
      </c>
      <c r="I932" s="160"/>
      <c r="L932" s="155"/>
      <c r="M932" s="161"/>
      <c r="T932" s="162"/>
      <c r="AT932" s="157" t="s">
        <v>419</v>
      </c>
      <c r="AU932" s="157" t="s">
        <v>415</v>
      </c>
      <c r="AV932" s="12" t="s">
        <v>80</v>
      </c>
      <c r="AW932" s="12" t="s">
        <v>33</v>
      </c>
      <c r="AX932" s="12" t="s">
        <v>72</v>
      </c>
      <c r="AY932" s="157" t="s">
        <v>408</v>
      </c>
    </row>
    <row r="933" spans="2:65" s="12" customFormat="1">
      <c r="B933" s="155"/>
      <c r="D933" s="156" t="s">
        <v>419</v>
      </c>
      <c r="E933" s="157" t="s">
        <v>3</v>
      </c>
      <c r="F933" s="158" t="s">
        <v>1423</v>
      </c>
      <c r="H933" s="159">
        <v>13.993</v>
      </c>
      <c r="I933" s="160"/>
      <c r="L933" s="155"/>
      <c r="M933" s="161"/>
      <c r="T933" s="162"/>
      <c r="AT933" s="157" t="s">
        <v>419</v>
      </c>
      <c r="AU933" s="157" t="s">
        <v>415</v>
      </c>
      <c r="AV933" s="12" t="s">
        <v>80</v>
      </c>
      <c r="AW933" s="12" t="s">
        <v>33</v>
      </c>
      <c r="AX933" s="12" t="s">
        <v>72</v>
      </c>
      <c r="AY933" s="157" t="s">
        <v>408</v>
      </c>
    </row>
    <row r="934" spans="2:65" s="14" customFormat="1">
      <c r="B934" s="170"/>
      <c r="D934" s="156" t="s">
        <v>419</v>
      </c>
      <c r="E934" s="171" t="s">
        <v>3</v>
      </c>
      <c r="F934" s="172" t="s">
        <v>451</v>
      </c>
      <c r="H934" s="173">
        <v>381.86500000000001</v>
      </c>
      <c r="I934" s="174"/>
      <c r="L934" s="170"/>
      <c r="M934" s="175"/>
      <c r="T934" s="176"/>
      <c r="AT934" s="171" t="s">
        <v>419</v>
      </c>
      <c r="AU934" s="171" t="s">
        <v>415</v>
      </c>
      <c r="AV934" s="14" t="s">
        <v>415</v>
      </c>
      <c r="AW934" s="14" t="s">
        <v>33</v>
      </c>
      <c r="AX934" s="14" t="s">
        <v>76</v>
      </c>
      <c r="AY934" s="171" t="s">
        <v>408</v>
      </c>
    </row>
    <row r="935" spans="2:65" s="16" customFormat="1" ht="20.85" customHeight="1">
      <c r="B935" s="194"/>
      <c r="D935" s="195" t="s">
        <v>71</v>
      </c>
      <c r="E935" s="195" t="s">
        <v>1424</v>
      </c>
      <c r="F935" s="195" t="s">
        <v>1425</v>
      </c>
      <c r="I935" s="196"/>
      <c r="J935" s="197">
        <f>BK935</f>
        <v>0</v>
      </c>
      <c r="L935" s="194"/>
      <c r="M935" s="198"/>
      <c r="P935" s="199">
        <f>SUM(P936:P956)</f>
        <v>0</v>
      </c>
      <c r="R935" s="199">
        <f>SUM(R936:R956)</f>
        <v>0.24476992799999997</v>
      </c>
      <c r="T935" s="200">
        <f>SUM(T936:T956)</f>
        <v>0</v>
      </c>
      <c r="AR935" s="195" t="s">
        <v>76</v>
      </c>
      <c r="AT935" s="201" t="s">
        <v>71</v>
      </c>
      <c r="AU935" s="201" t="s">
        <v>114</v>
      </c>
      <c r="AY935" s="195" t="s">
        <v>408</v>
      </c>
      <c r="BK935" s="202">
        <f>SUM(BK936:BK956)</f>
        <v>0</v>
      </c>
    </row>
    <row r="936" spans="2:65" s="1" customFormat="1" ht="55.5" customHeight="1">
      <c r="B936" s="137"/>
      <c r="C936" s="138" t="s">
        <v>1426</v>
      </c>
      <c r="D936" s="138" t="s">
        <v>411</v>
      </c>
      <c r="E936" s="139" t="s">
        <v>1427</v>
      </c>
      <c r="F936" s="140" t="s">
        <v>1428</v>
      </c>
      <c r="G936" s="141" t="s">
        <v>650</v>
      </c>
      <c r="H936" s="142">
        <v>13.73</v>
      </c>
      <c r="I936" s="143"/>
      <c r="J936" s="144">
        <f>ROUND(I936*H936,2)</f>
        <v>0</v>
      </c>
      <c r="K936" s="140" t="s">
        <v>414</v>
      </c>
      <c r="L936" s="34"/>
      <c r="M936" s="145" t="s">
        <v>3</v>
      </c>
      <c r="N936" s="146" t="s">
        <v>43</v>
      </c>
      <c r="P936" s="147">
        <f>O936*H936</f>
        <v>0</v>
      </c>
      <c r="Q936" s="147">
        <v>1.7600000000000001E-3</v>
      </c>
      <c r="R936" s="147">
        <f>Q936*H936</f>
        <v>2.41648E-2</v>
      </c>
      <c r="S936" s="147">
        <v>0</v>
      </c>
      <c r="T936" s="148">
        <f>S936*H936</f>
        <v>0</v>
      </c>
      <c r="AR936" s="149" t="s">
        <v>415</v>
      </c>
      <c r="AT936" s="149" t="s">
        <v>411</v>
      </c>
      <c r="AU936" s="149" t="s">
        <v>415</v>
      </c>
      <c r="AY936" s="19" t="s">
        <v>408</v>
      </c>
      <c r="BE936" s="150">
        <f>IF(N936="základní",J936,0)</f>
        <v>0</v>
      </c>
      <c r="BF936" s="150">
        <f>IF(N936="snížená",J936,0)</f>
        <v>0</v>
      </c>
      <c r="BG936" s="150">
        <f>IF(N936="zákl. přenesená",J936,0)</f>
        <v>0</v>
      </c>
      <c r="BH936" s="150">
        <f>IF(N936="sníž. přenesená",J936,0)</f>
        <v>0</v>
      </c>
      <c r="BI936" s="150">
        <f>IF(N936="nulová",J936,0)</f>
        <v>0</v>
      </c>
      <c r="BJ936" s="19" t="s">
        <v>76</v>
      </c>
      <c r="BK936" s="150">
        <f>ROUND(I936*H936,2)</f>
        <v>0</v>
      </c>
      <c r="BL936" s="19" t="s">
        <v>415</v>
      </c>
      <c r="BM936" s="149" t="s">
        <v>1429</v>
      </c>
    </row>
    <row r="937" spans="2:65" s="1" customFormat="1">
      <c r="B937" s="34"/>
      <c r="D937" s="151" t="s">
        <v>417</v>
      </c>
      <c r="F937" s="152" t="s">
        <v>1430</v>
      </c>
      <c r="I937" s="153"/>
      <c r="L937" s="34"/>
      <c r="M937" s="154"/>
      <c r="T937" s="55"/>
      <c r="AT937" s="19" t="s">
        <v>417</v>
      </c>
      <c r="AU937" s="19" t="s">
        <v>415</v>
      </c>
    </row>
    <row r="938" spans="2:65" s="13" customFormat="1">
      <c r="B938" s="164"/>
      <c r="D938" s="156" t="s">
        <v>419</v>
      </c>
      <c r="E938" s="165" t="s">
        <v>3</v>
      </c>
      <c r="F938" s="166" t="s">
        <v>1431</v>
      </c>
      <c r="H938" s="165" t="s">
        <v>3</v>
      </c>
      <c r="I938" s="167"/>
      <c r="L938" s="164"/>
      <c r="M938" s="168"/>
      <c r="T938" s="169"/>
      <c r="AT938" s="165" t="s">
        <v>419</v>
      </c>
      <c r="AU938" s="165" t="s">
        <v>415</v>
      </c>
      <c r="AV938" s="13" t="s">
        <v>76</v>
      </c>
      <c r="AW938" s="13" t="s">
        <v>33</v>
      </c>
      <c r="AX938" s="13" t="s">
        <v>72</v>
      </c>
      <c r="AY938" s="165" t="s">
        <v>408</v>
      </c>
    </row>
    <row r="939" spans="2:65" s="12" customFormat="1">
      <c r="B939" s="155"/>
      <c r="D939" s="156" t="s">
        <v>419</v>
      </c>
      <c r="E939" s="157" t="s">
        <v>3</v>
      </c>
      <c r="F939" s="158" t="s">
        <v>1432</v>
      </c>
      <c r="H939" s="159">
        <v>4.43</v>
      </c>
      <c r="I939" s="160"/>
      <c r="L939" s="155"/>
      <c r="M939" s="161"/>
      <c r="T939" s="162"/>
      <c r="AT939" s="157" t="s">
        <v>419</v>
      </c>
      <c r="AU939" s="157" t="s">
        <v>415</v>
      </c>
      <c r="AV939" s="12" t="s">
        <v>80</v>
      </c>
      <c r="AW939" s="12" t="s">
        <v>33</v>
      </c>
      <c r="AX939" s="12" t="s">
        <v>72</v>
      </c>
      <c r="AY939" s="157" t="s">
        <v>408</v>
      </c>
    </row>
    <row r="940" spans="2:65" s="12" customFormat="1">
      <c r="B940" s="155"/>
      <c r="D940" s="156" t="s">
        <v>419</v>
      </c>
      <c r="E940" s="157" t="s">
        <v>3</v>
      </c>
      <c r="F940" s="158" t="s">
        <v>1433</v>
      </c>
      <c r="H940" s="159">
        <v>9.3000000000000007</v>
      </c>
      <c r="I940" s="160"/>
      <c r="L940" s="155"/>
      <c r="M940" s="161"/>
      <c r="T940" s="162"/>
      <c r="AT940" s="157" t="s">
        <v>419</v>
      </c>
      <c r="AU940" s="157" t="s">
        <v>415</v>
      </c>
      <c r="AV940" s="12" t="s">
        <v>80</v>
      </c>
      <c r="AW940" s="12" t="s">
        <v>33</v>
      </c>
      <c r="AX940" s="12" t="s">
        <v>72</v>
      </c>
      <c r="AY940" s="157" t="s">
        <v>408</v>
      </c>
    </row>
    <row r="941" spans="2:65" s="14" customFormat="1">
      <c r="B941" s="170"/>
      <c r="D941" s="156" t="s">
        <v>419</v>
      </c>
      <c r="E941" s="171" t="s">
        <v>3</v>
      </c>
      <c r="F941" s="172" t="s">
        <v>451</v>
      </c>
      <c r="H941" s="173">
        <v>13.73</v>
      </c>
      <c r="I941" s="174"/>
      <c r="L941" s="170"/>
      <c r="M941" s="175"/>
      <c r="T941" s="176"/>
      <c r="AT941" s="171" t="s">
        <v>419</v>
      </c>
      <c r="AU941" s="171" t="s">
        <v>415</v>
      </c>
      <c r="AV941" s="14" t="s">
        <v>415</v>
      </c>
      <c r="AW941" s="14" t="s">
        <v>33</v>
      </c>
      <c r="AX941" s="14" t="s">
        <v>76</v>
      </c>
      <c r="AY941" s="171" t="s">
        <v>408</v>
      </c>
    </row>
    <row r="942" spans="2:65" s="1" customFormat="1" ht="24.15" customHeight="1">
      <c r="B942" s="137"/>
      <c r="C942" s="177" t="s">
        <v>1434</v>
      </c>
      <c r="D942" s="177" t="s">
        <v>513</v>
      </c>
      <c r="E942" s="178" t="s">
        <v>1435</v>
      </c>
      <c r="F942" s="179" t="s">
        <v>1436</v>
      </c>
      <c r="G942" s="180" t="s">
        <v>117</v>
      </c>
      <c r="H942" s="181">
        <v>5.492</v>
      </c>
      <c r="I942" s="182"/>
      <c r="J942" s="183">
        <f>ROUND(I942*H942,2)</f>
        <v>0</v>
      </c>
      <c r="K942" s="179" t="s">
        <v>414</v>
      </c>
      <c r="L942" s="184"/>
      <c r="M942" s="185" t="s">
        <v>3</v>
      </c>
      <c r="N942" s="186" t="s">
        <v>43</v>
      </c>
      <c r="P942" s="147">
        <f>O942*H942</f>
        <v>0</v>
      </c>
      <c r="Q942" s="147">
        <v>1.1999999999999999E-3</v>
      </c>
      <c r="R942" s="147">
        <f>Q942*H942</f>
        <v>6.5903999999999997E-3</v>
      </c>
      <c r="S942" s="147">
        <v>0</v>
      </c>
      <c r="T942" s="148">
        <f>S942*H942</f>
        <v>0</v>
      </c>
      <c r="AR942" s="149" t="s">
        <v>470</v>
      </c>
      <c r="AT942" s="149" t="s">
        <v>513</v>
      </c>
      <c r="AU942" s="149" t="s">
        <v>415</v>
      </c>
      <c r="AY942" s="19" t="s">
        <v>408</v>
      </c>
      <c r="BE942" s="150">
        <f>IF(N942="základní",J942,0)</f>
        <v>0</v>
      </c>
      <c r="BF942" s="150">
        <f>IF(N942="snížená",J942,0)</f>
        <v>0</v>
      </c>
      <c r="BG942" s="150">
        <f>IF(N942="zákl. přenesená",J942,0)</f>
        <v>0</v>
      </c>
      <c r="BH942" s="150">
        <f>IF(N942="sníž. přenesená",J942,0)</f>
        <v>0</v>
      </c>
      <c r="BI942" s="150">
        <f>IF(N942="nulová",J942,0)</f>
        <v>0</v>
      </c>
      <c r="BJ942" s="19" t="s">
        <v>76</v>
      </c>
      <c r="BK942" s="150">
        <f>ROUND(I942*H942,2)</f>
        <v>0</v>
      </c>
      <c r="BL942" s="19" t="s">
        <v>415</v>
      </c>
      <c r="BM942" s="149" t="s">
        <v>1437</v>
      </c>
    </row>
    <row r="943" spans="2:65" s="12" customFormat="1">
      <c r="B943" s="155"/>
      <c r="D943" s="156" t="s">
        <v>419</v>
      </c>
      <c r="F943" s="158" t="s">
        <v>1438</v>
      </c>
      <c r="H943" s="159">
        <v>5.492</v>
      </c>
      <c r="I943" s="160"/>
      <c r="L943" s="155"/>
      <c r="M943" s="161"/>
      <c r="T943" s="162"/>
      <c r="AT943" s="157" t="s">
        <v>419</v>
      </c>
      <c r="AU943" s="157" t="s">
        <v>415</v>
      </c>
      <c r="AV943" s="12" t="s">
        <v>80</v>
      </c>
      <c r="AW943" s="12" t="s">
        <v>4</v>
      </c>
      <c r="AX943" s="12" t="s">
        <v>76</v>
      </c>
      <c r="AY943" s="157" t="s">
        <v>408</v>
      </c>
    </row>
    <row r="944" spans="2:65" s="1" customFormat="1" ht="55.5" customHeight="1">
      <c r="B944" s="137"/>
      <c r="C944" s="138" t="s">
        <v>1439</v>
      </c>
      <c r="D944" s="138" t="s">
        <v>411</v>
      </c>
      <c r="E944" s="139" t="s">
        <v>1427</v>
      </c>
      <c r="F944" s="140" t="s">
        <v>1428</v>
      </c>
      <c r="G944" s="141" t="s">
        <v>650</v>
      </c>
      <c r="H944" s="142">
        <v>69.963999999999999</v>
      </c>
      <c r="I944" s="143"/>
      <c r="J944" s="144">
        <f>ROUND(I944*H944,2)</f>
        <v>0</v>
      </c>
      <c r="K944" s="140" t="s">
        <v>414</v>
      </c>
      <c r="L944" s="34"/>
      <c r="M944" s="145" t="s">
        <v>3</v>
      </c>
      <c r="N944" s="146" t="s">
        <v>43</v>
      </c>
      <c r="P944" s="147">
        <f>O944*H944</f>
        <v>0</v>
      </c>
      <c r="Q944" s="147">
        <v>1.758E-3</v>
      </c>
      <c r="R944" s="147">
        <f>Q944*H944</f>
        <v>0.12299671199999999</v>
      </c>
      <c r="S944" s="147">
        <v>0</v>
      </c>
      <c r="T944" s="148">
        <f>S944*H944</f>
        <v>0</v>
      </c>
      <c r="AR944" s="149" t="s">
        <v>415</v>
      </c>
      <c r="AT944" s="149" t="s">
        <v>411</v>
      </c>
      <c r="AU944" s="149" t="s">
        <v>415</v>
      </c>
      <c r="AY944" s="19" t="s">
        <v>408</v>
      </c>
      <c r="BE944" s="150">
        <f>IF(N944="základní",J944,0)</f>
        <v>0</v>
      </c>
      <c r="BF944" s="150">
        <f>IF(N944="snížená",J944,0)</f>
        <v>0</v>
      </c>
      <c r="BG944" s="150">
        <f>IF(N944="zákl. přenesená",J944,0)</f>
        <v>0</v>
      </c>
      <c r="BH944" s="150">
        <f>IF(N944="sníž. přenesená",J944,0)</f>
        <v>0</v>
      </c>
      <c r="BI944" s="150">
        <f>IF(N944="nulová",J944,0)</f>
        <v>0</v>
      </c>
      <c r="BJ944" s="19" t="s">
        <v>76</v>
      </c>
      <c r="BK944" s="150">
        <f>ROUND(I944*H944,2)</f>
        <v>0</v>
      </c>
      <c r="BL944" s="19" t="s">
        <v>415</v>
      </c>
      <c r="BM944" s="149" t="s">
        <v>1440</v>
      </c>
    </row>
    <row r="945" spans="2:65" s="1" customFormat="1">
      <c r="B945" s="34"/>
      <c r="D945" s="151" t="s">
        <v>417</v>
      </c>
      <c r="F945" s="152" t="s">
        <v>1430</v>
      </c>
      <c r="I945" s="153"/>
      <c r="L945" s="34"/>
      <c r="M945" s="154"/>
      <c r="T945" s="55"/>
      <c r="AT945" s="19" t="s">
        <v>417</v>
      </c>
      <c r="AU945" s="19" t="s">
        <v>415</v>
      </c>
    </row>
    <row r="946" spans="2:65" s="12" customFormat="1">
      <c r="B946" s="155"/>
      <c r="D946" s="156" t="s">
        <v>419</v>
      </c>
      <c r="E946" s="157" t="s">
        <v>3</v>
      </c>
      <c r="F946" s="158" t="s">
        <v>1441</v>
      </c>
      <c r="H946" s="159">
        <v>69.963999999999999</v>
      </c>
      <c r="I946" s="160"/>
      <c r="L946" s="155"/>
      <c r="M946" s="161"/>
      <c r="T946" s="162"/>
      <c r="AT946" s="157" t="s">
        <v>419</v>
      </c>
      <c r="AU946" s="157" t="s">
        <v>415</v>
      </c>
      <c r="AV946" s="12" t="s">
        <v>80</v>
      </c>
      <c r="AW946" s="12" t="s">
        <v>33</v>
      </c>
      <c r="AX946" s="12" t="s">
        <v>72</v>
      </c>
      <c r="AY946" s="157" t="s">
        <v>408</v>
      </c>
    </row>
    <row r="947" spans="2:65" s="14" customFormat="1">
      <c r="B947" s="170"/>
      <c r="D947" s="156" t="s">
        <v>419</v>
      </c>
      <c r="E947" s="171" t="s">
        <v>3</v>
      </c>
      <c r="F947" s="172" t="s">
        <v>451</v>
      </c>
      <c r="H947" s="173">
        <v>69.963999999999999</v>
      </c>
      <c r="I947" s="174"/>
      <c r="L947" s="170"/>
      <c r="M947" s="175"/>
      <c r="T947" s="176"/>
      <c r="AT947" s="171" t="s">
        <v>419</v>
      </c>
      <c r="AU947" s="171" t="s">
        <v>415</v>
      </c>
      <c r="AV947" s="14" t="s">
        <v>415</v>
      </c>
      <c r="AW947" s="14" t="s">
        <v>33</v>
      </c>
      <c r="AX947" s="14" t="s">
        <v>76</v>
      </c>
      <c r="AY947" s="171" t="s">
        <v>408</v>
      </c>
    </row>
    <row r="948" spans="2:65" s="1" customFormat="1" ht="55.5" customHeight="1">
      <c r="B948" s="137"/>
      <c r="C948" s="138" t="s">
        <v>1442</v>
      </c>
      <c r="D948" s="138" t="s">
        <v>411</v>
      </c>
      <c r="E948" s="139" t="s">
        <v>1427</v>
      </c>
      <c r="F948" s="140" t="s">
        <v>1428</v>
      </c>
      <c r="G948" s="141" t="s">
        <v>650</v>
      </c>
      <c r="H948" s="142">
        <v>18</v>
      </c>
      <c r="I948" s="143"/>
      <c r="J948" s="144">
        <f>ROUND(I948*H948,2)</f>
        <v>0</v>
      </c>
      <c r="K948" s="140" t="s">
        <v>414</v>
      </c>
      <c r="L948" s="34"/>
      <c r="M948" s="145" t="s">
        <v>3</v>
      </c>
      <c r="N948" s="146" t="s">
        <v>43</v>
      </c>
      <c r="P948" s="147">
        <f>O948*H948</f>
        <v>0</v>
      </c>
      <c r="Q948" s="147">
        <v>1.758E-3</v>
      </c>
      <c r="R948" s="147">
        <f>Q948*H948</f>
        <v>3.1643999999999999E-2</v>
      </c>
      <c r="S948" s="147">
        <v>0</v>
      </c>
      <c r="T948" s="148">
        <f>S948*H948</f>
        <v>0</v>
      </c>
      <c r="AR948" s="149" t="s">
        <v>415</v>
      </c>
      <c r="AT948" s="149" t="s">
        <v>411</v>
      </c>
      <c r="AU948" s="149" t="s">
        <v>415</v>
      </c>
      <c r="AY948" s="19" t="s">
        <v>408</v>
      </c>
      <c r="BE948" s="150">
        <f>IF(N948="základní",J948,0)</f>
        <v>0</v>
      </c>
      <c r="BF948" s="150">
        <f>IF(N948="snížená",J948,0)</f>
        <v>0</v>
      </c>
      <c r="BG948" s="150">
        <f>IF(N948="zákl. přenesená",J948,0)</f>
        <v>0</v>
      </c>
      <c r="BH948" s="150">
        <f>IF(N948="sníž. přenesená",J948,0)</f>
        <v>0</v>
      </c>
      <c r="BI948" s="150">
        <f>IF(N948="nulová",J948,0)</f>
        <v>0</v>
      </c>
      <c r="BJ948" s="19" t="s">
        <v>76</v>
      </c>
      <c r="BK948" s="150">
        <f>ROUND(I948*H948,2)</f>
        <v>0</v>
      </c>
      <c r="BL948" s="19" t="s">
        <v>415</v>
      </c>
      <c r="BM948" s="149" t="s">
        <v>1443</v>
      </c>
    </row>
    <row r="949" spans="2:65" s="1" customFormat="1">
      <c r="B949" s="34"/>
      <c r="D949" s="151" t="s">
        <v>417</v>
      </c>
      <c r="F949" s="152" t="s">
        <v>1430</v>
      </c>
      <c r="I949" s="153"/>
      <c r="L949" s="34"/>
      <c r="M949" s="154"/>
      <c r="T949" s="55"/>
      <c r="AT949" s="19" t="s">
        <v>417</v>
      </c>
      <c r="AU949" s="19" t="s">
        <v>415</v>
      </c>
    </row>
    <row r="950" spans="2:65" s="12" customFormat="1">
      <c r="B950" s="155"/>
      <c r="D950" s="156" t="s">
        <v>419</v>
      </c>
      <c r="E950" s="157" t="s">
        <v>3</v>
      </c>
      <c r="F950" s="158" t="s">
        <v>1378</v>
      </c>
      <c r="H950" s="159">
        <v>18</v>
      </c>
      <c r="I950" s="160"/>
      <c r="L950" s="155"/>
      <c r="M950" s="161"/>
      <c r="T950" s="162"/>
      <c r="AT950" s="157" t="s">
        <v>419</v>
      </c>
      <c r="AU950" s="157" t="s">
        <v>415</v>
      </c>
      <c r="AV950" s="12" t="s">
        <v>80</v>
      </c>
      <c r="AW950" s="12" t="s">
        <v>33</v>
      </c>
      <c r="AX950" s="12" t="s">
        <v>76</v>
      </c>
      <c r="AY950" s="157" t="s">
        <v>408</v>
      </c>
    </row>
    <row r="951" spans="2:65" s="1" customFormat="1" ht="24.15" customHeight="1">
      <c r="B951" s="137"/>
      <c r="C951" s="177" t="s">
        <v>1444</v>
      </c>
      <c r="D951" s="177" t="s">
        <v>513</v>
      </c>
      <c r="E951" s="178" t="s">
        <v>1445</v>
      </c>
      <c r="F951" s="179" t="s">
        <v>1446</v>
      </c>
      <c r="G951" s="180" t="s">
        <v>117</v>
      </c>
      <c r="H951" s="181">
        <v>3.6</v>
      </c>
      <c r="I951" s="182"/>
      <c r="J951" s="183">
        <f>ROUND(I951*H951,2)</f>
        <v>0</v>
      </c>
      <c r="K951" s="179" t="s">
        <v>414</v>
      </c>
      <c r="L951" s="184"/>
      <c r="M951" s="185" t="s">
        <v>3</v>
      </c>
      <c r="N951" s="186" t="s">
        <v>43</v>
      </c>
      <c r="P951" s="147">
        <f>O951*H951</f>
        <v>0</v>
      </c>
      <c r="Q951" s="147">
        <v>8.9999999999999998E-4</v>
      </c>
      <c r="R951" s="147">
        <f>Q951*H951</f>
        <v>3.2399999999999998E-3</v>
      </c>
      <c r="S951" s="147">
        <v>0</v>
      </c>
      <c r="T951" s="148">
        <f>S951*H951</f>
        <v>0</v>
      </c>
      <c r="AR951" s="149" t="s">
        <v>470</v>
      </c>
      <c r="AT951" s="149" t="s">
        <v>513</v>
      </c>
      <c r="AU951" s="149" t="s">
        <v>415</v>
      </c>
      <c r="AY951" s="19" t="s">
        <v>408</v>
      </c>
      <c r="BE951" s="150">
        <f>IF(N951="základní",J951,0)</f>
        <v>0</v>
      </c>
      <c r="BF951" s="150">
        <f>IF(N951="snížená",J951,0)</f>
        <v>0</v>
      </c>
      <c r="BG951" s="150">
        <f>IF(N951="zákl. přenesená",J951,0)</f>
        <v>0</v>
      </c>
      <c r="BH951" s="150">
        <f>IF(N951="sníž. přenesená",J951,0)</f>
        <v>0</v>
      </c>
      <c r="BI951" s="150">
        <f>IF(N951="nulová",J951,0)</f>
        <v>0</v>
      </c>
      <c r="BJ951" s="19" t="s">
        <v>76</v>
      </c>
      <c r="BK951" s="150">
        <f>ROUND(I951*H951,2)</f>
        <v>0</v>
      </c>
      <c r="BL951" s="19" t="s">
        <v>415</v>
      </c>
      <c r="BM951" s="149" t="s">
        <v>1447</v>
      </c>
    </row>
    <row r="952" spans="2:65" s="12" customFormat="1">
      <c r="B952" s="155"/>
      <c r="D952" s="156" t="s">
        <v>419</v>
      </c>
      <c r="F952" s="158" t="s">
        <v>1448</v>
      </c>
      <c r="H952" s="159">
        <v>3.6</v>
      </c>
      <c r="I952" s="160"/>
      <c r="L952" s="155"/>
      <c r="M952" s="161"/>
      <c r="T952" s="162"/>
      <c r="AT952" s="157" t="s">
        <v>419</v>
      </c>
      <c r="AU952" s="157" t="s">
        <v>415</v>
      </c>
      <c r="AV952" s="12" t="s">
        <v>80</v>
      </c>
      <c r="AW952" s="12" t="s">
        <v>4</v>
      </c>
      <c r="AX952" s="12" t="s">
        <v>76</v>
      </c>
      <c r="AY952" s="157" t="s">
        <v>408</v>
      </c>
    </row>
    <row r="953" spans="2:65" s="1" customFormat="1" ht="44.25" customHeight="1">
      <c r="B953" s="137"/>
      <c r="C953" s="138" t="s">
        <v>1449</v>
      </c>
      <c r="D953" s="138" t="s">
        <v>411</v>
      </c>
      <c r="E953" s="139" t="s">
        <v>1450</v>
      </c>
      <c r="F953" s="140" t="s">
        <v>1451</v>
      </c>
      <c r="G953" s="141" t="s">
        <v>117</v>
      </c>
      <c r="H953" s="142">
        <v>14.866</v>
      </c>
      <c r="I953" s="143"/>
      <c r="J953" s="144">
        <f>ROUND(I953*H953,2)</f>
        <v>0</v>
      </c>
      <c r="K953" s="140" t="s">
        <v>414</v>
      </c>
      <c r="L953" s="34"/>
      <c r="M953" s="145" t="s">
        <v>3</v>
      </c>
      <c r="N953" s="146" t="s">
        <v>43</v>
      </c>
      <c r="P953" s="147">
        <f>O953*H953</f>
        <v>0</v>
      </c>
      <c r="Q953" s="147">
        <v>3.7759999999999998E-3</v>
      </c>
      <c r="R953" s="147">
        <f>Q953*H953</f>
        <v>5.6134015999999995E-2</v>
      </c>
      <c r="S953" s="147">
        <v>0</v>
      </c>
      <c r="T953" s="148">
        <f>S953*H953</f>
        <v>0</v>
      </c>
      <c r="AR953" s="149" t="s">
        <v>415</v>
      </c>
      <c r="AT953" s="149" t="s">
        <v>411</v>
      </c>
      <c r="AU953" s="149" t="s">
        <v>415</v>
      </c>
      <c r="AY953" s="19" t="s">
        <v>408</v>
      </c>
      <c r="BE953" s="150">
        <f>IF(N953="základní",J953,0)</f>
        <v>0</v>
      </c>
      <c r="BF953" s="150">
        <f>IF(N953="snížená",J953,0)</f>
        <v>0</v>
      </c>
      <c r="BG953" s="150">
        <f>IF(N953="zákl. přenesená",J953,0)</f>
        <v>0</v>
      </c>
      <c r="BH953" s="150">
        <f>IF(N953="sníž. přenesená",J953,0)</f>
        <v>0</v>
      </c>
      <c r="BI953" s="150">
        <f>IF(N953="nulová",J953,0)</f>
        <v>0</v>
      </c>
      <c r="BJ953" s="19" t="s">
        <v>76</v>
      </c>
      <c r="BK953" s="150">
        <f>ROUND(I953*H953,2)</f>
        <v>0</v>
      </c>
      <c r="BL953" s="19" t="s">
        <v>415</v>
      </c>
      <c r="BM953" s="149" t="s">
        <v>1452</v>
      </c>
    </row>
    <row r="954" spans="2:65" s="1" customFormat="1">
      <c r="B954" s="34"/>
      <c r="D954" s="151" t="s">
        <v>417</v>
      </c>
      <c r="F954" s="152" t="s">
        <v>1453</v>
      </c>
      <c r="I954" s="153"/>
      <c r="L954" s="34"/>
      <c r="M954" s="154"/>
      <c r="T954" s="55"/>
      <c r="AT954" s="19" t="s">
        <v>417</v>
      </c>
      <c r="AU954" s="19" t="s">
        <v>415</v>
      </c>
    </row>
    <row r="955" spans="2:65" s="13" customFormat="1">
      <c r="B955" s="164"/>
      <c r="D955" s="156" t="s">
        <v>419</v>
      </c>
      <c r="E955" s="165" t="s">
        <v>3</v>
      </c>
      <c r="F955" s="166" t="s">
        <v>1454</v>
      </c>
      <c r="H955" s="165" t="s">
        <v>3</v>
      </c>
      <c r="I955" s="167"/>
      <c r="L955" s="164"/>
      <c r="M955" s="168"/>
      <c r="T955" s="169"/>
      <c r="AT955" s="165" t="s">
        <v>419</v>
      </c>
      <c r="AU955" s="165" t="s">
        <v>415</v>
      </c>
      <c r="AV955" s="13" t="s">
        <v>76</v>
      </c>
      <c r="AW955" s="13" t="s">
        <v>33</v>
      </c>
      <c r="AX955" s="13" t="s">
        <v>72</v>
      </c>
      <c r="AY955" s="165" t="s">
        <v>408</v>
      </c>
    </row>
    <row r="956" spans="2:65" s="12" customFormat="1">
      <c r="B956" s="155"/>
      <c r="D956" s="156" t="s">
        <v>419</v>
      </c>
      <c r="E956" s="157" t="s">
        <v>3</v>
      </c>
      <c r="F956" s="158" t="s">
        <v>1455</v>
      </c>
      <c r="H956" s="159">
        <v>14.866</v>
      </c>
      <c r="I956" s="160"/>
      <c r="L956" s="155"/>
      <c r="M956" s="161"/>
      <c r="T956" s="162"/>
      <c r="AT956" s="157" t="s">
        <v>419</v>
      </c>
      <c r="AU956" s="157" t="s">
        <v>415</v>
      </c>
      <c r="AV956" s="12" t="s">
        <v>80</v>
      </c>
      <c r="AW956" s="12" t="s">
        <v>33</v>
      </c>
      <c r="AX956" s="12" t="s">
        <v>76</v>
      </c>
      <c r="AY956" s="157" t="s">
        <v>408</v>
      </c>
    </row>
    <row r="957" spans="2:65" s="16" customFormat="1" ht="20.85" customHeight="1">
      <c r="B957" s="194"/>
      <c r="D957" s="195" t="s">
        <v>71</v>
      </c>
      <c r="E957" s="195" t="s">
        <v>1456</v>
      </c>
      <c r="F957" s="195" t="s">
        <v>1457</v>
      </c>
      <c r="I957" s="196"/>
      <c r="J957" s="197">
        <f>BK957</f>
        <v>0</v>
      </c>
      <c r="L957" s="194"/>
      <c r="M957" s="198"/>
      <c r="P957" s="199">
        <f>SUM(P958:P989)</f>
        <v>0</v>
      </c>
      <c r="R957" s="199">
        <f>SUM(R958:R989)</f>
        <v>2.7830415039999998</v>
      </c>
      <c r="T957" s="200">
        <f>SUM(T958:T989)</f>
        <v>0</v>
      </c>
      <c r="AR957" s="195" t="s">
        <v>76</v>
      </c>
      <c r="AT957" s="201" t="s">
        <v>71</v>
      </c>
      <c r="AU957" s="201" t="s">
        <v>114</v>
      </c>
      <c r="AY957" s="195" t="s">
        <v>408</v>
      </c>
      <c r="BK957" s="202">
        <f>SUM(BK958:BK989)</f>
        <v>0</v>
      </c>
    </row>
    <row r="958" spans="2:65" s="1" customFormat="1" ht="33" customHeight="1">
      <c r="B958" s="137"/>
      <c r="C958" s="138" t="s">
        <v>1458</v>
      </c>
      <c r="D958" s="138" t="s">
        <v>411</v>
      </c>
      <c r="E958" s="139" t="s">
        <v>1459</v>
      </c>
      <c r="F958" s="140" t="s">
        <v>1460</v>
      </c>
      <c r="G958" s="141" t="s">
        <v>117</v>
      </c>
      <c r="H958" s="142">
        <v>13.452999999999999</v>
      </c>
      <c r="I958" s="143"/>
      <c r="J958" s="144">
        <f>ROUND(I958*H958,2)</f>
        <v>0</v>
      </c>
      <c r="K958" s="140" t="s">
        <v>414</v>
      </c>
      <c r="L958" s="34"/>
      <c r="M958" s="145" t="s">
        <v>3</v>
      </c>
      <c r="N958" s="146" t="s">
        <v>43</v>
      </c>
      <c r="P958" s="147">
        <f>O958*H958</f>
        <v>0</v>
      </c>
      <c r="Q958" s="147">
        <v>4.3839999999999999E-3</v>
      </c>
      <c r="R958" s="147">
        <f>Q958*H958</f>
        <v>5.8977951999999993E-2</v>
      </c>
      <c r="S958" s="147">
        <v>0</v>
      </c>
      <c r="T958" s="148">
        <f>S958*H958</f>
        <v>0</v>
      </c>
      <c r="AR958" s="149" t="s">
        <v>415</v>
      </c>
      <c r="AT958" s="149" t="s">
        <v>411</v>
      </c>
      <c r="AU958" s="149" t="s">
        <v>415</v>
      </c>
      <c r="AY958" s="19" t="s">
        <v>408</v>
      </c>
      <c r="BE958" s="150">
        <f>IF(N958="základní",J958,0)</f>
        <v>0</v>
      </c>
      <c r="BF958" s="150">
        <f>IF(N958="snížená",J958,0)</f>
        <v>0</v>
      </c>
      <c r="BG958" s="150">
        <f>IF(N958="zákl. přenesená",J958,0)</f>
        <v>0</v>
      </c>
      <c r="BH958" s="150">
        <f>IF(N958="sníž. přenesená",J958,0)</f>
        <v>0</v>
      </c>
      <c r="BI958" s="150">
        <f>IF(N958="nulová",J958,0)</f>
        <v>0</v>
      </c>
      <c r="BJ958" s="19" t="s">
        <v>76</v>
      </c>
      <c r="BK958" s="150">
        <f>ROUND(I958*H958,2)</f>
        <v>0</v>
      </c>
      <c r="BL958" s="19" t="s">
        <v>415</v>
      </c>
      <c r="BM958" s="149" t="s">
        <v>1461</v>
      </c>
    </row>
    <row r="959" spans="2:65" s="1" customFormat="1">
      <c r="B959" s="34"/>
      <c r="D959" s="151" t="s">
        <v>417</v>
      </c>
      <c r="F959" s="152" t="s">
        <v>1462</v>
      </c>
      <c r="I959" s="153"/>
      <c r="L959" s="34"/>
      <c r="M959" s="154"/>
      <c r="T959" s="55"/>
      <c r="AT959" s="19" t="s">
        <v>417</v>
      </c>
      <c r="AU959" s="19" t="s">
        <v>415</v>
      </c>
    </row>
    <row r="960" spans="2:65" s="12" customFormat="1">
      <c r="B960" s="155"/>
      <c r="D960" s="156" t="s">
        <v>419</v>
      </c>
      <c r="E960" s="157" t="s">
        <v>3</v>
      </c>
      <c r="F960" s="158" t="s">
        <v>188</v>
      </c>
      <c r="H960" s="159">
        <v>13.452999999999999</v>
      </c>
      <c r="I960" s="160"/>
      <c r="L960" s="155"/>
      <c r="M960" s="161"/>
      <c r="T960" s="162"/>
      <c r="AT960" s="157" t="s">
        <v>419</v>
      </c>
      <c r="AU960" s="157" t="s">
        <v>415</v>
      </c>
      <c r="AV960" s="12" t="s">
        <v>80</v>
      </c>
      <c r="AW960" s="12" t="s">
        <v>33</v>
      </c>
      <c r="AX960" s="12" t="s">
        <v>76</v>
      </c>
      <c r="AY960" s="157" t="s">
        <v>408</v>
      </c>
    </row>
    <row r="961" spans="2:65" s="1" customFormat="1" ht="33" customHeight="1">
      <c r="B961" s="137"/>
      <c r="C961" s="138" t="s">
        <v>1463</v>
      </c>
      <c r="D961" s="138" t="s">
        <v>411</v>
      </c>
      <c r="E961" s="139" t="s">
        <v>1464</v>
      </c>
      <c r="F961" s="140" t="s">
        <v>1465</v>
      </c>
      <c r="G961" s="141" t="s">
        <v>117</v>
      </c>
      <c r="H961" s="142">
        <v>320.25299999999999</v>
      </c>
      <c r="I961" s="143"/>
      <c r="J961" s="144">
        <f>ROUND(I961*H961,2)</f>
        <v>0</v>
      </c>
      <c r="K961" s="140" t="s">
        <v>414</v>
      </c>
      <c r="L961" s="34"/>
      <c r="M961" s="145" t="s">
        <v>3</v>
      </c>
      <c r="N961" s="146" t="s">
        <v>43</v>
      </c>
      <c r="P961" s="147">
        <f>O961*H961</f>
        <v>0</v>
      </c>
      <c r="Q961" s="147">
        <v>4.3839999999999999E-3</v>
      </c>
      <c r="R961" s="147">
        <f>Q961*H961</f>
        <v>1.4039891519999999</v>
      </c>
      <c r="S961" s="147">
        <v>0</v>
      </c>
      <c r="T961" s="148">
        <f>S961*H961</f>
        <v>0</v>
      </c>
      <c r="AR961" s="149" t="s">
        <v>415</v>
      </c>
      <c r="AT961" s="149" t="s">
        <v>411</v>
      </c>
      <c r="AU961" s="149" t="s">
        <v>415</v>
      </c>
      <c r="AY961" s="19" t="s">
        <v>408</v>
      </c>
      <c r="BE961" s="150">
        <f>IF(N961="základní",J961,0)</f>
        <v>0</v>
      </c>
      <c r="BF961" s="150">
        <f>IF(N961="snížená",J961,0)</f>
        <v>0</v>
      </c>
      <c r="BG961" s="150">
        <f>IF(N961="zákl. přenesená",J961,0)</f>
        <v>0</v>
      </c>
      <c r="BH961" s="150">
        <f>IF(N961="sníž. přenesená",J961,0)</f>
        <v>0</v>
      </c>
      <c r="BI961" s="150">
        <f>IF(N961="nulová",J961,0)</f>
        <v>0</v>
      </c>
      <c r="BJ961" s="19" t="s">
        <v>76</v>
      </c>
      <c r="BK961" s="150">
        <f>ROUND(I961*H961,2)</f>
        <v>0</v>
      </c>
      <c r="BL961" s="19" t="s">
        <v>415</v>
      </c>
      <c r="BM961" s="149" t="s">
        <v>1466</v>
      </c>
    </row>
    <row r="962" spans="2:65" s="1" customFormat="1">
      <c r="B962" s="34"/>
      <c r="D962" s="151" t="s">
        <v>417</v>
      </c>
      <c r="F962" s="152" t="s">
        <v>1467</v>
      </c>
      <c r="I962" s="153"/>
      <c r="L962" s="34"/>
      <c r="M962" s="154"/>
      <c r="T962" s="55"/>
      <c r="AT962" s="19" t="s">
        <v>417</v>
      </c>
      <c r="AU962" s="19" t="s">
        <v>415</v>
      </c>
    </row>
    <row r="963" spans="2:65" s="12" customFormat="1">
      <c r="B963" s="155"/>
      <c r="D963" s="156" t="s">
        <v>419</v>
      </c>
      <c r="E963" s="157" t="s">
        <v>3</v>
      </c>
      <c r="F963" s="158" t="s">
        <v>1468</v>
      </c>
      <c r="H963" s="159">
        <v>40.020000000000003</v>
      </c>
      <c r="I963" s="160"/>
      <c r="L963" s="155"/>
      <c r="M963" s="161"/>
      <c r="T963" s="162"/>
      <c r="AT963" s="157" t="s">
        <v>419</v>
      </c>
      <c r="AU963" s="157" t="s">
        <v>415</v>
      </c>
      <c r="AV963" s="12" t="s">
        <v>80</v>
      </c>
      <c r="AW963" s="12" t="s">
        <v>33</v>
      </c>
      <c r="AX963" s="12" t="s">
        <v>72</v>
      </c>
      <c r="AY963" s="157" t="s">
        <v>408</v>
      </c>
    </row>
    <row r="964" spans="2:65" s="13" customFormat="1">
      <c r="B964" s="164"/>
      <c r="D964" s="156" t="s">
        <v>419</v>
      </c>
      <c r="E964" s="165" t="s">
        <v>3</v>
      </c>
      <c r="F964" s="166" t="s">
        <v>1469</v>
      </c>
      <c r="H964" s="165" t="s">
        <v>3</v>
      </c>
      <c r="I964" s="167"/>
      <c r="L964" s="164"/>
      <c r="M964" s="168"/>
      <c r="T964" s="169"/>
      <c r="AT964" s="165" t="s">
        <v>419</v>
      </c>
      <c r="AU964" s="165" t="s">
        <v>415</v>
      </c>
      <c r="AV964" s="13" t="s">
        <v>76</v>
      </c>
      <c r="AW964" s="13" t="s">
        <v>33</v>
      </c>
      <c r="AX964" s="13" t="s">
        <v>72</v>
      </c>
      <c r="AY964" s="165" t="s">
        <v>408</v>
      </c>
    </row>
    <row r="965" spans="2:65" s="12" customFormat="1">
      <c r="B965" s="155"/>
      <c r="D965" s="156" t="s">
        <v>419</v>
      </c>
      <c r="E965" s="157" t="s">
        <v>3</v>
      </c>
      <c r="F965" s="158" t="s">
        <v>1470</v>
      </c>
      <c r="H965" s="159">
        <v>280.233</v>
      </c>
      <c r="I965" s="160"/>
      <c r="L965" s="155"/>
      <c r="M965" s="161"/>
      <c r="T965" s="162"/>
      <c r="AT965" s="157" t="s">
        <v>419</v>
      </c>
      <c r="AU965" s="157" t="s">
        <v>415</v>
      </c>
      <c r="AV965" s="12" t="s">
        <v>80</v>
      </c>
      <c r="AW965" s="12" t="s">
        <v>33</v>
      </c>
      <c r="AX965" s="12" t="s">
        <v>72</v>
      </c>
      <c r="AY965" s="157" t="s">
        <v>408</v>
      </c>
    </row>
    <row r="966" spans="2:65" s="14" customFormat="1">
      <c r="B966" s="170"/>
      <c r="D966" s="156" t="s">
        <v>419</v>
      </c>
      <c r="E966" s="171" t="s">
        <v>3</v>
      </c>
      <c r="F966" s="172" t="s">
        <v>451</v>
      </c>
      <c r="H966" s="173">
        <v>320.25299999999999</v>
      </c>
      <c r="I966" s="174"/>
      <c r="L966" s="170"/>
      <c r="M966" s="175"/>
      <c r="T966" s="176"/>
      <c r="AT966" s="171" t="s">
        <v>419</v>
      </c>
      <c r="AU966" s="171" t="s">
        <v>415</v>
      </c>
      <c r="AV966" s="14" t="s">
        <v>415</v>
      </c>
      <c r="AW966" s="14" t="s">
        <v>33</v>
      </c>
      <c r="AX966" s="14" t="s">
        <v>76</v>
      </c>
      <c r="AY966" s="171" t="s">
        <v>408</v>
      </c>
    </row>
    <row r="967" spans="2:65" s="1" customFormat="1" ht="44.25" customHeight="1">
      <c r="B967" s="137"/>
      <c r="C967" s="138" t="s">
        <v>1471</v>
      </c>
      <c r="D967" s="138" t="s">
        <v>411</v>
      </c>
      <c r="E967" s="139" t="s">
        <v>1472</v>
      </c>
      <c r="F967" s="140" t="s">
        <v>1473</v>
      </c>
      <c r="G967" s="141" t="s">
        <v>117</v>
      </c>
      <c r="H967" s="142">
        <v>159.24700000000001</v>
      </c>
      <c r="I967" s="143"/>
      <c r="J967" s="144">
        <f>ROUND(I967*H967,2)</f>
        <v>0</v>
      </c>
      <c r="K967" s="140" t="s">
        <v>414</v>
      </c>
      <c r="L967" s="34"/>
      <c r="M967" s="145" t="s">
        <v>3</v>
      </c>
      <c r="N967" s="146" t="s">
        <v>43</v>
      </c>
      <c r="P967" s="147">
        <f>O967*H967</f>
        <v>0</v>
      </c>
      <c r="Q967" s="147">
        <v>3.0000000000000001E-3</v>
      </c>
      <c r="R967" s="147">
        <f>Q967*H967</f>
        <v>0.47774100000000003</v>
      </c>
      <c r="S967" s="147">
        <v>0</v>
      </c>
      <c r="T967" s="148">
        <f>S967*H967</f>
        <v>0</v>
      </c>
      <c r="AR967" s="149" t="s">
        <v>415</v>
      </c>
      <c r="AT967" s="149" t="s">
        <v>411</v>
      </c>
      <c r="AU967" s="149" t="s">
        <v>415</v>
      </c>
      <c r="AY967" s="19" t="s">
        <v>408</v>
      </c>
      <c r="BE967" s="150">
        <f>IF(N967="základní",J967,0)</f>
        <v>0</v>
      </c>
      <c r="BF967" s="150">
        <f>IF(N967="snížená",J967,0)</f>
        <v>0</v>
      </c>
      <c r="BG967" s="150">
        <f>IF(N967="zákl. přenesená",J967,0)</f>
        <v>0</v>
      </c>
      <c r="BH967" s="150">
        <f>IF(N967="sníž. přenesená",J967,0)</f>
        <v>0</v>
      </c>
      <c r="BI967" s="150">
        <f>IF(N967="nulová",J967,0)</f>
        <v>0</v>
      </c>
      <c r="BJ967" s="19" t="s">
        <v>76</v>
      </c>
      <c r="BK967" s="150">
        <f>ROUND(I967*H967,2)</f>
        <v>0</v>
      </c>
      <c r="BL967" s="19" t="s">
        <v>415</v>
      </c>
      <c r="BM967" s="149" t="s">
        <v>1474</v>
      </c>
    </row>
    <row r="968" spans="2:65" s="1" customFormat="1">
      <c r="B968" s="34"/>
      <c r="D968" s="151" t="s">
        <v>417</v>
      </c>
      <c r="F968" s="152" t="s">
        <v>1475</v>
      </c>
      <c r="I968" s="153"/>
      <c r="L968" s="34"/>
      <c r="M968" s="154"/>
      <c r="T968" s="55"/>
      <c r="AT968" s="19" t="s">
        <v>417</v>
      </c>
      <c r="AU968" s="19" t="s">
        <v>415</v>
      </c>
    </row>
    <row r="969" spans="2:65" s="1" customFormat="1" ht="24.15" customHeight="1">
      <c r="B969" s="137"/>
      <c r="C969" s="177" t="s">
        <v>1476</v>
      </c>
      <c r="D969" s="177" t="s">
        <v>513</v>
      </c>
      <c r="E969" s="178" t="s">
        <v>1477</v>
      </c>
      <c r="F969" s="179" t="s">
        <v>1478</v>
      </c>
      <c r="G969" s="180" t="s">
        <v>117</v>
      </c>
      <c r="H969" s="181">
        <v>133.54499999999999</v>
      </c>
      <c r="I969" s="182"/>
      <c r="J969" s="183">
        <f>ROUND(I969*H969,2)</f>
        <v>0</v>
      </c>
      <c r="K969" s="179" t="s">
        <v>414</v>
      </c>
      <c r="L969" s="184"/>
      <c r="M969" s="185" t="s">
        <v>3</v>
      </c>
      <c r="N969" s="186" t="s">
        <v>43</v>
      </c>
      <c r="P969" s="147">
        <f>O969*H969</f>
        <v>0</v>
      </c>
      <c r="Q969" s="147">
        <v>5.4000000000000003E-3</v>
      </c>
      <c r="R969" s="147">
        <f>Q969*H969</f>
        <v>0.72114299999999998</v>
      </c>
      <c r="S969" s="147">
        <v>0</v>
      </c>
      <c r="T969" s="148">
        <f>S969*H969</f>
        <v>0</v>
      </c>
      <c r="AR969" s="149" t="s">
        <v>470</v>
      </c>
      <c r="AT969" s="149" t="s">
        <v>513</v>
      </c>
      <c r="AU969" s="149" t="s">
        <v>415</v>
      </c>
      <c r="AY969" s="19" t="s">
        <v>408</v>
      </c>
      <c r="BE969" s="150">
        <f>IF(N969="základní",J969,0)</f>
        <v>0</v>
      </c>
      <c r="BF969" s="150">
        <f>IF(N969="snížená",J969,0)</f>
        <v>0</v>
      </c>
      <c r="BG969" s="150">
        <f>IF(N969="zákl. přenesená",J969,0)</f>
        <v>0</v>
      </c>
      <c r="BH969" s="150">
        <f>IF(N969="sníž. přenesená",J969,0)</f>
        <v>0</v>
      </c>
      <c r="BI969" s="150">
        <f>IF(N969="nulová",J969,0)</f>
        <v>0</v>
      </c>
      <c r="BJ969" s="19" t="s">
        <v>76</v>
      </c>
      <c r="BK969" s="150">
        <f>ROUND(I969*H969,2)</f>
        <v>0</v>
      </c>
      <c r="BL969" s="19" t="s">
        <v>415</v>
      </c>
      <c r="BM969" s="149" t="s">
        <v>1479</v>
      </c>
    </row>
    <row r="970" spans="2:65" s="12" customFormat="1">
      <c r="B970" s="155"/>
      <c r="D970" s="156" t="s">
        <v>419</v>
      </c>
      <c r="E970" s="157" t="s">
        <v>3</v>
      </c>
      <c r="F970" s="158" t="s">
        <v>304</v>
      </c>
      <c r="H970" s="159">
        <v>40.020000000000003</v>
      </c>
      <c r="I970" s="160"/>
      <c r="L970" s="155"/>
      <c r="M970" s="161"/>
      <c r="T970" s="162"/>
      <c r="AT970" s="157" t="s">
        <v>419</v>
      </c>
      <c r="AU970" s="157" t="s">
        <v>415</v>
      </c>
      <c r="AV970" s="12" t="s">
        <v>80</v>
      </c>
      <c r="AW970" s="12" t="s">
        <v>33</v>
      </c>
      <c r="AX970" s="12" t="s">
        <v>72</v>
      </c>
      <c r="AY970" s="157" t="s">
        <v>408</v>
      </c>
    </row>
    <row r="971" spans="2:65" s="13" customFormat="1">
      <c r="B971" s="164"/>
      <c r="D971" s="156" t="s">
        <v>419</v>
      </c>
      <c r="E971" s="165" t="s">
        <v>3</v>
      </c>
      <c r="F971" s="166" t="s">
        <v>1480</v>
      </c>
      <c r="H971" s="165" t="s">
        <v>3</v>
      </c>
      <c r="I971" s="167"/>
      <c r="L971" s="164"/>
      <c r="M971" s="168"/>
      <c r="T971" s="169"/>
      <c r="AT971" s="165" t="s">
        <v>419</v>
      </c>
      <c r="AU971" s="165" t="s">
        <v>415</v>
      </c>
      <c r="AV971" s="13" t="s">
        <v>76</v>
      </c>
      <c r="AW971" s="13" t="s">
        <v>33</v>
      </c>
      <c r="AX971" s="13" t="s">
        <v>72</v>
      </c>
      <c r="AY971" s="165" t="s">
        <v>408</v>
      </c>
    </row>
    <row r="972" spans="2:65" s="12" customFormat="1">
      <c r="B972" s="155"/>
      <c r="D972" s="156" t="s">
        <v>419</v>
      </c>
      <c r="E972" s="157" t="s">
        <v>3</v>
      </c>
      <c r="F972" s="158" t="s">
        <v>1481</v>
      </c>
      <c r="H972" s="159">
        <v>66.695999999999998</v>
      </c>
      <c r="I972" s="160"/>
      <c r="L972" s="155"/>
      <c r="M972" s="161"/>
      <c r="T972" s="162"/>
      <c r="AT972" s="157" t="s">
        <v>419</v>
      </c>
      <c r="AU972" s="157" t="s">
        <v>415</v>
      </c>
      <c r="AV972" s="12" t="s">
        <v>80</v>
      </c>
      <c r="AW972" s="12" t="s">
        <v>33</v>
      </c>
      <c r="AX972" s="12" t="s">
        <v>72</v>
      </c>
      <c r="AY972" s="157" t="s">
        <v>408</v>
      </c>
    </row>
    <row r="973" spans="2:65" s="12" customFormat="1">
      <c r="B973" s="155"/>
      <c r="D973" s="156" t="s">
        <v>419</v>
      </c>
      <c r="E973" s="157" t="s">
        <v>3</v>
      </c>
      <c r="F973" s="158" t="s">
        <v>1482</v>
      </c>
      <c r="H973" s="159">
        <v>3.5750000000000002</v>
      </c>
      <c r="I973" s="160"/>
      <c r="L973" s="155"/>
      <c r="M973" s="161"/>
      <c r="T973" s="162"/>
      <c r="AT973" s="157" t="s">
        <v>419</v>
      </c>
      <c r="AU973" s="157" t="s">
        <v>415</v>
      </c>
      <c r="AV973" s="12" t="s">
        <v>80</v>
      </c>
      <c r="AW973" s="12" t="s">
        <v>33</v>
      </c>
      <c r="AX973" s="12" t="s">
        <v>72</v>
      </c>
      <c r="AY973" s="157" t="s">
        <v>408</v>
      </c>
    </row>
    <row r="974" spans="2:65" s="12" customFormat="1">
      <c r="B974" s="155"/>
      <c r="D974" s="156" t="s">
        <v>419</v>
      </c>
      <c r="E974" s="157" t="s">
        <v>3</v>
      </c>
      <c r="F974" s="158" t="s">
        <v>1483</v>
      </c>
      <c r="H974" s="159">
        <v>-7.8</v>
      </c>
      <c r="I974" s="160"/>
      <c r="L974" s="155"/>
      <c r="M974" s="161"/>
      <c r="T974" s="162"/>
      <c r="AT974" s="157" t="s">
        <v>419</v>
      </c>
      <c r="AU974" s="157" t="s">
        <v>415</v>
      </c>
      <c r="AV974" s="12" t="s">
        <v>80</v>
      </c>
      <c r="AW974" s="12" t="s">
        <v>33</v>
      </c>
      <c r="AX974" s="12" t="s">
        <v>72</v>
      </c>
      <c r="AY974" s="157" t="s">
        <v>408</v>
      </c>
    </row>
    <row r="975" spans="2:65" s="13" customFormat="1">
      <c r="B975" s="164"/>
      <c r="D975" s="156" t="s">
        <v>419</v>
      </c>
      <c r="E975" s="165" t="s">
        <v>3</v>
      </c>
      <c r="F975" s="166" t="s">
        <v>1484</v>
      </c>
      <c r="H975" s="165" t="s">
        <v>3</v>
      </c>
      <c r="I975" s="167"/>
      <c r="L975" s="164"/>
      <c r="M975" s="168"/>
      <c r="T975" s="169"/>
      <c r="AT975" s="165" t="s">
        <v>419</v>
      </c>
      <c r="AU975" s="165" t="s">
        <v>415</v>
      </c>
      <c r="AV975" s="13" t="s">
        <v>76</v>
      </c>
      <c r="AW975" s="13" t="s">
        <v>33</v>
      </c>
      <c r="AX975" s="13" t="s">
        <v>72</v>
      </c>
      <c r="AY975" s="165" t="s">
        <v>408</v>
      </c>
    </row>
    <row r="976" spans="2:65" s="12" customFormat="1">
      <c r="B976" s="155"/>
      <c r="D976" s="156" t="s">
        <v>419</v>
      </c>
      <c r="E976" s="157" t="s">
        <v>3</v>
      </c>
      <c r="F976" s="158" t="s">
        <v>1485</v>
      </c>
      <c r="H976" s="159">
        <v>21</v>
      </c>
      <c r="I976" s="160"/>
      <c r="L976" s="155"/>
      <c r="M976" s="161"/>
      <c r="T976" s="162"/>
      <c r="AT976" s="157" t="s">
        <v>419</v>
      </c>
      <c r="AU976" s="157" t="s">
        <v>415</v>
      </c>
      <c r="AV976" s="12" t="s">
        <v>80</v>
      </c>
      <c r="AW976" s="12" t="s">
        <v>33</v>
      </c>
      <c r="AX976" s="12" t="s">
        <v>72</v>
      </c>
      <c r="AY976" s="157" t="s">
        <v>408</v>
      </c>
    </row>
    <row r="977" spans="2:65" s="12" customFormat="1">
      <c r="B977" s="155"/>
      <c r="D977" s="156" t="s">
        <v>419</v>
      </c>
      <c r="E977" s="157" t="s">
        <v>3</v>
      </c>
      <c r="F977" s="158" t="s">
        <v>1486</v>
      </c>
      <c r="H977" s="159">
        <v>-5.04</v>
      </c>
      <c r="I977" s="160"/>
      <c r="L977" s="155"/>
      <c r="M977" s="161"/>
      <c r="T977" s="162"/>
      <c r="AT977" s="157" t="s">
        <v>419</v>
      </c>
      <c r="AU977" s="157" t="s">
        <v>415</v>
      </c>
      <c r="AV977" s="12" t="s">
        <v>80</v>
      </c>
      <c r="AW977" s="12" t="s">
        <v>33</v>
      </c>
      <c r="AX977" s="12" t="s">
        <v>72</v>
      </c>
      <c r="AY977" s="157" t="s">
        <v>408</v>
      </c>
    </row>
    <row r="978" spans="2:65" s="12" customFormat="1">
      <c r="B978" s="155"/>
      <c r="D978" s="156" t="s">
        <v>419</v>
      </c>
      <c r="E978" s="157" t="s">
        <v>3</v>
      </c>
      <c r="F978" s="158" t="s">
        <v>1482</v>
      </c>
      <c r="H978" s="159">
        <v>3.5750000000000002</v>
      </c>
      <c r="I978" s="160"/>
      <c r="L978" s="155"/>
      <c r="M978" s="161"/>
      <c r="T978" s="162"/>
      <c r="AT978" s="157" t="s">
        <v>419</v>
      </c>
      <c r="AU978" s="157" t="s">
        <v>415</v>
      </c>
      <c r="AV978" s="12" t="s">
        <v>80</v>
      </c>
      <c r="AW978" s="12" t="s">
        <v>33</v>
      </c>
      <c r="AX978" s="12" t="s">
        <v>72</v>
      </c>
      <c r="AY978" s="157" t="s">
        <v>408</v>
      </c>
    </row>
    <row r="979" spans="2:65" s="13" customFormat="1">
      <c r="B979" s="164"/>
      <c r="D979" s="156" t="s">
        <v>419</v>
      </c>
      <c r="E979" s="165" t="s">
        <v>3</v>
      </c>
      <c r="F979" s="166" t="s">
        <v>1487</v>
      </c>
      <c r="H979" s="165" t="s">
        <v>3</v>
      </c>
      <c r="I979" s="167"/>
      <c r="L979" s="164"/>
      <c r="M979" s="168"/>
      <c r="T979" s="169"/>
      <c r="AT979" s="165" t="s">
        <v>419</v>
      </c>
      <c r="AU979" s="165" t="s">
        <v>415</v>
      </c>
      <c r="AV979" s="13" t="s">
        <v>76</v>
      </c>
      <c r="AW979" s="13" t="s">
        <v>33</v>
      </c>
      <c r="AX979" s="13" t="s">
        <v>72</v>
      </c>
      <c r="AY979" s="165" t="s">
        <v>408</v>
      </c>
    </row>
    <row r="980" spans="2:65" s="12" customFormat="1">
      <c r="B980" s="155"/>
      <c r="D980" s="156" t="s">
        <v>419</v>
      </c>
      <c r="E980" s="157" t="s">
        <v>3</v>
      </c>
      <c r="F980" s="158" t="s">
        <v>1488</v>
      </c>
      <c r="H980" s="159">
        <v>2.58</v>
      </c>
      <c r="I980" s="160"/>
      <c r="L980" s="155"/>
      <c r="M980" s="161"/>
      <c r="T980" s="162"/>
      <c r="AT980" s="157" t="s">
        <v>419</v>
      </c>
      <c r="AU980" s="157" t="s">
        <v>415</v>
      </c>
      <c r="AV980" s="12" t="s">
        <v>80</v>
      </c>
      <c r="AW980" s="12" t="s">
        <v>33</v>
      </c>
      <c r="AX980" s="12" t="s">
        <v>72</v>
      </c>
      <c r="AY980" s="157" t="s">
        <v>408</v>
      </c>
    </row>
    <row r="981" spans="2:65" s="13" customFormat="1">
      <c r="B981" s="164"/>
      <c r="D981" s="156" t="s">
        <v>419</v>
      </c>
      <c r="E981" s="165" t="s">
        <v>3</v>
      </c>
      <c r="F981" s="166" t="s">
        <v>1489</v>
      </c>
      <c r="H981" s="165" t="s">
        <v>3</v>
      </c>
      <c r="I981" s="167"/>
      <c r="L981" s="164"/>
      <c r="M981" s="168"/>
      <c r="T981" s="169"/>
      <c r="AT981" s="165" t="s">
        <v>419</v>
      </c>
      <c r="AU981" s="165" t="s">
        <v>415</v>
      </c>
      <c r="AV981" s="13" t="s">
        <v>76</v>
      </c>
      <c r="AW981" s="13" t="s">
        <v>33</v>
      </c>
      <c r="AX981" s="13" t="s">
        <v>72</v>
      </c>
      <c r="AY981" s="165" t="s">
        <v>408</v>
      </c>
    </row>
    <row r="982" spans="2:65" s="12" customFormat="1">
      <c r="B982" s="155"/>
      <c r="D982" s="156" t="s">
        <v>419</v>
      </c>
      <c r="E982" s="157" t="s">
        <v>3</v>
      </c>
      <c r="F982" s="158" t="s">
        <v>1488</v>
      </c>
      <c r="H982" s="159">
        <v>2.58</v>
      </c>
      <c r="I982" s="160"/>
      <c r="L982" s="155"/>
      <c r="M982" s="161"/>
      <c r="T982" s="162"/>
      <c r="AT982" s="157" t="s">
        <v>419</v>
      </c>
      <c r="AU982" s="157" t="s">
        <v>415</v>
      </c>
      <c r="AV982" s="12" t="s">
        <v>80</v>
      </c>
      <c r="AW982" s="12" t="s">
        <v>33</v>
      </c>
      <c r="AX982" s="12" t="s">
        <v>72</v>
      </c>
      <c r="AY982" s="157" t="s">
        <v>408</v>
      </c>
    </row>
    <row r="983" spans="2:65" s="14" customFormat="1">
      <c r="B983" s="170"/>
      <c r="D983" s="156" t="s">
        <v>419</v>
      </c>
      <c r="E983" s="171" t="s">
        <v>3</v>
      </c>
      <c r="F983" s="172" t="s">
        <v>451</v>
      </c>
      <c r="H983" s="173">
        <v>127.18600000000001</v>
      </c>
      <c r="I983" s="174"/>
      <c r="L983" s="170"/>
      <c r="M983" s="175"/>
      <c r="T983" s="176"/>
      <c r="AT983" s="171" t="s">
        <v>419</v>
      </c>
      <c r="AU983" s="171" t="s">
        <v>415</v>
      </c>
      <c r="AV983" s="14" t="s">
        <v>415</v>
      </c>
      <c r="AW983" s="14" t="s">
        <v>33</v>
      </c>
      <c r="AX983" s="14" t="s">
        <v>76</v>
      </c>
      <c r="AY983" s="171" t="s">
        <v>408</v>
      </c>
    </row>
    <row r="984" spans="2:65" s="12" customFormat="1">
      <c r="B984" s="155"/>
      <c r="D984" s="156" t="s">
        <v>419</v>
      </c>
      <c r="F984" s="158" t="s">
        <v>1490</v>
      </c>
      <c r="H984" s="159">
        <v>133.54499999999999</v>
      </c>
      <c r="I984" s="160"/>
      <c r="L984" s="155"/>
      <c r="M984" s="161"/>
      <c r="T984" s="162"/>
      <c r="AT984" s="157" t="s">
        <v>419</v>
      </c>
      <c r="AU984" s="157" t="s">
        <v>415</v>
      </c>
      <c r="AV984" s="12" t="s">
        <v>80</v>
      </c>
      <c r="AW984" s="12" t="s">
        <v>4</v>
      </c>
      <c r="AX984" s="12" t="s">
        <v>76</v>
      </c>
      <c r="AY984" s="157" t="s">
        <v>408</v>
      </c>
    </row>
    <row r="985" spans="2:65" s="1" customFormat="1" ht="24.15" customHeight="1">
      <c r="B985" s="137"/>
      <c r="C985" s="177" t="s">
        <v>1491</v>
      </c>
      <c r="D985" s="177" t="s">
        <v>513</v>
      </c>
      <c r="E985" s="178" t="s">
        <v>1492</v>
      </c>
      <c r="F985" s="179" t="s">
        <v>1493</v>
      </c>
      <c r="G985" s="180" t="s">
        <v>117</v>
      </c>
      <c r="H985" s="181">
        <v>33.664000000000001</v>
      </c>
      <c r="I985" s="182"/>
      <c r="J985" s="183">
        <f>ROUND(I985*H985,2)</f>
        <v>0</v>
      </c>
      <c r="K985" s="179" t="s">
        <v>414</v>
      </c>
      <c r="L985" s="184"/>
      <c r="M985" s="185" t="s">
        <v>3</v>
      </c>
      <c r="N985" s="186" t="s">
        <v>43</v>
      </c>
      <c r="P985" s="147">
        <f>O985*H985</f>
        <v>0</v>
      </c>
      <c r="Q985" s="147">
        <v>3.5999999999999999E-3</v>
      </c>
      <c r="R985" s="147">
        <f>Q985*H985</f>
        <v>0.1211904</v>
      </c>
      <c r="S985" s="147">
        <v>0</v>
      </c>
      <c r="T985" s="148">
        <f>S985*H985</f>
        <v>0</v>
      </c>
      <c r="AR985" s="149" t="s">
        <v>470</v>
      </c>
      <c r="AT985" s="149" t="s">
        <v>513</v>
      </c>
      <c r="AU985" s="149" t="s">
        <v>415</v>
      </c>
      <c r="AY985" s="19" t="s">
        <v>408</v>
      </c>
      <c r="BE985" s="150">
        <f>IF(N985="základní",J985,0)</f>
        <v>0</v>
      </c>
      <c r="BF985" s="150">
        <f>IF(N985="snížená",J985,0)</f>
        <v>0</v>
      </c>
      <c r="BG985" s="150">
        <f>IF(N985="zákl. přenesená",J985,0)</f>
        <v>0</v>
      </c>
      <c r="BH985" s="150">
        <f>IF(N985="sníž. přenesená",J985,0)</f>
        <v>0</v>
      </c>
      <c r="BI985" s="150">
        <f>IF(N985="nulová",J985,0)</f>
        <v>0</v>
      </c>
      <c r="BJ985" s="19" t="s">
        <v>76</v>
      </c>
      <c r="BK985" s="150">
        <f>ROUND(I985*H985,2)</f>
        <v>0</v>
      </c>
      <c r="BL985" s="19" t="s">
        <v>415</v>
      </c>
      <c r="BM985" s="149" t="s">
        <v>1494</v>
      </c>
    </row>
    <row r="986" spans="2:65" s="13" customFormat="1">
      <c r="B986" s="164"/>
      <c r="D986" s="156" t="s">
        <v>419</v>
      </c>
      <c r="E986" s="165" t="s">
        <v>3</v>
      </c>
      <c r="F986" s="166" t="s">
        <v>1495</v>
      </c>
      <c r="H986" s="165" t="s">
        <v>3</v>
      </c>
      <c r="I986" s="167"/>
      <c r="L986" s="164"/>
      <c r="M986" s="168"/>
      <c r="T986" s="169"/>
      <c r="AT986" s="165" t="s">
        <v>419</v>
      </c>
      <c r="AU986" s="165" t="s">
        <v>415</v>
      </c>
      <c r="AV986" s="13" t="s">
        <v>76</v>
      </c>
      <c r="AW986" s="13" t="s">
        <v>33</v>
      </c>
      <c r="AX986" s="13" t="s">
        <v>72</v>
      </c>
      <c r="AY986" s="165" t="s">
        <v>408</v>
      </c>
    </row>
    <row r="987" spans="2:65" s="12" customFormat="1">
      <c r="B987" s="155"/>
      <c r="D987" s="156" t="s">
        <v>419</v>
      </c>
      <c r="E987" s="157" t="s">
        <v>3</v>
      </c>
      <c r="F987" s="158" t="s">
        <v>1496</v>
      </c>
      <c r="H987" s="159">
        <v>32.061</v>
      </c>
      <c r="I987" s="160"/>
      <c r="L987" s="155"/>
      <c r="M987" s="161"/>
      <c r="T987" s="162"/>
      <c r="AT987" s="157" t="s">
        <v>419</v>
      </c>
      <c r="AU987" s="157" t="s">
        <v>415</v>
      </c>
      <c r="AV987" s="12" t="s">
        <v>80</v>
      </c>
      <c r="AW987" s="12" t="s">
        <v>33</v>
      </c>
      <c r="AX987" s="12" t="s">
        <v>72</v>
      </c>
      <c r="AY987" s="157" t="s">
        <v>408</v>
      </c>
    </row>
    <row r="988" spans="2:65" s="14" customFormat="1">
      <c r="B988" s="170"/>
      <c r="D988" s="156" t="s">
        <v>419</v>
      </c>
      <c r="E988" s="171" t="s">
        <v>3</v>
      </c>
      <c r="F988" s="172" t="s">
        <v>451</v>
      </c>
      <c r="H988" s="173">
        <v>32.061</v>
      </c>
      <c r="I988" s="174"/>
      <c r="L988" s="170"/>
      <c r="M988" s="175"/>
      <c r="T988" s="176"/>
      <c r="AT988" s="171" t="s">
        <v>419</v>
      </c>
      <c r="AU988" s="171" t="s">
        <v>415</v>
      </c>
      <c r="AV988" s="14" t="s">
        <v>415</v>
      </c>
      <c r="AW988" s="14" t="s">
        <v>33</v>
      </c>
      <c r="AX988" s="14" t="s">
        <v>76</v>
      </c>
      <c r="AY988" s="171" t="s">
        <v>408</v>
      </c>
    </row>
    <row r="989" spans="2:65" s="12" customFormat="1">
      <c r="B989" s="155"/>
      <c r="D989" s="156" t="s">
        <v>419</v>
      </c>
      <c r="F989" s="158" t="s">
        <v>1497</v>
      </c>
      <c r="H989" s="159">
        <v>33.664000000000001</v>
      </c>
      <c r="I989" s="160"/>
      <c r="L989" s="155"/>
      <c r="M989" s="161"/>
      <c r="T989" s="162"/>
      <c r="AT989" s="157" t="s">
        <v>419</v>
      </c>
      <c r="AU989" s="157" t="s">
        <v>415</v>
      </c>
      <c r="AV989" s="12" t="s">
        <v>80</v>
      </c>
      <c r="AW989" s="12" t="s">
        <v>4</v>
      </c>
      <c r="AX989" s="12" t="s">
        <v>76</v>
      </c>
      <c r="AY989" s="157" t="s">
        <v>408</v>
      </c>
    </row>
    <row r="990" spans="2:65" s="16" customFormat="1" ht="20.85" customHeight="1">
      <c r="B990" s="194"/>
      <c r="D990" s="195" t="s">
        <v>71</v>
      </c>
      <c r="E990" s="195" t="s">
        <v>1498</v>
      </c>
      <c r="F990" s="195" t="s">
        <v>1499</v>
      </c>
      <c r="I990" s="196"/>
      <c r="J990" s="197">
        <f>BK990</f>
        <v>0</v>
      </c>
      <c r="L990" s="194"/>
      <c r="M990" s="198"/>
      <c r="P990" s="199">
        <f>SUM(P991:P1000)</f>
        <v>0</v>
      </c>
      <c r="R990" s="199">
        <f>SUM(R991:R1000)</f>
        <v>9.3745519999999999E-2</v>
      </c>
      <c r="T990" s="200">
        <f>SUM(T991:T1000)</f>
        <v>0</v>
      </c>
      <c r="AR990" s="195" t="s">
        <v>76</v>
      </c>
      <c r="AT990" s="201" t="s">
        <v>71</v>
      </c>
      <c r="AU990" s="201" t="s">
        <v>114</v>
      </c>
      <c r="AY990" s="195" t="s">
        <v>408</v>
      </c>
      <c r="BK990" s="202">
        <f>SUM(BK991:BK1000)</f>
        <v>0</v>
      </c>
    </row>
    <row r="991" spans="2:65" s="1" customFormat="1" ht="24.15" customHeight="1">
      <c r="B991" s="137"/>
      <c r="C991" s="138" t="s">
        <v>1500</v>
      </c>
      <c r="D991" s="138" t="s">
        <v>411</v>
      </c>
      <c r="E991" s="139" t="s">
        <v>1501</v>
      </c>
      <c r="F991" s="140" t="s">
        <v>1502</v>
      </c>
      <c r="G991" s="141" t="s">
        <v>117</v>
      </c>
      <c r="H991" s="142">
        <v>13.452999999999999</v>
      </c>
      <c r="I991" s="143"/>
      <c r="J991" s="144">
        <f>ROUND(I991*H991,2)</f>
        <v>0</v>
      </c>
      <c r="K991" s="140" t="s">
        <v>414</v>
      </c>
      <c r="L991" s="34"/>
      <c r="M991" s="145" t="s">
        <v>3</v>
      </c>
      <c r="N991" s="146" t="s">
        <v>43</v>
      </c>
      <c r="P991" s="147">
        <f>O991*H991</f>
        <v>0</v>
      </c>
      <c r="Q991" s="147">
        <v>2.2000000000000001E-4</v>
      </c>
      <c r="R991" s="147">
        <f>Q991*H991</f>
        <v>2.9596599999999998E-3</v>
      </c>
      <c r="S991" s="147">
        <v>0</v>
      </c>
      <c r="T991" s="148">
        <f>S991*H991</f>
        <v>0</v>
      </c>
      <c r="AR991" s="149" t="s">
        <v>415</v>
      </c>
      <c r="AT991" s="149" t="s">
        <v>411</v>
      </c>
      <c r="AU991" s="149" t="s">
        <v>415</v>
      </c>
      <c r="AY991" s="19" t="s">
        <v>408</v>
      </c>
      <c r="BE991" s="150">
        <f>IF(N991="základní",J991,0)</f>
        <v>0</v>
      </c>
      <c r="BF991" s="150">
        <f>IF(N991="snížená",J991,0)</f>
        <v>0</v>
      </c>
      <c r="BG991" s="150">
        <f>IF(N991="zákl. přenesená",J991,0)</f>
        <v>0</v>
      </c>
      <c r="BH991" s="150">
        <f>IF(N991="sníž. přenesená",J991,0)</f>
        <v>0</v>
      </c>
      <c r="BI991" s="150">
        <f>IF(N991="nulová",J991,0)</f>
        <v>0</v>
      </c>
      <c r="BJ991" s="19" t="s">
        <v>76</v>
      </c>
      <c r="BK991" s="150">
        <f>ROUND(I991*H991,2)</f>
        <v>0</v>
      </c>
      <c r="BL991" s="19" t="s">
        <v>415</v>
      </c>
      <c r="BM991" s="149" t="s">
        <v>1503</v>
      </c>
    </row>
    <row r="992" spans="2:65" s="1" customFormat="1">
      <c r="B992" s="34"/>
      <c r="D992" s="151" t="s">
        <v>417</v>
      </c>
      <c r="F992" s="152" t="s">
        <v>1504</v>
      </c>
      <c r="I992" s="153"/>
      <c r="L992" s="34"/>
      <c r="M992" s="154"/>
      <c r="T992" s="55"/>
      <c r="AT992" s="19" t="s">
        <v>417</v>
      </c>
      <c r="AU992" s="19" t="s">
        <v>415</v>
      </c>
    </row>
    <row r="993" spans="2:65" s="12" customFormat="1">
      <c r="B993" s="155"/>
      <c r="D993" s="156" t="s">
        <v>419</v>
      </c>
      <c r="E993" s="157" t="s">
        <v>3</v>
      </c>
      <c r="F993" s="158" t="s">
        <v>188</v>
      </c>
      <c r="H993" s="159">
        <v>13.452999999999999</v>
      </c>
      <c r="I993" s="160"/>
      <c r="L993" s="155"/>
      <c r="M993" s="161"/>
      <c r="T993" s="162"/>
      <c r="AT993" s="157" t="s">
        <v>419</v>
      </c>
      <c r="AU993" s="157" t="s">
        <v>415</v>
      </c>
      <c r="AV993" s="12" t="s">
        <v>80</v>
      </c>
      <c r="AW993" s="12" t="s">
        <v>33</v>
      </c>
      <c r="AX993" s="12" t="s">
        <v>76</v>
      </c>
      <c r="AY993" s="157" t="s">
        <v>408</v>
      </c>
    </row>
    <row r="994" spans="2:65" s="1" customFormat="1" ht="37.799999999999997" customHeight="1">
      <c r="B994" s="137"/>
      <c r="C994" s="138" t="s">
        <v>1505</v>
      </c>
      <c r="D994" s="138" t="s">
        <v>411</v>
      </c>
      <c r="E994" s="139" t="s">
        <v>1506</v>
      </c>
      <c r="F994" s="140" t="s">
        <v>1507</v>
      </c>
      <c r="G994" s="141" t="s">
        <v>117</v>
      </c>
      <c r="H994" s="142">
        <v>13.452999999999999</v>
      </c>
      <c r="I994" s="143"/>
      <c r="J994" s="144">
        <f>ROUND(I994*H994,2)</f>
        <v>0</v>
      </c>
      <c r="K994" s="140" t="s">
        <v>414</v>
      </c>
      <c r="L994" s="34"/>
      <c r="M994" s="145" t="s">
        <v>3</v>
      </c>
      <c r="N994" s="146" t="s">
        <v>43</v>
      </c>
      <c r="P994" s="147">
        <f>O994*H994</f>
        <v>0</v>
      </c>
      <c r="Q994" s="147">
        <v>2.8500000000000001E-3</v>
      </c>
      <c r="R994" s="147">
        <f>Q994*H994</f>
        <v>3.8341050000000002E-2</v>
      </c>
      <c r="S994" s="147">
        <v>0</v>
      </c>
      <c r="T994" s="148">
        <f>S994*H994</f>
        <v>0</v>
      </c>
      <c r="AR994" s="149" t="s">
        <v>415</v>
      </c>
      <c r="AT994" s="149" t="s">
        <v>411</v>
      </c>
      <c r="AU994" s="149" t="s">
        <v>415</v>
      </c>
      <c r="AY994" s="19" t="s">
        <v>408</v>
      </c>
      <c r="BE994" s="150">
        <f>IF(N994="základní",J994,0)</f>
        <v>0</v>
      </c>
      <c r="BF994" s="150">
        <f>IF(N994="snížená",J994,0)</f>
        <v>0</v>
      </c>
      <c r="BG994" s="150">
        <f>IF(N994="zákl. přenesená",J994,0)</f>
        <v>0</v>
      </c>
      <c r="BH994" s="150">
        <f>IF(N994="sníž. přenesená",J994,0)</f>
        <v>0</v>
      </c>
      <c r="BI994" s="150">
        <f>IF(N994="nulová",J994,0)</f>
        <v>0</v>
      </c>
      <c r="BJ994" s="19" t="s">
        <v>76</v>
      </c>
      <c r="BK994" s="150">
        <f>ROUND(I994*H994,2)</f>
        <v>0</v>
      </c>
      <c r="BL994" s="19" t="s">
        <v>415</v>
      </c>
      <c r="BM994" s="149" t="s">
        <v>1508</v>
      </c>
    </row>
    <row r="995" spans="2:65" s="1" customFormat="1">
      <c r="B995" s="34"/>
      <c r="D995" s="151" t="s">
        <v>417</v>
      </c>
      <c r="F995" s="152" t="s">
        <v>1509</v>
      </c>
      <c r="I995" s="153"/>
      <c r="L995" s="34"/>
      <c r="M995" s="154"/>
      <c r="T995" s="55"/>
      <c r="AT995" s="19" t="s">
        <v>417</v>
      </c>
      <c r="AU995" s="19" t="s">
        <v>415</v>
      </c>
    </row>
    <row r="996" spans="2:65" s="1" customFormat="1" ht="24.15" customHeight="1">
      <c r="B996" s="137"/>
      <c r="C996" s="138" t="s">
        <v>1510</v>
      </c>
      <c r="D996" s="138" t="s">
        <v>411</v>
      </c>
      <c r="E996" s="139" t="s">
        <v>1511</v>
      </c>
      <c r="F996" s="140" t="s">
        <v>1512</v>
      </c>
      <c r="G996" s="141" t="s">
        <v>117</v>
      </c>
      <c r="H996" s="142">
        <v>17.082999999999998</v>
      </c>
      <c r="I996" s="143"/>
      <c r="J996" s="144">
        <f>ROUND(I996*H996,2)</f>
        <v>0</v>
      </c>
      <c r="K996" s="140" t="s">
        <v>414</v>
      </c>
      <c r="L996" s="34"/>
      <c r="M996" s="145" t="s">
        <v>3</v>
      </c>
      <c r="N996" s="146" t="s">
        <v>43</v>
      </c>
      <c r="P996" s="147">
        <f>O996*H996</f>
        <v>0</v>
      </c>
      <c r="Q996" s="147">
        <v>2.2000000000000001E-4</v>
      </c>
      <c r="R996" s="147">
        <f>Q996*H996</f>
        <v>3.7582599999999998E-3</v>
      </c>
      <c r="S996" s="147">
        <v>0</v>
      </c>
      <c r="T996" s="148">
        <f>S996*H996</f>
        <v>0</v>
      </c>
      <c r="AR996" s="149" t="s">
        <v>415</v>
      </c>
      <c r="AT996" s="149" t="s">
        <v>411</v>
      </c>
      <c r="AU996" s="149" t="s">
        <v>415</v>
      </c>
      <c r="AY996" s="19" t="s">
        <v>408</v>
      </c>
      <c r="BE996" s="150">
        <f>IF(N996="základní",J996,0)</f>
        <v>0</v>
      </c>
      <c r="BF996" s="150">
        <f>IF(N996="snížená",J996,0)</f>
        <v>0</v>
      </c>
      <c r="BG996" s="150">
        <f>IF(N996="zákl. přenesená",J996,0)</f>
        <v>0</v>
      </c>
      <c r="BH996" s="150">
        <f>IF(N996="sníž. přenesená",J996,0)</f>
        <v>0</v>
      </c>
      <c r="BI996" s="150">
        <f>IF(N996="nulová",J996,0)</f>
        <v>0</v>
      </c>
      <c r="BJ996" s="19" t="s">
        <v>76</v>
      </c>
      <c r="BK996" s="150">
        <f>ROUND(I996*H996,2)</f>
        <v>0</v>
      </c>
      <c r="BL996" s="19" t="s">
        <v>415</v>
      </c>
      <c r="BM996" s="149" t="s">
        <v>1513</v>
      </c>
    </row>
    <row r="997" spans="2:65" s="1" customFormat="1">
      <c r="B997" s="34"/>
      <c r="D997" s="151" t="s">
        <v>417</v>
      </c>
      <c r="F997" s="152" t="s">
        <v>1514</v>
      </c>
      <c r="I997" s="153"/>
      <c r="L997" s="34"/>
      <c r="M997" s="154"/>
      <c r="T997" s="55"/>
      <c r="AT997" s="19" t="s">
        <v>417</v>
      </c>
      <c r="AU997" s="19" t="s">
        <v>415</v>
      </c>
    </row>
    <row r="998" spans="2:65" s="12" customFormat="1">
      <c r="B998" s="155"/>
      <c r="D998" s="156" t="s">
        <v>419</v>
      </c>
      <c r="E998" s="157" t="s">
        <v>3</v>
      </c>
      <c r="F998" s="158" t="s">
        <v>191</v>
      </c>
      <c r="H998" s="159">
        <v>17.082999999999998</v>
      </c>
      <c r="I998" s="160"/>
      <c r="L998" s="155"/>
      <c r="M998" s="161"/>
      <c r="T998" s="162"/>
      <c r="AT998" s="157" t="s">
        <v>419</v>
      </c>
      <c r="AU998" s="157" t="s">
        <v>415</v>
      </c>
      <c r="AV998" s="12" t="s">
        <v>80</v>
      </c>
      <c r="AW998" s="12" t="s">
        <v>33</v>
      </c>
      <c r="AX998" s="12" t="s">
        <v>76</v>
      </c>
      <c r="AY998" s="157" t="s">
        <v>408</v>
      </c>
    </row>
    <row r="999" spans="2:65" s="1" customFormat="1" ht="37.799999999999997" customHeight="1">
      <c r="B999" s="137"/>
      <c r="C999" s="138" t="s">
        <v>1515</v>
      </c>
      <c r="D999" s="138" t="s">
        <v>411</v>
      </c>
      <c r="E999" s="139" t="s">
        <v>1516</v>
      </c>
      <c r="F999" s="140" t="s">
        <v>1517</v>
      </c>
      <c r="G999" s="141" t="s">
        <v>117</v>
      </c>
      <c r="H999" s="142">
        <v>17.082999999999998</v>
      </c>
      <c r="I999" s="143"/>
      <c r="J999" s="144">
        <f>ROUND(I999*H999,2)</f>
        <v>0</v>
      </c>
      <c r="K999" s="140" t="s">
        <v>414</v>
      </c>
      <c r="L999" s="34"/>
      <c r="M999" s="145" t="s">
        <v>3</v>
      </c>
      <c r="N999" s="146" t="s">
        <v>43</v>
      </c>
      <c r="P999" s="147">
        <f>O999*H999</f>
        <v>0</v>
      </c>
      <c r="Q999" s="147">
        <v>2.8500000000000001E-3</v>
      </c>
      <c r="R999" s="147">
        <f>Q999*H999</f>
        <v>4.8686549999999995E-2</v>
      </c>
      <c r="S999" s="147">
        <v>0</v>
      </c>
      <c r="T999" s="148">
        <f>S999*H999</f>
        <v>0</v>
      </c>
      <c r="AR999" s="149" t="s">
        <v>415</v>
      </c>
      <c r="AT999" s="149" t="s">
        <v>411</v>
      </c>
      <c r="AU999" s="149" t="s">
        <v>415</v>
      </c>
      <c r="AY999" s="19" t="s">
        <v>408</v>
      </c>
      <c r="BE999" s="150">
        <f>IF(N999="základní",J999,0)</f>
        <v>0</v>
      </c>
      <c r="BF999" s="150">
        <f>IF(N999="snížená",J999,0)</f>
        <v>0</v>
      </c>
      <c r="BG999" s="150">
        <f>IF(N999="zákl. přenesená",J999,0)</f>
        <v>0</v>
      </c>
      <c r="BH999" s="150">
        <f>IF(N999="sníž. přenesená",J999,0)</f>
        <v>0</v>
      </c>
      <c r="BI999" s="150">
        <f>IF(N999="nulová",J999,0)</f>
        <v>0</v>
      </c>
      <c r="BJ999" s="19" t="s">
        <v>76</v>
      </c>
      <c r="BK999" s="150">
        <f>ROUND(I999*H999,2)</f>
        <v>0</v>
      </c>
      <c r="BL999" s="19" t="s">
        <v>415</v>
      </c>
      <c r="BM999" s="149" t="s">
        <v>1518</v>
      </c>
    </row>
    <row r="1000" spans="2:65" s="1" customFormat="1">
      <c r="B1000" s="34"/>
      <c r="D1000" s="151" t="s">
        <v>417</v>
      </c>
      <c r="F1000" s="152" t="s">
        <v>1519</v>
      </c>
      <c r="I1000" s="153"/>
      <c r="L1000" s="34"/>
      <c r="M1000" s="154"/>
      <c r="T1000" s="55"/>
      <c r="AT1000" s="19" t="s">
        <v>417</v>
      </c>
      <c r="AU1000" s="19" t="s">
        <v>415</v>
      </c>
    </row>
    <row r="1001" spans="2:65" s="11" customFormat="1" ht="20.85" customHeight="1">
      <c r="B1001" s="125"/>
      <c r="D1001" s="126" t="s">
        <v>71</v>
      </c>
      <c r="E1001" s="135" t="s">
        <v>827</v>
      </c>
      <c r="F1001" s="135" t="s">
        <v>1520</v>
      </c>
      <c r="I1001" s="128"/>
      <c r="J1001" s="136">
        <f>BK1001</f>
        <v>0</v>
      </c>
      <c r="L1001" s="125"/>
      <c r="M1001" s="130"/>
      <c r="P1001" s="131">
        <f>P1002+SUM(P1003:P1031)+P1045+P1056</f>
        <v>0</v>
      </c>
      <c r="R1001" s="131">
        <f>R1002+SUM(R1003:R1031)+R1045+R1056</f>
        <v>77.534133930499991</v>
      </c>
      <c r="T1001" s="132">
        <f>T1002+SUM(T1003:T1031)+T1045+T1056</f>
        <v>0</v>
      </c>
      <c r="AR1001" s="126" t="s">
        <v>76</v>
      </c>
      <c r="AT1001" s="133" t="s">
        <v>71</v>
      </c>
      <c r="AU1001" s="133" t="s">
        <v>80</v>
      </c>
      <c r="AY1001" s="126" t="s">
        <v>408</v>
      </c>
      <c r="BK1001" s="134">
        <f>BK1002+SUM(BK1003:BK1031)+BK1045+BK1056</f>
        <v>0</v>
      </c>
    </row>
    <row r="1002" spans="2:65" s="1" customFormat="1" ht="24.15" customHeight="1">
      <c r="B1002" s="137"/>
      <c r="C1002" s="138" t="s">
        <v>1521</v>
      </c>
      <c r="D1002" s="138" t="s">
        <v>411</v>
      </c>
      <c r="E1002" s="139" t="s">
        <v>1522</v>
      </c>
      <c r="F1002" s="140" t="s">
        <v>1523</v>
      </c>
      <c r="G1002" s="141" t="s">
        <v>117</v>
      </c>
      <c r="H1002" s="142">
        <v>406.04</v>
      </c>
      <c r="I1002" s="143"/>
      <c r="J1002" s="144">
        <f>ROUND(I1002*H1002,2)</f>
        <v>0</v>
      </c>
      <c r="K1002" s="140" t="s">
        <v>414</v>
      </c>
      <c r="L1002" s="34"/>
      <c r="M1002" s="145" t="s">
        <v>3</v>
      </c>
      <c r="N1002" s="146" t="s">
        <v>43</v>
      </c>
      <c r="P1002" s="147">
        <f>O1002*H1002</f>
        <v>0</v>
      </c>
      <c r="Q1002" s="147">
        <v>1.3200000000000001E-4</v>
      </c>
      <c r="R1002" s="147">
        <f>Q1002*H1002</f>
        <v>5.3597280000000004E-2</v>
      </c>
      <c r="S1002" s="147">
        <v>0</v>
      </c>
      <c r="T1002" s="148">
        <f>S1002*H1002</f>
        <v>0</v>
      </c>
      <c r="AR1002" s="149" t="s">
        <v>415</v>
      </c>
      <c r="AT1002" s="149" t="s">
        <v>411</v>
      </c>
      <c r="AU1002" s="149" t="s">
        <v>114</v>
      </c>
      <c r="AY1002" s="19" t="s">
        <v>408</v>
      </c>
      <c r="BE1002" s="150">
        <f>IF(N1002="základní",J1002,0)</f>
        <v>0</v>
      </c>
      <c r="BF1002" s="150">
        <f>IF(N1002="snížená",J1002,0)</f>
        <v>0</v>
      </c>
      <c r="BG1002" s="150">
        <f>IF(N1002="zákl. přenesená",J1002,0)</f>
        <v>0</v>
      </c>
      <c r="BH1002" s="150">
        <f>IF(N1002="sníž. přenesená",J1002,0)</f>
        <v>0</v>
      </c>
      <c r="BI1002" s="150">
        <f>IF(N1002="nulová",J1002,0)</f>
        <v>0</v>
      </c>
      <c r="BJ1002" s="19" t="s">
        <v>76</v>
      </c>
      <c r="BK1002" s="150">
        <f>ROUND(I1002*H1002,2)</f>
        <v>0</v>
      </c>
      <c r="BL1002" s="19" t="s">
        <v>415</v>
      </c>
      <c r="BM1002" s="149" t="s">
        <v>1524</v>
      </c>
    </row>
    <row r="1003" spans="2:65" s="1" customFormat="1">
      <c r="B1003" s="34"/>
      <c r="D1003" s="151" t="s">
        <v>417</v>
      </c>
      <c r="F1003" s="152" t="s">
        <v>1525</v>
      </c>
      <c r="I1003" s="153"/>
      <c r="L1003" s="34"/>
      <c r="M1003" s="154"/>
      <c r="T1003" s="55"/>
      <c r="AT1003" s="19" t="s">
        <v>417</v>
      </c>
      <c r="AU1003" s="19" t="s">
        <v>114</v>
      </c>
    </row>
    <row r="1004" spans="2:65" s="13" customFormat="1">
      <c r="B1004" s="164"/>
      <c r="D1004" s="156" t="s">
        <v>419</v>
      </c>
      <c r="E1004" s="165" t="s">
        <v>3</v>
      </c>
      <c r="F1004" s="166" t="s">
        <v>1526</v>
      </c>
      <c r="H1004" s="165" t="s">
        <v>3</v>
      </c>
      <c r="I1004" s="167"/>
      <c r="L1004" s="164"/>
      <c r="M1004" s="168"/>
      <c r="T1004" s="169"/>
      <c r="AT1004" s="165" t="s">
        <v>419</v>
      </c>
      <c r="AU1004" s="165" t="s">
        <v>114</v>
      </c>
      <c r="AV1004" s="13" t="s">
        <v>76</v>
      </c>
      <c r="AW1004" s="13" t="s">
        <v>33</v>
      </c>
      <c r="AX1004" s="13" t="s">
        <v>72</v>
      </c>
      <c r="AY1004" s="165" t="s">
        <v>408</v>
      </c>
    </row>
    <row r="1005" spans="2:65" s="12" customFormat="1">
      <c r="B1005" s="155"/>
      <c r="D1005" s="156" t="s">
        <v>419</v>
      </c>
      <c r="E1005" s="157" t="s">
        <v>3</v>
      </c>
      <c r="F1005" s="158" t="s">
        <v>152</v>
      </c>
      <c r="H1005" s="159">
        <v>124.39100000000001</v>
      </c>
      <c r="I1005" s="160"/>
      <c r="L1005" s="155"/>
      <c r="M1005" s="161"/>
      <c r="T1005" s="162"/>
      <c r="AT1005" s="157" t="s">
        <v>419</v>
      </c>
      <c r="AU1005" s="157" t="s">
        <v>114</v>
      </c>
      <c r="AV1005" s="12" t="s">
        <v>80</v>
      </c>
      <c r="AW1005" s="12" t="s">
        <v>33</v>
      </c>
      <c r="AX1005" s="12" t="s">
        <v>72</v>
      </c>
      <c r="AY1005" s="157" t="s">
        <v>408</v>
      </c>
    </row>
    <row r="1006" spans="2:65" s="12" customFormat="1">
      <c r="B1006" s="155"/>
      <c r="D1006" s="156" t="s">
        <v>419</v>
      </c>
      <c r="E1006" s="157" t="s">
        <v>3</v>
      </c>
      <c r="F1006" s="158" t="s">
        <v>164</v>
      </c>
      <c r="H1006" s="159">
        <v>176.04</v>
      </c>
      <c r="I1006" s="160"/>
      <c r="L1006" s="155"/>
      <c r="M1006" s="161"/>
      <c r="T1006" s="162"/>
      <c r="AT1006" s="157" t="s">
        <v>419</v>
      </c>
      <c r="AU1006" s="157" t="s">
        <v>114</v>
      </c>
      <c r="AV1006" s="12" t="s">
        <v>80</v>
      </c>
      <c r="AW1006" s="12" t="s">
        <v>33</v>
      </c>
      <c r="AX1006" s="12" t="s">
        <v>72</v>
      </c>
      <c r="AY1006" s="157" t="s">
        <v>408</v>
      </c>
    </row>
    <row r="1007" spans="2:65" s="12" customFormat="1">
      <c r="B1007" s="155"/>
      <c r="D1007" s="156" t="s">
        <v>419</v>
      </c>
      <c r="E1007" s="157" t="s">
        <v>3</v>
      </c>
      <c r="F1007" s="158" t="s">
        <v>176</v>
      </c>
      <c r="H1007" s="159">
        <v>105.60899999999999</v>
      </c>
      <c r="I1007" s="160"/>
      <c r="L1007" s="155"/>
      <c r="M1007" s="161"/>
      <c r="T1007" s="162"/>
      <c r="AT1007" s="157" t="s">
        <v>419</v>
      </c>
      <c r="AU1007" s="157" t="s">
        <v>114</v>
      </c>
      <c r="AV1007" s="12" t="s">
        <v>80</v>
      </c>
      <c r="AW1007" s="12" t="s">
        <v>33</v>
      </c>
      <c r="AX1007" s="12" t="s">
        <v>72</v>
      </c>
      <c r="AY1007" s="157" t="s">
        <v>408</v>
      </c>
    </row>
    <row r="1008" spans="2:65" s="14" customFormat="1">
      <c r="B1008" s="170"/>
      <c r="D1008" s="156" t="s">
        <v>419</v>
      </c>
      <c r="E1008" s="171" t="s">
        <v>3</v>
      </c>
      <c r="F1008" s="172" t="s">
        <v>451</v>
      </c>
      <c r="H1008" s="173">
        <v>406.04</v>
      </c>
      <c r="I1008" s="174"/>
      <c r="L1008" s="170"/>
      <c r="M1008" s="175"/>
      <c r="T1008" s="176"/>
      <c r="AT1008" s="171" t="s">
        <v>419</v>
      </c>
      <c r="AU1008" s="171" t="s">
        <v>114</v>
      </c>
      <c r="AV1008" s="14" t="s">
        <v>415</v>
      </c>
      <c r="AW1008" s="14" t="s">
        <v>33</v>
      </c>
      <c r="AX1008" s="14" t="s">
        <v>76</v>
      </c>
      <c r="AY1008" s="171" t="s">
        <v>408</v>
      </c>
    </row>
    <row r="1009" spans="2:65" s="1" customFormat="1" ht="37.799999999999997" customHeight="1">
      <c r="B1009" s="137"/>
      <c r="C1009" s="138" t="s">
        <v>1527</v>
      </c>
      <c r="D1009" s="138" t="s">
        <v>411</v>
      </c>
      <c r="E1009" s="139" t="s">
        <v>1528</v>
      </c>
      <c r="F1009" s="140" t="s">
        <v>1529</v>
      </c>
      <c r="G1009" s="141" t="s">
        <v>650</v>
      </c>
      <c r="H1009" s="142">
        <v>348.59800000000001</v>
      </c>
      <c r="I1009" s="143"/>
      <c r="J1009" s="144">
        <f>ROUND(I1009*H1009,2)</f>
        <v>0</v>
      </c>
      <c r="K1009" s="140" t="s">
        <v>414</v>
      </c>
      <c r="L1009" s="34"/>
      <c r="M1009" s="145" t="s">
        <v>3</v>
      </c>
      <c r="N1009" s="146" t="s">
        <v>43</v>
      </c>
      <c r="P1009" s="147">
        <f>O1009*H1009</f>
        <v>0</v>
      </c>
      <c r="Q1009" s="147">
        <v>2.0999999999999999E-5</v>
      </c>
      <c r="R1009" s="147">
        <f>Q1009*H1009</f>
        <v>7.3205579999999996E-3</v>
      </c>
      <c r="S1009" s="147">
        <v>0</v>
      </c>
      <c r="T1009" s="148">
        <f>S1009*H1009</f>
        <v>0</v>
      </c>
      <c r="AR1009" s="149" t="s">
        <v>415</v>
      </c>
      <c r="AT1009" s="149" t="s">
        <v>411</v>
      </c>
      <c r="AU1009" s="149" t="s">
        <v>114</v>
      </c>
      <c r="AY1009" s="19" t="s">
        <v>408</v>
      </c>
      <c r="BE1009" s="150">
        <f>IF(N1009="základní",J1009,0)</f>
        <v>0</v>
      </c>
      <c r="BF1009" s="150">
        <f>IF(N1009="snížená",J1009,0)</f>
        <v>0</v>
      </c>
      <c r="BG1009" s="150">
        <f>IF(N1009="zákl. přenesená",J1009,0)</f>
        <v>0</v>
      </c>
      <c r="BH1009" s="150">
        <f>IF(N1009="sníž. přenesená",J1009,0)</f>
        <v>0</v>
      </c>
      <c r="BI1009" s="150">
        <f>IF(N1009="nulová",J1009,0)</f>
        <v>0</v>
      </c>
      <c r="BJ1009" s="19" t="s">
        <v>76</v>
      </c>
      <c r="BK1009" s="150">
        <f>ROUND(I1009*H1009,2)</f>
        <v>0</v>
      </c>
      <c r="BL1009" s="19" t="s">
        <v>415</v>
      </c>
      <c r="BM1009" s="149" t="s">
        <v>1530</v>
      </c>
    </row>
    <row r="1010" spans="2:65" s="1" customFormat="1">
      <c r="B1010" s="34"/>
      <c r="D1010" s="151" t="s">
        <v>417</v>
      </c>
      <c r="F1010" s="152" t="s">
        <v>1531</v>
      </c>
      <c r="I1010" s="153"/>
      <c r="L1010" s="34"/>
      <c r="M1010" s="154"/>
      <c r="T1010" s="55"/>
      <c r="AT1010" s="19" t="s">
        <v>417</v>
      </c>
      <c r="AU1010" s="19" t="s">
        <v>114</v>
      </c>
    </row>
    <row r="1011" spans="2:65" s="12" customFormat="1">
      <c r="B1011" s="155"/>
      <c r="D1011" s="156" t="s">
        <v>419</v>
      </c>
      <c r="E1011" s="157" t="s">
        <v>3</v>
      </c>
      <c r="F1011" s="158" t="s">
        <v>230</v>
      </c>
      <c r="H1011" s="159">
        <v>128.96</v>
      </c>
      <c r="I1011" s="160"/>
      <c r="L1011" s="155"/>
      <c r="M1011" s="161"/>
      <c r="T1011" s="162"/>
      <c r="AT1011" s="157" t="s">
        <v>419</v>
      </c>
      <c r="AU1011" s="157" t="s">
        <v>114</v>
      </c>
      <c r="AV1011" s="12" t="s">
        <v>80</v>
      </c>
      <c r="AW1011" s="12" t="s">
        <v>33</v>
      </c>
      <c r="AX1011" s="12" t="s">
        <v>72</v>
      </c>
      <c r="AY1011" s="157" t="s">
        <v>408</v>
      </c>
    </row>
    <row r="1012" spans="2:65" s="12" customFormat="1">
      <c r="B1012" s="155"/>
      <c r="D1012" s="156" t="s">
        <v>419</v>
      </c>
      <c r="E1012" s="157" t="s">
        <v>3</v>
      </c>
      <c r="F1012" s="158" t="s">
        <v>236</v>
      </c>
      <c r="H1012" s="159">
        <v>144.37799999999999</v>
      </c>
      <c r="I1012" s="160"/>
      <c r="L1012" s="155"/>
      <c r="M1012" s="161"/>
      <c r="T1012" s="162"/>
      <c r="AT1012" s="157" t="s">
        <v>419</v>
      </c>
      <c r="AU1012" s="157" t="s">
        <v>114</v>
      </c>
      <c r="AV1012" s="12" t="s">
        <v>80</v>
      </c>
      <c r="AW1012" s="12" t="s">
        <v>33</v>
      </c>
      <c r="AX1012" s="12" t="s">
        <v>72</v>
      </c>
      <c r="AY1012" s="157" t="s">
        <v>408</v>
      </c>
    </row>
    <row r="1013" spans="2:65" s="12" customFormat="1">
      <c r="B1013" s="155"/>
      <c r="D1013" s="156" t="s">
        <v>419</v>
      </c>
      <c r="E1013" s="157" t="s">
        <v>3</v>
      </c>
      <c r="F1013" s="158" t="s">
        <v>242</v>
      </c>
      <c r="H1013" s="159">
        <v>75.260000000000005</v>
      </c>
      <c r="I1013" s="160"/>
      <c r="L1013" s="155"/>
      <c r="M1013" s="161"/>
      <c r="T1013" s="162"/>
      <c r="AT1013" s="157" t="s">
        <v>419</v>
      </c>
      <c r="AU1013" s="157" t="s">
        <v>114</v>
      </c>
      <c r="AV1013" s="12" t="s">
        <v>80</v>
      </c>
      <c r="AW1013" s="12" t="s">
        <v>33</v>
      </c>
      <c r="AX1013" s="12" t="s">
        <v>72</v>
      </c>
      <c r="AY1013" s="157" t="s">
        <v>408</v>
      </c>
    </row>
    <row r="1014" spans="2:65" s="14" customFormat="1">
      <c r="B1014" s="170"/>
      <c r="D1014" s="156" t="s">
        <v>419</v>
      </c>
      <c r="E1014" s="171" t="s">
        <v>3</v>
      </c>
      <c r="F1014" s="172" t="s">
        <v>451</v>
      </c>
      <c r="H1014" s="173">
        <v>348.59800000000001</v>
      </c>
      <c r="I1014" s="174"/>
      <c r="L1014" s="170"/>
      <c r="M1014" s="175"/>
      <c r="T1014" s="176"/>
      <c r="AT1014" s="171" t="s">
        <v>419</v>
      </c>
      <c r="AU1014" s="171" t="s">
        <v>114</v>
      </c>
      <c r="AV1014" s="14" t="s">
        <v>415</v>
      </c>
      <c r="AW1014" s="14" t="s">
        <v>33</v>
      </c>
      <c r="AX1014" s="14" t="s">
        <v>76</v>
      </c>
      <c r="AY1014" s="171" t="s">
        <v>408</v>
      </c>
    </row>
    <row r="1015" spans="2:65" s="1" customFormat="1" ht="24.15" customHeight="1">
      <c r="B1015" s="137"/>
      <c r="C1015" s="138" t="s">
        <v>1532</v>
      </c>
      <c r="D1015" s="138" t="s">
        <v>411</v>
      </c>
      <c r="E1015" s="139" t="s">
        <v>1533</v>
      </c>
      <c r="F1015" s="140" t="s">
        <v>1534</v>
      </c>
      <c r="G1015" s="141" t="s">
        <v>650</v>
      </c>
      <c r="H1015" s="142">
        <v>37.505000000000003</v>
      </c>
      <c r="I1015" s="143"/>
      <c r="J1015" s="144">
        <f>ROUND(I1015*H1015,2)</f>
        <v>0</v>
      </c>
      <c r="K1015" s="140" t="s">
        <v>414</v>
      </c>
      <c r="L1015" s="34"/>
      <c r="M1015" s="145" t="s">
        <v>3</v>
      </c>
      <c r="N1015" s="146" t="s">
        <v>43</v>
      </c>
      <c r="P1015" s="147">
        <f>O1015*H1015</f>
        <v>0</v>
      </c>
      <c r="Q1015" s="147">
        <v>5.2500000000000002E-5</v>
      </c>
      <c r="R1015" s="147">
        <f>Q1015*H1015</f>
        <v>1.9690125000000002E-3</v>
      </c>
      <c r="S1015" s="147">
        <v>0</v>
      </c>
      <c r="T1015" s="148">
        <f>S1015*H1015</f>
        <v>0</v>
      </c>
      <c r="AR1015" s="149" t="s">
        <v>415</v>
      </c>
      <c r="AT1015" s="149" t="s">
        <v>411</v>
      </c>
      <c r="AU1015" s="149" t="s">
        <v>114</v>
      </c>
      <c r="AY1015" s="19" t="s">
        <v>408</v>
      </c>
      <c r="BE1015" s="150">
        <f>IF(N1015="základní",J1015,0)</f>
        <v>0</v>
      </c>
      <c r="BF1015" s="150">
        <f>IF(N1015="snížená",J1015,0)</f>
        <v>0</v>
      </c>
      <c r="BG1015" s="150">
        <f>IF(N1015="zákl. přenesená",J1015,0)</f>
        <v>0</v>
      </c>
      <c r="BH1015" s="150">
        <f>IF(N1015="sníž. přenesená",J1015,0)</f>
        <v>0</v>
      </c>
      <c r="BI1015" s="150">
        <f>IF(N1015="nulová",J1015,0)</f>
        <v>0</v>
      </c>
      <c r="BJ1015" s="19" t="s">
        <v>76</v>
      </c>
      <c r="BK1015" s="150">
        <f>ROUND(I1015*H1015,2)</f>
        <v>0</v>
      </c>
      <c r="BL1015" s="19" t="s">
        <v>415</v>
      </c>
      <c r="BM1015" s="149" t="s">
        <v>1535</v>
      </c>
    </row>
    <row r="1016" spans="2:65" s="1" customFormat="1">
      <c r="B1016" s="34"/>
      <c r="D1016" s="151" t="s">
        <v>417</v>
      </c>
      <c r="F1016" s="152" t="s">
        <v>1536</v>
      </c>
      <c r="I1016" s="153"/>
      <c r="L1016" s="34"/>
      <c r="M1016" s="154"/>
      <c r="T1016" s="55"/>
      <c r="AT1016" s="19" t="s">
        <v>417</v>
      </c>
      <c r="AU1016" s="19" t="s">
        <v>114</v>
      </c>
    </row>
    <row r="1017" spans="2:65" s="13" customFormat="1">
      <c r="B1017" s="164"/>
      <c r="D1017" s="156" t="s">
        <v>419</v>
      </c>
      <c r="E1017" s="165" t="s">
        <v>3</v>
      </c>
      <c r="F1017" s="166" t="s">
        <v>1537</v>
      </c>
      <c r="H1017" s="165" t="s">
        <v>3</v>
      </c>
      <c r="I1017" s="167"/>
      <c r="L1017" s="164"/>
      <c r="M1017" s="168"/>
      <c r="T1017" s="169"/>
      <c r="AT1017" s="165" t="s">
        <v>419</v>
      </c>
      <c r="AU1017" s="165" t="s">
        <v>114</v>
      </c>
      <c r="AV1017" s="13" t="s">
        <v>76</v>
      </c>
      <c r="AW1017" s="13" t="s">
        <v>33</v>
      </c>
      <c r="AX1017" s="13" t="s">
        <v>72</v>
      </c>
      <c r="AY1017" s="165" t="s">
        <v>408</v>
      </c>
    </row>
    <row r="1018" spans="2:65" s="12" customFormat="1">
      <c r="B1018" s="155"/>
      <c r="D1018" s="156" t="s">
        <v>419</v>
      </c>
      <c r="E1018" s="157" t="s">
        <v>3</v>
      </c>
      <c r="F1018" s="158" t="s">
        <v>1538</v>
      </c>
      <c r="H1018" s="159">
        <v>16.420000000000002</v>
      </c>
      <c r="I1018" s="160"/>
      <c r="L1018" s="155"/>
      <c r="M1018" s="161"/>
      <c r="T1018" s="162"/>
      <c r="AT1018" s="157" t="s">
        <v>419</v>
      </c>
      <c r="AU1018" s="157" t="s">
        <v>114</v>
      </c>
      <c r="AV1018" s="12" t="s">
        <v>80</v>
      </c>
      <c r="AW1018" s="12" t="s">
        <v>33</v>
      </c>
      <c r="AX1018" s="12" t="s">
        <v>72</v>
      </c>
      <c r="AY1018" s="157" t="s">
        <v>408</v>
      </c>
    </row>
    <row r="1019" spans="2:65" s="12" customFormat="1">
      <c r="B1019" s="155"/>
      <c r="D1019" s="156" t="s">
        <v>419</v>
      </c>
      <c r="E1019" s="157" t="s">
        <v>3</v>
      </c>
      <c r="F1019" s="158" t="s">
        <v>1539</v>
      </c>
      <c r="H1019" s="159">
        <v>13.88</v>
      </c>
      <c r="I1019" s="160"/>
      <c r="L1019" s="155"/>
      <c r="M1019" s="161"/>
      <c r="T1019" s="162"/>
      <c r="AT1019" s="157" t="s">
        <v>419</v>
      </c>
      <c r="AU1019" s="157" t="s">
        <v>114</v>
      </c>
      <c r="AV1019" s="12" t="s">
        <v>80</v>
      </c>
      <c r="AW1019" s="12" t="s">
        <v>33</v>
      </c>
      <c r="AX1019" s="12" t="s">
        <v>72</v>
      </c>
      <c r="AY1019" s="157" t="s">
        <v>408</v>
      </c>
    </row>
    <row r="1020" spans="2:65" s="12" customFormat="1">
      <c r="B1020" s="155"/>
      <c r="D1020" s="156" t="s">
        <v>419</v>
      </c>
      <c r="E1020" s="157" t="s">
        <v>3</v>
      </c>
      <c r="F1020" s="158" t="s">
        <v>1540</v>
      </c>
      <c r="H1020" s="159">
        <v>7.2050000000000001</v>
      </c>
      <c r="I1020" s="160"/>
      <c r="L1020" s="155"/>
      <c r="M1020" s="161"/>
      <c r="T1020" s="162"/>
      <c r="AT1020" s="157" t="s">
        <v>419</v>
      </c>
      <c r="AU1020" s="157" t="s">
        <v>114</v>
      </c>
      <c r="AV1020" s="12" t="s">
        <v>80</v>
      </c>
      <c r="AW1020" s="12" t="s">
        <v>33</v>
      </c>
      <c r="AX1020" s="12" t="s">
        <v>72</v>
      </c>
      <c r="AY1020" s="157" t="s">
        <v>408</v>
      </c>
    </row>
    <row r="1021" spans="2:65" s="14" customFormat="1">
      <c r="B1021" s="170"/>
      <c r="D1021" s="156" t="s">
        <v>419</v>
      </c>
      <c r="E1021" s="171" t="s">
        <v>3</v>
      </c>
      <c r="F1021" s="172" t="s">
        <v>451</v>
      </c>
      <c r="H1021" s="173">
        <v>37.505000000000003</v>
      </c>
      <c r="I1021" s="174"/>
      <c r="L1021" s="170"/>
      <c r="M1021" s="175"/>
      <c r="T1021" s="176"/>
      <c r="AT1021" s="171" t="s">
        <v>419</v>
      </c>
      <c r="AU1021" s="171" t="s">
        <v>114</v>
      </c>
      <c r="AV1021" s="14" t="s">
        <v>415</v>
      </c>
      <c r="AW1021" s="14" t="s">
        <v>33</v>
      </c>
      <c r="AX1021" s="14" t="s">
        <v>76</v>
      </c>
      <c r="AY1021" s="171" t="s">
        <v>408</v>
      </c>
    </row>
    <row r="1022" spans="2:65" s="1" customFormat="1" ht="16.5" customHeight="1">
      <c r="B1022" s="137"/>
      <c r="C1022" s="138" t="s">
        <v>1541</v>
      </c>
      <c r="D1022" s="138" t="s">
        <v>411</v>
      </c>
      <c r="E1022" s="139" t="s">
        <v>1542</v>
      </c>
      <c r="F1022" s="140" t="s">
        <v>1543</v>
      </c>
      <c r="G1022" s="141" t="s">
        <v>117</v>
      </c>
      <c r="H1022" s="142">
        <v>1</v>
      </c>
      <c r="I1022" s="143"/>
      <c r="J1022" s="144">
        <f>ROUND(I1022*H1022,2)</f>
        <v>0</v>
      </c>
      <c r="K1022" s="140" t="s">
        <v>414</v>
      </c>
      <c r="L1022" s="34"/>
      <c r="M1022" s="145" t="s">
        <v>3</v>
      </c>
      <c r="N1022" s="146" t="s">
        <v>43</v>
      </c>
      <c r="P1022" s="147">
        <f>O1022*H1022</f>
        <v>0</v>
      </c>
      <c r="Q1022" s="147">
        <v>1.7732500000000002E-2</v>
      </c>
      <c r="R1022" s="147">
        <f>Q1022*H1022</f>
        <v>1.7732500000000002E-2</v>
      </c>
      <c r="S1022" s="147">
        <v>0</v>
      </c>
      <c r="T1022" s="148">
        <f>S1022*H1022</f>
        <v>0</v>
      </c>
      <c r="AR1022" s="149" t="s">
        <v>415</v>
      </c>
      <c r="AT1022" s="149" t="s">
        <v>411</v>
      </c>
      <c r="AU1022" s="149" t="s">
        <v>114</v>
      </c>
      <c r="AY1022" s="19" t="s">
        <v>408</v>
      </c>
      <c r="BE1022" s="150">
        <f>IF(N1022="základní",J1022,0)</f>
        <v>0</v>
      </c>
      <c r="BF1022" s="150">
        <f>IF(N1022="snížená",J1022,0)</f>
        <v>0</v>
      </c>
      <c r="BG1022" s="150">
        <f>IF(N1022="zákl. přenesená",J1022,0)</f>
        <v>0</v>
      </c>
      <c r="BH1022" s="150">
        <f>IF(N1022="sníž. přenesená",J1022,0)</f>
        <v>0</v>
      </c>
      <c r="BI1022" s="150">
        <f>IF(N1022="nulová",J1022,0)</f>
        <v>0</v>
      </c>
      <c r="BJ1022" s="19" t="s">
        <v>76</v>
      </c>
      <c r="BK1022" s="150">
        <f>ROUND(I1022*H1022,2)</f>
        <v>0</v>
      </c>
      <c r="BL1022" s="19" t="s">
        <v>415</v>
      </c>
      <c r="BM1022" s="149" t="s">
        <v>1544</v>
      </c>
    </row>
    <row r="1023" spans="2:65" s="1" customFormat="1">
      <c r="B1023" s="34"/>
      <c r="D1023" s="151" t="s">
        <v>417</v>
      </c>
      <c r="F1023" s="152" t="s">
        <v>1545</v>
      </c>
      <c r="I1023" s="153"/>
      <c r="L1023" s="34"/>
      <c r="M1023" s="154"/>
      <c r="T1023" s="55"/>
      <c r="AT1023" s="19" t="s">
        <v>417</v>
      </c>
      <c r="AU1023" s="19" t="s">
        <v>114</v>
      </c>
    </row>
    <row r="1024" spans="2:65" s="12" customFormat="1">
      <c r="B1024" s="155"/>
      <c r="D1024" s="156" t="s">
        <v>419</v>
      </c>
      <c r="E1024" s="157" t="s">
        <v>3</v>
      </c>
      <c r="F1024" s="158" t="s">
        <v>1546</v>
      </c>
      <c r="H1024" s="159">
        <v>1</v>
      </c>
      <c r="I1024" s="160"/>
      <c r="L1024" s="155"/>
      <c r="M1024" s="161"/>
      <c r="T1024" s="162"/>
      <c r="AT1024" s="157" t="s">
        <v>419</v>
      </c>
      <c r="AU1024" s="157" t="s">
        <v>114</v>
      </c>
      <c r="AV1024" s="12" t="s">
        <v>80</v>
      </c>
      <c r="AW1024" s="12" t="s">
        <v>33</v>
      </c>
      <c r="AX1024" s="12" t="s">
        <v>72</v>
      </c>
      <c r="AY1024" s="157" t="s">
        <v>408</v>
      </c>
    </row>
    <row r="1025" spans="2:65" s="14" customFormat="1">
      <c r="B1025" s="170"/>
      <c r="D1025" s="156" t="s">
        <v>419</v>
      </c>
      <c r="E1025" s="171" t="s">
        <v>3</v>
      </c>
      <c r="F1025" s="172" t="s">
        <v>451</v>
      </c>
      <c r="H1025" s="173">
        <v>1</v>
      </c>
      <c r="I1025" s="174"/>
      <c r="L1025" s="170"/>
      <c r="M1025" s="175"/>
      <c r="T1025" s="176"/>
      <c r="AT1025" s="171" t="s">
        <v>419</v>
      </c>
      <c r="AU1025" s="171" t="s">
        <v>114</v>
      </c>
      <c r="AV1025" s="14" t="s">
        <v>415</v>
      </c>
      <c r="AW1025" s="14" t="s">
        <v>33</v>
      </c>
      <c r="AX1025" s="14" t="s">
        <v>76</v>
      </c>
      <c r="AY1025" s="171" t="s">
        <v>408</v>
      </c>
    </row>
    <row r="1026" spans="2:65" s="1" customFormat="1" ht="21.75" customHeight="1">
      <c r="B1026" s="137"/>
      <c r="C1026" s="138" t="s">
        <v>1547</v>
      </c>
      <c r="D1026" s="138" t="s">
        <v>411</v>
      </c>
      <c r="E1026" s="139" t="s">
        <v>1548</v>
      </c>
      <c r="F1026" s="140" t="s">
        <v>1549</v>
      </c>
      <c r="G1026" s="141" t="s">
        <v>117</v>
      </c>
      <c r="H1026" s="142">
        <v>1</v>
      </c>
      <c r="I1026" s="143"/>
      <c r="J1026" s="144">
        <f>ROUND(I1026*H1026,2)</f>
        <v>0</v>
      </c>
      <c r="K1026" s="140" t="s">
        <v>414</v>
      </c>
      <c r="L1026" s="34"/>
      <c r="M1026" s="145" t="s">
        <v>3</v>
      </c>
      <c r="N1026" s="146" t="s">
        <v>43</v>
      </c>
      <c r="P1026" s="147">
        <f>O1026*H1026</f>
        <v>0</v>
      </c>
      <c r="Q1026" s="147">
        <v>0</v>
      </c>
      <c r="R1026" s="147">
        <f>Q1026*H1026</f>
        <v>0</v>
      </c>
      <c r="S1026" s="147">
        <v>0</v>
      </c>
      <c r="T1026" s="148">
        <f>S1026*H1026</f>
        <v>0</v>
      </c>
      <c r="AR1026" s="149" t="s">
        <v>415</v>
      </c>
      <c r="AT1026" s="149" t="s">
        <v>411</v>
      </c>
      <c r="AU1026" s="149" t="s">
        <v>114</v>
      </c>
      <c r="AY1026" s="19" t="s">
        <v>408</v>
      </c>
      <c r="BE1026" s="150">
        <f>IF(N1026="základní",J1026,0)</f>
        <v>0</v>
      </c>
      <c r="BF1026" s="150">
        <f>IF(N1026="snížená",J1026,0)</f>
        <v>0</v>
      </c>
      <c r="BG1026" s="150">
        <f>IF(N1026="zákl. přenesená",J1026,0)</f>
        <v>0</v>
      </c>
      <c r="BH1026" s="150">
        <f>IF(N1026="sníž. přenesená",J1026,0)</f>
        <v>0</v>
      </c>
      <c r="BI1026" s="150">
        <f>IF(N1026="nulová",J1026,0)</f>
        <v>0</v>
      </c>
      <c r="BJ1026" s="19" t="s">
        <v>76</v>
      </c>
      <c r="BK1026" s="150">
        <f>ROUND(I1026*H1026,2)</f>
        <v>0</v>
      </c>
      <c r="BL1026" s="19" t="s">
        <v>415</v>
      </c>
      <c r="BM1026" s="149" t="s">
        <v>1550</v>
      </c>
    </row>
    <row r="1027" spans="2:65" s="1" customFormat="1">
      <c r="B1027" s="34"/>
      <c r="D1027" s="151" t="s">
        <v>417</v>
      </c>
      <c r="F1027" s="152" t="s">
        <v>1551</v>
      </c>
      <c r="I1027" s="153"/>
      <c r="L1027" s="34"/>
      <c r="M1027" s="154"/>
      <c r="T1027" s="55"/>
      <c r="AT1027" s="19" t="s">
        <v>417</v>
      </c>
      <c r="AU1027" s="19" t="s">
        <v>114</v>
      </c>
    </row>
    <row r="1028" spans="2:65" s="1" customFormat="1" ht="44.25" customHeight="1">
      <c r="B1028" s="137"/>
      <c r="C1028" s="138" t="s">
        <v>1552</v>
      </c>
      <c r="D1028" s="138" t="s">
        <v>411</v>
      </c>
      <c r="E1028" s="139" t="s">
        <v>1553</v>
      </c>
      <c r="F1028" s="140" t="s">
        <v>1554</v>
      </c>
      <c r="G1028" s="141" t="s">
        <v>117</v>
      </c>
      <c r="H1028" s="142">
        <v>124.39100000000001</v>
      </c>
      <c r="I1028" s="143"/>
      <c r="J1028" s="144">
        <f>ROUND(I1028*H1028,2)</f>
        <v>0</v>
      </c>
      <c r="K1028" s="140" t="s">
        <v>414</v>
      </c>
      <c r="L1028" s="34"/>
      <c r="M1028" s="145" t="s">
        <v>3</v>
      </c>
      <c r="N1028" s="146" t="s">
        <v>43</v>
      </c>
      <c r="P1028" s="147">
        <f>O1028*H1028</f>
        <v>0</v>
      </c>
      <c r="Q1028" s="147">
        <v>3.6700000000000003E-2</v>
      </c>
      <c r="R1028" s="147">
        <f>Q1028*H1028</f>
        <v>4.565149700000001</v>
      </c>
      <c r="S1028" s="147">
        <v>0</v>
      </c>
      <c r="T1028" s="148">
        <f>S1028*H1028</f>
        <v>0</v>
      </c>
      <c r="AR1028" s="149" t="s">
        <v>415</v>
      </c>
      <c r="AT1028" s="149" t="s">
        <v>411</v>
      </c>
      <c r="AU1028" s="149" t="s">
        <v>114</v>
      </c>
      <c r="AY1028" s="19" t="s">
        <v>408</v>
      </c>
      <c r="BE1028" s="150">
        <f>IF(N1028="základní",J1028,0)</f>
        <v>0</v>
      </c>
      <c r="BF1028" s="150">
        <f>IF(N1028="snížená",J1028,0)</f>
        <v>0</v>
      </c>
      <c r="BG1028" s="150">
        <f>IF(N1028="zákl. přenesená",J1028,0)</f>
        <v>0</v>
      </c>
      <c r="BH1028" s="150">
        <f>IF(N1028="sníž. přenesená",J1028,0)</f>
        <v>0</v>
      </c>
      <c r="BI1028" s="150">
        <f>IF(N1028="nulová",J1028,0)</f>
        <v>0</v>
      </c>
      <c r="BJ1028" s="19" t="s">
        <v>76</v>
      </c>
      <c r="BK1028" s="150">
        <f>ROUND(I1028*H1028,2)</f>
        <v>0</v>
      </c>
      <c r="BL1028" s="19" t="s">
        <v>415</v>
      </c>
      <c r="BM1028" s="149" t="s">
        <v>1555</v>
      </c>
    </row>
    <row r="1029" spans="2:65" s="1" customFormat="1">
      <c r="B1029" s="34"/>
      <c r="D1029" s="151" t="s">
        <v>417</v>
      </c>
      <c r="F1029" s="152" t="s">
        <v>1556</v>
      </c>
      <c r="I1029" s="153"/>
      <c r="L1029" s="34"/>
      <c r="M1029" s="154"/>
      <c r="T1029" s="55"/>
      <c r="AT1029" s="19" t="s">
        <v>417</v>
      </c>
      <c r="AU1029" s="19" t="s">
        <v>114</v>
      </c>
    </row>
    <row r="1030" spans="2:65" s="12" customFormat="1">
      <c r="B1030" s="155"/>
      <c r="D1030" s="156" t="s">
        <v>419</v>
      </c>
      <c r="E1030" s="157" t="s">
        <v>3</v>
      </c>
      <c r="F1030" s="158" t="s">
        <v>152</v>
      </c>
      <c r="H1030" s="159">
        <v>124.39100000000001</v>
      </c>
      <c r="I1030" s="160"/>
      <c r="L1030" s="155"/>
      <c r="M1030" s="161"/>
      <c r="T1030" s="162"/>
      <c r="AT1030" s="157" t="s">
        <v>419</v>
      </c>
      <c r="AU1030" s="157" t="s">
        <v>114</v>
      </c>
      <c r="AV1030" s="12" t="s">
        <v>80</v>
      </c>
      <c r="AW1030" s="12" t="s">
        <v>33</v>
      </c>
      <c r="AX1030" s="12" t="s">
        <v>76</v>
      </c>
      <c r="AY1030" s="157" t="s">
        <v>408</v>
      </c>
    </row>
    <row r="1031" spans="2:65" s="16" customFormat="1" ht="20.85" customHeight="1">
      <c r="B1031" s="194"/>
      <c r="D1031" s="195" t="s">
        <v>71</v>
      </c>
      <c r="E1031" s="195" t="s">
        <v>1557</v>
      </c>
      <c r="F1031" s="195" t="s">
        <v>1558</v>
      </c>
      <c r="I1031" s="196"/>
      <c r="J1031" s="197">
        <f>BK1031</f>
        <v>0</v>
      </c>
      <c r="L1031" s="194"/>
      <c r="M1031" s="198"/>
      <c r="P1031" s="199">
        <f>SUM(P1032:P1044)</f>
        <v>0</v>
      </c>
      <c r="R1031" s="199">
        <f>SUM(R1032:R1044)</f>
        <v>62.580049379999991</v>
      </c>
      <c r="T1031" s="200">
        <f>SUM(T1032:T1044)</f>
        <v>0</v>
      </c>
      <c r="AR1031" s="195" t="s">
        <v>76</v>
      </c>
      <c r="AT1031" s="201" t="s">
        <v>71</v>
      </c>
      <c r="AU1031" s="201" t="s">
        <v>114</v>
      </c>
      <c r="AY1031" s="195" t="s">
        <v>408</v>
      </c>
      <c r="BK1031" s="202">
        <f>SUM(BK1032:BK1044)</f>
        <v>0</v>
      </c>
    </row>
    <row r="1032" spans="2:65" s="1" customFormat="1" ht="33" customHeight="1">
      <c r="B1032" s="137"/>
      <c r="C1032" s="138" t="s">
        <v>1559</v>
      </c>
      <c r="D1032" s="138" t="s">
        <v>411</v>
      </c>
      <c r="E1032" s="139" t="s">
        <v>1560</v>
      </c>
      <c r="F1032" s="140" t="s">
        <v>1561</v>
      </c>
      <c r="G1032" s="141" t="s">
        <v>426</v>
      </c>
      <c r="H1032" s="142">
        <v>24.713999999999999</v>
      </c>
      <c r="I1032" s="143"/>
      <c r="J1032" s="144">
        <f>ROUND(I1032*H1032,2)</f>
        <v>0</v>
      </c>
      <c r="K1032" s="140" t="s">
        <v>414</v>
      </c>
      <c r="L1032" s="34"/>
      <c r="M1032" s="145" t="s">
        <v>3</v>
      </c>
      <c r="N1032" s="146" t="s">
        <v>43</v>
      </c>
      <c r="P1032" s="147">
        <f>O1032*H1032</f>
        <v>0</v>
      </c>
      <c r="Q1032" s="147">
        <v>2.5018699999999998</v>
      </c>
      <c r="R1032" s="147">
        <f>Q1032*H1032</f>
        <v>61.831215179999994</v>
      </c>
      <c r="S1032" s="147">
        <v>0</v>
      </c>
      <c r="T1032" s="148">
        <f>S1032*H1032</f>
        <v>0</v>
      </c>
      <c r="AR1032" s="149" t="s">
        <v>415</v>
      </c>
      <c r="AT1032" s="149" t="s">
        <v>411</v>
      </c>
      <c r="AU1032" s="149" t="s">
        <v>415</v>
      </c>
      <c r="AY1032" s="19" t="s">
        <v>408</v>
      </c>
      <c r="BE1032" s="150">
        <f>IF(N1032="základní",J1032,0)</f>
        <v>0</v>
      </c>
      <c r="BF1032" s="150">
        <f>IF(N1032="snížená",J1032,0)</f>
        <v>0</v>
      </c>
      <c r="BG1032" s="150">
        <f>IF(N1032="zákl. přenesená",J1032,0)</f>
        <v>0</v>
      </c>
      <c r="BH1032" s="150">
        <f>IF(N1032="sníž. přenesená",J1032,0)</f>
        <v>0</v>
      </c>
      <c r="BI1032" s="150">
        <f>IF(N1032="nulová",J1032,0)</f>
        <v>0</v>
      </c>
      <c r="BJ1032" s="19" t="s">
        <v>76</v>
      </c>
      <c r="BK1032" s="150">
        <f>ROUND(I1032*H1032,2)</f>
        <v>0</v>
      </c>
      <c r="BL1032" s="19" t="s">
        <v>415</v>
      </c>
      <c r="BM1032" s="149" t="s">
        <v>1562</v>
      </c>
    </row>
    <row r="1033" spans="2:65" s="1" customFormat="1">
      <c r="B1033" s="34"/>
      <c r="D1033" s="151" t="s">
        <v>417</v>
      </c>
      <c r="F1033" s="152" t="s">
        <v>1563</v>
      </c>
      <c r="I1033" s="153"/>
      <c r="L1033" s="34"/>
      <c r="M1033" s="154"/>
      <c r="T1033" s="55"/>
      <c r="AT1033" s="19" t="s">
        <v>417</v>
      </c>
      <c r="AU1033" s="19" t="s">
        <v>415</v>
      </c>
    </row>
    <row r="1034" spans="2:65" s="12" customFormat="1">
      <c r="B1034" s="155"/>
      <c r="D1034" s="156" t="s">
        <v>419</v>
      </c>
      <c r="E1034" s="157" t="s">
        <v>3</v>
      </c>
      <c r="F1034" s="158" t="s">
        <v>1564</v>
      </c>
      <c r="H1034" s="159">
        <v>7.4630000000000001</v>
      </c>
      <c r="I1034" s="160"/>
      <c r="L1034" s="155"/>
      <c r="M1034" s="161"/>
      <c r="T1034" s="162"/>
      <c r="AT1034" s="157" t="s">
        <v>419</v>
      </c>
      <c r="AU1034" s="157" t="s">
        <v>415</v>
      </c>
      <c r="AV1034" s="12" t="s">
        <v>80</v>
      </c>
      <c r="AW1034" s="12" t="s">
        <v>33</v>
      </c>
      <c r="AX1034" s="12" t="s">
        <v>72</v>
      </c>
      <c r="AY1034" s="157" t="s">
        <v>408</v>
      </c>
    </row>
    <row r="1035" spans="2:65" s="12" customFormat="1">
      <c r="B1035" s="155"/>
      <c r="D1035" s="156" t="s">
        <v>419</v>
      </c>
      <c r="E1035" s="157" t="s">
        <v>3</v>
      </c>
      <c r="F1035" s="158" t="s">
        <v>1565</v>
      </c>
      <c r="H1035" s="159">
        <v>10.914</v>
      </c>
      <c r="I1035" s="160"/>
      <c r="L1035" s="155"/>
      <c r="M1035" s="161"/>
      <c r="T1035" s="162"/>
      <c r="AT1035" s="157" t="s">
        <v>419</v>
      </c>
      <c r="AU1035" s="157" t="s">
        <v>415</v>
      </c>
      <c r="AV1035" s="12" t="s">
        <v>80</v>
      </c>
      <c r="AW1035" s="12" t="s">
        <v>33</v>
      </c>
      <c r="AX1035" s="12" t="s">
        <v>72</v>
      </c>
      <c r="AY1035" s="157" t="s">
        <v>408</v>
      </c>
    </row>
    <row r="1036" spans="2:65" s="12" customFormat="1">
      <c r="B1036" s="155"/>
      <c r="D1036" s="156" t="s">
        <v>419</v>
      </c>
      <c r="E1036" s="157" t="s">
        <v>3</v>
      </c>
      <c r="F1036" s="158" t="s">
        <v>1566</v>
      </c>
      <c r="H1036" s="159">
        <v>6.3369999999999997</v>
      </c>
      <c r="I1036" s="160"/>
      <c r="L1036" s="155"/>
      <c r="M1036" s="161"/>
      <c r="T1036" s="162"/>
      <c r="AT1036" s="157" t="s">
        <v>419</v>
      </c>
      <c r="AU1036" s="157" t="s">
        <v>415</v>
      </c>
      <c r="AV1036" s="12" t="s">
        <v>80</v>
      </c>
      <c r="AW1036" s="12" t="s">
        <v>33</v>
      </c>
      <c r="AX1036" s="12" t="s">
        <v>72</v>
      </c>
      <c r="AY1036" s="157" t="s">
        <v>408</v>
      </c>
    </row>
    <row r="1037" spans="2:65" s="14" customFormat="1">
      <c r="B1037" s="170"/>
      <c r="D1037" s="156" t="s">
        <v>419</v>
      </c>
      <c r="E1037" s="171" t="s">
        <v>3</v>
      </c>
      <c r="F1037" s="172" t="s">
        <v>451</v>
      </c>
      <c r="H1037" s="173">
        <v>24.713999999999999</v>
      </c>
      <c r="I1037" s="174"/>
      <c r="L1037" s="170"/>
      <c r="M1037" s="175"/>
      <c r="T1037" s="176"/>
      <c r="AT1037" s="171" t="s">
        <v>419</v>
      </c>
      <c r="AU1037" s="171" t="s">
        <v>415</v>
      </c>
      <c r="AV1037" s="14" t="s">
        <v>415</v>
      </c>
      <c r="AW1037" s="14" t="s">
        <v>33</v>
      </c>
      <c r="AX1037" s="14" t="s">
        <v>76</v>
      </c>
      <c r="AY1037" s="171" t="s">
        <v>408</v>
      </c>
    </row>
    <row r="1038" spans="2:65" s="1" customFormat="1" ht="33" customHeight="1">
      <c r="B1038" s="137"/>
      <c r="C1038" s="138" t="s">
        <v>1567</v>
      </c>
      <c r="D1038" s="138" t="s">
        <v>411</v>
      </c>
      <c r="E1038" s="139" t="s">
        <v>1568</v>
      </c>
      <c r="F1038" s="140" t="s">
        <v>1569</v>
      </c>
      <c r="G1038" s="141" t="s">
        <v>426</v>
      </c>
      <c r="H1038" s="142">
        <v>24.713999999999999</v>
      </c>
      <c r="I1038" s="143"/>
      <c r="J1038" s="144">
        <f>ROUND(I1038*H1038,2)</f>
        <v>0</v>
      </c>
      <c r="K1038" s="140" t="s">
        <v>414</v>
      </c>
      <c r="L1038" s="34"/>
      <c r="M1038" s="145" t="s">
        <v>3</v>
      </c>
      <c r="N1038" s="146" t="s">
        <v>43</v>
      </c>
      <c r="P1038" s="147">
        <f>O1038*H1038</f>
        <v>0</v>
      </c>
      <c r="Q1038" s="147">
        <v>0</v>
      </c>
      <c r="R1038" s="147">
        <f>Q1038*H1038</f>
        <v>0</v>
      </c>
      <c r="S1038" s="147">
        <v>0</v>
      </c>
      <c r="T1038" s="148">
        <f>S1038*H1038</f>
        <v>0</v>
      </c>
      <c r="AR1038" s="149" t="s">
        <v>415</v>
      </c>
      <c r="AT1038" s="149" t="s">
        <v>411</v>
      </c>
      <c r="AU1038" s="149" t="s">
        <v>415</v>
      </c>
      <c r="AY1038" s="19" t="s">
        <v>408</v>
      </c>
      <c r="BE1038" s="150">
        <f>IF(N1038="základní",J1038,0)</f>
        <v>0</v>
      </c>
      <c r="BF1038" s="150">
        <f>IF(N1038="snížená",J1038,0)</f>
        <v>0</v>
      </c>
      <c r="BG1038" s="150">
        <f>IF(N1038="zákl. přenesená",J1038,0)</f>
        <v>0</v>
      </c>
      <c r="BH1038" s="150">
        <f>IF(N1038="sníž. přenesená",J1038,0)</f>
        <v>0</v>
      </c>
      <c r="BI1038" s="150">
        <f>IF(N1038="nulová",J1038,0)</f>
        <v>0</v>
      </c>
      <c r="BJ1038" s="19" t="s">
        <v>76</v>
      </c>
      <c r="BK1038" s="150">
        <f>ROUND(I1038*H1038,2)</f>
        <v>0</v>
      </c>
      <c r="BL1038" s="19" t="s">
        <v>415</v>
      </c>
      <c r="BM1038" s="149" t="s">
        <v>1570</v>
      </c>
    </row>
    <row r="1039" spans="2:65" s="1" customFormat="1">
      <c r="B1039" s="34"/>
      <c r="D1039" s="151" t="s">
        <v>417</v>
      </c>
      <c r="F1039" s="152" t="s">
        <v>1571</v>
      </c>
      <c r="I1039" s="153"/>
      <c r="L1039" s="34"/>
      <c r="M1039" s="154"/>
      <c r="T1039" s="55"/>
      <c r="AT1039" s="19" t="s">
        <v>417</v>
      </c>
      <c r="AU1039" s="19" t="s">
        <v>415</v>
      </c>
    </row>
    <row r="1040" spans="2:65" s="1" customFormat="1" ht="44.25" customHeight="1">
      <c r="B1040" s="137"/>
      <c r="C1040" s="138" t="s">
        <v>1572</v>
      </c>
      <c r="D1040" s="138" t="s">
        <v>411</v>
      </c>
      <c r="E1040" s="139" t="s">
        <v>1573</v>
      </c>
      <c r="F1040" s="140" t="s">
        <v>1574</v>
      </c>
      <c r="G1040" s="141" t="s">
        <v>426</v>
      </c>
      <c r="H1040" s="142">
        <v>24.713999999999999</v>
      </c>
      <c r="I1040" s="143"/>
      <c r="J1040" s="144">
        <f>ROUND(I1040*H1040,2)</f>
        <v>0</v>
      </c>
      <c r="K1040" s="140" t="s">
        <v>414</v>
      </c>
      <c r="L1040" s="34"/>
      <c r="M1040" s="145" t="s">
        <v>3</v>
      </c>
      <c r="N1040" s="146" t="s">
        <v>43</v>
      </c>
      <c r="P1040" s="147">
        <f>O1040*H1040</f>
        <v>0</v>
      </c>
      <c r="Q1040" s="147">
        <v>0</v>
      </c>
      <c r="R1040" s="147">
        <f>Q1040*H1040</f>
        <v>0</v>
      </c>
      <c r="S1040" s="147">
        <v>0</v>
      </c>
      <c r="T1040" s="148">
        <f>S1040*H1040</f>
        <v>0</v>
      </c>
      <c r="AR1040" s="149" t="s">
        <v>415</v>
      </c>
      <c r="AT1040" s="149" t="s">
        <v>411</v>
      </c>
      <c r="AU1040" s="149" t="s">
        <v>415</v>
      </c>
      <c r="AY1040" s="19" t="s">
        <v>408</v>
      </c>
      <c r="BE1040" s="150">
        <f>IF(N1040="základní",J1040,0)</f>
        <v>0</v>
      </c>
      <c r="BF1040" s="150">
        <f>IF(N1040="snížená",J1040,0)</f>
        <v>0</v>
      </c>
      <c r="BG1040" s="150">
        <f>IF(N1040="zákl. přenesená",J1040,0)</f>
        <v>0</v>
      </c>
      <c r="BH1040" s="150">
        <f>IF(N1040="sníž. přenesená",J1040,0)</f>
        <v>0</v>
      </c>
      <c r="BI1040" s="150">
        <f>IF(N1040="nulová",J1040,0)</f>
        <v>0</v>
      </c>
      <c r="BJ1040" s="19" t="s">
        <v>76</v>
      </c>
      <c r="BK1040" s="150">
        <f>ROUND(I1040*H1040,2)</f>
        <v>0</v>
      </c>
      <c r="BL1040" s="19" t="s">
        <v>415</v>
      </c>
      <c r="BM1040" s="149" t="s">
        <v>1575</v>
      </c>
    </row>
    <row r="1041" spans="2:65" s="1" customFormat="1">
      <c r="B1041" s="34"/>
      <c r="D1041" s="151" t="s">
        <v>417</v>
      </c>
      <c r="F1041" s="152" t="s">
        <v>1576</v>
      </c>
      <c r="I1041" s="153"/>
      <c r="L1041" s="34"/>
      <c r="M1041" s="154"/>
      <c r="T1041" s="55"/>
      <c r="AT1041" s="19" t="s">
        <v>417</v>
      </c>
      <c r="AU1041" s="19" t="s">
        <v>415</v>
      </c>
    </row>
    <row r="1042" spans="2:65" s="1" customFormat="1" ht="37.799999999999997" customHeight="1">
      <c r="B1042" s="137"/>
      <c r="C1042" s="138" t="s">
        <v>1577</v>
      </c>
      <c r="D1042" s="138" t="s">
        <v>411</v>
      </c>
      <c r="E1042" s="139" t="s">
        <v>1578</v>
      </c>
      <c r="F1042" s="140" t="s">
        <v>1579</v>
      </c>
      <c r="G1042" s="141" t="s">
        <v>426</v>
      </c>
      <c r="H1042" s="142">
        <v>24.713999999999999</v>
      </c>
      <c r="I1042" s="143"/>
      <c r="J1042" s="144">
        <f>ROUND(I1042*H1042,2)</f>
        <v>0</v>
      </c>
      <c r="K1042" s="140" t="s">
        <v>414</v>
      </c>
      <c r="L1042" s="34"/>
      <c r="M1042" s="145" t="s">
        <v>3</v>
      </c>
      <c r="N1042" s="146" t="s">
        <v>43</v>
      </c>
      <c r="P1042" s="147">
        <f>O1042*H1042</f>
        <v>0</v>
      </c>
      <c r="Q1042" s="147">
        <v>3.0300000000000001E-2</v>
      </c>
      <c r="R1042" s="147">
        <f>Q1042*H1042</f>
        <v>0.74883420000000001</v>
      </c>
      <c r="S1042" s="147">
        <v>0</v>
      </c>
      <c r="T1042" s="148">
        <f>S1042*H1042</f>
        <v>0</v>
      </c>
      <c r="AR1042" s="149" t="s">
        <v>415</v>
      </c>
      <c r="AT1042" s="149" t="s">
        <v>411</v>
      </c>
      <c r="AU1042" s="149" t="s">
        <v>415</v>
      </c>
      <c r="AY1042" s="19" t="s">
        <v>408</v>
      </c>
      <c r="BE1042" s="150">
        <f>IF(N1042="základní",J1042,0)</f>
        <v>0</v>
      </c>
      <c r="BF1042" s="150">
        <f>IF(N1042="snížená",J1042,0)</f>
        <v>0</v>
      </c>
      <c r="BG1042" s="150">
        <f>IF(N1042="zákl. přenesená",J1042,0)</f>
        <v>0</v>
      </c>
      <c r="BH1042" s="150">
        <f>IF(N1042="sníž. přenesená",J1042,0)</f>
        <v>0</v>
      </c>
      <c r="BI1042" s="150">
        <f>IF(N1042="nulová",J1042,0)</f>
        <v>0</v>
      </c>
      <c r="BJ1042" s="19" t="s">
        <v>76</v>
      </c>
      <c r="BK1042" s="150">
        <f>ROUND(I1042*H1042,2)</f>
        <v>0</v>
      </c>
      <c r="BL1042" s="19" t="s">
        <v>415</v>
      </c>
      <c r="BM1042" s="149" t="s">
        <v>1580</v>
      </c>
    </row>
    <row r="1043" spans="2:65" s="1" customFormat="1">
      <c r="B1043" s="34"/>
      <c r="D1043" s="151" t="s">
        <v>417</v>
      </c>
      <c r="F1043" s="152" t="s">
        <v>1581</v>
      </c>
      <c r="I1043" s="153"/>
      <c r="L1043" s="34"/>
      <c r="M1043" s="154"/>
      <c r="T1043" s="55"/>
      <c r="AT1043" s="19" t="s">
        <v>417</v>
      </c>
      <c r="AU1043" s="19" t="s">
        <v>415</v>
      </c>
    </row>
    <row r="1044" spans="2:65" s="12" customFormat="1">
      <c r="B1044" s="155"/>
      <c r="D1044" s="156" t="s">
        <v>419</v>
      </c>
      <c r="E1044" s="157" t="s">
        <v>3</v>
      </c>
      <c r="F1044" s="158" t="s">
        <v>1582</v>
      </c>
      <c r="H1044" s="159">
        <v>24.713999999999999</v>
      </c>
      <c r="I1044" s="160"/>
      <c r="L1044" s="155"/>
      <c r="M1044" s="161"/>
      <c r="T1044" s="162"/>
      <c r="AT1044" s="157" t="s">
        <v>419</v>
      </c>
      <c r="AU1044" s="157" t="s">
        <v>415</v>
      </c>
      <c r="AV1044" s="12" t="s">
        <v>80</v>
      </c>
      <c r="AW1044" s="12" t="s">
        <v>33</v>
      </c>
      <c r="AX1044" s="12" t="s">
        <v>76</v>
      </c>
      <c r="AY1044" s="157" t="s">
        <v>408</v>
      </c>
    </row>
    <row r="1045" spans="2:65" s="16" customFormat="1" ht="20.85" customHeight="1">
      <c r="B1045" s="194"/>
      <c r="D1045" s="195" t="s">
        <v>71</v>
      </c>
      <c r="E1045" s="195" t="s">
        <v>1583</v>
      </c>
      <c r="F1045" s="195" t="s">
        <v>1584</v>
      </c>
      <c r="I1045" s="196"/>
      <c r="J1045" s="197">
        <f>BK1045</f>
        <v>0</v>
      </c>
      <c r="L1045" s="194"/>
      <c r="M1045" s="198"/>
      <c r="P1045" s="199">
        <f>SUM(P1046:P1055)</f>
        <v>0</v>
      </c>
      <c r="R1045" s="199">
        <f>SUM(R1046:R1055)</f>
        <v>6.0448955</v>
      </c>
      <c r="T1045" s="200">
        <f>SUM(T1046:T1055)</f>
        <v>0</v>
      </c>
      <c r="AR1045" s="195" t="s">
        <v>76</v>
      </c>
      <c r="AT1045" s="201" t="s">
        <v>71</v>
      </c>
      <c r="AU1045" s="201" t="s">
        <v>114</v>
      </c>
      <c r="AY1045" s="195" t="s">
        <v>408</v>
      </c>
      <c r="BK1045" s="202">
        <f>SUM(BK1046:BK1055)</f>
        <v>0</v>
      </c>
    </row>
    <row r="1046" spans="2:65" s="1" customFormat="1" ht="24.15" customHeight="1">
      <c r="B1046" s="137"/>
      <c r="C1046" s="138" t="s">
        <v>1585</v>
      </c>
      <c r="D1046" s="138" t="s">
        <v>411</v>
      </c>
      <c r="E1046" s="139" t="s">
        <v>1586</v>
      </c>
      <c r="F1046" s="140" t="s">
        <v>1587</v>
      </c>
      <c r="G1046" s="141" t="s">
        <v>117</v>
      </c>
      <c r="H1046" s="142">
        <v>9.25</v>
      </c>
      <c r="I1046" s="143"/>
      <c r="J1046" s="144">
        <f>ROUND(I1046*H1046,2)</f>
        <v>0</v>
      </c>
      <c r="K1046" s="140" t="s">
        <v>414</v>
      </c>
      <c r="L1046" s="34"/>
      <c r="M1046" s="145" t="s">
        <v>3</v>
      </c>
      <c r="N1046" s="146" t="s">
        <v>43</v>
      </c>
      <c r="P1046" s="147">
        <f>O1046*H1046</f>
        <v>0</v>
      </c>
      <c r="Q1046" s="147">
        <v>0.3674</v>
      </c>
      <c r="R1046" s="147">
        <f>Q1046*H1046</f>
        <v>3.39845</v>
      </c>
      <c r="S1046" s="147">
        <v>0</v>
      </c>
      <c r="T1046" s="148">
        <f>S1046*H1046</f>
        <v>0</v>
      </c>
      <c r="AR1046" s="149" t="s">
        <v>415</v>
      </c>
      <c r="AT1046" s="149" t="s">
        <v>411</v>
      </c>
      <c r="AU1046" s="149" t="s">
        <v>415</v>
      </c>
      <c r="AY1046" s="19" t="s">
        <v>408</v>
      </c>
      <c r="BE1046" s="150">
        <f>IF(N1046="základní",J1046,0)</f>
        <v>0</v>
      </c>
      <c r="BF1046" s="150">
        <f>IF(N1046="snížená",J1046,0)</f>
        <v>0</v>
      </c>
      <c r="BG1046" s="150">
        <f>IF(N1046="zákl. přenesená",J1046,0)</f>
        <v>0</v>
      </c>
      <c r="BH1046" s="150">
        <f>IF(N1046="sníž. přenesená",J1046,0)</f>
        <v>0</v>
      </c>
      <c r="BI1046" s="150">
        <f>IF(N1046="nulová",J1046,0)</f>
        <v>0</v>
      </c>
      <c r="BJ1046" s="19" t="s">
        <v>76</v>
      </c>
      <c r="BK1046" s="150">
        <f>ROUND(I1046*H1046,2)</f>
        <v>0</v>
      </c>
      <c r="BL1046" s="19" t="s">
        <v>415</v>
      </c>
      <c r="BM1046" s="149" t="s">
        <v>1588</v>
      </c>
    </row>
    <row r="1047" spans="2:65" s="1" customFormat="1">
      <c r="B1047" s="34"/>
      <c r="D1047" s="151" t="s">
        <v>417</v>
      </c>
      <c r="F1047" s="152" t="s">
        <v>1589</v>
      </c>
      <c r="I1047" s="153"/>
      <c r="L1047" s="34"/>
      <c r="M1047" s="154"/>
      <c r="T1047" s="55"/>
      <c r="AT1047" s="19" t="s">
        <v>417</v>
      </c>
      <c r="AU1047" s="19" t="s">
        <v>415</v>
      </c>
    </row>
    <row r="1048" spans="2:65" s="12" customFormat="1">
      <c r="B1048" s="155"/>
      <c r="D1048" s="156" t="s">
        <v>419</v>
      </c>
      <c r="E1048" s="157" t="s">
        <v>3</v>
      </c>
      <c r="F1048" s="158" t="s">
        <v>249</v>
      </c>
      <c r="H1048" s="159">
        <v>9.25</v>
      </c>
      <c r="I1048" s="160"/>
      <c r="L1048" s="155"/>
      <c r="M1048" s="161"/>
      <c r="T1048" s="162"/>
      <c r="AT1048" s="157" t="s">
        <v>419</v>
      </c>
      <c r="AU1048" s="157" t="s">
        <v>415</v>
      </c>
      <c r="AV1048" s="12" t="s">
        <v>80</v>
      </c>
      <c r="AW1048" s="12" t="s">
        <v>33</v>
      </c>
      <c r="AX1048" s="12" t="s">
        <v>76</v>
      </c>
      <c r="AY1048" s="157" t="s">
        <v>408</v>
      </c>
    </row>
    <row r="1049" spans="2:65" s="1" customFormat="1" ht="37.799999999999997" customHeight="1">
      <c r="B1049" s="137"/>
      <c r="C1049" s="138" t="s">
        <v>1590</v>
      </c>
      <c r="D1049" s="138" t="s">
        <v>411</v>
      </c>
      <c r="E1049" s="139" t="s">
        <v>1591</v>
      </c>
      <c r="F1049" s="140" t="s">
        <v>1592</v>
      </c>
      <c r="G1049" s="141" t="s">
        <v>650</v>
      </c>
      <c r="H1049" s="142">
        <v>20.5</v>
      </c>
      <c r="I1049" s="143"/>
      <c r="J1049" s="144">
        <f>ROUND(I1049*H1049,2)</f>
        <v>0</v>
      </c>
      <c r="K1049" s="140" t="s">
        <v>414</v>
      </c>
      <c r="L1049" s="34"/>
      <c r="M1049" s="145" t="s">
        <v>3</v>
      </c>
      <c r="N1049" s="146" t="s">
        <v>43</v>
      </c>
      <c r="P1049" s="147">
        <f>O1049*H1049</f>
        <v>0</v>
      </c>
      <c r="Q1049" s="147">
        <v>0.12894600000000001</v>
      </c>
      <c r="R1049" s="147">
        <f>Q1049*H1049</f>
        <v>2.6433930000000001</v>
      </c>
      <c r="S1049" s="147">
        <v>0</v>
      </c>
      <c r="T1049" s="148">
        <f>S1049*H1049</f>
        <v>0</v>
      </c>
      <c r="AR1049" s="149" t="s">
        <v>415</v>
      </c>
      <c r="AT1049" s="149" t="s">
        <v>411</v>
      </c>
      <c r="AU1049" s="149" t="s">
        <v>415</v>
      </c>
      <c r="AY1049" s="19" t="s">
        <v>408</v>
      </c>
      <c r="BE1049" s="150">
        <f>IF(N1049="základní",J1049,0)</f>
        <v>0</v>
      </c>
      <c r="BF1049" s="150">
        <f>IF(N1049="snížená",J1049,0)</f>
        <v>0</v>
      </c>
      <c r="BG1049" s="150">
        <f>IF(N1049="zákl. přenesená",J1049,0)</f>
        <v>0</v>
      </c>
      <c r="BH1049" s="150">
        <f>IF(N1049="sníž. přenesená",J1049,0)</f>
        <v>0</v>
      </c>
      <c r="BI1049" s="150">
        <f>IF(N1049="nulová",J1049,0)</f>
        <v>0</v>
      </c>
      <c r="BJ1049" s="19" t="s">
        <v>76</v>
      </c>
      <c r="BK1049" s="150">
        <f>ROUND(I1049*H1049,2)</f>
        <v>0</v>
      </c>
      <c r="BL1049" s="19" t="s">
        <v>415</v>
      </c>
      <c r="BM1049" s="149" t="s">
        <v>1593</v>
      </c>
    </row>
    <row r="1050" spans="2:65" s="1" customFormat="1">
      <c r="B1050" s="34"/>
      <c r="D1050" s="151" t="s">
        <v>417</v>
      </c>
      <c r="F1050" s="152" t="s">
        <v>1594</v>
      </c>
      <c r="I1050" s="153"/>
      <c r="L1050" s="34"/>
      <c r="M1050" s="154"/>
      <c r="T1050" s="55"/>
      <c r="AT1050" s="19" t="s">
        <v>417</v>
      </c>
      <c r="AU1050" s="19" t="s">
        <v>415</v>
      </c>
    </row>
    <row r="1051" spans="2:65" s="12" customFormat="1">
      <c r="B1051" s="155"/>
      <c r="D1051" s="156" t="s">
        <v>419</v>
      </c>
      <c r="E1051" s="157" t="s">
        <v>3</v>
      </c>
      <c r="F1051" s="158" t="s">
        <v>1595</v>
      </c>
      <c r="H1051" s="159">
        <v>2.5</v>
      </c>
      <c r="I1051" s="160"/>
      <c r="L1051" s="155"/>
      <c r="M1051" s="161"/>
      <c r="T1051" s="162"/>
      <c r="AT1051" s="157" t="s">
        <v>419</v>
      </c>
      <c r="AU1051" s="157" t="s">
        <v>415</v>
      </c>
      <c r="AV1051" s="12" t="s">
        <v>80</v>
      </c>
      <c r="AW1051" s="12" t="s">
        <v>33</v>
      </c>
      <c r="AX1051" s="12" t="s">
        <v>72</v>
      </c>
      <c r="AY1051" s="157" t="s">
        <v>408</v>
      </c>
    </row>
    <row r="1052" spans="2:65" s="12" customFormat="1">
      <c r="B1052" s="155"/>
      <c r="D1052" s="156" t="s">
        <v>419</v>
      </c>
      <c r="E1052" s="157" t="s">
        <v>3</v>
      </c>
      <c r="F1052" s="158" t="s">
        <v>1596</v>
      </c>
      <c r="H1052" s="159">
        <v>18</v>
      </c>
      <c r="I1052" s="160"/>
      <c r="L1052" s="155"/>
      <c r="M1052" s="161"/>
      <c r="T1052" s="162"/>
      <c r="AT1052" s="157" t="s">
        <v>419</v>
      </c>
      <c r="AU1052" s="157" t="s">
        <v>415</v>
      </c>
      <c r="AV1052" s="12" t="s">
        <v>80</v>
      </c>
      <c r="AW1052" s="12" t="s">
        <v>33</v>
      </c>
      <c r="AX1052" s="12" t="s">
        <v>72</v>
      </c>
      <c r="AY1052" s="157" t="s">
        <v>408</v>
      </c>
    </row>
    <row r="1053" spans="2:65" s="14" customFormat="1">
      <c r="B1053" s="170"/>
      <c r="D1053" s="156" t="s">
        <v>419</v>
      </c>
      <c r="E1053" s="171" t="s">
        <v>3</v>
      </c>
      <c r="F1053" s="172" t="s">
        <v>451</v>
      </c>
      <c r="H1053" s="173">
        <v>20.5</v>
      </c>
      <c r="I1053" s="174"/>
      <c r="L1053" s="170"/>
      <c r="M1053" s="175"/>
      <c r="T1053" s="176"/>
      <c r="AT1053" s="171" t="s">
        <v>419</v>
      </c>
      <c r="AU1053" s="171" t="s">
        <v>415</v>
      </c>
      <c r="AV1053" s="14" t="s">
        <v>415</v>
      </c>
      <c r="AW1053" s="14" t="s">
        <v>33</v>
      </c>
      <c r="AX1053" s="14" t="s">
        <v>76</v>
      </c>
      <c r="AY1053" s="171" t="s">
        <v>408</v>
      </c>
    </row>
    <row r="1054" spans="2:65" s="1" customFormat="1" ht="24.15" customHeight="1">
      <c r="B1054" s="137"/>
      <c r="C1054" s="138" t="s">
        <v>1597</v>
      </c>
      <c r="D1054" s="138" t="s">
        <v>411</v>
      </c>
      <c r="E1054" s="139" t="s">
        <v>1598</v>
      </c>
      <c r="F1054" s="140" t="s">
        <v>1599</v>
      </c>
      <c r="G1054" s="141" t="s">
        <v>117</v>
      </c>
      <c r="H1054" s="142">
        <v>9.25</v>
      </c>
      <c r="I1054" s="143"/>
      <c r="J1054" s="144">
        <f>ROUND(I1054*H1054,2)</f>
        <v>0</v>
      </c>
      <c r="K1054" s="140" t="s">
        <v>414</v>
      </c>
      <c r="L1054" s="34"/>
      <c r="M1054" s="145" t="s">
        <v>3</v>
      </c>
      <c r="N1054" s="146" t="s">
        <v>43</v>
      </c>
      <c r="P1054" s="147">
        <f>O1054*H1054</f>
        <v>0</v>
      </c>
      <c r="Q1054" s="147">
        <v>3.3E-4</v>
      </c>
      <c r="R1054" s="147">
        <f>Q1054*H1054</f>
        <v>3.0525000000000001E-3</v>
      </c>
      <c r="S1054" s="147">
        <v>0</v>
      </c>
      <c r="T1054" s="148">
        <f>S1054*H1054</f>
        <v>0</v>
      </c>
      <c r="AR1054" s="149" t="s">
        <v>415</v>
      </c>
      <c r="AT1054" s="149" t="s">
        <v>411</v>
      </c>
      <c r="AU1054" s="149" t="s">
        <v>415</v>
      </c>
      <c r="AY1054" s="19" t="s">
        <v>408</v>
      </c>
      <c r="BE1054" s="150">
        <f>IF(N1054="základní",J1054,0)</f>
        <v>0</v>
      </c>
      <c r="BF1054" s="150">
        <f>IF(N1054="snížená",J1054,0)</f>
        <v>0</v>
      </c>
      <c r="BG1054" s="150">
        <f>IF(N1054="zákl. přenesená",J1054,0)</f>
        <v>0</v>
      </c>
      <c r="BH1054" s="150">
        <f>IF(N1054="sníž. přenesená",J1054,0)</f>
        <v>0</v>
      </c>
      <c r="BI1054" s="150">
        <f>IF(N1054="nulová",J1054,0)</f>
        <v>0</v>
      </c>
      <c r="BJ1054" s="19" t="s">
        <v>76</v>
      </c>
      <c r="BK1054" s="150">
        <f>ROUND(I1054*H1054,2)</f>
        <v>0</v>
      </c>
      <c r="BL1054" s="19" t="s">
        <v>415</v>
      </c>
      <c r="BM1054" s="149" t="s">
        <v>1600</v>
      </c>
    </row>
    <row r="1055" spans="2:65" s="1" customFormat="1">
      <c r="B1055" s="34"/>
      <c r="D1055" s="151" t="s">
        <v>417</v>
      </c>
      <c r="F1055" s="152" t="s">
        <v>1601</v>
      </c>
      <c r="I1055" s="153"/>
      <c r="L1055" s="34"/>
      <c r="M1055" s="154"/>
      <c r="T1055" s="55"/>
      <c r="AT1055" s="19" t="s">
        <v>417</v>
      </c>
      <c r="AU1055" s="19" t="s">
        <v>415</v>
      </c>
    </row>
    <row r="1056" spans="2:65" s="16" customFormat="1" ht="20.85" customHeight="1">
      <c r="B1056" s="194"/>
      <c r="D1056" s="195" t="s">
        <v>71</v>
      </c>
      <c r="E1056" s="195" t="s">
        <v>1602</v>
      </c>
      <c r="F1056" s="195" t="s">
        <v>1603</v>
      </c>
      <c r="I1056" s="196"/>
      <c r="J1056" s="197">
        <f>BK1056</f>
        <v>0</v>
      </c>
      <c r="L1056" s="194"/>
      <c r="M1056" s="198"/>
      <c r="P1056" s="199">
        <f>SUM(P1057:P1064)</f>
        <v>0</v>
      </c>
      <c r="R1056" s="199">
        <f>SUM(R1057:R1064)</f>
        <v>4.2634200000000009</v>
      </c>
      <c r="T1056" s="200">
        <f>SUM(T1057:T1064)</f>
        <v>0</v>
      </c>
      <c r="AR1056" s="195" t="s">
        <v>76</v>
      </c>
      <c r="AT1056" s="201" t="s">
        <v>71</v>
      </c>
      <c r="AU1056" s="201" t="s">
        <v>114</v>
      </c>
      <c r="AY1056" s="195" t="s">
        <v>408</v>
      </c>
      <c r="BK1056" s="202">
        <f>SUM(BK1057:BK1064)</f>
        <v>0</v>
      </c>
    </row>
    <row r="1057" spans="2:65" s="1" customFormat="1" ht="24.15" customHeight="1">
      <c r="B1057" s="137"/>
      <c r="C1057" s="138" t="s">
        <v>1604</v>
      </c>
      <c r="D1057" s="138" t="s">
        <v>411</v>
      </c>
      <c r="E1057" s="139" t="s">
        <v>1605</v>
      </c>
      <c r="F1057" s="140" t="s">
        <v>1606</v>
      </c>
      <c r="G1057" s="141" t="s">
        <v>117</v>
      </c>
      <c r="H1057" s="142">
        <v>406.04</v>
      </c>
      <c r="I1057" s="143"/>
      <c r="J1057" s="144">
        <f>ROUND(I1057*H1057,2)</f>
        <v>0</v>
      </c>
      <c r="K1057" s="140" t="s">
        <v>414</v>
      </c>
      <c r="L1057" s="34"/>
      <c r="M1057" s="145" t="s">
        <v>3</v>
      </c>
      <c r="N1057" s="146" t="s">
        <v>43</v>
      </c>
      <c r="P1057" s="147">
        <f>O1057*H1057</f>
        <v>0</v>
      </c>
      <c r="Q1057" s="147">
        <v>1.0200000000000001E-2</v>
      </c>
      <c r="R1057" s="147">
        <f>Q1057*H1057</f>
        <v>4.1416080000000006</v>
      </c>
      <c r="S1057" s="147">
        <v>0</v>
      </c>
      <c r="T1057" s="148">
        <f>S1057*H1057</f>
        <v>0</v>
      </c>
      <c r="AR1057" s="149" t="s">
        <v>415</v>
      </c>
      <c r="AT1057" s="149" t="s">
        <v>411</v>
      </c>
      <c r="AU1057" s="149" t="s">
        <v>415</v>
      </c>
      <c r="AY1057" s="19" t="s">
        <v>408</v>
      </c>
      <c r="BE1057" s="150">
        <f>IF(N1057="základní",J1057,0)</f>
        <v>0</v>
      </c>
      <c r="BF1057" s="150">
        <f>IF(N1057="snížená",J1057,0)</f>
        <v>0</v>
      </c>
      <c r="BG1057" s="150">
        <f>IF(N1057="zákl. přenesená",J1057,0)</f>
        <v>0</v>
      </c>
      <c r="BH1057" s="150">
        <f>IF(N1057="sníž. přenesená",J1057,0)</f>
        <v>0</v>
      </c>
      <c r="BI1057" s="150">
        <f>IF(N1057="nulová",J1057,0)</f>
        <v>0</v>
      </c>
      <c r="BJ1057" s="19" t="s">
        <v>76</v>
      </c>
      <c r="BK1057" s="150">
        <f>ROUND(I1057*H1057,2)</f>
        <v>0</v>
      </c>
      <c r="BL1057" s="19" t="s">
        <v>415</v>
      </c>
      <c r="BM1057" s="149" t="s">
        <v>1607</v>
      </c>
    </row>
    <row r="1058" spans="2:65" s="1" customFormat="1">
      <c r="B1058" s="34"/>
      <c r="D1058" s="151" t="s">
        <v>417</v>
      </c>
      <c r="F1058" s="152" t="s">
        <v>1608</v>
      </c>
      <c r="I1058" s="153"/>
      <c r="L1058" s="34"/>
      <c r="M1058" s="154"/>
      <c r="T1058" s="55"/>
      <c r="AT1058" s="19" t="s">
        <v>417</v>
      </c>
      <c r="AU1058" s="19" t="s">
        <v>415</v>
      </c>
    </row>
    <row r="1059" spans="2:65" s="12" customFormat="1">
      <c r="B1059" s="155"/>
      <c r="D1059" s="156" t="s">
        <v>419</v>
      </c>
      <c r="E1059" s="157" t="s">
        <v>3</v>
      </c>
      <c r="F1059" s="158" t="s">
        <v>152</v>
      </c>
      <c r="H1059" s="159">
        <v>124.39100000000001</v>
      </c>
      <c r="I1059" s="160"/>
      <c r="L1059" s="155"/>
      <c r="M1059" s="161"/>
      <c r="T1059" s="162"/>
      <c r="AT1059" s="157" t="s">
        <v>419</v>
      </c>
      <c r="AU1059" s="157" t="s">
        <v>415</v>
      </c>
      <c r="AV1059" s="12" t="s">
        <v>80</v>
      </c>
      <c r="AW1059" s="12" t="s">
        <v>33</v>
      </c>
      <c r="AX1059" s="12" t="s">
        <v>72</v>
      </c>
      <c r="AY1059" s="157" t="s">
        <v>408</v>
      </c>
    </row>
    <row r="1060" spans="2:65" s="12" customFormat="1">
      <c r="B1060" s="155"/>
      <c r="D1060" s="156" t="s">
        <v>419</v>
      </c>
      <c r="E1060" s="157" t="s">
        <v>3</v>
      </c>
      <c r="F1060" s="158" t="s">
        <v>164</v>
      </c>
      <c r="H1060" s="159">
        <v>176.04</v>
      </c>
      <c r="I1060" s="160"/>
      <c r="L1060" s="155"/>
      <c r="M1060" s="161"/>
      <c r="T1060" s="162"/>
      <c r="AT1060" s="157" t="s">
        <v>419</v>
      </c>
      <c r="AU1060" s="157" t="s">
        <v>415</v>
      </c>
      <c r="AV1060" s="12" t="s">
        <v>80</v>
      </c>
      <c r="AW1060" s="12" t="s">
        <v>33</v>
      </c>
      <c r="AX1060" s="12" t="s">
        <v>72</v>
      </c>
      <c r="AY1060" s="157" t="s">
        <v>408</v>
      </c>
    </row>
    <row r="1061" spans="2:65" s="12" customFormat="1">
      <c r="B1061" s="155"/>
      <c r="D1061" s="156" t="s">
        <v>419</v>
      </c>
      <c r="E1061" s="157" t="s">
        <v>3</v>
      </c>
      <c r="F1061" s="158" t="s">
        <v>176</v>
      </c>
      <c r="H1061" s="159">
        <v>105.60899999999999</v>
      </c>
      <c r="I1061" s="160"/>
      <c r="L1061" s="155"/>
      <c r="M1061" s="161"/>
      <c r="T1061" s="162"/>
      <c r="AT1061" s="157" t="s">
        <v>419</v>
      </c>
      <c r="AU1061" s="157" t="s">
        <v>415</v>
      </c>
      <c r="AV1061" s="12" t="s">
        <v>80</v>
      </c>
      <c r="AW1061" s="12" t="s">
        <v>33</v>
      </c>
      <c r="AX1061" s="12" t="s">
        <v>72</v>
      </c>
      <c r="AY1061" s="157" t="s">
        <v>408</v>
      </c>
    </row>
    <row r="1062" spans="2:65" s="14" customFormat="1">
      <c r="B1062" s="170"/>
      <c r="D1062" s="156" t="s">
        <v>419</v>
      </c>
      <c r="E1062" s="171" t="s">
        <v>3</v>
      </c>
      <c r="F1062" s="172" t="s">
        <v>451</v>
      </c>
      <c r="H1062" s="173">
        <v>406.03999999999996</v>
      </c>
      <c r="I1062" s="174"/>
      <c r="L1062" s="170"/>
      <c r="M1062" s="175"/>
      <c r="T1062" s="176"/>
      <c r="AT1062" s="171" t="s">
        <v>419</v>
      </c>
      <c r="AU1062" s="171" t="s">
        <v>415</v>
      </c>
      <c r="AV1062" s="14" t="s">
        <v>415</v>
      </c>
      <c r="AW1062" s="14" t="s">
        <v>33</v>
      </c>
      <c r="AX1062" s="14" t="s">
        <v>76</v>
      </c>
      <c r="AY1062" s="171" t="s">
        <v>408</v>
      </c>
    </row>
    <row r="1063" spans="2:65" s="1" customFormat="1" ht="24.15" customHeight="1">
      <c r="B1063" s="137"/>
      <c r="C1063" s="138" t="s">
        <v>1609</v>
      </c>
      <c r="D1063" s="138" t="s">
        <v>411</v>
      </c>
      <c r="E1063" s="139" t="s">
        <v>1610</v>
      </c>
      <c r="F1063" s="140" t="s">
        <v>1611</v>
      </c>
      <c r="G1063" s="141" t="s">
        <v>117</v>
      </c>
      <c r="H1063" s="142">
        <v>406.04</v>
      </c>
      <c r="I1063" s="143"/>
      <c r="J1063" s="144">
        <f>ROUND(I1063*H1063,2)</f>
        <v>0</v>
      </c>
      <c r="K1063" s="140" t="s">
        <v>414</v>
      </c>
      <c r="L1063" s="34"/>
      <c r="M1063" s="145" t="s">
        <v>3</v>
      </c>
      <c r="N1063" s="146" t="s">
        <v>43</v>
      </c>
      <c r="P1063" s="147">
        <f>O1063*H1063</f>
        <v>0</v>
      </c>
      <c r="Q1063" s="147">
        <v>2.9999999999999997E-4</v>
      </c>
      <c r="R1063" s="147">
        <f>Q1063*H1063</f>
        <v>0.12181199999999999</v>
      </c>
      <c r="S1063" s="147">
        <v>0</v>
      </c>
      <c r="T1063" s="148">
        <f>S1063*H1063</f>
        <v>0</v>
      </c>
      <c r="AR1063" s="149" t="s">
        <v>415</v>
      </c>
      <c r="AT1063" s="149" t="s">
        <v>411</v>
      </c>
      <c r="AU1063" s="149" t="s">
        <v>415</v>
      </c>
      <c r="AY1063" s="19" t="s">
        <v>408</v>
      </c>
      <c r="BE1063" s="150">
        <f>IF(N1063="základní",J1063,0)</f>
        <v>0</v>
      </c>
      <c r="BF1063" s="150">
        <f>IF(N1063="snížená",J1063,0)</f>
        <v>0</v>
      </c>
      <c r="BG1063" s="150">
        <f>IF(N1063="zákl. přenesená",J1063,0)</f>
        <v>0</v>
      </c>
      <c r="BH1063" s="150">
        <f>IF(N1063="sníž. přenesená",J1063,0)</f>
        <v>0</v>
      </c>
      <c r="BI1063" s="150">
        <f>IF(N1063="nulová",J1063,0)</f>
        <v>0</v>
      </c>
      <c r="BJ1063" s="19" t="s">
        <v>76</v>
      </c>
      <c r="BK1063" s="150">
        <f>ROUND(I1063*H1063,2)</f>
        <v>0</v>
      </c>
      <c r="BL1063" s="19" t="s">
        <v>415</v>
      </c>
      <c r="BM1063" s="149" t="s">
        <v>1612</v>
      </c>
    </row>
    <row r="1064" spans="2:65" s="1" customFormat="1">
      <c r="B1064" s="34"/>
      <c r="D1064" s="151" t="s">
        <v>417</v>
      </c>
      <c r="F1064" s="152" t="s">
        <v>1613</v>
      </c>
      <c r="I1064" s="153"/>
      <c r="L1064" s="34"/>
      <c r="M1064" s="154"/>
      <c r="T1064" s="55"/>
      <c r="AT1064" s="19" t="s">
        <v>417</v>
      </c>
      <c r="AU1064" s="19" t="s">
        <v>415</v>
      </c>
    </row>
    <row r="1065" spans="2:65" s="11" customFormat="1" ht="20.85" customHeight="1">
      <c r="B1065" s="125"/>
      <c r="D1065" s="126" t="s">
        <v>71</v>
      </c>
      <c r="E1065" s="135" t="s">
        <v>838</v>
      </c>
      <c r="F1065" s="135" t="s">
        <v>1614</v>
      </c>
      <c r="I1065" s="128"/>
      <c r="J1065" s="136">
        <f>BK1065</f>
        <v>0</v>
      </c>
      <c r="L1065" s="125"/>
      <c r="M1065" s="130"/>
      <c r="P1065" s="131">
        <f>SUM(P1066:P1123)</f>
        <v>0</v>
      </c>
      <c r="R1065" s="131">
        <f>SUM(R1066:R1123)</f>
        <v>0.89543903000000002</v>
      </c>
      <c r="T1065" s="132">
        <f>SUM(T1066:T1123)</f>
        <v>0</v>
      </c>
      <c r="AR1065" s="126" t="s">
        <v>76</v>
      </c>
      <c r="AT1065" s="133" t="s">
        <v>71</v>
      </c>
      <c r="AU1065" s="133" t="s">
        <v>80</v>
      </c>
      <c r="AY1065" s="126" t="s">
        <v>408</v>
      </c>
      <c r="BK1065" s="134">
        <f>SUM(BK1066:BK1123)</f>
        <v>0</v>
      </c>
    </row>
    <row r="1066" spans="2:65" s="1" customFormat="1" ht="37.799999999999997" customHeight="1">
      <c r="B1066" s="137"/>
      <c r="C1066" s="138" t="s">
        <v>1615</v>
      </c>
      <c r="D1066" s="138" t="s">
        <v>411</v>
      </c>
      <c r="E1066" s="139" t="s">
        <v>1616</v>
      </c>
      <c r="F1066" s="140" t="s">
        <v>1617</v>
      </c>
      <c r="G1066" s="141" t="s">
        <v>561</v>
      </c>
      <c r="H1066" s="142">
        <v>19</v>
      </c>
      <c r="I1066" s="143"/>
      <c r="J1066" s="144">
        <f>ROUND(I1066*H1066,2)</f>
        <v>0</v>
      </c>
      <c r="K1066" s="140" t="s">
        <v>414</v>
      </c>
      <c r="L1066" s="34"/>
      <c r="M1066" s="145" t="s">
        <v>3</v>
      </c>
      <c r="N1066" s="146" t="s">
        <v>43</v>
      </c>
      <c r="P1066" s="147">
        <f>O1066*H1066</f>
        <v>0</v>
      </c>
      <c r="Q1066" s="147">
        <v>1.7770000000000001E-2</v>
      </c>
      <c r="R1066" s="147">
        <f>Q1066*H1066</f>
        <v>0.33763000000000004</v>
      </c>
      <c r="S1066" s="147">
        <v>0</v>
      </c>
      <c r="T1066" s="148">
        <f>S1066*H1066</f>
        <v>0</v>
      </c>
      <c r="AR1066" s="149" t="s">
        <v>98</v>
      </c>
      <c r="AT1066" s="149" t="s">
        <v>411</v>
      </c>
      <c r="AU1066" s="149" t="s">
        <v>114</v>
      </c>
      <c r="AY1066" s="19" t="s">
        <v>408</v>
      </c>
      <c r="BE1066" s="150">
        <f>IF(N1066="základní",J1066,0)</f>
        <v>0</v>
      </c>
      <c r="BF1066" s="150">
        <f>IF(N1066="snížená",J1066,0)</f>
        <v>0</v>
      </c>
      <c r="BG1066" s="150">
        <f>IF(N1066="zákl. přenesená",J1066,0)</f>
        <v>0</v>
      </c>
      <c r="BH1066" s="150">
        <f>IF(N1066="sníž. přenesená",J1066,0)</f>
        <v>0</v>
      </c>
      <c r="BI1066" s="150">
        <f>IF(N1066="nulová",J1066,0)</f>
        <v>0</v>
      </c>
      <c r="BJ1066" s="19" t="s">
        <v>76</v>
      </c>
      <c r="BK1066" s="150">
        <f>ROUND(I1066*H1066,2)</f>
        <v>0</v>
      </c>
      <c r="BL1066" s="19" t="s">
        <v>98</v>
      </c>
      <c r="BM1066" s="149" t="s">
        <v>1618</v>
      </c>
    </row>
    <row r="1067" spans="2:65" s="1" customFormat="1">
      <c r="B1067" s="34"/>
      <c r="D1067" s="151" t="s">
        <v>417</v>
      </c>
      <c r="F1067" s="152" t="s">
        <v>1619</v>
      </c>
      <c r="I1067" s="153"/>
      <c r="L1067" s="34"/>
      <c r="M1067" s="154"/>
      <c r="T1067" s="55"/>
      <c r="AT1067" s="19" t="s">
        <v>417</v>
      </c>
      <c r="AU1067" s="19" t="s">
        <v>114</v>
      </c>
    </row>
    <row r="1068" spans="2:65" s="1" customFormat="1" ht="24.15" customHeight="1">
      <c r="B1068" s="137"/>
      <c r="C1068" s="177" t="s">
        <v>1620</v>
      </c>
      <c r="D1068" s="177" t="s">
        <v>513</v>
      </c>
      <c r="E1068" s="178" t="s">
        <v>1621</v>
      </c>
      <c r="F1068" s="179" t="s">
        <v>1622</v>
      </c>
      <c r="G1068" s="180" t="s">
        <v>561</v>
      </c>
      <c r="H1068" s="181">
        <v>1</v>
      </c>
      <c r="I1068" s="182"/>
      <c r="J1068" s="183">
        <f>ROUND(I1068*H1068,2)</f>
        <v>0</v>
      </c>
      <c r="K1068" s="179" t="s">
        <v>414</v>
      </c>
      <c r="L1068" s="184"/>
      <c r="M1068" s="185" t="s">
        <v>3</v>
      </c>
      <c r="N1068" s="186" t="s">
        <v>43</v>
      </c>
      <c r="P1068" s="147">
        <f>O1068*H1068</f>
        <v>0</v>
      </c>
      <c r="Q1068" s="147">
        <v>1.553E-2</v>
      </c>
      <c r="R1068" s="147">
        <f>Q1068*H1068</f>
        <v>1.553E-2</v>
      </c>
      <c r="S1068" s="147">
        <v>0</v>
      </c>
      <c r="T1068" s="148">
        <f>S1068*H1068</f>
        <v>0</v>
      </c>
      <c r="AR1068" s="149" t="s">
        <v>616</v>
      </c>
      <c r="AT1068" s="149" t="s">
        <v>513</v>
      </c>
      <c r="AU1068" s="149" t="s">
        <v>114</v>
      </c>
      <c r="AY1068" s="19" t="s">
        <v>408</v>
      </c>
      <c r="BE1068" s="150">
        <f>IF(N1068="základní",J1068,0)</f>
        <v>0</v>
      </c>
      <c r="BF1068" s="150">
        <f>IF(N1068="snížená",J1068,0)</f>
        <v>0</v>
      </c>
      <c r="BG1068" s="150">
        <f>IF(N1068="zákl. přenesená",J1068,0)</f>
        <v>0</v>
      </c>
      <c r="BH1068" s="150">
        <f>IF(N1068="sníž. přenesená",J1068,0)</f>
        <v>0</v>
      </c>
      <c r="BI1068" s="150">
        <f>IF(N1068="nulová",J1068,0)</f>
        <v>0</v>
      </c>
      <c r="BJ1068" s="19" t="s">
        <v>76</v>
      </c>
      <c r="BK1068" s="150">
        <f>ROUND(I1068*H1068,2)</f>
        <v>0</v>
      </c>
      <c r="BL1068" s="19" t="s">
        <v>98</v>
      </c>
      <c r="BM1068" s="149" t="s">
        <v>1623</v>
      </c>
    </row>
    <row r="1069" spans="2:65" s="13" customFormat="1">
      <c r="B1069" s="164"/>
      <c r="D1069" s="156" t="s">
        <v>419</v>
      </c>
      <c r="E1069" s="165" t="s">
        <v>3</v>
      </c>
      <c r="F1069" s="166" t="s">
        <v>1624</v>
      </c>
      <c r="H1069" s="165" t="s">
        <v>3</v>
      </c>
      <c r="I1069" s="167"/>
      <c r="L1069" s="164"/>
      <c r="M1069" s="168"/>
      <c r="T1069" s="169"/>
      <c r="AT1069" s="165" t="s">
        <v>419</v>
      </c>
      <c r="AU1069" s="165" t="s">
        <v>114</v>
      </c>
      <c r="AV1069" s="13" t="s">
        <v>76</v>
      </c>
      <c r="AW1069" s="13" t="s">
        <v>33</v>
      </c>
      <c r="AX1069" s="13" t="s">
        <v>72</v>
      </c>
      <c r="AY1069" s="165" t="s">
        <v>408</v>
      </c>
    </row>
    <row r="1070" spans="2:65" s="12" customFormat="1">
      <c r="B1070" s="155"/>
      <c r="D1070" s="156" t="s">
        <v>419</v>
      </c>
      <c r="E1070" s="157" t="s">
        <v>3</v>
      </c>
      <c r="F1070" s="158" t="s">
        <v>76</v>
      </c>
      <c r="H1070" s="159">
        <v>1</v>
      </c>
      <c r="I1070" s="160"/>
      <c r="L1070" s="155"/>
      <c r="M1070" s="161"/>
      <c r="T1070" s="162"/>
      <c r="AT1070" s="157" t="s">
        <v>419</v>
      </c>
      <c r="AU1070" s="157" t="s">
        <v>114</v>
      </c>
      <c r="AV1070" s="12" t="s">
        <v>80</v>
      </c>
      <c r="AW1070" s="12" t="s">
        <v>33</v>
      </c>
      <c r="AX1070" s="12" t="s">
        <v>72</v>
      </c>
      <c r="AY1070" s="157" t="s">
        <v>408</v>
      </c>
    </row>
    <row r="1071" spans="2:65" s="14" customFormat="1">
      <c r="B1071" s="170"/>
      <c r="D1071" s="156" t="s">
        <v>419</v>
      </c>
      <c r="E1071" s="171" t="s">
        <v>3</v>
      </c>
      <c r="F1071" s="172" t="s">
        <v>451</v>
      </c>
      <c r="H1071" s="173">
        <v>1</v>
      </c>
      <c r="I1071" s="174"/>
      <c r="L1071" s="170"/>
      <c r="M1071" s="175"/>
      <c r="T1071" s="176"/>
      <c r="AT1071" s="171" t="s">
        <v>419</v>
      </c>
      <c r="AU1071" s="171" t="s">
        <v>114</v>
      </c>
      <c r="AV1071" s="14" t="s">
        <v>415</v>
      </c>
      <c r="AW1071" s="14" t="s">
        <v>33</v>
      </c>
      <c r="AX1071" s="14" t="s">
        <v>76</v>
      </c>
      <c r="AY1071" s="171" t="s">
        <v>408</v>
      </c>
    </row>
    <row r="1072" spans="2:65" s="1" customFormat="1" ht="24.15" customHeight="1">
      <c r="B1072" s="137"/>
      <c r="C1072" s="177" t="s">
        <v>1625</v>
      </c>
      <c r="D1072" s="177" t="s">
        <v>513</v>
      </c>
      <c r="E1072" s="178" t="s">
        <v>1626</v>
      </c>
      <c r="F1072" s="179" t="s">
        <v>1627</v>
      </c>
      <c r="G1072" s="180" t="s">
        <v>561</v>
      </c>
      <c r="H1072" s="181">
        <v>3</v>
      </c>
      <c r="I1072" s="182"/>
      <c r="J1072" s="183">
        <f>ROUND(I1072*H1072,2)</f>
        <v>0</v>
      </c>
      <c r="K1072" s="179" t="s">
        <v>1628</v>
      </c>
      <c r="L1072" s="184"/>
      <c r="M1072" s="185" t="s">
        <v>3</v>
      </c>
      <c r="N1072" s="186" t="s">
        <v>43</v>
      </c>
      <c r="P1072" s="147">
        <f>O1072*H1072</f>
        <v>0</v>
      </c>
      <c r="Q1072" s="147">
        <v>1.553E-2</v>
      </c>
      <c r="R1072" s="147">
        <f>Q1072*H1072</f>
        <v>4.6589999999999999E-2</v>
      </c>
      <c r="S1072" s="147">
        <v>0</v>
      </c>
      <c r="T1072" s="148">
        <f>S1072*H1072</f>
        <v>0</v>
      </c>
      <c r="AR1072" s="149" t="s">
        <v>616</v>
      </c>
      <c r="AT1072" s="149" t="s">
        <v>513</v>
      </c>
      <c r="AU1072" s="149" t="s">
        <v>114</v>
      </c>
      <c r="AY1072" s="19" t="s">
        <v>408</v>
      </c>
      <c r="BE1072" s="150">
        <f>IF(N1072="základní",J1072,0)</f>
        <v>0</v>
      </c>
      <c r="BF1072" s="150">
        <f>IF(N1072="snížená",J1072,0)</f>
        <v>0</v>
      </c>
      <c r="BG1072" s="150">
        <f>IF(N1072="zákl. přenesená",J1072,0)</f>
        <v>0</v>
      </c>
      <c r="BH1072" s="150">
        <f>IF(N1072="sníž. přenesená",J1072,0)</f>
        <v>0</v>
      </c>
      <c r="BI1072" s="150">
        <f>IF(N1072="nulová",J1072,0)</f>
        <v>0</v>
      </c>
      <c r="BJ1072" s="19" t="s">
        <v>76</v>
      </c>
      <c r="BK1072" s="150">
        <f>ROUND(I1072*H1072,2)</f>
        <v>0</v>
      </c>
      <c r="BL1072" s="19" t="s">
        <v>98</v>
      </c>
      <c r="BM1072" s="149" t="s">
        <v>1629</v>
      </c>
    </row>
    <row r="1073" spans="2:65" s="13" customFormat="1">
      <c r="B1073" s="164"/>
      <c r="D1073" s="156" t="s">
        <v>419</v>
      </c>
      <c r="E1073" s="165" t="s">
        <v>3</v>
      </c>
      <c r="F1073" s="166" t="s">
        <v>1630</v>
      </c>
      <c r="H1073" s="165" t="s">
        <v>3</v>
      </c>
      <c r="I1073" s="167"/>
      <c r="L1073" s="164"/>
      <c r="M1073" s="168"/>
      <c r="T1073" s="169"/>
      <c r="AT1073" s="165" t="s">
        <v>419</v>
      </c>
      <c r="AU1073" s="165" t="s">
        <v>114</v>
      </c>
      <c r="AV1073" s="13" t="s">
        <v>76</v>
      </c>
      <c r="AW1073" s="13" t="s">
        <v>33</v>
      </c>
      <c r="AX1073" s="13" t="s">
        <v>72</v>
      </c>
      <c r="AY1073" s="165" t="s">
        <v>408</v>
      </c>
    </row>
    <row r="1074" spans="2:65" s="12" customFormat="1">
      <c r="B1074" s="155"/>
      <c r="D1074" s="156" t="s">
        <v>419</v>
      </c>
      <c r="E1074" s="157" t="s">
        <v>3</v>
      </c>
      <c r="F1074" s="158" t="s">
        <v>76</v>
      </c>
      <c r="H1074" s="159">
        <v>1</v>
      </c>
      <c r="I1074" s="160"/>
      <c r="L1074" s="155"/>
      <c r="M1074" s="161"/>
      <c r="T1074" s="162"/>
      <c r="AT1074" s="157" t="s">
        <v>419</v>
      </c>
      <c r="AU1074" s="157" t="s">
        <v>114</v>
      </c>
      <c r="AV1074" s="12" t="s">
        <v>80</v>
      </c>
      <c r="AW1074" s="12" t="s">
        <v>33</v>
      </c>
      <c r="AX1074" s="12" t="s">
        <v>72</v>
      </c>
      <c r="AY1074" s="157" t="s">
        <v>408</v>
      </c>
    </row>
    <row r="1075" spans="2:65" s="13" customFormat="1">
      <c r="B1075" s="164"/>
      <c r="D1075" s="156" t="s">
        <v>419</v>
      </c>
      <c r="E1075" s="165" t="s">
        <v>3</v>
      </c>
      <c r="F1075" s="166" t="s">
        <v>1631</v>
      </c>
      <c r="H1075" s="165" t="s">
        <v>3</v>
      </c>
      <c r="I1075" s="167"/>
      <c r="L1075" s="164"/>
      <c r="M1075" s="168"/>
      <c r="T1075" s="169"/>
      <c r="AT1075" s="165" t="s">
        <v>419</v>
      </c>
      <c r="AU1075" s="165" t="s">
        <v>114</v>
      </c>
      <c r="AV1075" s="13" t="s">
        <v>76</v>
      </c>
      <c r="AW1075" s="13" t="s">
        <v>33</v>
      </c>
      <c r="AX1075" s="13" t="s">
        <v>72</v>
      </c>
      <c r="AY1075" s="165" t="s">
        <v>408</v>
      </c>
    </row>
    <row r="1076" spans="2:65" s="12" customFormat="1">
      <c r="B1076" s="155"/>
      <c r="D1076" s="156" t="s">
        <v>419</v>
      </c>
      <c r="E1076" s="157" t="s">
        <v>3</v>
      </c>
      <c r="F1076" s="158" t="s">
        <v>80</v>
      </c>
      <c r="H1076" s="159">
        <v>2</v>
      </c>
      <c r="I1076" s="160"/>
      <c r="L1076" s="155"/>
      <c r="M1076" s="161"/>
      <c r="T1076" s="162"/>
      <c r="AT1076" s="157" t="s">
        <v>419</v>
      </c>
      <c r="AU1076" s="157" t="s">
        <v>114</v>
      </c>
      <c r="AV1076" s="12" t="s">
        <v>80</v>
      </c>
      <c r="AW1076" s="12" t="s">
        <v>33</v>
      </c>
      <c r="AX1076" s="12" t="s">
        <v>72</v>
      </c>
      <c r="AY1076" s="157" t="s">
        <v>408</v>
      </c>
    </row>
    <row r="1077" spans="2:65" s="14" customFormat="1">
      <c r="B1077" s="170"/>
      <c r="D1077" s="156" t="s">
        <v>419</v>
      </c>
      <c r="E1077" s="171" t="s">
        <v>3</v>
      </c>
      <c r="F1077" s="172" t="s">
        <v>451</v>
      </c>
      <c r="H1077" s="173">
        <v>3</v>
      </c>
      <c r="I1077" s="174"/>
      <c r="L1077" s="170"/>
      <c r="M1077" s="175"/>
      <c r="T1077" s="176"/>
      <c r="AT1077" s="171" t="s">
        <v>419</v>
      </c>
      <c r="AU1077" s="171" t="s">
        <v>114</v>
      </c>
      <c r="AV1077" s="14" t="s">
        <v>415</v>
      </c>
      <c r="AW1077" s="14" t="s">
        <v>33</v>
      </c>
      <c r="AX1077" s="14" t="s">
        <v>76</v>
      </c>
      <c r="AY1077" s="171" t="s">
        <v>408</v>
      </c>
    </row>
    <row r="1078" spans="2:65" s="1" customFormat="1" ht="24.15" customHeight="1">
      <c r="B1078" s="137"/>
      <c r="C1078" s="177" t="s">
        <v>1632</v>
      </c>
      <c r="D1078" s="177" t="s">
        <v>513</v>
      </c>
      <c r="E1078" s="178" t="s">
        <v>1633</v>
      </c>
      <c r="F1078" s="179" t="s">
        <v>1634</v>
      </c>
      <c r="G1078" s="180" t="s">
        <v>561</v>
      </c>
      <c r="H1078" s="181">
        <v>3</v>
      </c>
      <c r="I1078" s="182"/>
      <c r="J1078" s="183">
        <f>ROUND(I1078*H1078,2)</f>
        <v>0</v>
      </c>
      <c r="K1078" s="179" t="s">
        <v>414</v>
      </c>
      <c r="L1078" s="184"/>
      <c r="M1078" s="185" t="s">
        <v>3</v>
      </c>
      <c r="N1078" s="186" t="s">
        <v>43</v>
      </c>
      <c r="P1078" s="147">
        <f>O1078*H1078</f>
        <v>0</v>
      </c>
      <c r="Q1078" s="147">
        <v>1.521E-2</v>
      </c>
      <c r="R1078" s="147">
        <f>Q1078*H1078</f>
        <v>4.5629999999999997E-2</v>
      </c>
      <c r="S1078" s="147">
        <v>0</v>
      </c>
      <c r="T1078" s="148">
        <f>S1078*H1078</f>
        <v>0</v>
      </c>
      <c r="AR1078" s="149" t="s">
        <v>616</v>
      </c>
      <c r="AT1078" s="149" t="s">
        <v>513</v>
      </c>
      <c r="AU1078" s="149" t="s">
        <v>114</v>
      </c>
      <c r="AY1078" s="19" t="s">
        <v>408</v>
      </c>
      <c r="BE1078" s="150">
        <f>IF(N1078="základní",J1078,0)</f>
        <v>0</v>
      </c>
      <c r="BF1078" s="150">
        <f>IF(N1078="snížená",J1078,0)</f>
        <v>0</v>
      </c>
      <c r="BG1078" s="150">
        <f>IF(N1078="zákl. přenesená",J1078,0)</f>
        <v>0</v>
      </c>
      <c r="BH1078" s="150">
        <f>IF(N1078="sníž. přenesená",J1078,0)</f>
        <v>0</v>
      </c>
      <c r="BI1078" s="150">
        <f>IF(N1078="nulová",J1078,0)</f>
        <v>0</v>
      </c>
      <c r="BJ1078" s="19" t="s">
        <v>76</v>
      </c>
      <c r="BK1078" s="150">
        <f>ROUND(I1078*H1078,2)</f>
        <v>0</v>
      </c>
      <c r="BL1078" s="19" t="s">
        <v>98</v>
      </c>
      <c r="BM1078" s="149" t="s">
        <v>1635</v>
      </c>
    </row>
    <row r="1079" spans="2:65" s="13" customFormat="1">
      <c r="B1079" s="164"/>
      <c r="D1079" s="156" t="s">
        <v>419</v>
      </c>
      <c r="E1079" s="165" t="s">
        <v>3</v>
      </c>
      <c r="F1079" s="166" t="s">
        <v>1636</v>
      </c>
      <c r="H1079" s="165" t="s">
        <v>3</v>
      </c>
      <c r="I1079" s="167"/>
      <c r="L1079" s="164"/>
      <c r="M1079" s="168"/>
      <c r="T1079" s="169"/>
      <c r="AT1079" s="165" t="s">
        <v>419</v>
      </c>
      <c r="AU1079" s="165" t="s">
        <v>114</v>
      </c>
      <c r="AV1079" s="13" t="s">
        <v>76</v>
      </c>
      <c r="AW1079" s="13" t="s">
        <v>33</v>
      </c>
      <c r="AX1079" s="13" t="s">
        <v>72</v>
      </c>
      <c r="AY1079" s="165" t="s">
        <v>408</v>
      </c>
    </row>
    <row r="1080" spans="2:65" s="12" customFormat="1">
      <c r="B1080" s="155"/>
      <c r="D1080" s="156" t="s">
        <v>419</v>
      </c>
      <c r="E1080" s="157" t="s">
        <v>3</v>
      </c>
      <c r="F1080" s="158" t="s">
        <v>1637</v>
      </c>
      <c r="H1080" s="159">
        <v>3</v>
      </c>
      <c r="I1080" s="160"/>
      <c r="L1080" s="155"/>
      <c r="M1080" s="161"/>
      <c r="T1080" s="162"/>
      <c r="AT1080" s="157" t="s">
        <v>419</v>
      </c>
      <c r="AU1080" s="157" t="s">
        <v>114</v>
      </c>
      <c r="AV1080" s="12" t="s">
        <v>80</v>
      </c>
      <c r="AW1080" s="12" t="s">
        <v>33</v>
      </c>
      <c r="AX1080" s="12" t="s">
        <v>72</v>
      </c>
      <c r="AY1080" s="157" t="s">
        <v>408</v>
      </c>
    </row>
    <row r="1081" spans="2:65" s="14" customFormat="1">
      <c r="B1081" s="170"/>
      <c r="D1081" s="156" t="s">
        <v>419</v>
      </c>
      <c r="E1081" s="171" t="s">
        <v>3</v>
      </c>
      <c r="F1081" s="172" t="s">
        <v>451</v>
      </c>
      <c r="H1081" s="173">
        <v>3</v>
      </c>
      <c r="I1081" s="174"/>
      <c r="L1081" s="170"/>
      <c r="M1081" s="175"/>
      <c r="T1081" s="176"/>
      <c r="AT1081" s="171" t="s">
        <v>419</v>
      </c>
      <c r="AU1081" s="171" t="s">
        <v>114</v>
      </c>
      <c r="AV1081" s="14" t="s">
        <v>415</v>
      </c>
      <c r="AW1081" s="14" t="s">
        <v>33</v>
      </c>
      <c r="AX1081" s="14" t="s">
        <v>76</v>
      </c>
      <c r="AY1081" s="171" t="s">
        <v>408</v>
      </c>
    </row>
    <row r="1082" spans="2:65" s="1" customFormat="1" ht="24.15" customHeight="1">
      <c r="B1082" s="137"/>
      <c r="C1082" s="177" t="s">
        <v>1638</v>
      </c>
      <c r="D1082" s="177" t="s">
        <v>513</v>
      </c>
      <c r="E1082" s="178" t="s">
        <v>1639</v>
      </c>
      <c r="F1082" s="179" t="s">
        <v>1640</v>
      </c>
      <c r="G1082" s="180" t="s">
        <v>561</v>
      </c>
      <c r="H1082" s="181">
        <v>3</v>
      </c>
      <c r="I1082" s="182"/>
      <c r="J1082" s="183">
        <f>ROUND(I1082*H1082,2)</f>
        <v>0</v>
      </c>
      <c r="K1082" s="179" t="s">
        <v>1628</v>
      </c>
      <c r="L1082" s="184"/>
      <c r="M1082" s="185" t="s">
        <v>3</v>
      </c>
      <c r="N1082" s="186" t="s">
        <v>43</v>
      </c>
      <c r="P1082" s="147">
        <f>O1082*H1082</f>
        <v>0</v>
      </c>
      <c r="Q1082" s="147">
        <v>1.521E-2</v>
      </c>
      <c r="R1082" s="147">
        <f>Q1082*H1082</f>
        <v>4.5629999999999997E-2</v>
      </c>
      <c r="S1082" s="147">
        <v>0</v>
      </c>
      <c r="T1082" s="148">
        <f>S1082*H1082</f>
        <v>0</v>
      </c>
      <c r="AR1082" s="149" t="s">
        <v>616</v>
      </c>
      <c r="AT1082" s="149" t="s">
        <v>513</v>
      </c>
      <c r="AU1082" s="149" t="s">
        <v>114</v>
      </c>
      <c r="AY1082" s="19" t="s">
        <v>408</v>
      </c>
      <c r="BE1082" s="150">
        <f>IF(N1082="základní",J1082,0)</f>
        <v>0</v>
      </c>
      <c r="BF1082" s="150">
        <f>IF(N1082="snížená",J1082,0)</f>
        <v>0</v>
      </c>
      <c r="BG1082" s="150">
        <f>IF(N1082="zákl. přenesená",J1082,0)</f>
        <v>0</v>
      </c>
      <c r="BH1082" s="150">
        <f>IF(N1082="sníž. přenesená",J1082,0)</f>
        <v>0</v>
      </c>
      <c r="BI1082" s="150">
        <f>IF(N1082="nulová",J1082,0)</f>
        <v>0</v>
      </c>
      <c r="BJ1082" s="19" t="s">
        <v>76</v>
      </c>
      <c r="BK1082" s="150">
        <f>ROUND(I1082*H1082,2)</f>
        <v>0</v>
      </c>
      <c r="BL1082" s="19" t="s">
        <v>98</v>
      </c>
      <c r="BM1082" s="149" t="s">
        <v>1641</v>
      </c>
    </row>
    <row r="1083" spans="2:65" s="13" customFormat="1">
      <c r="B1083" s="164"/>
      <c r="D1083" s="156" t="s">
        <v>419</v>
      </c>
      <c r="E1083" s="165" t="s">
        <v>3</v>
      </c>
      <c r="F1083" s="166" t="s">
        <v>1642</v>
      </c>
      <c r="H1083" s="165" t="s">
        <v>3</v>
      </c>
      <c r="I1083" s="167"/>
      <c r="L1083" s="164"/>
      <c r="M1083" s="168"/>
      <c r="T1083" s="169"/>
      <c r="AT1083" s="165" t="s">
        <v>419</v>
      </c>
      <c r="AU1083" s="165" t="s">
        <v>114</v>
      </c>
      <c r="AV1083" s="13" t="s">
        <v>76</v>
      </c>
      <c r="AW1083" s="13" t="s">
        <v>33</v>
      </c>
      <c r="AX1083" s="13" t="s">
        <v>72</v>
      </c>
      <c r="AY1083" s="165" t="s">
        <v>408</v>
      </c>
    </row>
    <row r="1084" spans="2:65" s="12" customFormat="1">
      <c r="B1084" s="155"/>
      <c r="D1084" s="156" t="s">
        <v>419</v>
      </c>
      <c r="E1084" s="157" t="s">
        <v>3</v>
      </c>
      <c r="F1084" s="158" t="s">
        <v>114</v>
      </c>
      <c r="H1084" s="159">
        <v>3</v>
      </c>
      <c r="I1084" s="160"/>
      <c r="L1084" s="155"/>
      <c r="M1084" s="161"/>
      <c r="T1084" s="162"/>
      <c r="AT1084" s="157" t="s">
        <v>419</v>
      </c>
      <c r="AU1084" s="157" t="s">
        <v>114</v>
      </c>
      <c r="AV1084" s="12" t="s">
        <v>80</v>
      </c>
      <c r="AW1084" s="12" t="s">
        <v>33</v>
      </c>
      <c r="AX1084" s="12" t="s">
        <v>76</v>
      </c>
      <c r="AY1084" s="157" t="s">
        <v>408</v>
      </c>
    </row>
    <row r="1085" spans="2:65" s="1" customFormat="1" ht="24.15" customHeight="1">
      <c r="B1085" s="137"/>
      <c r="C1085" s="177" t="s">
        <v>1643</v>
      </c>
      <c r="D1085" s="177" t="s">
        <v>513</v>
      </c>
      <c r="E1085" s="178" t="s">
        <v>1644</v>
      </c>
      <c r="F1085" s="179" t="s">
        <v>1645</v>
      </c>
      <c r="G1085" s="180" t="s">
        <v>561</v>
      </c>
      <c r="H1085" s="181">
        <v>2</v>
      </c>
      <c r="I1085" s="182"/>
      <c r="J1085" s="183">
        <f>ROUND(I1085*H1085,2)</f>
        <v>0</v>
      </c>
      <c r="K1085" s="179" t="s">
        <v>414</v>
      </c>
      <c r="L1085" s="184"/>
      <c r="M1085" s="185" t="s">
        <v>3</v>
      </c>
      <c r="N1085" s="186" t="s">
        <v>43</v>
      </c>
      <c r="P1085" s="147">
        <f>O1085*H1085</f>
        <v>0</v>
      </c>
      <c r="Q1085" s="147">
        <v>1.489E-2</v>
      </c>
      <c r="R1085" s="147">
        <f>Q1085*H1085</f>
        <v>2.9780000000000001E-2</v>
      </c>
      <c r="S1085" s="147">
        <v>0</v>
      </c>
      <c r="T1085" s="148">
        <f>S1085*H1085</f>
        <v>0</v>
      </c>
      <c r="AR1085" s="149" t="s">
        <v>616</v>
      </c>
      <c r="AT1085" s="149" t="s">
        <v>513</v>
      </c>
      <c r="AU1085" s="149" t="s">
        <v>114</v>
      </c>
      <c r="AY1085" s="19" t="s">
        <v>408</v>
      </c>
      <c r="BE1085" s="150">
        <f>IF(N1085="základní",J1085,0)</f>
        <v>0</v>
      </c>
      <c r="BF1085" s="150">
        <f>IF(N1085="snížená",J1085,0)</f>
        <v>0</v>
      </c>
      <c r="BG1085" s="150">
        <f>IF(N1085="zákl. přenesená",J1085,0)</f>
        <v>0</v>
      </c>
      <c r="BH1085" s="150">
        <f>IF(N1085="sníž. přenesená",J1085,0)</f>
        <v>0</v>
      </c>
      <c r="BI1085" s="150">
        <f>IF(N1085="nulová",J1085,0)</f>
        <v>0</v>
      </c>
      <c r="BJ1085" s="19" t="s">
        <v>76</v>
      </c>
      <c r="BK1085" s="150">
        <f>ROUND(I1085*H1085,2)</f>
        <v>0</v>
      </c>
      <c r="BL1085" s="19" t="s">
        <v>98</v>
      </c>
      <c r="BM1085" s="149" t="s">
        <v>1646</v>
      </c>
    </row>
    <row r="1086" spans="2:65" s="12" customFormat="1">
      <c r="B1086" s="155"/>
      <c r="D1086" s="156" t="s">
        <v>419</v>
      </c>
      <c r="E1086" s="157" t="s">
        <v>3</v>
      </c>
      <c r="F1086" s="158" t="s">
        <v>1647</v>
      </c>
      <c r="H1086" s="159">
        <v>2</v>
      </c>
      <c r="I1086" s="160"/>
      <c r="L1086" s="155"/>
      <c r="M1086" s="161"/>
      <c r="T1086" s="162"/>
      <c r="AT1086" s="157" t="s">
        <v>419</v>
      </c>
      <c r="AU1086" s="157" t="s">
        <v>114</v>
      </c>
      <c r="AV1086" s="12" t="s">
        <v>80</v>
      </c>
      <c r="AW1086" s="12" t="s">
        <v>33</v>
      </c>
      <c r="AX1086" s="12" t="s">
        <v>76</v>
      </c>
      <c r="AY1086" s="157" t="s">
        <v>408</v>
      </c>
    </row>
    <row r="1087" spans="2:65" s="1" customFormat="1" ht="24.15" customHeight="1">
      <c r="B1087" s="137"/>
      <c r="C1087" s="177" t="s">
        <v>1648</v>
      </c>
      <c r="D1087" s="177" t="s">
        <v>513</v>
      </c>
      <c r="E1087" s="178" t="s">
        <v>1649</v>
      </c>
      <c r="F1087" s="179" t="s">
        <v>1650</v>
      </c>
      <c r="G1087" s="180" t="s">
        <v>561</v>
      </c>
      <c r="H1087" s="181">
        <v>2</v>
      </c>
      <c r="I1087" s="182"/>
      <c r="J1087" s="183">
        <f>ROUND(I1087*H1087,2)</f>
        <v>0</v>
      </c>
      <c r="K1087" s="179" t="s">
        <v>414</v>
      </c>
      <c r="L1087" s="184"/>
      <c r="M1087" s="185" t="s">
        <v>3</v>
      </c>
      <c r="N1087" s="186" t="s">
        <v>43</v>
      </c>
      <c r="P1087" s="147">
        <f>O1087*H1087</f>
        <v>0</v>
      </c>
      <c r="Q1087" s="147">
        <v>2.2290000000000001E-2</v>
      </c>
      <c r="R1087" s="147">
        <f>Q1087*H1087</f>
        <v>4.4580000000000002E-2</v>
      </c>
      <c r="S1087" s="147">
        <v>0</v>
      </c>
      <c r="T1087" s="148">
        <f>S1087*H1087</f>
        <v>0</v>
      </c>
      <c r="AR1087" s="149" t="s">
        <v>616</v>
      </c>
      <c r="AT1087" s="149" t="s">
        <v>513</v>
      </c>
      <c r="AU1087" s="149" t="s">
        <v>114</v>
      </c>
      <c r="AY1087" s="19" t="s">
        <v>408</v>
      </c>
      <c r="BE1087" s="150">
        <f>IF(N1087="základní",J1087,0)</f>
        <v>0</v>
      </c>
      <c r="BF1087" s="150">
        <f>IF(N1087="snížená",J1087,0)</f>
        <v>0</v>
      </c>
      <c r="BG1087" s="150">
        <f>IF(N1087="zákl. přenesená",J1087,0)</f>
        <v>0</v>
      </c>
      <c r="BH1087" s="150">
        <f>IF(N1087="sníž. přenesená",J1087,0)</f>
        <v>0</v>
      </c>
      <c r="BI1087" s="150">
        <f>IF(N1087="nulová",J1087,0)</f>
        <v>0</v>
      </c>
      <c r="BJ1087" s="19" t="s">
        <v>76</v>
      </c>
      <c r="BK1087" s="150">
        <f>ROUND(I1087*H1087,2)</f>
        <v>0</v>
      </c>
      <c r="BL1087" s="19" t="s">
        <v>98</v>
      </c>
      <c r="BM1087" s="149" t="s">
        <v>1651</v>
      </c>
    </row>
    <row r="1088" spans="2:65" s="12" customFormat="1">
      <c r="B1088" s="155"/>
      <c r="D1088" s="156" t="s">
        <v>419</v>
      </c>
      <c r="E1088" s="157" t="s">
        <v>3</v>
      </c>
      <c r="F1088" s="158" t="s">
        <v>1652</v>
      </c>
      <c r="H1088" s="159">
        <v>2</v>
      </c>
      <c r="I1088" s="160"/>
      <c r="L1088" s="155"/>
      <c r="M1088" s="161"/>
      <c r="T1088" s="162"/>
      <c r="AT1088" s="157" t="s">
        <v>419</v>
      </c>
      <c r="AU1088" s="157" t="s">
        <v>114</v>
      </c>
      <c r="AV1088" s="12" t="s">
        <v>80</v>
      </c>
      <c r="AW1088" s="12" t="s">
        <v>33</v>
      </c>
      <c r="AX1088" s="12" t="s">
        <v>76</v>
      </c>
      <c r="AY1088" s="157" t="s">
        <v>408</v>
      </c>
    </row>
    <row r="1089" spans="2:65" s="1" customFormat="1" ht="24.15" customHeight="1">
      <c r="B1089" s="137"/>
      <c r="C1089" s="177" t="s">
        <v>1653</v>
      </c>
      <c r="D1089" s="177" t="s">
        <v>513</v>
      </c>
      <c r="E1089" s="178" t="s">
        <v>1654</v>
      </c>
      <c r="F1089" s="179" t="s">
        <v>1655</v>
      </c>
      <c r="G1089" s="180" t="s">
        <v>561</v>
      </c>
      <c r="H1089" s="181">
        <v>1</v>
      </c>
      <c r="I1089" s="182"/>
      <c r="J1089" s="183">
        <f>ROUND(I1089*H1089,2)</f>
        <v>0</v>
      </c>
      <c r="K1089" s="179" t="s">
        <v>414</v>
      </c>
      <c r="L1089" s="184"/>
      <c r="M1089" s="185" t="s">
        <v>3</v>
      </c>
      <c r="N1089" s="186" t="s">
        <v>43</v>
      </c>
      <c r="P1089" s="147">
        <f>O1089*H1089</f>
        <v>0</v>
      </c>
      <c r="Q1089" s="147">
        <v>2.3959999999999999E-2</v>
      </c>
      <c r="R1089" s="147">
        <f>Q1089*H1089</f>
        <v>2.3959999999999999E-2</v>
      </c>
      <c r="S1089" s="147">
        <v>0</v>
      </c>
      <c r="T1089" s="148">
        <f>S1089*H1089</f>
        <v>0</v>
      </c>
      <c r="AR1089" s="149" t="s">
        <v>616</v>
      </c>
      <c r="AT1089" s="149" t="s">
        <v>513</v>
      </c>
      <c r="AU1089" s="149" t="s">
        <v>114</v>
      </c>
      <c r="AY1089" s="19" t="s">
        <v>408</v>
      </c>
      <c r="BE1089" s="150">
        <f>IF(N1089="základní",J1089,0)</f>
        <v>0</v>
      </c>
      <c r="BF1089" s="150">
        <f>IF(N1089="snížená",J1089,0)</f>
        <v>0</v>
      </c>
      <c r="BG1089" s="150">
        <f>IF(N1089="zákl. přenesená",J1089,0)</f>
        <v>0</v>
      </c>
      <c r="BH1089" s="150">
        <f>IF(N1089="sníž. přenesená",J1089,0)</f>
        <v>0</v>
      </c>
      <c r="BI1089" s="150">
        <f>IF(N1089="nulová",J1089,0)</f>
        <v>0</v>
      </c>
      <c r="BJ1089" s="19" t="s">
        <v>76</v>
      </c>
      <c r="BK1089" s="150">
        <f>ROUND(I1089*H1089,2)</f>
        <v>0</v>
      </c>
      <c r="BL1089" s="19" t="s">
        <v>98</v>
      </c>
      <c r="BM1089" s="149" t="s">
        <v>1656</v>
      </c>
    </row>
    <row r="1090" spans="2:65" s="12" customFormat="1">
      <c r="B1090" s="155"/>
      <c r="D1090" s="156" t="s">
        <v>419</v>
      </c>
      <c r="E1090" s="157" t="s">
        <v>3</v>
      </c>
      <c r="F1090" s="158" t="s">
        <v>1657</v>
      </c>
      <c r="H1090" s="159">
        <v>1</v>
      </c>
      <c r="I1090" s="160"/>
      <c r="L1090" s="155"/>
      <c r="M1090" s="161"/>
      <c r="T1090" s="162"/>
      <c r="AT1090" s="157" t="s">
        <v>419</v>
      </c>
      <c r="AU1090" s="157" t="s">
        <v>114</v>
      </c>
      <c r="AV1090" s="12" t="s">
        <v>80</v>
      </c>
      <c r="AW1090" s="12" t="s">
        <v>33</v>
      </c>
      <c r="AX1090" s="12" t="s">
        <v>76</v>
      </c>
      <c r="AY1090" s="157" t="s">
        <v>408</v>
      </c>
    </row>
    <row r="1091" spans="2:65" s="1" customFormat="1" ht="37.799999999999997" customHeight="1">
      <c r="B1091" s="137"/>
      <c r="C1091" s="177" t="s">
        <v>1658</v>
      </c>
      <c r="D1091" s="177" t="s">
        <v>513</v>
      </c>
      <c r="E1091" s="178" t="s">
        <v>1659</v>
      </c>
      <c r="F1091" s="179" t="s">
        <v>1660</v>
      </c>
      <c r="G1091" s="180" t="s">
        <v>561</v>
      </c>
      <c r="H1091" s="181">
        <v>1</v>
      </c>
      <c r="I1091" s="182"/>
      <c r="J1091" s="183">
        <f>ROUND(I1091*H1091,2)</f>
        <v>0</v>
      </c>
      <c r="K1091" s="179" t="s">
        <v>414</v>
      </c>
      <c r="L1091" s="184"/>
      <c r="M1091" s="185" t="s">
        <v>3</v>
      </c>
      <c r="N1091" s="186" t="s">
        <v>43</v>
      </c>
      <c r="P1091" s="147">
        <f>O1091*H1091</f>
        <v>0</v>
      </c>
      <c r="Q1091" s="147">
        <v>1.521E-2</v>
      </c>
      <c r="R1091" s="147">
        <f>Q1091*H1091</f>
        <v>1.521E-2</v>
      </c>
      <c r="S1091" s="147">
        <v>0</v>
      </c>
      <c r="T1091" s="148">
        <f>S1091*H1091</f>
        <v>0</v>
      </c>
      <c r="AR1091" s="149" t="s">
        <v>616</v>
      </c>
      <c r="AT1091" s="149" t="s">
        <v>513</v>
      </c>
      <c r="AU1091" s="149" t="s">
        <v>114</v>
      </c>
      <c r="AY1091" s="19" t="s">
        <v>408</v>
      </c>
      <c r="BE1091" s="150">
        <f>IF(N1091="základní",J1091,0)</f>
        <v>0</v>
      </c>
      <c r="BF1091" s="150">
        <f>IF(N1091="snížená",J1091,0)</f>
        <v>0</v>
      </c>
      <c r="BG1091" s="150">
        <f>IF(N1091="zákl. přenesená",J1091,0)</f>
        <v>0</v>
      </c>
      <c r="BH1091" s="150">
        <f>IF(N1091="sníž. přenesená",J1091,0)</f>
        <v>0</v>
      </c>
      <c r="BI1091" s="150">
        <f>IF(N1091="nulová",J1091,0)</f>
        <v>0</v>
      </c>
      <c r="BJ1091" s="19" t="s">
        <v>76</v>
      </c>
      <c r="BK1091" s="150">
        <f>ROUND(I1091*H1091,2)</f>
        <v>0</v>
      </c>
      <c r="BL1091" s="19" t="s">
        <v>98</v>
      </c>
      <c r="BM1091" s="149" t="s">
        <v>1661</v>
      </c>
    </row>
    <row r="1092" spans="2:65" s="12" customFormat="1">
      <c r="B1092" s="155"/>
      <c r="D1092" s="156" t="s">
        <v>419</v>
      </c>
      <c r="E1092" s="157" t="s">
        <v>3</v>
      </c>
      <c r="F1092" s="158" t="s">
        <v>1662</v>
      </c>
      <c r="H1092" s="159">
        <v>1</v>
      </c>
      <c r="I1092" s="160"/>
      <c r="L1092" s="155"/>
      <c r="M1092" s="161"/>
      <c r="T1092" s="162"/>
      <c r="AT1092" s="157" t="s">
        <v>419</v>
      </c>
      <c r="AU1092" s="157" t="s">
        <v>114</v>
      </c>
      <c r="AV1092" s="12" t="s">
        <v>80</v>
      </c>
      <c r="AW1092" s="12" t="s">
        <v>33</v>
      </c>
      <c r="AX1092" s="12" t="s">
        <v>76</v>
      </c>
      <c r="AY1092" s="157" t="s">
        <v>408</v>
      </c>
    </row>
    <row r="1093" spans="2:65" s="1" customFormat="1" ht="37.799999999999997" customHeight="1">
      <c r="B1093" s="137"/>
      <c r="C1093" s="177" t="s">
        <v>1663</v>
      </c>
      <c r="D1093" s="177" t="s">
        <v>513</v>
      </c>
      <c r="E1093" s="178" t="s">
        <v>1664</v>
      </c>
      <c r="F1093" s="179" t="s">
        <v>1665</v>
      </c>
      <c r="G1093" s="180" t="s">
        <v>561</v>
      </c>
      <c r="H1093" s="181">
        <v>1</v>
      </c>
      <c r="I1093" s="182"/>
      <c r="J1093" s="183">
        <f>ROUND(I1093*H1093,2)</f>
        <v>0</v>
      </c>
      <c r="K1093" s="179" t="s">
        <v>1628</v>
      </c>
      <c r="L1093" s="184"/>
      <c r="M1093" s="185" t="s">
        <v>3</v>
      </c>
      <c r="N1093" s="186" t="s">
        <v>43</v>
      </c>
      <c r="P1093" s="147">
        <f>O1093*H1093</f>
        <v>0</v>
      </c>
      <c r="Q1093" s="147">
        <v>1.6240000000000001E-2</v>
      </c>
      <c r="R1093" s="147">
        <f>Q1093*H1093</f>
        <v>1.6240000000000001E-2</v>
      </c>
      <c r="S1093" s="147">
        <v>0</v>
      </c>
      <c r="T1093" s="148">
        <f>S1093*H1093</f>
        <v>0</v>
      </c>
      <c r="AR1093" s="149" t="s">
        <v>616</v>
      </c>
      <c r="AT1093" s="149" t="s">
        <v>513</v>
      </c>
      <c r="AU1093" s="149" t="s">
        <v>114</v>
      </c>
      <c r="AY1093" s="19" t="s">
        <v>408</v>
      </c>
      <c r="BE1093" s="150">
        <f>IF(N1093="základní",J1093,0)</f>
        <v>0</v>
      </c>
      <c r="BF1093" s="150">
        <f>IF(N1093="snížená",J1093,0)</f>
        <v>0</v>
      </c>
      <c r="BG1093" s="150">
        <f>IF(N1093="zákl. přenesená",J1093,0)</f>
        <v>0</v>
      </c>
      <c r="BH1093" s="150">
        <f>IF(N1093="sníž. přenesená",J1093,0)</f>
        <v>0</v>
      </c>
      <c r="BI1093" s="150">
        <f>IF(N1093="nulová",J1093,0)</f>
        <v>0</v>
      </c>
      <c r="BJ1093" s="19" t="s">
        <v>76</v>
      </c>
      <c r="BK1093" s="150">
        <f>ROUND(I1093*H1093,2)</f>
        <v>0</v>
      </c>
      <c r="BL1093" s="19" t="s">
        <v>98</v>
      </c>
      <c r="BM1093" s="149" t="s">
        <v>1666</v>
      </c>
    </row>
    <row r="1094" spans="2:65" s="12" customFormat="1">
      <c r="B1094" s="155"/>
      <c r="D1094" s="156" t="s">
        <v>419</v>
      </c>
      <c r="E1094" s="157" t="s">
        <v>3</v>
      </c>
      <c r="F1094" s="158" t="s">
        <v>1667</v>
      </c>
      <c r="H1094" s="159">
        <v>1</v>
      </c>
      <c r="I1094" s="160"/>
      <c r="L1094" s="155"/>
      <c r="M1094" s="161"/>
      <c r="T1094" s="162"/>
      <c r="AT1094" s="157" t="s">
        <v>419</v>
      </c>
      <c r="AU1094" s="157" t="s">
        <v>114</v>
      </c>
      <c r="AV1094" s="12" t="s">
        <v>80</v>
      </c>
      <c r="AW1094" s="12" t="s">
        <v>33</v>
      </c>
      <c r="AX1094" s="12" t="s">
        <v>76</v>
      </c>
      <c r="AY1094" s="157" t="s">
        <v>408</v>
      </c>
    </row>
    <row r="1095" spans="2:65" s="1" customFormat="1" ht="24.15" customHeight="1">
      <c r="B1095" s="137"/>
      <c r="C1095" s="177" t="s">
        <v>1668</v>
      </c>
      <c r="D1095" s="177" t="s">
        <v>513</v>
      </c>
      <c r="E1095" s="178" t="s">
        <v>1669</v>
      </c>
      <c r="F1095" s="179" t="s">
        <v>1670</v>
      </c>
      <c r="G1095" s="180" t="s">
        <v>561</v>
      </c>
      <c r="H1095" s="181">
        <v>1</v>
      </c>
      <c r="I1095" s="182"/>
      <c r="J1095" s="183">
        <f>ROUND(I1095*H1095,2)</f>
        <v>0</v>
      </c>
      <c r="K1095" s="179" t="s">
        <v>414</v>
      </c>
      <c r="L1095" s="184"/>
      <c r="M1095" s="185" t="s">
        <v>3</v>
      </c>
      <c r="N1095" s="186" t="s">
        <v>43</v>
      </c>
      <c r="P1095" s="147">
        <f>O1095*H1095</f>
        <v>0</v>
      </c>
      <c r="Q1095" s="147">
        <v>2.3369999999999998E-2</v>
      </c>
      <c r="R1095" s="147">
        <f>Q1095*H1095</f>
        <v>2.3369999999999998E-2</v>
      </c>
      <c r="S1095" s="147">
        <v>0</v>
      </c>
      <c r="T1095" s="148">
        <f>S1095*H1095</f>
        <v>0</v>
      </c>
      <c r="AR1095" s="149" t="s">
        <v>616</v>
      </c>
      <c r="AT1095" s="149" t="s">
        <v>513</v>
      </c>
      <c r="AU1095" s="149" t="s">
        <v>114</v>
      </c>
      <c r="AY1095" s="19" t="s">
        <v>408</v>
      </c>
      <c r="BE1095" s="150">
        <f>IF(N1095="základní",J1095,0)</f>
        <v>0</v>
      </c>
      <c r="BF1095" s="150">
        <f>IF(N1095="snížená",J1095,0)</f>
        <v>0</v>
      </c>
      <c r="BG1095" s="150">
        <f>IF(N1095="zákl. přenesená",J1095,0)</f>
        <v>0</v>
      </c>
      <c r="BH1095" s="150">
        <f>IF(N1095="sníž. přenesená",J1095,0)</f>
        <v>0</v>
      </c>
      <c r="BI1095" s="150">
        <f>IF(N1095="nulová",J1095,0)</f>
        <v>0</v>
      </c>
      <c r="BJ1095" s="19" t="s">
        <v>76</v>
      </c>
      <c r="BK1095" s="150">
        <f>ROUND(I1095*H1095,2)</f>
        <v>0</v>
      </c>
      <c r="BL1095" s="19" t="s">
        <v>98</v>
      </c>
      <c r="BM1095" s="149" t="s">
        <v>1671</v>
      </c>
    </row>
    <row r="1096" spans="2:65" s="12" customFormat="1">
      <c r="B1096" s="155"/>
      <c r="D1096" s="156" t="s">
        <v>419</v>
      </c>
      <c r="E1096" s="157" t="s">
        <v>3</v>
      </c>
      <c r="F1096" s="158" t="s">
        <v>1672</v>
      </c>
      <c r="H1096" s="159">
        <v>1</v>
      </c>
      <c r="I1096" s="160"/>
      <c r="L1096" s="155"/>
      <c r="M1096" s="161"/>
      <c r="T1096" s="162"/>
      <c r="AT1096" s="157" t="s">
        <v>419</v>
      </c>
      <c r="AU1096" s="157" t="s">
        <v>114</v>
      </c>
      <c r="AV1096" s="12" t="s">
        <v>80</v>
      </c>
      <c r="AW1096" s="12" t="s">
        <v>33</v>
      </c>
      <c r="AX1096" s="12" t="s">
        <v>72</v>
      </c>
      <c r="AY1096" s="157" t="s">
        <v>408</v>
      </c>
    </row>
    <row r="1097" spans="2:65" s="14" customFormat="1">
      <c r="B1097" s="170"/>
      <c r="D1097" s="156" t="s">
        <v>419</v>
      </c>
      <c r="E1097" s="171" t="s">
        <v>3</v>
      </c>
      <c r="F1097" s="172" t="s">
        <v>451</v>
      </c>
      <c r="H1097" s="173">
        <v>1</v>
      </c>
      <c r="I1097" s="174"/>
      <c r="L1097" s="170"/>
      <c r="M1097" s="175"/>
      <c r="T1097" s="176"/>
      <c r="AT1097" s="171" t="s">
        <v>419</v>
      </c>
      <c r="AU1097" s="171" t="s">
        <v>114</v>
      </c>
      <c r="AV1097" s="14" t="s">
        <v>415</v>
      </c>
      <c r="AW1097" s="14" t="s">
        <v>33</v>
      </c>
      <c r="AX1097" s="14" t="s">
        <v>76</v>
      </c>
      <c r="AY1097" s="171" t="s">
        <v>408</v>
      </c>
    </row>
    <row r="1098" spans="2:65" s="1" customFormat="1" ht="24.15" customHeight="1">
      <c r="B1098" s="137"/>
      <c r="C1098" s="177" t="s">
        <v>1673</v>
      </c>
      <c r="D1098" s="177" t="s">
        <v>513</v>
      </c>
      <c r="E1098" s="178" t="s">
        <v>1674</v>
      </c>
      <c r="F1098" s="179" t="s">
        <v>1675</v>
      </c>
      <c r="G1098" s="180" t="s">
        <v>561</v>
      </c>
      <c r="H1098" s="181">
        <v>1</v>
      </c>
      <c r="I1098" s="182"/>
      <c r="J1098" s="183">
        <f>ROUND(I1098*H1098,2)</f>
        <v>0</v>
      </c>
      <c r="K1098" s="179" t="s">
        <v>1628</v>
      </c>
      <c r="L1098" s="184"/>
      <c r="M1098" s="185" t="s">
        <v>3</v>
      </c>
      <c r="N1098" s="186" t="s">
        <v>43</v>
      </c>
      <c r="P1098" s="147">
        <f>O1098*H1098</f>
        <v>0</v>
      </c>
      <c r="Q1098" s="147">
        <v>2.3369999999999998E-2</v>
      </c>
      <c r="R1098" s="147">
        <f>Q1098*H1098</f>
        <v>2.3369999999999998E-2</v>
      </c>
      <c r="S1098" s="147">
        <v>0</v>
      </c>
      <c r="T1098" s="148">
        <f>S1098*H1098</f>
        <v>0</v>
      </c>
      <c r="AR1098" s="149" t="s">
        <v>616</v>
      </c>
      <c r="AT1098" s="149" t="s">
        <v>513</v>
      </c>
      <c r="AU1098" s="149" t="s">
        <v>114</v>
      </c>
      <c r="AY1098" s="19" t="s">
        <v>408</v>
      </c>
      <c r="BE1098" s="150">
        <f>IF(N1098="základní",J1098,0)</f>
        <v>0</v>
      </c>
      <c r="BF1098" s="150">
        <f>IF(N1098="snížená",J1098,0)</f>
        <v>0</v>
      </c>
      <c r="BG1098" s="150">
        <f>IF(N1098="zákl. přenesená",J1098,0)</f>
        <v>0</v>
      </c>
      <c r="BH1098" s="150">
        <f>IF(N1098="sníž. přenesená",J1098,0)</f>
        <v>0</v>
      </c>
      <c r="BI1098" s="150">
        <f>IF(N1098="nulová",J1098,0)</f>
        <v>0</v>
      </c>
      <c r="BJ1098" s="19" t="s">
        <v>76</v>
      </c>
      <c r="BK1098" s="150">
        <f>ROUND(I1098*H1098,2)</f>
        <v>0</v>
      </c>
      <c r="BL1098" s="19" t="s">
        <v>98</v>
      </c>
      <c r="BM1098" s="149" t="s">
        <v>1676</v>
      </c>
    </row>
    <row r="1099" spans="2:65" s="12" customFormat="1">
      <c r="B1099" s="155"/>
      <c r="D1099" s="156" t="s">
        <v>419</v>
      </c>
      <c r="E1099" s="157" t="s">
        <v>3</v>
      </c>
      <c r="F1099" s="158" t="s">
        <v>1677</v>
      </c>
      <c r="H1099" s="159">
        <v>1</v>
      </c>
      <c r="I1099" s="160"/>
      <c r="L1099" s="155"/>
      <c r="M1099" s="161"/>
      <c r="T1099" s="162"/>
      <c r="AT1099" s="157" t="s">
        <v>419</v>
      </c>
      <c r="AU1099" s="157" t="s">
        <v>114</v>
      </c>
      <c r="AV1099" s="12" t="s">
        <v>80</v>
      </c>
      <c r="AW1099" s="12" t="s">
        <v>33</v>
      </c>
      <c r="AX1099" s="12" t="s">
        <v>72</v>
      </c>
      <c r="AY1099" s="157" t="s">
        <v>408</v>
      </c>
    </row>
    <row r="1100" spans="2:65" s="14" customFormat="1">
      <c r="B1100" s="170"/>
      <c r="D1100" s="156" t="s">
        <v>419</v>
      </c>
      <c r="E1100" s="171" t="s">
        <v>3</v>
      </c>
      <c r="F1100" s="172" t="s">
        <v>451</v>
      </c>
      <c r="H1100" s="173">
        <v>1</v>
      </c>
      <c r="I1100" s="174"/>
      <c r="L1100" s="170"/>
      <c r="M1100" s="175"/>
      <c r="T1100" s="176"/>
      <c r="AT1100" s="171" t="s">
        <v>419</v>
      </c>
      <c r="AU1100" s="171" t="s">
        <v>114</v>
      </c>
      <c r="AV1100" s="14" t="s">
        <v>415</v>
      </c>
      <c r="AW1100" s="14" t="s">
        <v>33</v>
      </c>
      <c r="AX1100" s="14" t="s">
        <v>76</v>
      </c>
      <c r="AY1100" s="171" t="s">
        <v>408</v>
      </c>
    </row>
    <row r="1101" spans="2:65" s="1" customFormat="1" ht="44.25" customHeight="1">
      <c r="B1101" s="137"/>
      <c r="C1101" s="138" t="s">
        <v>1678</v>
      </c>
      <c r="D1101" s="138" t="s">
        <v>411</v>
      </c>
      <c r="E1101" s="139" t="s">
        <v>1679</v>
      </c>
      <c r="F1101" s="140" t="s">
        <v>1680</v>
      </c>
      <c r="G1101" s="141" t="s">
        <v>561</v>
      </c>
      <c r="H1101" s="142">
        <v>2</v>
      </c>
      <c r="I1101" s="143"/>
      <c r="J1101" s="144">
        <f>ROUND(I1101*H1101,2)</f>
        <v>0</v>
      </c>
      <c r="K1101" s="140" t="s">
        <v>414</v>
      </c>
      <c r="L1101" s="34"/>
      <c r="M1101" s="145" t="s">
        <v>3</v>
      </c>
      <c r="N1101" s="146" t="s">
        <v>43</v>
      </c>
      <c r="P1101" s="147">
        <f>O1101*H1101</f>
        <v>0</v>
      </c>
      <c r="Q1101" s="147">
        <v>3.5319999999999997E-2</v>
      </c>
      <c r="R1101" s="147">
        <f>Q1101*H1101</f>
        <v>7.0639999999999994E-2</v>
      </c>
      <c r="S1101" s="147">
        <v>0</v>
      </c>
      <c r="T1101" s="148">
        <f>S1101*H1101</f>
        <v>0</v>
      </c>
      <c r="AR1101" s="149" t="s">
        <v>98</v>
      </c>
      <c r="AT1101" s="149" t="s">
        <v>411</v>
      </c>
      <c r="AU1101" s="149" t="s">
        <v>114</v>
      </c>
      <c r="AY1101" s="19" t="s">
        <v>408</v>
      </c>
      <c r="BE1101" s="150">
        <f>IF(N1101="základní",J1101,0)</f>
        <v>0</v>
      </c>
      <c r="BF1101" s="150">
        <f>IF(N1101="snížená",J1101,0)</f>
        <v>0</v>
      </c>
      <c r="BG1101" s="150">
        <f>IF(N1101="zákl. přenesená",J1101,0)</f>
        <v>0</v>
      </c>
      <c r="BH1101" s="150">
        <f>IF(N1101="sníž. přenesená",J1101,0)</f>
        <v>0</v>
      </c>
      <c r="BI1101" s="150">
        <f>IF(N1101="nulová",J1101,0)</f>
        <v>0</v>
      </c>
      <c r="BJ1101" s="19" t="s">
        <v>76</v>
      </c>
      <c r="BK1101" s="150">
        <f>ROUND(I1101*H1101,2)</f>
        <v>0</v>
      </c>
      <c r="BL1101" s="19" t="s">
        <v>98</v>
      </c>
      <c r="BM1101" s="149" t="s">
        <v>1681</v>
      </c>
    </row>
    <row r="1102" spans="2:65" s="1" customFormat="1">
      <c r="B1102" s="34"/>
      <c r="D1102" s="151" t="s">
        <v>417</v>
      </c>
      <c r="F1102" s="152" t="s">
        <v>1682</v>
      </c>
      <c r="I1102" s="153"/>
      <c r="L1102" s="34"/>
      <c r="M1102" s="154"/>
      <c r="T1102" s="55"/>
      <c r="AT1102" s="19" t="s">
        <v>417</v>
      </c>
      <c r="AU1102" s="19" t="s">
        <v>114</v>
      </c>
    </row>
    <row r="1103" spans="2:65" s="1" customFormat="1" ht="37.799999999999997" customHeight="1">
      <c r="B1103" s="137"/>
      <c r="C1103" s="177" t="s">
        <v>1683</v>
      </c>
      <c r="D1103" s="177" t="s">
        <v>513</v>
      </c>
      <c r="E1103" s="178" t="s">
        <v>1684</v>
      </c>
      <c r="F1103" s="179" t="s">
        <v>1685</v>
      </c>
      <c r="G1103" s="180" t="s">
        <v>561</v>
      </c>
      <c r="H1103" s="181">
        <v>1</v>
      </c>
      <c r="I1103" s="182"/>
      <c r="J1103" s="183">
        <f>ROUND(I1103*H1103,2)</f>
        <v>0</v>
      </c>
      <c r="K1103" s="179" t="s">
        <v>414</v>
      </c>
      <c r="L1103" s="184"/>
      <c r="M1103" s="185" t="s">
        <v>3</v>
      </c>
      <c r="N1103" s="186" t="s">
        <v>43</v>
      </c>
      <c r="P1103" s="147">
        <f>O1103*H1103</f>
        <v>0</v>
      </c>
      <c r="Q1103" s="147">
        <v>3.0300000000000001E-2</v>
      </c>
      <c r="R1103" s="147">
        <f>Q1103*H1103</f>
        <v>3.0300000000000001E-2</v>
      </c>
      <c r="S1103" s="147">
        <v>0</v>
      </c>
      <c r="T1103" s="148">
        <f>S1103*H1103</f>
        <v>0</v>
      </c>
      <c r="AR1103" s="149" t="s">
        <v>616</v>
      </c>
      <c r="AT1103" s="149" t="s">
        <v>513</v>
      </c>
      <c r="AU1103" s="149" t="s">
        <v>114</v>
      </c>
      <c r="AY1103" s="19" t="s">
        <v>408</v>
      </c>
      <c r="BE1103" s="150">
        <f>IF(N1103="základní",J1103,0)</f>
        <v>0</v>
      </c>
      <c r="BF1103" s="150">
        <f>IF(N1103="snížená",J1103,0)</f>
        <v>0</v>
      </c>
      <c r="BG1103" s="150">
        <f>IF(N1103="zákl. přenesená",J1103,0)</f>
        <v>0</v>
      </c>
      <c r="BH1103" s="150">
        <f>IF(N1103="sníž. přenesená",J1103,0)</f>
        <v>0</v>
      </c>
      <c r="BI1103" s="150">
        <f>IF(N1103="nulová",J1103,0)</f>
        <v>0</v>
      </c>
      <c r="BJ1103" s="19" t="s">
        <v>76</v>
      </c>
      <c r="BK1103" s="150">
        <f>ROUND(I1103*H1103,2)</f>
        <v>0</v>
      </c>
      <c r="BL1103" s="19" t="s">
        <v>98</v>
      </c>
      <c r="BM1103" s="149" t="s">
        <v>1686</v>
      </c>
    </row>
    <row r="1104" spans="2:65" s="12" customFormat="1">
      <c r="B1104" s="155"/>
      <c r="D1104" s="156" t="s">
        <v>419</v>
      </c>
      <c r="E1104" s="157" t="s">
        <v>3</v>
      </c>
      <c r="F1104" s="158" t="s">
        <v>1687</v>
      </c>
      <c r="H1104" s="159">
        <v>1</v>
      </c>
      <c r="I1104" s="160"/>
      <c r="L1104" s="155"/>
      <c r="M1104" s="161"/>
      <c r="T1104" s="162"/>
      <c r="AT1104" s="157" t="s">
        <v>419</v>
      </c>
      <c r="AU1104" s="157" t="s">
        <v>114</v>
      </c>
      <c r="AV1104" s="12" t="s">
        <v>80</v>
      </c>
      <c r="AW1104" s="12" t="s">
        <v>33</v>
      </c>
      <c r="AX1104" s="12" t="s">
        <v>76</v>
      </c>
      <c r="AY1104" s="157" t="s">
        <v>408</v>
      </c>
    </row>
    <row r="1105" spans="2:65" s="1" customFormat="1" ht="24.15" customHeight="1">
      <c r="B1105" s="137"/>
      <c r="C1105" s="177" t="s">
        <v>1688</v>
      </c>
      <c r="D1105" s="177" t="s">
        <v>513</v>
      </c>
      <c r="E1105" s="178" t="s">
        <v>1689</v>
      </c>
      <c r="F1105" s="179" t="s">
        <v>1690</v>
      </c>
      <c r="G1105" s="180" t="s">
        <v>561</v>
      </c>
      <c r="H1105" s="181">
        <v>1</v>
      </c>
      <c r="I1105" s="182"/>
      <c r="J1105" s="183">
        <f>ROUND(I1105*H1105,2)</f>
        <v>0</v>
      </c>
      <c r="K1105" s="179" t="s">
        <v>1628</v>
      </c>
      <c r="L1105" s="184"/>
      <c r="M1105" s="185" t="s">
        <v>3</v>
      </c>
      <c r="N1105" s="186" t="s">
        <v>43</v>
      </c>
      <c r="P1105" s="147">
        <f>O1105*H1105</f>
        <v>0</v>
      </c>
      <c r="Q1105" s="147">
        <v>3.0300000000000001E-2</v>
      </c>
      <c r="R1105" s="147">
        <f>Q1105*H1105</f>
        <v>3.0300000000000001E-2</v>
      </c>
      <c r="S1105" s="147">
        <v>0</v>
      </c>
      <c r="T1105" s="148">
        <f>S1105*H1105</f>
        <v>0</v>
      </c>
      <c r="AR1105" s="149" t="s">
        <v>616</v>
      </c>
      <c r="AT1105" s="149" t="s">
        <v>513</v>
      </c>
      <c r="AU1105" s="149" t="s">
        <v>114</v>
      </c>
      <c r="AY1105" s="19" t="s">
        <v>408</v>
      </c>
      <c r="BE1105" s="150">
        <f>IF(N1105="základní",J1105,0)</f>
        <v>0</v>
      </c>
      <c r="BF1105" s="150">
        <f>IF(N1105="snížená",J1105,0)</f>
        <v>0</v>
      </c>
      <c r="BG1105" s="150">
        <f>IF(N1105="zákl. přenesená",J1105,0)</f>
        <v>0</v>
      </c>
      <c r="BH1105" s="150">
        <f>IF(N1105="sníž. přenesená",J1105,0)</f>
        <v>0</v>
      </c>
      <c r="BI1105" s="150">
        <f>IF(N1105="nulová",J1105,0)</f>
        <v>0</v>
      </c>
      <c r="BJ1105" s="19" t="s">
        <v>76</v>
      </c>
      <c r="BK1105" s="150">
        <f>ROUND(I1105*H1105,2)</f>
        <v>0</v>
      </c>
      <c r="BL1105" s="19" t="s">
        <v>98</v>
      </c>
      <c r="BM1105" s="149" t="s">
        <v>1691</v>
      </c>
    </row>
    <row r="1106" spans="2:65" s="12" customFormat="1">
      <c r="B1106" s="155"/>
      <c r="D1106" s="156" t="s">
        <v>419</v>
      </c>
      <c r="E1106" s="157" t="s">
        <v>3</v>
      </c>
      <c r="F1106" s="158" t="s">
        <v>1692</v>
      </c>
      <c r="H1106" s="159">
        <v>1</v>
      </c>
      <c r="I1106" s="160"/>
      <c r="L1106" s="155"/>
      <c r="M1106" s="161"/>
      <c r="T1106" s="162"/>
      <c r="AT1106" s="157" t="s">
        <v>419</v>
      </c>
      <c r="AU1106" s="157" t="s">
        <v>114</v>
      </c>
      <c r="AV1106" s="12" t="s">
        <v>80</v>
      </c>
      <c r="AW1106" s="12" t="s">
        <v>33</v>
      </c>
      <c r="AX1106" s="12" t="s">
        <v>76</v>
      </c>
      <c r="AY1106" s="157" t="s">
        <v>408</v>
      </c>
    </row>
    <row r="1107" spans="2:65" s="1" customFormat="1" ht="37.799999999999997" customHeight="1">
      <c r="B1107" s="137"/>
      <c r="C1107" s="138" t="s">
        <v>1693</v>
      </c>
      <c r="D1107" s="138" t="s">
        <v>411</v>
      </c>
      <c r="E1107" s="139" t="s">
        <v>1694</v>
      </c>
      <c r="F1107" s="140" t="s">
        <v>1695</v>
      </c>
      <c r="G1107" s="141" t="s">
        <v>561</v>
      </c>
      <c r="H1107" s="142">
        <v>1</v>
      </c>
      <c r="I1107" s="143"/>
      <c r="J1107" s="144">
        <f>ROUND(I1107*H1107,2)</f>
        <v>0</v>
      </c>
      <c r="K1107" s="140" t="s">
        <v>414</v>
      </c>
      <c r="L1107" s="34"/>
      <c r="M1107" s="145" t="s">
        <v>3</v>
      </c>
      <c r="N1107" s="146" t="s">
        <v>43</v>
      </c>
      <c r="P1107" s="147">
        <f>O1107*H1107</f>
        <v>0</v>
      </c>
      <c r="Q1107" s="147">
        <v>5.3615999999999997E-2</v>
      </c>
      <c r="R1107" s="147">
        <f>Q1107*H1107</f>
        <v>5.3615999999999997E-2</v>
      </c>
      <c r="S1107" s="147">
        <v>0</v>
      </c>
      <c r="T1107" s="148">
        <f>S1107*H1107</f>
        <v>0</v>
      </c>
      <c r="AR1107" s="149" t="s">
        <v>98</v>
      </c>
      <c r="AT1107" s="149" t="s">
        <v>411</v>
      </c>
      <c r="AU1107" s="149" t="s">
        <v>114</v>
      </c>
      <c r="AY1107" s="19" t="s">
        <v>408</v>
      </c>
      <c r="BE1107" s="150">
        <f>IF(N1107="základní",J1107,0)</f>
        <v>0</v>
      </c>
      <c r="BF1107" s="150">
        <f>IF(N1107="snížená",J1107,0)</f>
        <v>0</v>
      </c>
      <c r="BG1107" s="150">
        <f>IF(N1107="zákl. přenesená",J1107,0)</f>
        <v>0</v>
      </c>
      <c r="BH1107" s="150">
        <f>IF(N1107="sníž. přenesená",J1107,0)</f>
        <v>0</v>
      </c>
      <c r="BI1107" s="150">
        <f>IF(N1107="nulová",J1107,0)</f>
        <v>0</v>
      </c>
      <c r="BJ1107" s="19" t="s">
        <v>76</v>
      </c>
      <c r="BK1107" s="150">
        <f>ROUND(I1107*H1107,2)</f>
        <v>0</v>
      </c>
      <c r="BL1107" s="19" t="s">
        <v>98</v>
      </c>
      <c r="BM1107" s="149" t="s">
        <v>1696</v>
      </c>
    </row>
    <row r="1108" spans="2:65" s="1" customFormat="1">
      <c r="B1108" s="34"/>
      <c r="D1108" s="151" t="s">
        <v>417</v>
      </c>
      <c r="F1108" s="152" t="s">
        <v>1697</v>
      </c>
      <c r="I1108" s="153"/>
      <c r="L1108" s="34"/>
      <c r="M1108" s="154"/>
      <c r="T1108" s="55"/>
      <c r="AT1108" s="19" t="s">
        <v>417</v>
      </c>
      <c r="AU1108" s="19" t="s">
        <v>114</v>
      </c>
    </row>
    <row r="1109" spans="2:65" s="12" customFormat="1">
      <c r="B1109" s="155"/>
      <c r="D1109" s="156" t="s">
        <v>419</v>
      </c>
      <c r="E1109" s="157" t="s">
        <v>3</v>
      </c>
      <c r="F1109" s="158" t="s">
        <v>1698</v>
      </c>
      <c r="H1109" s="159">
        <v>1</v>
      </c>
      <c r="I1109" s="160"/>
      <c r="L1109" s="155"/>
      <c r="M1109" s="161"/>
      <c r="T1109" s="162"/>
      <c r="AT1109" s="157" t="s">
        <v>419</v>
      </c>
      <c r="AU1109" s="157" t="s">
        <v>114</v>
      </c>
      <c r="AV1109" s="12" t="s">
        <v>80</v>
      </c>
      <c r="AW1109" s="12" t="s">
        <v>33</v>
      </c>
      <c r="AX1109" s="12" t="s">
        <v>76</v>
      </c>
      <c r="AY1109" s="157" t="s">
        <v>408</v>
      </c>
    </row>
    <row r="1110" spans="2:65" s="1" customFormat="1" ht="24.15" customHeight="1">
      <c r="B1110" s="137"/>
      <c r="C1110" s="177" t="s">
        <v>1699</v>
      </c>
      <c r="D1110" s="177" t="s">
        <v>513</v>
      </c>
      <c r="E1110" s="178" t="s">
        <v>1700</v>
      </c>
      <c r="F1110" s="179" t="s">
        <v>1701</v>
      </c>
      <c r="G1110" s="180" t="s">
        <v>561</v>
      </c>
      <c r="H1110" s="181">
        <v>1</v>
      </c>
      <c r="I1110" s="182"/>
      <c r="J1110" s="183">
        <f>ROUND(I1110*H1110,2)</f>
        <v>0</v>
      </c>
      <c r="K1110" s="179" t="s">
        <v>414</v>
      </c>
      <c r="L1110" s="184"/>
      <c r="M1110" s="185" t="s">
        <v>3</v>
      </c>
      <c r="N1110" s="186" t="s">
        <v>43</v>
      </c>
      <c r="P1110" s="147">
        <f>O1110*H1110</f>
        <v>0</v>
      </c>
      <c r="Q1110" s="147">
        <v>3.6999999999999998E-2</v>
      </c>
      <c r="R1110" s="147">
        <f>Q1110*H1110</f>
        <v>3.6999999999999998E-2</v>
      </c>
      <c r="S1110" s="147">
        <v>0</v>
      </c>
      <c r="T1110" s="148">
        <f>S1110*H1110</f>
        <v>0</v>
      </c>
      <c r="AR1110" s="149" t="s">
        <v>616</v>
      </c>
      <c r="AT1110" s="149" t="s">
        <v>513</v>
      </c>
      <c r="AU1110" s="149" t="s">
        <v>114</v>
      </c>
      <c r="AY1110" s="19" t="s">
        <v>408</v>
      </c>
      <c r="BE1110" s="150">
        <f>IF(N1110="základní",J1110,0)</f>
        <v>0</v>
      </c>
      <c r="BF1110" s="150">
        <f>IF(N1110="snížená",J1110,0)</f>
        <v>0</v>
      </c>
      <c r="BG1110" s="150">
        <f>IF(N1110="zákl. přenesená",J1110,0)</f>
        <v>0</v>
      </c>
      <c r="BH1110" s="150">
        <f>IF(N1110="sníž. přenesená",J1110,0)</f>
        <v>0</v>
      </c>
      <c r="BI1110" s="150">
        <f>IF(N1110="nulová",J1110,0)</f>
        <v>0</v>
      </c>
      <c r="BJ1110" s="19" t="s">
        <v>76</v>
      </c>
      <c r="BK1110" s="150">
        <f>ROUND(I1110*H1110,2)</f>
        <v>0</v>
      </c>
      <c r="BL1110" s="19" t="s">
        <v>98</v>
      </c>
      <c r="BM1110" s="149" t="s">
        <v>1702</v>
      </c>
    </row>
    <row r="1111" spans="2:65" s="1" customFormat="1" ht="24.15" customHeight="1">
      <c r="B1111" s="137"/>
      <c r="C1111" s="138" t="s">
        <v>1703</v>
      </c>
      <c r="D1111" s="138" t="s">
        <v>411</v>
      </c>
      <c r="E1111" s="139" t="s">
        <v>1704</v>
      </c>
      <c r="F1111" s="140" t="s">
        <v>1705</v>
      </c>
      <c r="G1111" s="141" t="s">
        <v>117</v>
      </c>
      <c r="H1111" s="142">
        <v>22.725000000000001</v>
      </c>
      <c r="I1111" s="143"/>
      <c r="J1111" s="144">
        <f>ROUND(I1111*H1111,2)</f>
        <v>0</v>
      </c>
      <c r="K1111" s="140" t="s">
        <v>414</v>
      </c>
      <c r="L1111" s="34"/>
      <c r="M1111" s="145" t="s">
        <v>3</v>
      </c>
      <c r="N1111" s="146" t="s">
        <v>43</v>
      </c>
      <c r="P1111" s="147">
        <f>O1111*H1111</f>
        <v>0</v>
      </c>
      <c r="Q1111" s="147">
        <v>1.4375E-4</v>
      </c>
      <c r="R1111" s="147">
        <f>Q1111*H1111</f>
        <v>3.2667187500000001E-3</v>
      </c>
      <c r="S1111" s="147">
        <v>0</v>
      </c>
      <c r="T1111" s="148">
        <f>S1111*H1111</f>
        <v>0</v>
      </c>
      <c r="AR1111" s="149" t="s">
        <v>98</v>
      </c>
      <c r="AT1111" s="149" t="s">
        <v>411</v>
      </c>
      <c r="AU1111" s="149" t="s">
        <v>114</v>
      </c>
      <c r="AY1111" s="19" t="s">
        <v>408</v>
      </c>
      <c r="BE1111" s="150">
        <f>IF(N1111="základní",J1111,0)</f>
        <v>0</v>
      </c>
      <c r="BF1111" s="150">
        <f>IF(N1111="snížená",J1111,0)</f>
        <v>0</v>
      </c>
      <c r="BG1111" s="150">
        <f>IF(N1111="zákl. přenesená",J1111,0)</f>
        <v>0</v>
      </c>
      <c r="BH1111" s="150">
        <f>IF(N1111="sníž. přenesená",J1111,0)</f>
        <v>0</v>
      </c>
      <c r="BI1111" s="150">
        <f>IF(N1111="nulová",J1111,0)</f>
        <v>0</v>
      </c>
      <c r="BJ1111" s="19" t="s">
        <v>76</v>
      </c>
      <c r="BK1111" s="150">
        <f>ROUND(I1111*H1111,2)</f>
        <v>0</v>
      </c>
      <c r="BL1111" s="19" t="s">
        <v>98</v>
      </c>
      <c r="BM1111" s="149" t="s">
        <v>1706</v>
      </c>
    </row>
    <row r="1112" spans="2:65" s="1" customFormat="1">
      <c r="B1112" s="34"/>
      <c r="D1112" s="151" t="s">
        <v>417</v>
      </c>
      <c r="F1112" s="152" t="s">
        <v>1707</v>
      </c>
      <c r="I1112" s="153"/>
      <c r="L1112" s="34"/>
      <c r="M1112" s="154"/>
      <c r="T1112" s="55"/>
      <c r="AT1112" s="19" t="s">
        <v>417</v>
      </c>
      <c r="AU1112" s="19" t="s">
        <v>114</v>
      </c>
    </row>
    <row r="1113" spans="2:65" s="12" customFormat="1">
      <c r="B1113" s="155"/>
      <c r="D1113" s="156" t="s">
        <v>419</v>
      </c>
      <c r="E1113" s="157" t="s">
        <v>3</v>
      </c>
      <c r="F1113" s="158" t="s">
        <v>1708</v>
      </c>
      <c r="H1113" s="159">
        <v>4.08</v>
      </c>
      <c r="I1113" s="160"/>
      <c r="L1113" s="155"/>
      <c r="M1113" s="161"/>
      <c r="T1113" s="162"/>
      <c r="AT1113" s="157" t="s">
        <v>419</v>
      </c>
      <c r="AU1113" s="157" t="s">
        <v>114</v>
      </c>
      <c r="AV1113" s="12" t="s">
        <v>80</v>
      </c>
      <c r="AW1113" s="12" t="s">
        <v>33</v>
      </c>
      <c r="AX1113" s="12" t="s">
        <v>72</v>
      </c>
      <c r="AY1113" s="157" t="s">
        <v>408</v>
      </c>
    </row>
    <row r="1114" spans="2:65" s="12" customFormat="1">
      <c r="B1114" s="155"/>
      <c r="D1114" s="156" t="s">
        <v>419</v>
      </c>
      <c r="E1114" s="157" t="s">
        <v>3</v>
      </c>
      <c r="F1114" s="158" t="s">
        <v>1709</v>
      </c>
      <c r="H1114" s="159">
        <v>1.7849999999999999</v>
      </c>
      <c r="I1114" s="160"/>
      <c r="L1114" s="155"/>
      <c r="M1114" s="161"/>
      <c r="T1114" s="162"/>
      <c r="AT1114" s="157" t="s">
        <v>419</v>
      </c>
      <c r="AU1114" s="157" t="s">
        <v>114</v>
      </c>
      <c r="AV1114" s="12" t="s">
        <v>80</v>
      </c>
      <c r="AW1114" s="12" t="s">
        <v>33</v>
      </c>
      <c r="AX1114" s="12" t="s">
        <v>72</v>
      </c>
      <c r="AY1114" s="157" t="s">
        <v>408</v>
      </c>
    </row>
    <row r="1115" spans="2:65" s="12" customFormat="1">
      <c r="B1115" s="155"/>
      <c r="D1115" s="156" t="s">
        <v>419</v>
      </c>
      <c r="E1115" s="157" t="s">
        <v>3</v>
      </c>
      <c r="F1115" s="158" t="s">
        <v>1710</v>
      </c>
      <c r="H1115" s="159">
        <v>6</v>
      </c>
      <c r="I1115" s="160"/>
      <c r="L1115" s="155"/>
      <c r="M1115" s="161"/>
      <c r="T1115" s="162"/>
      <c r="AT1115" s="157" t="s">
        <v>419</v>
      </c>
      <c r="AU1115" s="157" t="s">
        <v>114</v>
      </c>
      <c r="AV1115" s="12" t="s">
        <v>80</v>
      </c>
      <c r="AW1115" s="12" t="s">
        <v>33</v>
      </c>
      <c r="AX1115" s="12" t="s">
        <v>72</v>
      </c>
      <c r="AY1115" s="157" t="s">
        <v>408</v>
      </c>
    </row>
    <row r="1116" spans="2:65" s="12" customFormat="1">
      <c r="B1116" s="155"/>
      <c r="D1116" s="156" t="s">
        <v>419</v>
      </c>
      <c r="E1116" s="157" t="s">
        <v>3</v>
      </c>
      <c r="F1116" s="158" t="s">
        <v>1711</v>
      </c>
      <c r="H1116" s="159">
        <v>1</v>
      </c>
      <c r="I1116" s="160"/>
      <c r="L1116" s="155"/>
      <c r="M1116" s="161"/>
      <c r="T1116" s="162"/>
      <c r="AT1116" s="157" t="s">
        <v>419</v>
      </c>
      <c r="AU1116" s="157" t="s">
        <v>114</v>
      </c>
      <c r="AV1116" s="12" t="s">
        <v>80</v>
      </c>
      <c r="AW1116" s="12" t="s">
        <v>33</v>
      </c>
      <c r="AX1116" s="12" t="s">
        <v>72</v>
      </c>
      <c r="AY1116" s="157" t="s">
        <v>408</v>
      </c>
    </row>
    <row r="1117" spans="2:65" s="12" customFormat="1">
      <c r="B1117" s="155"/>
      <c r="D1117" s="156" t="s">
        <v>419</v>
      </c>
      <c r="E1117" s="157" t="s">
        <v>3</v>
      </c>
      <c r="F1117" s="158" t="s">
        <v>1712</v>
      </c>
      <c r="H1117" s="159">
        <v>3.5</v>
      </c>
      <c r="I1117" s="160"/>
      <c r="L1117" s="155"/>
      <c r="M1117" s="161"/>
      <c r="T1117" s="162"/>
      <c r="AT1117" s="157" t="s">
        <v>419</v>
      </c>
      <c r="AU1117" s="157" t="s">
        <v>114</v>
      </c>
      <c r="AV1117" s="12" t="s">
        <v>80</v>
      </c>
      <c r="AW1117" s="12" t="s">
        <v>33</v>
      </c>
      <c r="AX1117" s="12" t="s">
        <v>72</v>
      </c>
      <c r="AY1117" s="157" t="s">
        <v>408</v>
      </c>
    </row>
    <row r="1118" spans="2:65" s="12" customFormat="1">
      <c r="B1118" s="155"/>
      <c r="D1118" s="156" t="s">
        <v>419</v>
      </c>
      <c r="E1118" s="157" t="s">
        <v>3</v>
      </c>
      <c r="F1118" s="158" t="s">
        <v>1713</v>
      </c>
      <c r="H1118" s="159">
        <v>1.96</v>
      </c>
      <c r="I1118" s="160"/>
      <c r="L1118" s="155"/>
      <c r="M1118" s="161"/>
      <c r="T1118" s="162"/>
      <c r="AT1118" s="157" t="s">
        <v>419</v>
      </c>
      <c r="AU1118" s="157" t="s">
        <v>114</v>
      </c>
      <c r="AV1118" s="12" t="s">
        <v>80</v>
      </c>
      <c r="AW1118" s="12" t="s">
        <v>33</v>
      </c>
      <c r="AX1118" s="12" t="s">
        <v>72</v>
      </c>
      <c r="AY1118" s="157" t="s">
        <v>408</v>
      </c>
    </row>
    <row r="1119" spans="2:65" s="12" customFormat="1">
      <c r="B1119" s="155"/>
      <c r="D1119" s="156" t="s">
        <v>419</v>
      </c>
      <c r="E1119" s="157" t="s">
        <v>3</v>
      </c>
      <c r="F1119" s="158" t="s">
        <v>1714</v>
      </c>
      <c r="H1119" s="159">
        <v>3.36</v>
      </c>
      <c r="I1119" s="160"/>
      <c r="L1119" s="155"/>
      <c r="M1119" s="161"/>
      <c r="T1119" s="162"/>
      <c r="AT1119" s="157" t="s">
        <v>419</v>
      </c>
      <c r="AU1119" s="157" t="s">
        <v>114</v>
      </c>
      <c r="AV1119" s="12" t="s">
        <v>80</v>
      </c>
      <c r="AW1119" s="12" t="s">
        <v>33</v>
      </c>
      <c r="AX1119" s="12" t="s">
        <v>72</v>
      </c>
      <c r="AY1119" s="157" t="s">
        <v>408</v>
      </c>
    </row>
    <row r="1120" spans="2:65" s="12" customFormat="1">
      <c r="B1120" s="155"/>
      <c r="D1120" s="156" t="s">
        <v>419</v>
      </c>
      <c r="E1120" s="157" t="s">
        <v>3</v>
      </c>
      <c r="F1120" s="158" t="s">
        <v>1715</v>
      </c>
      <c r="H1120" s="159">
        <v>1.04</v>
      </c>
      <c r="I1120" s="160"/>
      <c r="L1120" s="155"/>
      <c r="M1120" s="161"/>
      <c r="T1120" s="162"/>
      <c r="AT1120" s="157" t="s">
        <v>419</v>
      </c>
      <c r="AU1120" s="157" t="s">
        <v>114</v>
      </c>
      <c r="AV1120" s="12" t="s">
        <v>80</v>
      </c>
      <c r="AW1120" s="12" t="s">
        <v>33</v>
      </c>
      <c r="AX1120" s="12" t="s">
        <v>72</v>
      </c>
      <c r="AY1120" s="157" t="s">
        <v>408</v>
      </c>
    </row>
    <row r="1121" spans="2:65" s="14" customFormat="1">
      <c r="B1121" s="170"/>
      <c r="D1121" s="156" t="s">
        <v>419</v>
      </c>
      <c r="E1121" s="171" t="s">
        <v>3</v>
      </c>
      <c r="F1121" s="172" t="s">
        <v>451</v>
      </c>
      <c r="H1121" s="173">
        <v>22.725000000000001</v>
      </c>
      <c r="I1121" s="174"/>
      <c r="L1121" s="170"/>
      <c r="M1121" s="175"/>
      <c r="T1121" s="176"/>
      <c r="AT1121" s="171" t="s">
        <v>419</v>
      </c>
      <c r="AU1121" s="171" t="s">
        <v>114</v>
      </c>
      <c r="AV1121" s="14" t="s">
        <v>415</v>
      </c>
      <c r="AW1121" s="14" t="s">
        <v>33</v>
      </c>
      <c r="AX1121" s="14" t="s">
        <v>76</v>
      </c>
      <c r="AY1121" s="171" t="s">
        <v>408</v>
      </c>
    </row>
    <row r="1122" spans="2:65" s="1" customFormat="1" ht="24.15" customHeight="1">
      <c r="B1122" s="137"/>
      <c r="C1122" s="138" t="s">
        <v>1716</v>
      </c>
      <c r="D1122" s="138" t="s">
        <v>411</v>
      </c>
      <c r="E1122" s="139" t="s">
        <v>1717</v>
      </c>
      <c r="F1122" s="140" t="s">
        <v>1718</v>
      </c>
      <c r="G1122" s="141" t="s">
        <v>117</v>
      </c>
      <c r="H1122" s="142">
        <v>22.725000000000001</v>
      </c>
      <c r="I1122" s="143"/>
      <c r="J1122" s="144">
        <f>ROUND(I1122*H1122,2)</f>
        <v>0</v>
      </c>
      <c r="K1122" s="140" t="s">
        <v>414</v>
      </c>
      <c r="L1122" s="34"/>
      <c r="M1122" s="145" t="s">
        <v>3</v>
      </c>
      <c r="N1122" s="146" t="s">
        <v>43</v>
      </c>
      <c r="P1122" s="147">
        <f>O1122*H1122</f>
        <v>0</v>
      </c>
      <c r="Q1122" s="147">
        <v>1.2305000000000001E-4</v>
      </c>
      <c r="R1122" s="147">
        <f>Q1122*H1122</f>
        <v>2.7963112500000004E-3</v>
      </c>
      <c r="S1122" s="147">
        <v>0</v>
      </c>
      <c r="T1122" s="148">
        <f>S1122*H1122</f>
        <v>0</v>
      </c>
      <c r="AR1122" s="149" t="s">
        <v>98</v>
      </c>
      <c r="AT1122" s="149" t="s">
        <v>411</v>
      </c>
      <c r="AU1122" s="149" t="s">
        <v>114</v>
      </c>
      <c r="AY1122" s="19" t="s">
        <v>408</v>
      </c>
      <c r="BE1122" s="150">
        <f>IF(N1122="základní",J1122,0)</f>
        <v>0</v>
      </c>
      <c r="BF1122" s="150">
        <f>IF(N1122="snížená",J1122,0)</f>
        <v>0</v>
      </c>
      <c r="BG1122" s="150">
        <f>IF(N1122="zákl. přenesená",J1122,0)</f>
        <v>0</v>
      </c>
      <c r="BH1122" s="150">
        <f>IF(N1122="sníž. přenesená",J1122,0)</f>
        <v>0</v>
      </c>
      <c r="BI1122" s="150">
        <f>IF(N1122="nulová",J1122,0)</f>
        <v>0</v>
      </c>
      <c r="BJ1122" s="19" t="s">
        <v>76</v>
      </c>
      <c r="BK1122" s="150">
        <f>ROUND(I1122*H1122,2)</f>
        <v>0</v>
      </c>
      <c r="BL1122" s="19" t="s">
        <v>98</v>
      </c>
      <c r="BM1122" s="149" t="s">
        <v>1719</v>
      </c>
    </row>
    <row r="1123" spans="2:65" s="1" customFormat="1">
      <c r="B1123" s="34"/>
      <c r="D1123" s="151" t="s">
        <v>417</v>
      </c>
      <c r="F1123" s="152" t="s">
        <v>1720</v>
      </c>
      <c r="I1123" s="153"/>
      <c r="L1123" s="34"/>
      <c r="M1123" s="154"/>
      <c r="T1123" s="55"/>
      <c r="AT1123" s="19" t="s">
        <v>417</v>
      </c>
      <c r="AU1123" s="19" t="s">
        <v>114</v>
      </c>
    </row>
    <row r="1124" spans="2:65" s="11" customFormat="1" ht="22.8" customHeight="1">
      <c r="B1124" s="125"/>
      <c r="D1124" s="126" t="s">
        <v>71</v>
      </c>
      <c r="E1124" s="135" t="s">
        <v>107</v>
      </c>
      <c r="F1124" s="135" t="s">
        <v>1721</v>
      </c>
      <c r="I1124" s="128"/>
      <c r="J1124" s="136">
        <f>BK1124</f>
        <v>0</v>
      </c>
      <c r="L1124" s="125"/>
      <c r="M1124" s="130"/>
      <c r="P1124" s="131">
        <f>SUM(P1125:P1139)</f>
        <v>0</v>
      </c>
      <c r="R1124" s="131">
        <f>SUM(R1125:R1139)</f>
        <v>0.14560707000000001</v>
      </c>
      <c r="T1124" s="132">
        <f>SUM(T1125:T1139)</f>
        <v>0</v>
      </c>
      <c r="AR1124" s="126" t="s">
        <v>76</v>
      </c>
      <c r="AT1124" s="133" t="s">
        <v>71</v>
      </c>
      <c r="AU1124" s="133" t="s">
        <v>76</v>
      </c>
      <c r="AY1124" s="126" t="s">
        <v>408</v>
      </c>
      <c r="BK1124" s="134">
        <f>SUM(BK1125:BK1139)</f>
        <v>0</v>
      </c>
    </row>
    <row r="1125" spans="2:65" s="1" customFormat="1" ht="24.15" customHeight="1">
      <c r="B1125" s="137"/>
      <c r="C1125" s="138" t="s">
        <v>1722</v>
      </c>
      <c r="D1125" s="138" t="s">
        <v>411</v>
      </c>
      <c r="E1125" s="139" t="s">
        <v>1723</v>
      </c>
      <c r="F1125" s="140" t="s">
        <v>1724</v>
      </c>
      <c r="G1125" s="141" t="s">
        <v>561</v>
      </c>
      <c r="H1125" s="142">
        <v>5</v>
      </c>
      <c r="I1125" s="143"/>
      <c r="J1125" s="144">
        <f>ROUND(I1125*H1125,2)</f>
        <v>0</v>
      </c>
      <c r="K1125" s="140" t="s">
        <v>414</v>
      </c>
      <c r="L1125" s="34"/>
      <c r="M1125" s="145" t="s">
        <v>3</v>
      </c>
      <c r="N1125" s="146" t="s">
        <v>43</v>
      </c>
      <c r="P1125" s="147">
        <f>O1125*H1125</f>
        <v>0</v>
      </c>
      <c r="Q1125" s="147">
        <v>0</v>
      </c>
      <c r="R1125" s="147">
        <f>Q1125*H1125</f>
        <v>0</v>
      </c>
      <c r="S1125" s="147">
        <v>0</v>
      </c>
      <c r="T1125" s="148">
        <f>S1125*H1125</f>
        <v>0</v>
      </c>
      <c r="AR1125" s="149" t="s">
        <v>98</v>
      </c>
      <c r="AT1125" s="149" t="s">
        <v>411</v>
      </c>
      <c r="AU1125" s="149" t="s">
        <v>80</v>
      </c>
      <c r="AY1125" s="19" t="s">
        <v>408</v>
      </c>
      <c r="BE1125" s="150">
        <f>IF(N1125="základní",J1125,0)</f>
        <v>0</v>
      </c>
      <c r="BF1125" s="150">
        <f>IF(N1125="snížená",J1125,0)</f>
        <v>0</v>
      </c>
      <c r="BG1125" s="150">
        <f>IF(N1125="zákl. přenesená",J1125,0)</f>
        <v>0</v>
      </c>
      <c r="BH1125" s="150">
        <f>IF(N1125="sníž. přenesená",J1125,0)</f>
        <v>0</v>
      </c>
      <c r="BI1125" s="150">
        <f>IF(N1125="nulová",J1125,0)</f>
        <v>0</v>
      </c>
      <c r="BJ1125" s="19" t="s">
        <v>76</v>
      </c>
      <c r="BK1125" s="150">
        <f>ROUND(I1125*H1125,2)</f>
        <v>0</v>
      </c>
      <c r="BL1125" s="19" t="s">
        <v>98</v>
      </c>
      <c r="BM1125" s="149" t="s">
        <v>1725</v>
      </c>
    </row>
    <row r="1126" spans="2:65" s="1" customFormat="1">
      <c r="B1126" s="34"/>
      <c r="D1126" s="151" t="s">
        <v>417</v>
      </c>
      <c r="F1126" s="152" t="s">
        <v>1726</v>
      </c>
      <c r="I1126" s="153"/>
      <c r="L1126" s="34"/>
      <c r="M1126" s="154"/>
      <c r="T1126" s="55"/>
      <c r="AT1126" s="19" t="s">
        <v>417</v>
      </c>
      <c r="AU1126" s="19" t="s">
        <v>80</v>
      </c>
    </row>
    <row r="1127" spans="2:65" s="1" customFormat="1" ht="16.5" customHeight="1">
      <c r="B1127" s="137"/>
      <c r="C1127" s="177" t="s">
        <v>1727</v>
      </c>
      <c r="D1127" s="177" t="s">
        <v>513</v>
      </c>
      <c r="E1127" s="178" t="s">
        <v>1728</v>
      </c>
      <c r="F1127" s="179" t="s">
        <v>1729</v>
      </c>
      <c r="G1127" s="180" t="s">
        <v>561</v>
      </c>
      <c r="H1127" s="181">
        <v>5</v>
      </c>
      <c r="I1127" s="182"/>
      <c r="J1127" s="183">
        <f>ROUND(I1127*H1127,2)</f>
        <v>0</v>
      </c>
      <c r="K1127" s="179" t="s">
        <v>665</v>
      </c>
      <c r="L1127" s="184"/>
      <c r="M1127" s="185" t="s">
        <v>3</v>
      </c>
      <c r="N1127" s="186" t="s">
        <v>43</v>
      </c>
      <c r="P1127" s="147">
        <f>O1127*H1127</f>
        <v>0</v>
      </c>
      <c r="Q1127" s="147">
        <v>0</v>
      </c>
      <c r="R1127" s="147">
        <f>Q1127*H1127</f>
        <v>0</v>
      </c>
      <c r="S1127" s="147">
        <v>0</v>
      </c>
      <c r="T1127" s="148">
        <f>S1127*H1127</f>
        <v>0</v>
      </c>
      <c r="AR1127" s="149" t="s">
        <v>616</v>
      </c>
      <c r="AT1127" s="149" t="s">
        <v>513</v>
      </c>
      <c r="AU1127" s="149" t="s">
        <v>80</v>
      </c>
      <c r="AY1127" s="19" t="s">
        <v>408</v>
      </c>
      <c r="BE1127" s="150">
        <f>IF(N1127="základní",J1127,0)</f>
        <v>0</v>
      </c>
      <c r="BF1127" s="150">
        <f>IF(N1127="snížená",J1127,0)</f>
        <v>0</v>
      </c>
      <c r="BG1127" s="150">
        <f>IF(N1127="zákl. přenesená",J1127,0)</f>
        <v>0</v>
      </c>
      <c r="BH1127" s="150">
        <f>IF(N1127="sníž. přenesená",J1127,0)</f>
        <v>0</v>
      </c>
      <c r="BI1127" s="150">
        <f>IF(N1127="nulová",J1127,0)</f>
        <v>0</v>
      </c>
      <c r="BJ1127" s="19" t="s">
        <v>76</v>
      </c>
      <c r="BK1127" s="150">
        <f>ROUND(I1127*H1127,2)</f>
        <v>0</v>
      </c>
      <c r="BL1127" s="19" t="s">
        <v>98</v>
      </c>
      <c r="BM1127" s="149" t="s">
        <v>1730</v>
      </c>
    </row>
    <row r="1128" spans="2:65" s="1" customFormat="1" ht="24.15" customHeight="1">
      <c r="B1128" s="137"/>
      <c r="C1128" s="138" t="s">
        <v>1731</v>
      </c>
      <c r="D1128" s="138" t="s">
        <v>411</v>
      </c>
      <c r="E1128" s="139" t="s">
        <v>1732</v>
      </c>
      <c r="F1128" s="140" t="s">
        <v>1733</v>
      </c>
      <c r="G1128" s="141" t="s">
        <v>561</v>
      </c>
      <c r="H1128" s="142">
        <v>9</v>
      </c>
      <c r="I1128" s="143"/>
      <c r="J1128" s="144">
        <f>ROUND(I1128*H1128,2)</f>
        <v>0</v>
      </c>
      <c r="K1128" s="140" t="s">
        <v>414</v>
      </c>
      <c r="L1128" s="34"/>
      <c r="M1128" s="145" t="s">
        <v>3</v>
      </c>
      <c r="N1128" s="146" t="s">
        <v>43</v>
      </c>
      <c r="P1128" s="147">
        <f>O1128*H1128</f>
        <v>0</v>
      </c>
      <c r="Q1128" s="147">
        <v>1.76E-4</v>
      </c>
      <c r="R1128" s="147">
        <f>Q1128*H1128</f>
        <v>1.5839999999999999E-3</v>
      </c>
      <c r="S1128" s="147">
        <v>0</v>
      </c>
      <c r="T1128" s="148">
        <f>S1128*H1128</f>
        <v>0</v>
      </c>
      <c r="AR1128" s="149" t="s">
        <v>415</v>
      </c>
      <c r="AT1128" s="149" t="s">
        <v>411</v>
      </c>
      <c r="AU1128" s="149" t="s">
        <v>80</v>
      </c>
      <c r="AY1128" s="19" t="s">
        <v>408</v>
      </c>
      <c r="BE1128" s="150">
        <f>IF(N1128="základní",J1128,0)</f>
        <v>0</v>
      </c>
      <c r="BF1128" s="150">
        <f>IF(N1128="snížená",J1128,0)</f>
        <v>0</v>
      </c>
      <c r="BG1128" s="150">
        <f>IF(N1128="zákl. přenesená",J1128,0)</f>
        <v>0</v>
      </c>
      <c r="BH1128" s="150">
        <f>IF(N1128="sníž. přenesená",J1128,0)</f>
        <v>0</v>
      </c>
      <c r="BI1128" s="150">
        <f>IF(N1128="nulová",J1128,0)</f>
        <v>0</v>
      </c>
      <c r="BJ1128" s="19" t="s">
        <v>76</v>
      </c>
      <c r="BK1128" s="150">
        <f>ROUND(I1128*H1128,2)</f>
        <v>0</v>
      </c>
      <c r="BL1128" s="19" t="s">
        <v>415</v>
      </c>
      <c r="BM1128" s="149" t="s">
        <v>1734</v>
      </c>
    </row>
    <row r="1129" spans="2:65" s="1" customFormat="1">
      <c r="B1129" s="34"/>
      <c r="D1129" s="151" t="s">
        <v>417</v>
      </c>
      <c r="F1129" s="152" t="s">
        <v>1735</v>
      </c>
      <c r="I1129" s="153"/>
      <c r="L1129" s="34"/>
      <c r="M1129" s="154"/>
      <c r="T1129" s="55"/>
      <c r="AT1129" s="19" t="s">
        <v>417</v>
      </c>
      <c r="AU1129" s="19" t="s">
        <v>80</v>
      </c>
    </row>
    <row r="1130" spans="2:65" s="1" customFormat="1" ht="16.5" customHeight="1">
      <c r="B1130" s="137"/>
      <c r="C1130" s="177" t="s">
        <v>1736</v>
      </c>
      <c r="D1130" s="177" t="s">
        <v>513</v>
      </c>
      <c r="E1130" s="178" t="s">
        <v>1737</v>
      </c>
      <c r="F1130" s="179" t="s">
        <v>1738</v>
      </c>
      <c r="G1130" s="180" t="s">
        <v>561</v>
      </c>
      <c r="H1130" s="181">
        <v>9</v>
      </c>
      <c r="I1130" s="182"/>
      <c r="J1130" s="183">
        <f>ROUND(I1130*H1130,2)</f>
        <v>0</v>
      </c>
      <c r="K1130" s="179" t="s">
        <v>414</v>
      </c>
      <c r="L1130" s="184"/>
      <c r="M1130" s="185" t="s">
        <v>3</v>
      </c>
      <c r="N1130" s="186" t="s">
        <v>43</v>
      </c>
      <c r="P1130" s="147">
        <f>O1130*H1130</f>
        <v>0</v>
      </c>
      <c r="Q1130" s="147">
        <v>1.2E-2</v>
      </c>
      <c r="R1130" s="147">
        <f>Q1130*H1130</f>
        <v>0.108</v>
      </c>
      <c r="S1130" s="147">
        <v>0</v>
      </c>
      <c r="T1130" s="148">
        <f>S1130*H1130</f>
        <v>0</v>
      </c>
      <c r="AR1130" s="149" t="s">
        <v>470</v>
      </c>
      <c r="AT1130" s="149" t="s">
        <v>513</v>
      </c>
      <c r="AU1130" s="149" t="s">
        <v>80</v>
      </c>
      <c r="AY1130" s="19" t="s">
        <v>408</v>
      </c>
      <c r="BE1130" s="150">
        <f>IF(N1130="základní",J1130,0)</f>
        <v>0</v>
      </c>
      <c r="BF1130" s="150">
        <f>IF(N1130="snížená",J1130,0)</f>
        <v>0</v>
      </c>
      <c r="BG1130" s="150">
        <f>IF(N1130="zákl. přenesená",J1130,0)</f>
        <v>0</v>
      </c>
      <c r="BH1130" s="150">
        <f>IF(N1130="sníž. přenesená",J1130,0)</f>
        <v>0</v>
      </c>
      <c r="BI1130" s="150">
        <f>IF(N1130="nulová",J1130,0)</f>
        <v>0</v>
      </c>
      <c r="BJ1130" s="19" t="s">
        <v>76</v>
      </c>
      <c r="BK1130" s="150">
        <f>ROUND(I1130*H1130,2)</f>
        <v>0</v>
      </c>
      <c r="BL1130" s="19" t="s">
        <v>415</v>
      </c>
      <c r="BM1130" s="149" t="s">
        <v>1739</v>
      </c>
    </row>
    <row r="1131" spans="2:65" s="1" customFormat="1" ht="33" customHeight="1">
      <c r="B1131" s="137"/>
      <c r="C1131" s="138" t="s">
        <v>1740</v>
      </c>
      <c r="D1131" s="138" t="s">
        <v>411</v>
      </c>
      <c r="E1131" s="139" t="s">
        <v>1741</v>
      </c>
      <c r="F1131" s="140" t="s">
        <v>1742</v>
      </c>
      <c r="G1131" s="141" t="s">
        <v>1743</v>
      </c>
      <c r="H1131" s="142">
        <v>1</v>
      </c>
      <c r="I1131" s="143"/>
      <c r="J1131" s="144">
        <f>ROUND(I1131*H1131,2)</f>
        <v>0</v>
      </c>
      <c r="K1131" s="140" t="s">
        <v>414</v>
      </c>
      <c r="L1131" s="34"/>
      <c r="M1131" s="145" t="s">
        <v>3</v>
      </c>
      <c r="N1131" s="146" t="s">
        <v>43</v>
      </c>
      <c r="P1131" s="147">
        <f>O1131*H1131</f>
        <v>0</v>
      </c>
      <c r="Q1131" s="147">
        <v>1.784757E-2</v>
      </c>
      <c r="R1131" s="147">
        <f>Q1131*H1131</f>
        <v>1.784757E-2</v>
      </c>
      <c r="S1131" s="147">
        <v>0</v>
      </c>
      <c r="T1131" s="148">
        <f>S1131*H1131</f>
        <v>0</v>
      </c>
      <c r="AR1131" s="149" t="s">
        <v>415</v>
      </c>
      <c r="AT1131" s="149" t="s">
        <v>411</v>
      </c>
      <c r="AU1131" s="149" t="s">
        <v>80</v>
      </c>
      <c r="AY1131" s="19" t="s">
        <v>408</v>
      </c>
      <c r="BE1131" s="150">
        <f>IF(N1131="základní",J1131,0)</f>
        <v>0</v>
      </c>
      <c r="BF1131" s="150">
        <f>IF(N1131="snížená",J1131,0)</f>
        <v>0</v>
      </c>
      <c r="BG1131" s="150">
        <f>IF(N1131="zákl. přenesená",J1131,0)</f>
        <v>0</v>
      </c>
      <c r="BH1131" s="150">
        <f>IF(N1131="sníž. přenesená",J1131,0)</f>
        <v>0</v>
      </c>
      <c r="BI1131" s="150">
        <f>IF(N1131="nulová",J1131,0)</f>
        <v>0</v>
      </c>
      <c r="BJ1131" s="19" t="s">
        <v>76</v>
      </c>
      <c r="BK1131" s="150">
        <f>ROUND(I1131*H1131,2)</f>
        <v>0</v>
      </c>
      <c r="BL1131" s="19" t="s">
        <v>415</v>
      </c>
      <c r="BM1131" s="149" t="s">
        <v>1744</v>
      </c>
    </row>
    <row r="1132" spans="2:65" s="1" customFormat="1">
      <c r="B1132" s="34"/>
      <c r="D1132" s="151" t="s">
        <v>417</v>
      </c>
      <c r="F1132" s="152" t="s">
        <v>1745</v>
      </c>
      <c r="I1132" s="153"/>
      <c r="L1132" s="34"/>
      <c r="M1132" s="154"/>
      <c r="T1132" s="55"/>
      <c r="AT1132" s="19" t="s">
        <v>417</v>
      </c>
      <c r="AU1132" s="19" t="s">
        <v>80</v>
      </c>
    </row>
    <row r="1133" spans="2:65" s="1" customFormat="1" ht="37.799999999999997" customHeight="1">
      <c r="B1133" s="137"/>
      <c r="C1133" s="138" t="s">
        <v>1746</v>
      </c>
      <c r="D1133" s="138" t="s">
        <v>411</v>
      </c>
      <c r="E1133" s="139" t="s">
        <v>1747</v>
      </c>
      <c r="F1133" s="140" t="s">
        <v>1748</v>
      </c>
      <c r="G1133" s="141" t="s">
        <v>117</v>
      </c>
      <c r="H1133" s="142">
        <v>519.29999999999995</v>
      </c>
      <c r="I1133" s="143"/>
      <c r="J1133" s="144">
        <f>ROUND(I1133*H1133,2)</f>
        <v>0</v>
      </c>
      <c r="K1133" s="140" t="s">
        <v>414</v>
      </c>
      <c r="L1133" s="34"/>
      <c r="M1133" s="145" t="s">
        <v>3</v>
      </c>
      <c r="N1133" s="146" t="s">
        <v>43</v>
      </c>
      <c r="P1133" s="147">
        <f>O1133*H1133</f>
        <v>0</v>
      </c>
      <c r="Q1133" s="147">
        <v>3.4999999999999997E-5</v>
      </c>
      <c r="R1133" s="147">
        <f>Q1133*H1133</f>
        <v>1.8175499999999997E-2</v>
      </c>
      <c r="S1133" s="147">
        <v>0</v>
      </c>
      <c r="T1133" s="148">
        <f>S1133*H1133</f>
        <v>0</v>
      </c>
      <c r="AR1133" s="149" t="s">
        <v>98</v>
      </c>
      <c r="AT1133" s="149" t="s">
        <v>411</v>
      </c>
      <c r="AU1133" s="149" t="s">
        <v>80</v>
      </c>
      <c r="AY1133" s="19" t="s">
        <v>408</v>
      </c>
      <c r="BE1133" s="150">
        <f>IF(N1133="základní",J1133,0)</f>
        <v>0</v>
      </c>
      <c r="BF1133" s="150">
        <f>IF(N1133="snížená",J1133,0)</f>
        <v>0</v>
      </c>
      <c r="BG1133" s="150">
        <f>IF(N1133="zákl. přenesená",J1133,0)</f>
        <v>0</v>
      </c>
      <c r="BH1133" s="150">
        <f>IF(N1133="sníž. přenesená",J1133,0)</f>
        <v>0</v>
      </c>
      <c r="BI1133" s="150">
        <f>IF(N1133="nulová",J1133,0)</f>
        <v>0</v>
      </c>
      <c r="BJ1133" s="19" t="s">
        <v>76</v>
      </c>
      <c r="BK1133" s="150">
        <f>ROUND(I1133*H1133,2)</f>
        <v>0</v>
      </c>
      <c r="BL1133" s="19" t="s">
        <v>98</v>
      </c>
      <c r="BM1133" s="149" t="s">
        <v>1749</v>
      </c>
    </row>
    <row r="1134" spans="2:65" s="1" customFormat="1">
      <c r="B1134" s="34"/>
      <c r="D1134" s="151" t="s">
        <v>417</v>
      </c>
      <c r="F1134" s="152" t="s">
        <v>1750</v>
      </c>
      <c r="I1134" s="153"/>
      <c r="L1134" s="34"/>
      <c r="M1134" s="154"/>
      <c r="T1134" s="55"/>
      <c r="AT1134" s="19" t="s">
        <v>417</v>
      </c>
      <c r="AU1134" s="19" t="s">
        <v>80</v>
      </c>
    </row>
    <row r="1135" spans="2:65" s="13" customFormat="1">
      <c r="B1135" s="164"/>
      <c r="D1135" s="156" t="s">
        <v>419</v>
      </c>
      <c r="E1135" s="165" t="s">
        <v>3</v>
      </c>
      <c r="F1135" s="166" t="s">
        <v>1751</v>
      </c>
      <c r="H1135" s="165" t="s">
        <v>3</v>
      </c>
      <c r="I1135" s="167"/>
      <c r="L1135" s="164"/>
      <c r="M1135" s="168"/>
      <c r="T1135" s="169"/>
      <c r="AT1135" s="165" t="s">
        <v>419</v>
      </c>
      <c r="AU1135" s="165" t="s">
        <v>80</v>
      </c>
      <c r="AV1135" s="13" t="s">
        <v>76</v>
      </c>
      <c r="AW1135" s="13" t="s">
        <v>33</v>
      </c>
      <c r="AX1135" s="13" t="s">
        <v>72</v>
      </c>
      <c r="AY1135" s="165" t="s">
        <v>408</v>
      </c>
    </row>
    <row r="1136" spans="2:65" s="12" customFormat="1">
      <c r="B1136" s="155"/>
      <c r="D1136" s="156" t="s">
        <v>419</v>
      </c>
      <c r="E1136" s="157" t="s">
        <v>3</v>
      </c>
      <c r="F1136" s="158" t="s">
        <v>1752</v>
      </c>
      <c r="H1136" s="159">
        <v>431.1</v>
      </c>
      <c r="I1136" s="160"/>
      <c r="L1136" s="155"/>
      <c r="M1136" s="161"/>
      <c r="T1136" s="162"/>
      <c r="AT1136" s="157" t="s">
        <v>419</v>
      </c>
      <c r="AU1136" s="157" t="s">
        <v>80</v>
      </c>
      <c r="AV1136" s="12" t="s">
        <v>80</v>
      </c>
      <c r="AW1136" s="12" t="s">
        <v>33</v>
      </c>
      <c r="AX1136" s="12" t="s">
        <v>72</v>
      </c>
      <c r="AY1136" s="157" t="s">
        <v>408</v>
      </c>
    </row>
    <row r="1137" spans="2:65" s="12" customFormat="1">
      <c r="B1137" s="155"/>
      <c r="D1137" s="156" t="s">
        <v>419</v>
      </c>
      <c r="E1137" s="157" t="s">
        <v>3</v>
      </c>
      <c r="F1137" s="158" t="s">
        <v>1753</v>
      </c>
      <c r="H1137" s="159">
        <v>157.5</v>
      </c>
      <c r="I1137" s="160"/>
      <c r="L1137" s="155"/>
      <c r="M1137" s="161"/>
      <c r="T1137" s="162"/>
      <c r="AT1137" s="157" t="s">
        <v>419</v>
      </c>
      <c r="AU1137" s="157" t="s">
        <v>80</v>
      </c>
      <c r="AV1137" s="12" t="s">
        <v>80</v>
      </c>
      <c r="AW1137" s="12" t="s">
        <v>33</v>
      </c>
      <c r="AX1137" s="12" t="s">
        <v>72</v>
      </c>
      <c r="AY1137" s="157" t="s">
        <v>408</v>
      </c>
    </row>
    <row r="1138" spans="2:65" s="12" customFormat="1">
      <c r="B1138" s="155"/>
      <c r="D1138" s="156" t="s">
        <v>419</v>
      </c>
      <c r="E1138" s="157" t="s">
        <v>3</v>
      </c>
      <c r="F1138" s="158" t="s">
        <v>1754</v>
      </c>
      <c r="H1138" s="159">
        <v>-69.3</v>
      </c>
      <c r="I1138" s="160"/>
      <c r="L1138" s="155"/>
      <c r="M1138" s="161"/>
      <c r="T1138" s="162"/>
      <c r="AT1138" s="157" t="s">
        <v>419</v>
      </c>
      <c r="AU1138" s="157" t="s">
        <v>80</v>
      </c>
      <c r="AV1138" s="12" t="s">
        <v>80</v>
      </c>
      <c r="AW1138" s="12" t="s">
        <v>33</v>
      </c>
      <c r="AX1138" s="12" t="s">
        <v>72</v>
      </c>
      <c r="AY1138" s="157" t="s">
        <v>408</v>
      </c>
    </row>
    <row r="1139" spans="2:65" s="14" customFormat="1">
      <c r="B1139" s="170"/>
      <c r="D1139" s="156" t="s">
        <v>419</v>
      </c>
      <c r="E1139" s="171" t="s">
        <v>3</v>
      </c>
      <c r="F1139" s="172" t="s">
        <v>451</v>
      </c>
      <c r="H1139" s="173">
        <v>519.29999999999995</v>
      </c>
      <c r="I1139" s="174"/>
      <c r="L1139" s="170"/>
      <c r="M1139" s="175"/>
      <c r="T1139" s="176"/>
      <c r="AT1139" s="171" t="s">
        <v>419</v>
      </c>
      <c r="AU1139" s="171" t="s">
        <v>80</v>
      </c>
      <c r="AV1139" s="14" t="s">
        <v>415</v>
      </c>
      <c r="AW1139" s="14" t="s">
        <v>33</v>
      </c>
      <c r="AX1139" s="14" t="s">
        <v>76</v>
      </c>
      <c r="AY1139" s="171" t="s">
        <v>408</v>
      </c>
    </row>
    <row r="1140" spans="2:65" s="11" customFormat="1" ht="22.8" customHeight="1">
      <c r="B1140" s="125"/>
      <c r="D1140" s="126" t="s">
        <v>71</v>
      </c>
      <c r="E1140" s="135" t="s">
        <v>1071</v>
      </c>
      <c r="F1140" s="135" t="s">
        <v>1755</v>
      </c>
      <c r="I1140" s="128"/>
      <c r="J1140" s="136">
        <f>BK1140</f>
        <v>0</v>
      </c>
      <c r="L1140" s="125"/>
      <c r="M1140" s="130"/>
      <c r="P1140" s="131">
        <f>SUM(P1141:P1171)</f>
        <v>0</v>
      </c>
      <c r="R1140" s="131">
        <f>SUM(R1141:R1171)</f>
        <v>5.1568399999999993E-2</v>
      </c>
      <c r="T1140" s="132">
        <f>SUM(T1141:T1171)</f>
        <v>0</v>
      </c>
      <c r="AR1140" s="126" t="s">
        <v>76</v>
      </c>
      <c r="AT1140" s="133" t="s">
        <v>71</v>
      </c>
      <c r="AU1140" s="133" t="s">
        <v>76</v>
      </c>
      <c r="AY1140" s="126" t="s">
        <v>408</v>
      </c>
      <c r="BK1140" s="134">
        <f>SUM(BK1141:BK1171)</f>
        <v>0</v>
      </c>
    </row>
    <row r="1141" spans="2:65" s="1" customFormat="1" ht="44.25" customHeight="1">
      <c r="B1141" s="137"/>
      <c r="C1141" s="138" t="s">
        <v>1756</v>
      </c>
      <c r="D1141" s="138" t="s">
        <v>411</v>
      </c>
      <c r="E1141" s="139" t="s">
        <v>1757</v>
      </c>
      <c r="F1141" s="140" t="s">
        <v>1758</v>
      </c>
      <c r="G1141" s="141" t="s">
        <v>117</v>
      </c>
      <c r="H1141" s="142">
        <v>486.19600000000003</v>
      </c>
      <c r="I1141" s="143"/>
      <c r="J1141" s="144">
        <f>ROUND(I1141*H1141,2)</f>
        <v>0</v>
      </c>
      <c r="K1141" s="140" t="s">
        <v>414</v>
      </c>
      <c r="L1141" s="34"/>
      <c r="M1141" s="145" t="s">
        <v>3</v>
      </c>
      <c r="N1141" s="146" t="s">
        <v>43</v>
      </c>
      <c r="P1141" s="147">
        <f>O1141*H1141</f>
        <v>0</v>
      </c>
      <c r="Q1141" s="147">
        <v>0</v>
      </c>
      <c r="R1141" s="147">
        <f>Q1141*H1141</f>
        <v>0</v>
      </c>
      <c r="S1141" s="147">
        <v>0</v>
      </c>
      <c r="T1141" s="148">
        <f>S1141*H1141</f>
        <v>0</v>
      </c>
      <c r="AR1141" s="149" t="s">
        <v>415</v>
      </c>
      <c r="AT1141" s="149" t="s">
        <v>411</v>
      </c>
      <c r="AU1141" s="149" t="s">
        <v>80</v>
      </c>
      <c r="AY1141" s="19" t="s">
        <v>408</v>
      </c>
      <c r="BE1141" s="150">
        <f>IF(N1141="základní",J1141,0)</f>
        <v>0</v>
      </c>
      <c r="BF1141" s="150">
        <f>IF(N1141="snížená",J1141,0)</f>
        <v>0</v>
      </c>
      <c r="BG1141" s="150">
        <f>IF(N1141="zákl. přenesená",J1141,0)</f>
        <v>0</v>
      </c>
      <c r="BH1141" s="150">
        <f>IF(N1141="sníž. přenesená",J1141,0)</f>
        <v>0</v>
      </c>
      <c r="BI1141" s="150">
        <f>IF(N1141="nulová",J1141,0)</f>
        <v>0</v>
      </c>
      <c r="BJ1141" s="19" t="s">
        <v>76</v>
      </c>
      <c r="BK1141" s="150">
        <f>ROUND(I1141*H1141,2)</f>
        <v>0</v>
      </c>
      <c r="BL1141" s="19" t="s">
        <v>415</v>
      </c>
      <c r="BM1141" s="149" t="s">
        <v>1759</v>
      </c>
    </row>
    <row r="1142" spans="2:65" s="1" customFormat="1">
      <c r="B1142" s="34"/>
      <c r="D1142" s="151" t="s">
        <v>417</v>
      </c>
      <c r="F1142" s="152" t="s">
        <v>1760</v>
      </c>
      <c r="I1142" s="153"/>
      <c r="L1142" s="34"/>
      <c r="M1142" s="154"/>
      <c r="T1142" s="55"/>
      <c r="AT1142" s="19" t="s">
        <v>417</v>
      </c>
      <c r="AU1142" s="19" t="s">
        <v>80</v>
      </c>
    </row>
    <row r="1143" spans="2:65" s="12" customFormat="1">
      <c r="B1143" s="155"/>
      <c r="D1143" s="156" t="s">
        <v>419</v>
      </c>
      <c r="E1143" s="157" t="s">
        <v>3</v>
      </c>
      <c r="F1143" s="158" t="s">
        <v>209</v>
      </c>
      <c r="H1143" s="159">
        <v>486.19600000000003</v>
      </c>
      <c r="I1143" s="160"/>
      <c r="L1143" s="155"/>
      <c r="M1143" s="161"/>
      <c r="T1143" s="162"/>
      <c r="AT1143" s="157" t="s">
        <v>419</v>
      </c>
      <c r="AU1143" s="157" t="s">
        <v>80</v>
      </c>
      <c r="AV1143" s="12" t="s">
        <v>80</v>
      </c>
      <c r="AW1143" s="12" t="s">
        <v>33</v>
      </c>
      <c r="AX1143" s="12" t="s">
        <v>72</v>
      </c>
      <c r="AY1143" s="157" t="s">
        <v>408</v>
      </c>
    </row>
    <row r="1144" spans="2:65" s="14" customFormat="1">
      <c r="B1144" s="170"/>
      <c r="D1144" s="156" t="s">
        <v>419</v>
      </c>
      <c r="E1144" s="171" t="s">
        <v>3</v>
      </c>
      <c r="F1144" s="172" t="s">
        <v>451</v>
      </c>
      <c r="H1144" s="173">
        <v>486.19600000000003</v>
      </c>
      <c r="I1144" s="174"/>
      <c r="L1144" s="170"/>
      <c r="M1144" s="175"/>
      <c r="T1144" s="176"/>
      <c r="AT1144" s="171" t="s">
        <v>419</v>
      </c>
      <c r="AU1144" s="171" t="s">
        <v>80</v>
      </c>
      <c r="AV1144" s="14" t="s">
        <v>415</v>
      </c>
      <c r="AW1144" s="14" t="s">
        <v>33</v>
      </c>
      <c r="AX1144" s="14" t="s">
        <v>76</v>
      </c>
      <c r="AY1144" s="171" t="s">
        <v>408</v>
      </c>
    </row>
    <row r="1145" spans="2:65" s="1" customFormat="1" ht="49.05" customHeight="1">
      <c r="B1145" s="137"/>
      <c r="C1145" s="138" t="s">
        <v>1761</v>
      </c>
      <c r="D1145" s="138" t="s">
        <v>411</v>
      </c>
      <c r="E1145" s="139" t="s">
        <v>1762</v>
      </c>
      <c r="F1145" s="140" t="s">
        <v>1763</v>
      </c>
      <c r="G1145" s="141" t="s">
        <v>117</v>
      </c>
      <c r="H1145" s="142">
        <v>43757.64</v>
      </c>
      <c r="I1145" s="143"/>
      <c r="J1145" s="144">
        <f>ROUND(I1145*H1145,2)</f>
        <v>0</v>
      </c>
      <c r="K1145" s="140" t="s">
        <v>414</v>
      </c>
      <c r="L1145" s="34"/>
      <c r="M1145" s="145" t="s">
        <v>3</v>
      </c>
      <c r="N1145" s="146" t="s">
        <v>43</v>
      </c>
      <c r="P1145" s="147">
        <f>O1145*H1145</f>
        <v>0</v>
      </c>
      <c r="Q1145" s="147">
        <v>0</v>
      </c>
      <c r="R1145" s="147">
        <f>Q1145*H1145</f>
        <v>0</v>
      </c>
      <c r="S1145" s="147">
        <v>0</v>
      </c>
      <c r="T1145" s="148">
        <f>S1145*H1145</f>
        <v>0</v>
      </c>
      <c r="AR1145" s="149" t="s">
        <v>415</v>
      </c>
      <c r="AT1145" s="149" t="s">
        <v>411</v>
      </c>
      <c r="AU1145" s="149" t="s">
        <v>80</v>
      </c>
      <c r="AY1145" s="19" t="s">
        <v>408</v>
      </c>
      <c r="BE1145" s="150">
        <f>IF(N1145="základní",J1145,0)</f>
        <v>0</v>
      </c>
      <c r="BF1145" s="150">
        <f>IF(N1145="snížená",J1145,0)</f>
        <v>0</v>
      </c>
      <c r="BG1145" s="150">
        <f>IF(N1145="zákl. přenesená",J1145,0)</f>
        <v>0</v>
      </c>
      <c r="BH1145" s="150">
        <f>IF(N1145="sníž. přenesená",J1145,0)</f>
        <v>0</v>
      </c>
      <c r="BI1145" s="150">
        <f>IF(N1145="nulová",J1145,0)</f>
        <v>0</v>
      </c>
      <c r="BJ1145" s="19" t="s">
        <v>76</v>
      </c>
      <c r="BK1145" s="150">
        <f>ROUND(I1145*H1145,2)</f>
        <v>0</v>
      </c>
      <c r="BL1145" s="19" t="s">
        <v>415</v>
      </c>
      <c r="BM1145" s="149" t="s">
        <v>1764</v>
      </c>
    </row>
    <row r="1146" spans="2:65" s="1" customFormat="1">
      <c r="B1146" s="34"/>
      <c r="D1146" s="151" t="s">
        <v>417</v>
      </c>
      <c r="F1146" s="152" t="s">
        <v>1765</v>
      </c>
      <c r="I1146" s="153"/>
      <c r="L1146" s="34"/>
      <c r="M1146" s="154"/>
      <c r="T1146" s="55"/>
      <c r="AT1146" s="19" t="s">
        <v>417</v>
      </c>
      <c r="AU1146" s="19" t="s">
        <v>80</v>
      </c>
    </row>
    <row r="1147" spans="2:65" s="1" customFormat="1" ht="28.8">
      <c r="B1147" s="34"/>
      <c r="D1147" s="156" t="s">
        <v>429</v>
      </c>
      <c r="F1147" s="163" t="s">
        <v>1766</v>
      </c>
      <c r="I1147" s="153"/>
      <c r="L1147" s="34"/>
      <c r="M1147" s="154"/>
      <c r="T1147" s="55"/>
      <c r="AT1147" s="19" t="s">
        <v>429</v>
      </c>
      <c r="AU1147" s="19" t="s">
        <v>80</v>
      </c>
    </row>
    <row r="1148" spans="2:65" s="12" customFormat="1">
      <c r="B1148" s="155"/>
      <c r="D1148" s="156" t="s">
        <v>419</v>
      </c>
      <c r="E1148" s="157" t="s">
        <v>3</v>
      </c>
      <c r="F1148" s="158" t="s">
        <v>209</v>
      </c>
      <c r="H1148" s="159">
        <v>486.19600000000003</v>
      </c>
      <c r="I1148" s="160"/>
      <c r="L1148" s="155"/>
      <c r="M1148" s="161"/>
      <c r="T1148" s="162"/>
      <c r="AT1148" s="157" t="s">
        <v>419</v>
      </c>
      <c r="AU1148" s="157" t="s">
        <v>80</v>
      </c>
      <c r="AV1148" s="12" t="s">
        <v>80</v>
      </c>
      <c r="AW1148" s="12" t="s">
        <v>33</v>
      </c>
      <c r="AX1148" s="12" t="s">
        <v>76</v>
      </c>
      <c r="AY1148" s="157" t="s">
        <v>408</v>
      </c>
    </row>
    <row r="1149" spans="2:65" s="12" customFormat="1">
      <c r="B1149" s="155"/>
      <c r="D1149" s="156" t="s">
        <v>419</v>
      </c>
      <c r="F1149" s="158" t="s">
        <v>1767</v>
      </c>
      <c r="H1149" s="159">
        <v>43757.64</v>
      </c>
      <c r="I1149" s="160"/>
      <c r="L1149" s="155"/>
      <c r="M1149" s="161"/>
      <c r="T1149" s="162"/>
      <c r="AT1149" s="157" t="s">
        <v>419</v>
      </c>
      <c r="AU1149" s="157" t="s">
        <v>80</v>
      </c>
      <c r="AV1149" s="12" t="s">
        <v>80</v>
      </c>
      <c r="AW1149" s="12" t="s">
        <v>4</v>
      </c>
      <c r="AX1149" s="12" t="s">
        <v>76</v>
      </c>
      <c r="AY1149" s="157" t="s">
        <v>408</v>
      </c>
    </row>
    <row r="1150" spans="2:65" s="1" customFormat="1" ht="44.25" customHeight="1">
      <c r="B1150" s="137"/>
      <c r="C1150" s="138" t="s">
        <v>1768</v>
      </c>
      <c r="D1150" s="138" t="s">
        <v>411</v>
      </c>
      <c r="E1150" s="139" t="s">
        <v>1769</v>
      </c>
      <c r="F1150" s="140" t="s">
        <v>1770</v>
      </c>
      <c r="G1150" s="141" t="s">
        <v>117</v>
      </c>
      <c r="H1150" s="142">
        <v>486.19600000000003</v>
      </c>
      <c r="I1150" s="143"/>
      <c r="J1150" s="144">
        <f>ROUND(I1150*H1150,2)</f>
        <v>0</v>
      </c>
      <c r="K1150" s="140" t="s">
        <v>414</v>
      </c>
      <c r="L1150" s="34"/>
      <c r="M1150" s="145" t="s">
        <v>3</v>
      </c>
      <c r="N1150" s="146" t="s">
        <v>43</v>
      </c>
      <c r="P1150" s="147">
        <f>O1150*H1150</f>
        <v>0</v>
      </c>
      <c r="Q1150" s="147">
        <v>0</v>
      </c>
      <c r="R1150" s="147">
        <f>Q1150*H1150</f>
        <v>0</v>
      </c>
      <c r="S1150" s="147">
        <v>0</v>
      </c>
      <c r="T1150" s="148">
        <f>S1150*H1150</f>
        <v>0</v>
      </c>
      <c r="AR1150" s="149" t="s">
        <v>415</v>
      </c>
      <c r="AT1150" s="149" t="s">
        <v>411</v>
      </c>
      <c r="AU1150" s="149" t="s">
        <v>80</v>
      </c>
      <c r="AY1150" s="19" t="s">
        <v>408</v>
      </c>
      <c r="BE1150" s="150">
        <f>IF(N1150="základní",J1150,0)</f>
        <v>0</v>
      </c>
      <c r="BF1150" s="150">
        <f>IF(N1150="snížená",J1150,0)</f>
        <v>0</v>
      </c>
      <c r="BG1150" s="150">
        <f>IF(N1150="zákl. přenesená",J1150,0)</f>
        <v>0</v>
      </c>
      <c r="BH1150" s="150">
        <f>IF(N1150="sníž. přenesená",J1150,0)</f>
        <v>0</v>
      </c>
      <c r="BI1150" s="150">
        <f>IF(N1150="nulová",J1150,0)</f>
        <v>0</v>
      </c>
      <c r="BJ1150" s="19" t="s">
        <v>76</v>
      </c>
      <c r="BK1150" s="150">
        <f>ROUND(I1150*H1150,2)</f>
        <v>0</v>
      </c>
      <c r="BL1150" s="19" t="s">
        <v>415</v>
      </c>
      <c r="BM1150" s="149" t="s">
        <v>1771</v>
      </c>
    </row>
    <row r="1151" spans="2:65" s="1" customFormat="1">
      <c r="B1151" s="34"/>
      <c r="D1151" s="151" t="s">
        <v>417</v>
      </c>
      <c r="F1151" s="152" t="s">
        <v>1772</v>
      </c>
      <c r="I1151" s="153"/>
      <c r="L1151" s="34"/>
      <c r="M1151" s="154"/>
      <c r="T1151" s="55"/>
      <c r="AT1151" s="19" t="s">
        <v>417</v>
      </c>
      <c r="AU1151" s="19" t="s">
        <v>80</v>
      </c>
    </row>
    <row r="1152" spans="2:65" s="12" customFormat="1">
      <c r="B1152" s="155"/>
      <c r="D1152" s="156" t="s">
        <v>419</v>
      </c>
      <c r="E1152" s="157" t="s">
        <v>3</v>
      </c>
      <c r="F1152" s="158" t="s">
        <v>209</v>
      </c>
      <c r="H1152" s="159">
        <v>486.19600000000003</v>
      </c>
      <c r="I1152" s="160"/>
      <c r="L1152" s="155"/>
      <c r="M1152" s="161"/>
      <c r="T1152" s="162"/>
      <c r="AT1152" s="157" t="s">
        <v>419</v>
      </c>
      <c r="AU1152" s="157" t="s">
        <v>80</v>
      </c>
      <c r="AV1152" s="12" t="s">
        <v>80</v>
      </c>
      <c r="AW1152" s="12" t="s">
        <v>33</v>
      </c>
      <c r="AX1152" s="12" t="s">
        <v>76</v>
      </c>
      <c r="AY1152" s="157" t="s">
        <v>408</v>
      </c>
    </row>
    <row r="1153" spans="2:65" s="1" customFormat="1" ht="37.799999999999997" customHeight="1">
      <c r="B1153" s="137"/>
      <c r="C1153" s="138" t="s">
        <v>1773</v>
      </c>
      <c r="D1153" s="138" t="s">
        <v>411</v>
      </c>
      <c r="E1153" s="139" t="s">
        <v>1774</v>
      </c>
      <c r="F1153" s="140" t="s">
        <v>1775</v>
      </c>
      <c r="G1153" s="141" t="s">
        <v>117</v>
      </c>
      <c r="H1153" s="142">
        <v>396.68</v>
      </c>
      <c r="I1153" s="143"/>
      <c r="J1153" s="144">
        <f>ROUND(I1153*H1153,2)</f>
        <v>0</v>
      </c>
      <c r="K1153" s="140" t="s">
        <v>414</v>
      </c>
      <c r="L1153" s="34"/>
      <c r="M1153" s="145" t="s">
        <v>3</v>
      </c>
      <c r="N1153" s="146" t="s">
        <v>43</v>
      </c>
      <c r="P1153" s="147">
        <f>O1153*H1153</f>
        <v>0</v>
      </c>
      <c r="Q1153" s="147">
        <v>1.2999999999999999E-4</v>
      </c>
      <c r="R1153" s="147">
        <f>Q1153*H1153</f>
        <v>5.1568399999999993E-2</v>
      </c>
      <c r="S1153" s="147">
        <v>0</v>
      </c>
      <c r="T1153" s="148">
        <f>S1153*H1153</f>
        <v>0</v>
      </c>
      <c r="AR1153" s="149" t="s">
        <v>415</v>
      </c>
      <c r="AT1153" s="149" t="s">
        <v>411</v>
      </c>
      <c r="AU1153" s="149" t="s">
        <v>80</v>
      </c>
      <c r="AY1153" s="19" t="s">
        <v>408</v>
      </c>
      <c r="BE1153" s="150">
        <f>IF(N1153="základní",J1153,0)</f>
        <v>0</v>
      </c>
      <c r="BF1153" s="150">
        <f>IF(N1153="snížená",J1153,0)</f>
        <v>0</v>
      </c>
      <c r="BG1153" s="150">
        <f>IF(N1153="zákl. přenesená",J1153,0)</f>
        <v>0</v>
      </c>
      <c r="BH1153" s="150">
        <f>IF(N1153="sníž. přenesená",J1153,0)</f>
        <v>0</v>
      </c>
      <c r="BI1153" s="150">
        <f>IF(N1153="nulová",J1153,0)</f>
        <v>0</v>
      </c>
      <c r="BJ1153" s="19" t="s">
        <v>76</v>
      </c>
      <c r="BK1153" s="150">
        <f>ROUND(I1153*H1153,2)</f>
        <v>0</v>
      </c>
      <c r="BL1153" s="19" t="s">
        <v>415</v>
      </c>
      <c r="BM1153" s="149" t="s">
        <v>1776</v>
      </c>
    </row>
    <row r="1154" spans="2:65" s="1" customFormat="1">
      <c r="B1154" s="34"/>
      <c r="D1154" s="151" t="s">
        <v>417</v>
      </c>
      <c r="F1154" s="152" t="s">
        <v>1777</v>
      </c>
      <c r="I1154" s="153"/>
      <c r="L1154" s="34"/>
      <c r="M1154" s="154"/>
      <c r="T1154" s="55"/>
      <c r="AT1154" s="19" t="s">
        <v>417</v>
      </c>
      <c r="AU1154" s="19" t="s">
        <v>80</v>
      </c>
    </row>
    <row r="1155" spans="2:65" s="12" customFormat="1">
      <c r="B1155" s="155"/>
      <c r="D1155" s="156" t="s">
        <v>419</v>
      </c>
      <c r="E1155" s="157" t="s">
        <v>3</v>
      </c>
      <c r="F1155" s="158" t="s">
        <v>1778</v>
      </c>
      <c r="H1155" s="159">
        <v>396.68</v>
      </c>
      <c r="I1155" s="160"/>
      <c r="L1155" s="155"/>
      <c r="M1155" s="161"/>
      <c r="T1155" s="162"/>
      <c r="AT1155" s="157" t="s">
        <v>419</v>
      </c>
      <c r="AU1155" s="157" t="s">
        <v>80</v>
      </c>
      <c r="AV1155" s="12" t="s">
        <v>80</v>
      </c>
      <c r="AW1155" s="12" t="s">
        <v>33</v>
      </c>
      <c r="AX1155" s="12" t="s">
        <v>76</v>
      </c>
      <c r="AY1155" s="157" t="s">
        <v>408</v>
      </c>
    </row>
    <row r="1156" spans="2:65" s="1" customFormat="1" ht="24.15" customHeight="1">
      <c r="B1156" s="137"/>
      <c r="C1156" s="138" t="s">
        <v>1779</v>
      </c>
      <c r="D1156" s="138" t="s">
        <v>411</v>
      </c>
      <c r="E1156" s="139" t="s">
        <v>1780</v>
      </c>
      <c r="F1156" s="140" t="s">
        <v>1781</v>
      </c>
      <c r="G1156" s="141" t="s">
        <v>117</v>
      </c>
      <c r="H1156" s="142">
        <v>486.19600000000003</v>
      </c>
      <c r="I1156" s="143"/>
      <c r="J1156" s="144">
        <f>ROUND(I1156*H1156,2)</f>
        <v>0</v>
      </c>
      <c r="K1156" s="140" t="s">
        <v>414</v>
      </c>
      <c r="L1156" s="34"/>
      <c r="M1156" s="145" t="s">
        <v>3</v>
      </c>
      <c r="N1156" s="146" t="s">
        <v>43</v>
      </c>
      <c r="P1156" s="147">
        <f>O1156*H1156</f>
        <v>0</v>
      </c>
      <c r="Q1156" s="147">
        <v>0</v>
      </c>
      <c r="R1156" s="147">
        <f>Q1156*H1156</f>
        <v>0</v>
      </c>
      <c r="S1156" s="147">
        <v>0</v>
      </c>
      <c r="T1156" s="148">
        <f>S1156*H1156</f>
        <v>0</v>
      </c>
      <c r="AR1156" s="149" t="s">
        <v>415</v>
      </c>
      <c r="AT1156" s="149" t="s">
        <v>411</v>
      </c>
      <c r="AU1156" s="149" t="s">
        <v>80</v>
      </c>
      <c r="AY1156" s="19" t="s">
        <v>408</v>
      </c>
      <c r="BE1156" s="150">
        <f>IF(N1156="základní",J1156,0)</f>
        <v>0</v>
      </c>
      <c r="BF1156" s="150">
        <f>IF(N1156="snížená",J1156,0)</f>
        <v>0</v>
      </c>
      <c r="BG1156" s="150">
        <f>IF(N1156="zákl. přenesená",J1156,0)</f>
        <v>0</v>
      </c>
      <c r="BH1156" s="150">
        <f>IF(N1156="sníž. přenesená",J1156,0)</f>
        <v>0</v>
      </c>
      <c r="BI1156" s="150">
        <f>IF(N1156="nulová",J1156,0)</f>
        <v>0</v>
      </c>
      <c r="BJ1156" s="19" t="s">
        <v>76</v>
      </c>
      <c r="BK1156" s="150">
        <f>ROUND(I1156*H1156,2)</f>
        <v>0</v>
      </c>
      <c r="BL1156" s="19" t="s">
        <v>415</v>
      </c>
      <c r="BM1156" s="149" t="s">
        <v>1782</v>
      </c>
    </row>
    <row r="1157" spans="2:65" s="1" customFormat="1">
      <c r="B1157" s="34"/>
      <c r="D1157" s="151" t="s">
        <v>417</v>
      </c>
      <c r="F1157" s="152" t="s">
        <v>1783</v>
      </c>
      <c r="I1157" s="153"/>
      <c r="L1157" s="34"/>
      <c r="M1157" s="154"/>
      <c r="T1157" s="55"/>
      <c r="AT1157" s="19" t="s">
        <v>417</v>
      </c>
      <c r="AU1157" s="19" t="s">
        <v>80</v>
      </c>
    </row>
    <row r="1158" spans="2:65" s="12" customFormat="1">
      <c r="B1158" s="155"/>
      <c r="D1158" s="156" t="s">
        <v>419</v>
      </c>
      <c r="E1158" s="157" t="s">
        <v>3</v>
      </c>
      <c r="F1158" s="158" t="s">
        <v>209</v>
      </c>
      <c r="H1158" s="159">
        <v>486.19600000000003</v>
      </c>
      <c r="I1158" s="160"/>
      <c r="L1158" s="155"/>
      <c r="M1158" s="161"/>
      <c r="T1158" s="162"/>
      <c r="AT1158" s="157" t="s">
        <v>419</v>
      </c>
      <c r="AU1158" s="157" t="s">
        <v>80</v>
      </c>
      <c r="AV1158" s="12" t="s">
        <v>80</v>
      </c>
      <c r="AW1158" s="12" t="s">
        <v>33</v>
      </c>
      <c r="AX1158" s="12" t="s">
        <v>76</v>
      </c>
      <c r="AY1158" s="157" t="s">
        <v>408</v>
      </c>
    </row>
    <row r="1159" spans="2:65" s="1" customFormat="1" ht="33" customHeight="1">
      <c r="B1159" s="137"/>
      <c r="C1159" s="138" t="s">
        <v>1784</v>
      </c>
      <c r="D1159" s="138" t="s">
        <v>411</v>
      </c>
      <c r="E1159" s="139" t="s">
        <v>1785</v>
      </c>
      <c r="F1159" s="140" t="s">
        <v>1786</v>
      </c>
      <c r="G1159" s="141" t="s">
        <v>117</v>
      </c>
      <c r="H1159" s="142">
        <v>29171.759999999998</v>
      </c>
      <c r="I1159" s="143"/>
      <c r="J1159" s="144">
        <f>ROUND(I1159*H1159,2)</f>
        <v>0</v>
      </c>
      <c r="K1159" s="140" t="s">
        <v>414</v>
      </c>
      <c r="L1159" s="34"/>
      <c r="M1159" s="145" t="s">
        <v>3</v>
      </c>
      <c r="N1159" s="146" t="s">
        <v>43</v>
      </c>
      <c r="P1159" s="147">
        <f>O1159*H1159</f>
        <v>0</v>
      </c>
      <c r="Q1159" s="147">
        <v>0</v>
      </c>
      <c r="R1159" s="147">
        <f>Q1159*H1159</f>
        <v>0</v>
      </c>
      <c r="S1159" s="147">
        <v>0</v>
      </c>
      <c r="T1159" s="148">
        <f>S1159*H1159</f>
        <v>0</v>
      </c>
      <c r="AR1159" s="149" t="s">
        <v>415</v>
      </c>
      <c r="AT1159" s="149" t="s">
        <v>411</v>
      </c>
      <c r="AU1159" s="149" t="s">
        <v>80</v>
      </c>
      <c r="AY1159" s="19" t="s">
        <v>408</v>
      </c>
      <c r="BE1159" s="150">
        <f>IF(N1159="základní",J1159,0)</f>
        <v>0</v>
      </c>
      <c r="BF1159" s="150">
        <f>IF(N1159="snížená",J1159,0)</f>
        <v>0</v>
      </c>
      <c r="BG1159" s="150">
        <f>IF(N1159="zákl. přenesená",J1159,0)</f>
        <v>0</v>
      </c>
      <c r="BH1159" s="150">
        <f>IF(N1159="sníž. přenesená",J1159,0)</f>
        <v>0</v>
      </c>
      <c r="BI1159" s="150">
        <f>IF(N1159="nulová",J1159,0)</f>
        <v>0</v>
      </c>
      <c r="BJ1159" s="19" t="s">
        <v>76</v>
      </c>
      <c r="BK1159" s="150">
        <f>ROUND(I1159*H1159,2)</f>
        <v>0</v>
      </c>
      <c r="BL1159" s="19" t="s">
        <v>415</v>
      </c>
      <c r="BM1159" s="149" t="s">
        <v>1787</v>
      </c>
    </row>
    <row r="1160" spans="2:65" s="1" customFormat="1">
      <c r="B1160" s="34"/>
      <c r="D1160" s="151" t="s">
        <v>417</v>
      </c>
      <c r="F1160" s="152" t="s">
        <v>1788</v>
      </c>
      <c r="I1160" s="153"/>
      <c r="L1160" s="34"/>
      <c r="M1160" s="154"/>
      <c r="T1160" s="55"/>
      <c r="AT1160" s="19" t="s">
        <v>417</v>
      </c>
      <c r="AU1160" s="19" t="s">
        <v>80</v>
      </c>
    </row>
    <row r="1161" spans="2:65" s="12" customFormat="1">
      <c r="B1161" s="155"/>
      <c r="D1161" s="156" t="s">
        <v>419</v>
      </c>
      <c r="E1161" s="157" t="s">
        <v>3</v>
      </c>
      <c r="F1161" s="158" t="s">
        <v>209</v>
      </c>
      <c r="H1161" s="159">
        <v>486.19600000000003</v>
      </c>
      <c r="I1161" s="160"/>
      <c r="L1161" s="155"/>
      <c r="M1161" s="161"/>
      <c r="T1161" s="162"/>
      <c r="AT1161" s="157" t="s">
        <v>419</v>
      </c>
      <c r="AU1161" s="157" t="s">
        <v>80</v>
      </c>
      <c r="AV1161" s="12" t="s">
        <v>80</v>
      </c>
      <c r="AW1161" s="12" t="s">
        <v>33</v>
      </c>
      <c r="AX1161" s="12" t="s">
        <v>76</v>
      </c>
      <c r="AY1161" s="157" t="s">
        <v>408</v>
      </c>
    </row>
    <row r="1162" spans="2:65" s="12" customFormat="1">
      <c r="B1162" s="155"/>
      <c r="D1162" s="156" t="s">
        <v>419</v>
      </c>
      <c r="F1162" s="158" t="s">
        <v>1789</v>
      </c>
      <c r="H1162" s="159">
        <v>29171.759999999998</v>
      </c>
      <c r="I1162" s="160"/>
      <c r="L1162" s="155"/>
      <c r="M1162" s="161"/>
      <c r="T1162" s="162"/>
      <c r="AT1162" s="157" t="s">
        <v>419</v>
      </c>
      <c r="AU1162" s="157" t="s">
        <v>80</v>
      </c>
      <c r="AV1162" s="12" t="s">
        <v>80</v>
      </c>
      <c r="AW1162" s="12" t="s">
        <v>4</v>
      </c>
      <c r="AX1162" s="12" t="s">
        <v>76</v>
      </c>
      <c r="AY1162" s="157" t="s">
        <v>408</v>
      </c>
    </row>
    <row r="1163" spans="2:65" s="1" customFormat="1" ht="24.15" customHeight="1">
      <c r="B1163" s="137"/>
      <c r="C1163" s="138" t="s">
        <v>1790</v>
      </c>
      <c r="D1163" s="138" t="s">
        <v>411</v>
      </c>
      <c r="E1163" s="139" t="s">
        <v>1791</v>
      </c>
      <c r="F1163" s="140" t="s">
        <v>1792</v>
      </c>
      <c r="G1163" s="141" t="s">
        <v>117</v>
      </c>
      <c r="H1163" s="142">
        <v>486.19600000000003</v>
      </c>
      <c r="I1163" s="143"/>
      <c r="J1163" s="144">
        <f>ROUND(I1163*H1163,2)</f>
        <v>0</v>
      </c>
      <c r="K1163" s="140" t="s">
        <v>414</v>
      </c>
      <c r="L1163" s="34"/>
      <c r="M1163" s="145" t="s">
        <v>3</v>
      </c>
      <c r="N1163" s="146" t="s">
        <v>43</v>
      </c>
      <c r="P1163" s="147">
        <f>O1163*H1163</f>
        <v>0</v>
      </c>
      <c r="Q1163" s="147">
        <v>0</v>
      </c>
      <c r="R1163" s="147">
        <f>Q1163*H1163</f>
        <v>0</v>
      </c>
      <c r="S1163" s="147">
        <v>0</v>
      </c>
      <c r="T1163" s="148">
        <f>S1163*H1163</f>
        <v>0</v>
      </c>
      <c r="AR1163" s="149" t="s">
        <v>415</v>
      </c>
      <c r="AT1163" s="149" t="s">
        <v>411</v>
      </c>
      <c r="AU1163" s="149" t="s">
        <v>80</v>
      </c>
      <c r="AY1163" s="19" t="s">
        <v>408</v>
      </c>
      <c r="BE1163" s="150">
        <f>IF(N1163="základní",J1163,0)</f>
        <v>0</v>
      </c>
      <c r="BF1163" s="150">
        <f>IF(N1163="snížená",J1163,0)</f>
        <v>0</v>
      </c>
      <c r="BG1163" s="150">
        <f>IF(N1163="zákl. přenesená",J1163,0)</f>
        <v>0</v>
      </c>
      <c r="BH1163" s="150">
        <f>IF(N1163="sníž. přenesená",J1163,0)</f>
        <v>0</v>
      </c>
      <c r="BI1163" s="150">
        <f>IF(N1163="nulová",J1163,0)</f>
        <v>0</v>
      </c>
      <c r="BJ1163" s="19" t="s">
        <v>76</v>
      </c>
      <c r="BK1163" s="150">
        <f>ROUND(I1163*H1163,2)</f>
        <v>0</v>
      </c>
      <c r="BL1163" s="19" t="s">
        <v>415</v>
      </c>
      <c r="BM1163" s="149" t="s">
        <v>1793</v>
      </c>
    </row>
    <row r="1164" spans="2:65" s="1" customFormat="1">
      <c r="B1164" s="34"/>
      <c r="D1164" s="151" t="s">
        <v>417</v>
      </c>
      <c r="F1164" s="152" t="s">
        <v>1794</v>
      </c>
      <c r="I1164" s="153"/>
      <c r="L1164" s="34"/>
      <c r="M1164" s="154"/>
      <c r="T1164" s="55"/>
      <c r="AT1164" s="19" t="s">
        <v>417</v>
      </c>
      <c r="AU1164" s="19" t="s">
        <v>80</v>
      </c>
    </row>
    <row r="1165" spans="2:65" s="12" customFormat="1">
      <c r="B1165" s="155"/>
      <c r="D1165" s="156" t="s">
        <v>419</v>
      </c>
      <c r="E1165" s="157" t="s">
        <v>3</v>
      </c>
      <c r="F1165" s="158" t="s">
        <v>209</v>
      </c>
      <c r="H1165" s="159">
        <v>486.19600000000003</v>
      </c>
      <c r="I1165" s="160"/>
      <c r="L1165" s="155"/>
      <c r="M1165" s="161"/>
      <c r="T1165" s="162"/>
      <c r="AT1165" s="157" t="s">
        <v>419</v>
      </c>
      <c r="AU1165" s="157" t="s">
        <v>80</v>
      </c>
      <c r="AV1165" s="12" t="s">
        <v>80</v>
      </c>
      <c r="AW1165" s="12" t="s">
        <v>33</v>
      </c>
      <c r="AX1165" s="12" t="s">
        <v>76</v>
      </c>
      <c r="AY1165" s="157" t="s">
        <v>408</v>
      </c>
    </row>
    <row r="1166" spans="2:65" s="1" customFormat="1" ht="24.15" customHeight="1">
      <c r="B1166" s="137"/>
      <c r="C1166" s="138" t="s">
        <v>1795</v>
      </c>
      <c r="D1166" s="138" t="s">
        <v>411</v>
      </c>
      <c r="E1166" s="139" t="s">
        <v>1796</v>
      </c>
      <c r="F1166" s="140" t="s">
        <v>1797</v>
      </c>
      <c r="G1166" s="141" t="s">
        <v>117</v>
      </c>
      <c r="H1166" s="142">
        <v>486.19600000000003</v>
      </c>
      <c r="I1166" s="143"/>
      <c r="J1166" s="144">
        <f>ROUND(I1166*H1166,2)</f>
        <v>0</v>
      </c>
      <c r="K1166" s="140" t="s">
        <v>414</v>
      </c>
      <c r="L1166" s="34"/>
      <c r="M1166" s="145" t="s">
        <v>3</v>
      </c>
      <c r="N1166" s="146" t="s">
        <v>43</v>
      </c>
      <c r="P1166" s="147">
        <f>O1166*H1166</f>
        <v>0</v>
      </c>
      <c r="Q1166" s="147">
        <v>0</v>
      </c>
      <c r="R1166" s="147">
        <f>Q1166*H1166</f>
        <v>0</v>
      </c>
      <c r="S1166" s="147">
        <v>0</v>
      </c>
      <c r="T1166" s="148">
        <f>S1166*H1166</f>
        <v>0</v>
      </c>
      <c r="AR1166" s="149" t="s">
        <v>415</v>
      </c>
      <c r="AT1166" s="149" t="s">
        <v>411</v>
      </c>
      <c r="AU1166" s="149" t="s">
        <v>80</v>
      </c>
      <c r="AY1166" s="19" t="s">
        <v>408</v>
      </c>
      <c r="BE1166" s="150">
        <f>IF(N1166="základní",J1166,0)</f>
        <v>0</v>
      </c>
      <c r="BF1166" s="150">
        <f>IF(N1166="snížená",J1166,0)</f>
        <v>0</v>
      </c>
      <c r="BG1166" s="150">
        <f>IF(N1166="zákl. přenesená",J1166,0)</f>
        <v>0</v>
      </c>
      <c r="BH1166" s="150">
        <f>IF(N1166="sníž. přenesená",J1166,0)</f>
        <v>0</v>
      </c>
      <c r="BI1166" s="150">
        <f>IF(N1166="nulová",J1166,0)</f>
        <v>0</v>
      </c>
      <c r="BJ1166" s="19" t="s">
        <v>76</v>
      </c>
      <c r="BK1166" s="150">
        <f>ROUND(I1166*H1166,2)</f>
        <v>0</v>
      </c>
      <c r="BL1166" s="19" t="s">
        <v>415</v>
      </c>
      <c r="BM1166" s="149" t="s">
        <v>1798</v>
      </c>
    </row>
    <row r="1167" spans="2:65" s="1" customFormat="1">
      <c r="B1167" s="34"/>
      <c r="D1167" s="151" t="s">
        <v>417</v>
      </c>
      <c r="F1167" s="152" t="s">
        <v>1799</v>
      </c>
      <c r="I1167" s="153"/>
      <c r="L1167" s="34"/>
      <c r="M1167" s="154"/>
      <c r="T1167" s="55"/>
      <c r="AT1167" s="19" t="s">
        <v>417</v>
      </c>
      <c r="AU1167" s="19" t="s">
        <v>80</v>
      </c>
    </row>
    <row r="1168" spans="2:65" s="12" customFormat="1">
      <c r="B1168" s="155"/>
      <c r="D1168" s="156" t="s">
        <v>419</v>
      </c>
      <c r="E1168" s="157" t="s">
        <v>3</v>
      </c>
      <c r="F1168" s="158" t="s">
        <v>209</v>
      </c>
      <c r="H1168" s="159">
        <v>486.19600000000003</v>
      </c>
      <c r="I1168" s="160"/>
      <c r="L1168" s="155"/>
      <c r="M1168" s="161"/>
      <c r="T1168" s="162"/>
      <c r="AT1168" s="157" t="s">
        <v>419</v>
      </c>
      <c r="AU1168" s="157" t="s">
        <v>80</v>
      </c>
      <c r="AV1168" s="12" t="s">
        <v>80</v>
      </c>
      <c r="AW1168" s="12" t="s">
        <v>33</v>
      </c>
      <c r="AX1168" s="12" t="s">
        <v>76</v>
      </c>
      <c r="AY1168" s="157" t="s">
        <v>408</v>
      </c>
    </row>
    <row r="1169" spans="2:65" s="1" customFormat="1" ht="44.25" customHeight="1">
      <c r="B1169" s="137"/>
      <c r="C1169" s="138" t="s">
        <v>1800</v>
      </c>
      <c r="D1169" s="138" t="s">
        <v>411</v>
      </c>
      <c r="E1169" s="139" t="s">
        <v>1801</v>
      </c>
      <c r="F1169" s="140" t="s">
        <v>1802</v>
      </c>
      <c r="G1169" s="141" t="s">
        <v>117</v>
      </c>
      <c r="H1169" s="142">
        <v>486.19600000000003</v>
      </c>
      <c r="I1169" s="143"/>
      <c r="J1169" s="144">
        <f>ROUND(I1169*H1169,2)</f>
        <v>0</v>
      </c>
      <c r="K1169" s="140" t="s">
        <v>414</v>
      </c>
      <c r="L1169" s="34"/>
      <c r="M1169" s="145" t="s">
        <v>3</v>
      </c>
      <c r="N1169" s="146" t="s">
        <v>43</v>
      </c>
      <c r="P1169" s="147">
        <f>O1169*H1169</f>
        <v>0</v>
      </c>
      <c r="Q1169" s="147">
        <v>0</v>
      </c>
      <c r="R1169" s="147">
        <f>Q1169*H1169</f>
        <v>0</v>
      </c>
      <c r="S1169" s="147">
        <v>0</v>
      </c>
      <c r="T1169" s="148">
        <f>S1169*H1169</f>
        <v>0</v>
      </c>
      <c r="AR1169" s="149" t="s">
        <v>415</v>
      </c>
      <c r="AT1169" s="149" t="s">
        <v>411</v>
      </c>
      <c r="AU1169" s="149" t="s">
        <v>80</v>
      </c>
      <c r="AY1169" s="19" t="s">
        <v>408</v>
      </c>
      <c r="BE1169" s="150">
        <f>IF(N1169="základní",J1169,0)</f>
        <v>0</v>
      </c>
      <c r="BF1169" s="150">
        <f>IF(N1169="snížená",J1169,0)</f>
        <v>0</v>
      </c>
      <c r="BG1169" s="150">
        <f>IF(N1169="zákl. přenesená",J1169,0)</f>
        <v>0</v>
      </c>
      <c r="BH1169" s="150">
        <f>IF(N1169="sníž. přenesená",J1169,0)</f>
        <v>0</v>
      </c>
      <c r="BI1169" s="150">
        <f>IF(N1169="nulová",J1169,0)</f>
        <v>0</v>
      </c>
      <c r="BJ1169" s="19" t="s">
        <v>76</v>
      </c>
      <c r="BK1169" s="150">
        <f>ROUND(I1169*H1169,2)</f>
        <v>0</v>
      </c>
      <c r="BL1169" s="19" t="s">
        <v>415</v>
      </c>
      <c r="BM1169" s="149" t="s">
        <v>1803</v>
      </c>
    </row>
    <row r="1170" spans="2:65" s="1" customFormat="1">
      <c r="B1170" s="34"/>
      <c r="D1170" s="151" t="s">
        <v>417</v>
      </c>
      <c r="F1170" s="152" t="s">
        <v>1804</v>
      </c>
      <c r="I1170" s="153"/>
      <c r="L1170" s="34"/>
      <c r="M1170" s="154"/>
      <c r="T1170" s="55"/>
      <c r="AT1170" s="19" t="s">
        <v>417</v>
      </c>
      <c r="AU1170" s="19" t="s">
        <v>80</v>
      </c>
    </row>
    <row r="1171" spans="2:65" s="12" customFormat="1">
      <c r="B1171" s="155"/>
      <c r="D1171" s="156" t="s">
        <v>419</v>
      </c>
      <c r="E1171" s="157" t="s">
        <v>3</v>
      </c>
      <c r="F1171" s="158" t="s">
        <v>209</v>
      </c>
      <c r="H1171" s="159">
        <v>486.19600000000003</v>
      </c>
      <c r="I1171" s="160"/>
      <c r="L1171" s="155"/>
      <c r="M1171" s="161"/>
      <c r="T1171" s="162"/>
      <c r="AT1171" s="157" t="s">
        <v>419</v>
      </c>
      <c r="AU1171" s="157" t="s">
        <v>80</v>
      </c>
      <c r="AV1171" s="12" t="s">
        <v>80</v>
      </c>
      <c r="AW1171" s="12" t="s">
        <v>33</v>
      </c>
      <c r="AX1171" s="12" t="s">
        <v>76</v>
      </c>
      <c r="AY1171" s="157" t="s">
        <v>408</v>
      </c>
    </row>
    <row r="1172" spans="2:65" s="11" customFormat="1" ht="22.8" customHeight="1">
      <c r="B1172" s="125"/>
      <c r="D1172" s="126" t="s">
        <v>71</v>
      </c>
      <c r="E1172" s="135" t="s">
        <v>1805</v>
      </c>
      <c r="F1172" s="135" t="s">
        <v>1806</v>
      </c>
      <c r="I1172" s="128"/>
      <c r="J1172" s="136">
        <f>BK1172</f>
        <v>0</v>
      </c>
      <c r="L1172" s="125"/>
      <c r="M1172" s="130"/>
      <c r="P1172" s="131">
        <f>SUM(P1173:P1174)</f>
        <v>0</v>
      </c>
      <c r="R1172" s="131">
        <f>SUM(R1173:R1174)</f>
        <v>0</v>
      </c>
      <c r="T1172" s="132">
        <f>SUM(T1173:T1174)</f>
        <v>0</v>
      </c>
      <c r="AR1172" s="126" t="s">
        <v>76</v>
      </c>
      <c r="AT1172" s="133" t="s">
        <v>71</v>
      </c>
      <c r="AU1172" s="133" t="s">
        <v>76</v>
      </c>
      <c r="AY1172" s="126" t="s">
        <v>408</v>
      </c>
      <c r="BK1172" s="134">
        <f>SUM(BK1173:BK1174)</f>
        <v>0</v>
      </c>
    </row>
    <row r="1173" spans="2:65" s="1" customFormat="1" ht="62.7" customHeight="1">
      <c r="B1173" s="137"/>
      <c r="C1173" s="138" t="s">
        <v>1807</v>
      </c>
      <c r="D1173" s="138" t="s">
        <v>411</v>
      </c>
      <c r="E1173" s="139" t="s">
        <v>1808</v>
      </c>
      <c r="F1173" s="140" t="s">
        <v>1809</v>
      </c>
      <c r="G1173" s="141" t="s">
        <v>501</v>
      </c>
      <c r="H1173" s="142">
        <v>813.60299999999995</v>
      </c>
      <c r="I1173" s="143"/>
      <c r="J1173" s="144">
        <f>ROUND(I1173*H1173,2)</f>
        <v>0</v>
      </c>
      <c r="K1173" s="140" t="s">
        <v>414</v>
      </c>
      <c r="L1173" s="34"/>
      <c r="M1173" s="145" t="s">
        <v>3</v>
      </c>
      <c r="N1173" s="146" t="s">
        <v>43</v>
      </c>
      <c r="P1173" s="147">
        <f>O1173*H1173</f>
        <v>0</v>
      </c>
      <c r="Q1173" s="147">
        <v>0</v>
      </c>
      <c r="R1173" s="147">
        <f>Q1173*H1173</f>
        <v>0</v>
      </c>
      <c r="S1173" s="147">
        <v>0</v>
      </c>
      <c r="T1173" s="148">
        <f>S1173*H1173</f>
        <v>0</v>
      </c>
      <c r="AR1173" s="149" t="s">
        <v>415</v>
      </c>
      <c r="AT1173" s="149" t="s">
        <v>411</v>
      </c>
      <c r="AU1173" s="149" t="s">
        <v>80</v>
      </c>
      <c r="AY1173" s="19" t="s">
        <v>408</v>
      </c>
      <c r="BE1173" s="150">
        <f>IF(N1173="základní",J1173,0)</f>
        <v>0</v>
      </c>
      <c r="BF1173" s="150">
        <f>IF(N1173="snížená",J1173,0)</f>
        <v>0</v>
      </c>
      <c r="BG1173" s="150">
        <f>IF(N1173="zákl. přenesená",J1173,0)</f>
        <v>0</v>
      </c>
      <c r="BH1173" s="150">
        <f>IF(N1173="sníž. přenesená",J1173,0)</f>
        <v>0</v>
      </c>
      <c r="BI1173" s="150">
        <f>IF(N1173="nulová",J1173,0)</f>
        <v>0</v>
      </c>
      <c r="BJ1173" s="19" t="s">
        <v>76</v>
      </c>
      <c r="BK1173" s="150">
        <f>ROUND(I1173*H1173,2)</f>
        <v>0</v>
      </c>
      <c r="BL1173" s="19" t="s">
        <v>415</v>
      </c>
      <c r="BM1173" s="149" t="s">
        <v>1810</v>
      </c>
    </row>
    <row r="1174" spans="2:65" s="1" customFormat="1">
      <c r="B1174" s="34"/>
      <c r="D1174" s="151" t="s">
        <v>417</v>
      </c>
      <c r="F1174" s="152" t="s">
        <v>1811</v>
      </c>
      <c r="I1174" s="153"/>
      <c r="L1174" s="34"/>
      <c r="M1174" s="154"/>
      <c r="T1174" s="55"/>
      <c r="AT1174" s="19" t="s">
        <v>417</v>
      </c>
      <c r="AU1174" s="19" t="s">
        <v>80</v>
      </c>
    </row>
    <row r="1175" spans="2:65" s="11" customFormat="1" ht="25.95" customHeight="1">
      <c r="B1175" s="125"/>
      <c r="D1175" s="126" t="s">
        <v>71</v>
      </c>
      <c r="E1175" s="127" t="s">
        <v>1812</v>
      </c>
      <c r="F1175" s="127" t="s">
        <v>1813</v>
      </c>
      <c r="I1175" s="128"/>
      <c r="J1175" s="129">
        <f>BK1175</f>
        <v>0</v>
      </c>
      <c r="L1175" s="125"/>
      <c r="M1175" s="130"/>
      <c r="P1175" s="131">
        <f>P1176+P1212+P1221+P1307+P1400+P1474+P1519+P1541+P1637+P1729+P1748+P1860+P1883+P1932+P1945+P1980</f>
        <v>0</v>
      </c>
      <c r="R1175" s="131">
        <f>R1176+R1212+R1221+R1307+R1400+R1474+R1519+R1541+R1637+R1729+R1748+R1860+R1883+R1932+R1945+R1980</f>
        <v>69.747890541623491</v>
      </c>
      <c r="T1175" s="132">
        <f>T1176+T1212+T1221+T1307+T1400+T1474+T1519+T1541+T1637+T1729+T1748+T1860+T1883+T1932+T1945+T1980</f>
        <v>2.1692370000000002E-2</v>
      </c>
      <c r="AR1175" s="126" t="s">
        <v>80</v>
      </c>
      <c r="AT1175" s="133" t="s">
        <v>71</v>
      </c>
      <c r="AU1175" s="133" t="s">
        <v>72</v>
      </c>
      <c r="AY1175" s="126" t="s">
        <v>408</v>
      </c>
      <c r="BK1175" s="134">
        <f>BK1176+BK1212+BK1221+BK1307+BK1400+BK1474+BK1519+BK1541+BK1637+BK1729+BK1748+BK1860+BK1883+BK1932+BK1945+BK1980</f>
        <v>0</v>
      </c>
    </row>
    <row r="1176" spans="2:65" s="11" customFormat="1" ht="22.8" customHeight="1">
      <c r="B1176" s="125"/>
      <c r="D1176" s="126" t="s">
        <v>71</v>
      </c>
      <c r="E1176" s="135" t="s">
        <v>1814</v>
      </c>
      <c r="F1176" s="135" t="s">
        <v>1815</v>
      </c>
      <c r="I1176" s="128"/>
      <c r="J1176" s="136">
        <f>BK1176</f>
        <v>0</v>
      </c>
      <c r="L1176" s="125"/>
      <c r="M1176" s="130"/>
      <c r="P1176" s="131">
        <f>P1177+SUM(P1178:P1182)</f>
        <v>0</v>
      </c>
      <c r="R1176" s="131">
        <f>R1177+SUM(R1178:R1182)</f>
        <v>4.0795936875000001</v>
      </c>
      <c r="T1176" s="132">
        <f>T1177+SUM(T1178:T1182)</f>
        <v>0</v>
      </c>
      <c r="AR1176" s="126" t="s">
        <v>80</v>
      </c>
      <c r="AT1176" s="133" t="s">
        <v>71</v>
      </c>
      <c r="AU1176" s="133" t="s">
        <v>76</v>
      </c>
      <c r="AY1176" s="126" t="s">
        <v>408</v>
      </c>
      <c r="BK1176" s="134">
        <f>BK1177+SUM(BK1178:BK1182)</f>
        <v>0</v>
      </c>
    </row>
    <row r="1177" spans="2:65" s="1" customFormat="1" ht="44.25" customHeight="1">
      <c r="B1177" s="137"/>
      <c r="C1177" s="138" t="s">
        <v>1816</v>
      </c>
      <c r="D1177" s="138" t="s">
        <v>411</v>
      </c>
      <c r="E1177" s="139" t="s">
        <v>1817</v>
      </c>
      <c r="F1177" s="140" t="s">
        <v>1818</v>
      </c>
      <c r="G1177" s="141" t="s">
        <v>117</v>
      </c>
      <c r="H1177" s="142">
        <v>134.46700000000001</v>
      </c>
      <c r="I1177" s="143"/>
      <c r="J1177" s="144">
        <f>ROUND(I1177*H1177,2)</f>
        <v>0</v>
      </c>
      <c r="K1177" s="140" t="s">
        <v>414</v>
      </c>
      <c r="L1177" s="34"/>
      <c r="M1177" s="145" t="s">
        <v>3</v>
      </c>
      <c r="N1177" s="146" t="s">
        <v>43</v>
      </c>
      <c r="P1177" s="147">
        <f>O1177*H1177</f>
        <v>0</v>
      </c>
      <c r="Q1177" s="147">
        <v>4.0000000000000002E-4</v>
      </c>
      <c r="R1177" s="147">
        <f>Q1177*H1177</f>
        <v>5.378680000000001E-2</v>
      </c>
      <c r="S1177" s="147">
        <v>0</v>
      </c>
      <c r="T1177" s="148">
        <f>S1177*H1177</f>
        <v>0</v>
      </c>
      <c r="AR1177" s="149" t="s">
        <v>98</v>
      </c>
      <c r="AT1177" s="149" t="s">
        <v>411</v>
      </c>
      <c r="AU1177" s="149" t="s">
        <v>80</v>
      </c>
      <c r="AY1177" s="19" t="s">
        <v>408</v>
      </c>
      <c r="BE1177" s="150">
        <f>IF(N1177="základní",J1177,0)</f>
        <v>0</v>
      </c>
      <c r="BF1177" s="150">
        <f>IF(N1177="snížená",J1177,0)</f>
        <v>0</v>
      </c>
      <c r="BG1177" s="150">
        <f>IF(N1177="zákl. přenesená",J1177,0)</f>
        <v>0</v>
      </c>
      <c r="BH1177" s="150">
        <f>IF(N1177="sníž. přenesená",J1177,0)</f>
        <v>0</v>
      </c>
      <c r="BI1177" s="150">
        <f>IF(N1177="nulová",J1177,0)</f>
        <v>0</v>
      </c>
      <c r="BJ1177" s="19" t="s">
        <v>76</v>
      </c>
      <c r="BK1177" s="150">
        <f>ROUND(I1177*H1177,2)</f>
        <v>0</v>
      </c>
      <c r="BL1177" s="19" t="s">
        <v>98</v>
      </c>
      <c r="BM1177" s="149" t="s">
        <v>1819</v>
      </c>
    </row>
    <row r="1178" spans="2:65" s="1" customFormat="1">
      <c r="B1178" s="34"/>
      <c r="D1178" s="151" t="s">
        <v>417</v>
      </c>
      <c r="F1178" s="152" t="s">
        <v>1820</v>
      </c>
      <c r="I1178" s="153"/>
      <c r="L1178" s="34"/>
      <c r="M1178" s="154"/>
      <c r="T1178" s="55"/>
      <c r="AT1178" s="19" t="s">
        <v>417</v>
      </c>
      <c r="AU1178" s="19" t="s">
        <v>80</v>
      </c>
    </row>
    <row r="1179" spans="2:65" s="12" customFormat="1">
      <c r="B1179" s="155"/>
      <c r="D1179" s="156" t="s">
        <v>419</v>
      </c>
      <c r="E1179" s="157" t="s">
        <v>3</v>
      </c>
      <c r="F1179" s="158" t="s">
        <v>206</v>
      </c>
      <c r="H1179" s="159">
        <v>134.46700000000001</v>
      </c>
      <c r="I1179" s="160"/>
      <c r="L1179" s="155"/>
      <c r="M1179" s="161"/>
      <c r="T1179" s="162"/>
      <c r="AT1179" s="157" t="s">
        <v>419</v>
      </c>
      <c r="AU1179" s="157" t="s">
        <v>80</v>
      </c>
      <c r="AV1179" s="12" t="s">
        <v>80</v>
      </c>
      <c r="AW1179" s="12" t="s">
        <v>33</v>
      </c>
      <c r="AX1179" s="12" t="s">
        <v>76</v>
      </c>
      <c r="AY1179" s="157" t="s">
        <v>408</v>
      </c>
    </row>
    <row r="1180" spans="2:65" s="1" customFormat="1" ht="49.05" customHeight="1">
      <c r="B1180" s="137"/>
      <c r="C1180" s="138" t="s">
        <v>1821</v>
      </c>
      <c r="D1180" s="138" t="s">
        <v>411</v>
      </c>
      <c r="E1180" s="139" t="s">
        <v>1822</v>
      </c>
      <c r="F1180" s="140" t="s">
        <v>1823</v>
      </c>
      <c r="G1180" s="141" t="s">
        <v>501</v>
      </c>
      <c r="H1180" s="142">
        <v>4.08</v>
      </c>
      <c r="I1180" s="143"/>
      <c r="J1180" s="144">
        <f>ROUND(I1180*H1180,2)</f>
        <v>0</v>
      </c>
      <c r="K1180" s="140" t="s">
        <v>414</v>
      </c>
      <c r="L1180" s="34"/>
      <c r="M1180" s="145" t="s">
        <v>3</v>
      </c>
      <c r="N1180" s="146" t="s">
        <v>43</v>
      </c>
      <c r="P1180" s="147">
        <f>O1180*H1180</f>
        <v>0</v>
      </c>
      <c r="Q1180" s="147">
        <v>0</v>
      </c>
      <c r="R1180" s="147">
        <f>Q1180*H1180</f>
        <v>0</v>
      </c>
      <c r="S1180" s="147">
        <v>0</v>
      </c>
      <c r="T1180" s="148">
        <f>S1180*H1180</f>
        <v>0</v>
      </c>
      <c r="AR1180" s="149" t="s">
        <v>98</v>
      </c>
      <c r="AT1180" s="149" t="s">
        <v>411</v>
      </c>
      <c r="AU1180" s="149" t="s">
        <v>80</v>
      </c>
      <c r="AY1180" s="19" t="s">
        <v>408</v>
      </c>
      <c r="BE1180" s="150">
        <f>IF(N1180="základní",J1180,0)</f>
        <v>0</v>
      </c>
      <c r="BF1180" s="150">
        <f>IF(N1180="snížená",J1180,0)</f>
        <v>0</v>
      </c>
      <c r="BG1180" s="150">
        <f>IF(N1180="zákl. přenesená",J1180,0)</f>
        <v>0</v>
      </c>
      <c r="BH1180" s="150">
        <f>IF(N1180="sníž. přenesená",J1180,0)</f>
        <v>0</v>
      </c>
      <c r="BI1180" s="150">
        <f>IF(N1180="nulová",J1180,0)</f>
        <v>0</v>
      </c>
      <c r="BJ1180" s="19" t="s">
        <v>76</v>
      </c>
      <c r="BK1180" s="150">
        <f>ROUND(I1180*H1180,2)</f>
        <v>0</v>
      </c>
      <c r="BL1180" s="19" t="s">
        <v>98</v>
      </c>
      <c r="BM1180" s="149" t="s">
        <v>1824</v>
      </c>
    </row>
    <row r="1181" spans="2:65" s="1" customFormat="1">
      <c r="B1181" s="34"/>
      <c r="D1181" s="151" t="s">
        <v>417</v>
      </c>
      <c r="F1181" s="152" t="s">
        <v>1825</v>
      </c>
      <c r="I1181" s="153"/>
      <c r="L1181" s="34"/>
      <c r="M1181" s="154"/>
      <c r="T1181" s="55"/>
      <c r="AT1181" s="19" t="s">
        <v>417</v>
      </c>
      <c r="AU1181" s="19" t="s">
        <v>80</v>
      </c>
    </row>
    <row r="1182" spans="2:65" s="11" customFormat="1" ht="20.85" customHeight="1">
      <c r="B1182" s="125"/>
      <c r="D1182" s="126" t="s">
        <v>71</v>
      </c>
      <c r="E1182" s="135" t="s">
        <v>1826</v>
      </c>
      <c r="F1182" s="135" t="s">
        <v>1827</v>
      </c>
      <c r="I1182" s="128"/>
      <c r="J1182" s="136">
        <f>BK1182</f>
        <v>0</v>
      </c>
      <c r="L1182" s="125"/>
      <c r="M1182" s="130"/>
      <c r="P1182" s="131">
        <f>SUM(P1183:P1211)</f>
        <v>0</v>
      </c>
      <c r="R1182" s="131">
        <f>SUM(R1183:R1211)</f>
        <v>4.0258068874999999</v>
      </c>
      <c r="T1182" s="132">
        <f>SUM(T1183:T1211)</f>
        <v>0</v>
      </c>
      <c r="AR1182" s="126" t="s">
        <v>80</v>
      </c>
      <c r="AT1182" s="133" t="s">
        <v>71</v>
      </c>
      <c r="AU1182" s="133" t="s">
        <v>80</v>
      </c>
      <c r="AY1182" s="126" t="s">
        <v>408</v>
      </c>
      <c r="BK1182" s="134">
        <f>SUM(BK1183:BK1211)</f>
        <v>0</v>
      </c>
    </row>
    <row r="1183" spans="2:65" s="1" customFormat="1" ht="37.799999999999997" customHeight="1">
      <c r="B1183" s="137"/>
      <c r="C1183" s="138" t="s">
        <v>1828</v>
      </c>
      <c r="D1183" s="138" t="s">
        <v>411</v>
      </c>
      <c r="E1183" s="139" t="s">
        <v>1829</v>
      </c>
      <c r="F1183" s="140" t="s">
        <v>1830</v>
      </c>
      <c r="G1183" s="141" t="s">
        <v>117</v>
      </c>
      <c r="H1183" s="142">
        <v>205.97</v>
      </c>
      <c r="I1183" s="143"/>
      <c r="J1183" s="144">
        <f>ROUND(I1183*H1183,2)</f>
        <v>0</v>
      </c>
      <c r="K1183" s="140" t="s">
        <v>414</v>
      </c>
      <c r="L1183" s="34"/>
      <c r="M1183" s="145" t="s">
        <v>3</v>
      </c>
      <c r="N1183" s="146" t="s">
        <v>43</v>
      </c>
      <c r="P1183" s="147">
        <f>O1183*H1183</f>
        <v>0</v>
      </c>
      <c r="Q1183" s="147">
        <v>0</v>
      </c>
      <c r="R1183" s="147">
        <f>Q1183*H1183</f>
        <v>0</v>
      </c>
      <c r="S1183" s="147">
        <v>0</v>
      </c>
      <c r="T1183" s="148">
        <f>S1183*H1183</f>
        <v>0</v>
      </c>
      <c r="AR1183" s="149" t="s">
        <v>98</v>
      </c>
      <c r="AT1183" s="149" t="s">
        <v>411</v>
      </c>
      <c r="AU1183" s="149" t="s">
        <v>114</v>
      </c>
      <c r="AY1183" s="19" t="s">
        <v>408</v>
      </c>
      <c r="BE1183" s="150">
        <f>IF(N1183="základní",J1183,0)</f>
        <v>0</v>
      </c>
      <c r="BF1183" s="150">
        <f>IF(N1183="snížená",J1183,0)</f>
        <v>0</v>
      </c>
      <c r="BG1183" s="150">
        <f>IF(N1183="zákl. přenesená",J1183,0)</f>
        <v>0</v>
      </c>
      <c r="BH1183" s="150">
        <f>IF(N1183="sníž. přenesená",J1183,0)</f>
        <v>0</v>
      </c>
      <c r="BI1183" s="150">
        <f>IF(N1183="nulová",J1183,0)</f>
        <v>0</v>
      </c>
      <c r="BJ1183" s="19" t="s">
        <v>76</v>
      </c>
      <c r="BK1183" s="150">
        <f>ROUND(I1183*H1183,2)</f>
        <v>0</v>
      </c>
      <c r="BL1183" s="19" t="s">
        <v>98</v>
      </c>
      <c r="BM1183" s="149" t="s">
        <v>1831</v>
      </c>
    </row>
    <row r="1184" spans="2:65" s="1" customFormat="1">
      <c r="B1184" s="34"/>
      <c r="D1184" s="151" t="s">
        <v>417</v>
      </c>
      <c r="F1184" s="152" t="s">
        <v>1832</v>
      </c>
      <c r="I1184" s="153"/>
      <c r="L1184" s="34"/>
      <c r="M1184" s="154"/>
      <c r="T1184" s="55"/>
      <c r="AT1184" s="19" t="s">
        <v>417</v>
      </c>
      <c r="AU1184" s="19" t="s">
        <v>114</v>
      </c>
    </row>
    <row r="1185" spans="2:65" s="12" customFormat="1">
      <c r="B1185" s="155"/>
      <c r="D1185" s="156" t="s">
        <v>419</v>
      </c>
      <c r="E1185" s="157" t="s">
        <v>3</v>
      </c>
      <c r="F1185" s="158" t="s">
        <v>200</v>
      </c>
      <c r="H1185" s="159">
        <v>205.97</v>
      </c>
      <c r="I1185" s="160"/>
      <c r="L1185" s="155"/>
      <c r="M1185" s="161"/>
      <c r="T1185" s="162"/>
      <c r="AT1185" s="157" t="s">
        <v>419</v>
      </c>
      <c r="AU1185" s="157" t="s">
        <v>114</v>
      </c>
      <c r="AV1185" s="12" t="s">
        <v>80</v>
      </c>
      <c r="AW1185" s="12" t="s">
        <v>33</v>
      </c>
      <c r="AX1185" s="12" t="s">
        <v>76</v>
      </c>
      <c r="AY1185" s="157" t="s">
        <v>408</v>
      </c>
    </row>
    <row r="1186" spans="2:65" s="1" customFormat="1" ht="33" customHeight="1">
      <c r="B1186" s="137"/>
      <c r="C1186" s="138" t="s">
        <v>1833</v>
      </c>
      <c r="D1186" s="138" t="s">
        <v>411</v>
      </c>
      <c r="E1186" s="139" t="s">
        <v>1834</v>
      </c>
      <c r="F1186" s="140" t="s">
        <v>1835</v>
      </c>
      <c r="G1186" s="141" t="s">
        <v>117</v>
      </c>
      <c r="H1186" s="142">
        <v>134.46700000000001</v>
      </c>
      <c r="I1186" s="143"/>
      <c r="J1186" s="144">
        <f>ROUND(I1186*H1186,2)</f>
        <v>0</v>
      </c>
      <c r="K1186" s="140" t="s">
        <v>414</v>
      </c>
      <c r="L1186" s="34"/>
      <c r="M1186" s="145" t="s">
        <v>3</v>
      </c>
      <c r="N1186" s="146" t="s">
        <v>43</v>
      </c>
      <c r="P1186" s="147">
        <f>O1186*H1186</f>
        <v>0</v>
      </c>
      <c r="Q1186" s="147">
        <v>0</v>
      </c>
      <c r="R1186" s="147">
        <f>Q1186*H1186</f>
        <v>0</v>
      </c>
      <c r="S1186" s="147">
        <v>0</v>
      </c>
      <c r="T1186" s="148">
        <f>S1186*H1186</f>
        <v>0</v>
      </c>
      <c r="AR1186" s="149" t="s">
        <v>98</v>
      </c>
      <c r="AT1186" s="149" t="s">
        <v>411</v>
      </c>
      <c r="AU1186" s="149" t="s">
        <v>114</v>
      </c>
      <c r="AY1186" s="19" t="s">
        <v>408</v>
      </c>
      <c r="BE1186" s="150">
        <f>IF(N1186="základní",J1186,0)</f>
        <v>0</v>
      </c>
      <c r="BF1186" s="150">
        <f>IF(N1186="snížená",J1186,0)</f>
        <v>0</v>
      </c>
      <c r="BG1186" s="150">
        <f>IF(N1186="zákl. přenesená",J1186,0)</f>
        <v>0</v>
      </c>
      <c r="BH1186" s="150">
        <f>IF(N1186="sníž. přenesená",J1186,0)</f>
        <v>0</v>
      </c>
      <c r="BI1186" s="150">
        <f>IF(N1186="nulová",J1186,0)</f>
        <v>0</v>
      </c>
      <c r="BJ1186" s="19" t="s">
        <v>76</v>
      </c>
      <c r="BK1186" s="150">
        <f>ROUND(I1186*H1186,2)</f>
        <v>0</v>
      </c>
      <c r="BL1186" s="19" t="s">
        <v>98</v>
      </c>
      <c r="BM1186" s="149" t="s">
        <v>1836</v>
      </c>
    </row>
    <row r="1187" spans="2:65" s="1" customFormat="1">
      <c r="B1187" s="34"/>
      <c r="D1187" s="151" t="s">
        <v>417</v>
      </c>
      <c r="F1187" s="152" t="s">
        <v>1837</v>
      </c>
      <c r="I1187" s="153"/>
      <c r="L1187" s="34"/>
      <c r="M1187" s="154"/>
      <c r="T1187" s="55"/>
      <c r="AT1187" s="19" t="s">
        <v>417</v>
      </c>
      <c r="AU1187" s="19" t="s">
        <v>114</v>
      </c>
    </row>
    <row r="1188" spans="2:65" s="12" customFormat="1">
      <c r="B1188" s="155"/>
      <c r="D1188" s="156" t="s">
        <v>419</v>
      </c>
      <c r="E1188" s="157" t="s">
        <v>3</v>
      </c>
      <c r="F1188" s="158" t="s">
        <v>206</v>
      </c>
      <c r="H1188" s="159">
        <v>134.46700000000001</v>
      </c>
      <c r="I1188" s="160"/>
      <c r="L1188" s="155"/>
      <c r="M1188" s="161"/>
      <c r="T1188" s="162"/>
      <c r="AT1188" s="157" t="s">
        <v>419</v>
      </c>
      <c r="AU1188" s="157" t="s">
        <v>114</v>
      </c>
      <c r="AV1188" s="12" t="s">
        <v>80</v>
      </c>
      <c r="AW1188" s="12" t="s">
        <v>33</v>
      </c>
      <c r="AX1188" s="12" t="s">
        <v>76</v>
      </c>
      <c r="AY1188" s="157" t="s">
        <v>408</v>
      </c>
    </row>
    <row r="1189" spans="2:65" s="1" customFormat="1" ht="16.5" customHeight="1">
      <c r="B1189" s="137"/>
      <c r="C1189" s="177" t="s">
        <v>1838</v>
      </c>
      <c r="D1189" s="177" t="s">
        <v>513</v>
      </c>
      <c r="E1189" s="178" t="s">
        <v>1839</v>
      </c>
      <c r="F1189" s="179" t="s">
        <v>1840</v>
      </c>
      <c r="G1189" s="180" t="s">
        <v>1841</v>
      </c>
      <c r="H1189" s="181">
        <v>204.262</v>
      </c>
      <c r="I1189" s="182"/>
      <c r="J1189" s="183">
        <f>ROUND(I1189*H1189,2)</f>
        <v>0</v>
      </c>
      <c r="K1189" s="179" t="s">
        <v>414</v>
      </c>
      <c r="L1189" s="184"/>
      <c r="M1189" s="185" t="s">
        <v>3</v>
      </c>
      <c r="N1189" s="186" t="s">
        <v>43</v>
      </c>
      <c r="P1189" s="147">
        <f>O1189*H1189</f>
        <v>0</v>
      </c>
      <c r="Q1189" s="147">
        <v>1E-3</v>
      </c>
      <c r="R1189" s="147">
        <f>Q1189*H1189</f>
        <v>0.204262</v>
      </c>
      <c r="S1189" s="147">
        <v>0</v>
      </c>
      <c r="T1189" s="148">
        <f>S1189*H1189</f>
        <v>0</v>
      </c>
      <c r="AR1189" s="149" t="s">
        <v>616</v>
      </c>
      <c r="AT1189" s="149" t="s">
        <v>513</v>
      </c>
      <c r="AU1189" s="149" t="s">
        <v>114</v>
      </c>
      <c r="AY1189" s="19" t="s">
        <v>408</v>
      </c>
      <c r="BE1189" s="150">
        <f>IF(N1189="základní",J1189,0)</f>
        <v>0</v>
      </c>
      <c r="BF1189" s="150">
        <f>IF(N1189="snížená",J1189,0)</f>
        <v>0</v>
      </c>
      <c r="BG1189" s="150">
        <f>IF(N1189="zákl. přenesená",J1189,0)</f>
        <v>0</v>
      </c>
      <c r="BH1189" s="150">
        <f>IF(N1189="sníž. přenesená",J1189,0)</f>
        <v>0</v>
      </c>
      <c r="BI1189" s="150">
        <f>IF(N1189="nulová",J1189,0)</f>
        <v>0</v>
      </c>
      <c r="BJ1189" s="19" t="s">
        <v>76</v>
      </c>
      <c r="BK1189" s="150">
        <f>ROUND(I1189*H1189,2)</f>
        <v>0</v>
      </c>
      <c r="BL1189" s="19" t="s">
        <v>98</v>
      </c>
      <c r="BM1189" s="149" t="s">
        <v>1842</v>
      </c>
    </row>
    <row r="1190" spans="2:65" s="12" customFormat="1">
      <c r="B1190" s="155"/>
      <c r="D1190" s="156" t="s">
        <v>419</v>
      </c>
      <c r="F1190" s="158" t="s">
        <v>1843</v>
      </c>
      <c r="H1190" s="159">
        <v>204.262</v>
      </c>
      <c r="I1190" s="160"/>
      <c r="L1190" s="155"/>
      <c r="M1190" s="161"/>
      <c r="T1190" s="162"/>
      <c r="AT1190" s="157" t="s">
        <v>419</v>
      </c>
      <c r="AU1190" s="157" t="s">
        <v>114</v>
      </c>
      <c r="AV1190" s="12" t="s">
        <v>80</v>
      </c>
      <c r="AW1190" s="12" t="s">
        <v>4</v>
      </c>
      <c r="AX1190" s="12" t="s">
        <v>76</v>
      </c>
      <c r="AY1190" s="157" t="s">
        <v>408</v>
      </c>
    </row>
    <row r="1191" spans="2:65" s="1" customFormat="1" ht="24.15" customHeight="1">
      <c r="B1191" s="137"/>
      <c r="C1191" s="138" t="s">
        <v>1844</v>
      </c>
      <c r="D1191" s="138" t="s">
        <v>411</v>
      </c>
      <c r="E1191" s="139" t="s">
        <v>1845</v>
      </c>
      <c r="F1191" s="140" t="s">
        <v>1846</v>
      </c>
      <c r="G1191" s="141" t="s">
        <v>117</v>
      </c>
      <c r="H1191" s="142">
        <v>411.94</v>
      </c>
      <c r="I1191" s="143"/>
      <c r="J1191" s="144">
        <f>ROUND(I1191*H1191,2)</f>
        <v>0</v>
      </c>
      <c r="K1191" s="140" t="s">
        <v>414</v>
      </c>
      <c r="L1191" s="34"/>
      <c r="M1191" s="145" t="s">
        <v>3</v>
      </c>
      <c r="N1191" s="146" t="s">
        <v>43</v>
      </c>
      <c r="P1191" s="147">
        <f>O1191*H1191</f>
        <v>0</v>
      </c>
      <c r="Q1191" s="147">
        <v>3.9825E-4</v>
      </c>
      <c r="R1191" s="147">
        <f>Q1191*H1191</f>
        <v>0.16405510500000001</v>
      </c>
      <c r="S1191" s="147">
        <v>0</v>
      </c>
      <c r="T1191" s="148">
        <f>S1191*H1191</f>
        <v>0</v>
      </c>
      <c r="AR1191" s="149" t="s">
        <v>98</v>
      </c>
      <c r="AT1191" s="149" t="s">
        <v>411</v>
      </c>
      <c r="AU1191" s="149" t="s">
        <v>114</v>
      </c>
      <c r="AY1191" s="19" t="s">
        <v>408</v>
      </c>
      <c r="BE1191" s="150">
        <f>IF(N1191="základní",J1191,0)</f>
        <v>0</v>
      </c>
      <c r="BF1191" s="150">
        <f>IF(N1191="snížená",J1191,0)</f>
        <v>0</v>
      </c>
      <c r="BG1191" s="150">
        <f>IF(N1191="zákl. přenesená",J1191,0)</f>
        <v>0</v>
      </c>
      <c r="BH1191" s="150">
        <f>IF(N1191="sníž. přenesená",J1191,0)</f>
        <v>0</v>
      </c>
      <c r="BI1191" s="150">
        <f>IF(N1191="nulová",J1191,0)</f>
        <v>0</v>
      </c>
      <c r="BJ1191" s="19" t="s">
        <v>76</v>
      </c>
      <c r="BK1191" s="150">
        <f>ROUND(I1191*H1191,2)</f>
        <v>0</v>
      </c>
      <c r="BL1191" s="19" t="s">
        <v>98</v>
      </c>
      <c r="BM1191" s="149" t="s">
        <v>1847</v>
      </c>
    </row>
    <row r="1192" spans="2:65" s="1" customFormat="1">
      <c r="B1192" s="34"/>
      <c r="D1192" s="151" t="s">
        <v>417</v>
      </c>
      <c r="F1192" s="152" t="s">
        <v>1848</v>
      </c>
      <c r="I1192" s="153"/>
      <c r="L1192" s="34"/>
      <c r="M1192" s="154"/>
      <c r="T1192" s="55"/>
      <c r="AT1192" s="19" t="s">
        <v>417</v>
      </c>
      <c r="AU1192" s="19" t="s">
        <v>114</v>
      </c>
    </row>
    <row r="1193" spans="2:65" s="12" customFormat="1">
      <c r="B1193" s="155"/>
      <c r="D1193" s="156" t="s">
        <v>419</v>
      </c>
      <c r="E1193" s="157" t="s">
        <v>3</v>
      </c>
      <c r="F1193" s="158" t="s">
        <v>1849</v>
      </c>
      <c r="H1193" s="159">
        <v>411.94</v>
      </c>
      <c r="I1193" s="160"/>
      <c r="L1193" s="155"/>
      <c r="M1193" s="161"/>
      <c r="T1193" s="162"/>
      <c r="AT1193" s="157" t="s">
        <v>419</v>
      </c>
      <c r="AU1193" s="157" t="s">
        <v>114</v>
      </c>
      <c r="AV1193" s="12" t="s">
        <v>80</v>
      </c>
      <c r="AW1193" s="12" t="s">
        <v>33</v>
      </c>
      <c r="AX1193" s="12" t="s">
        <v>72</v>
      </c>
      <c r="AY1193" s="157" t="s">
        <v>408</v>
      </c>
    </row>
    <row r="1194" spans="2:65" s="14" customFormat="1">
      <c r="B1194" s="170"/>
      <c r="D1194" s="156" t="s">
        <v>419</v>
      </c>
      <c r="E1194" s="171" t="s">
        <v>3</v>
      </c>
      <c r="F1194" s="172" t="s">
        <v>451</v>
      </c>
      <c r="H1194" s="173">
        <v>411.94</v>
      </c>
      <c r="I1194" s="174"/>
      <c r="L1194" s="170"/>
      <c r="M1194" s="175"/>
      <c r="T1194" s="176"/>
      <c r="AT1194" s="171" t="s">
        <v>419</v>
      </c>
      <c r="AU1194" s="171" t="s">
        <v>114</v>
      </c>
      <c r="AV1194" s="14" t="s">
        <v>415</v>
      </c>
      <c r="AW1194" s="14" t="s">
        <v>33</v>
      </c>
      <c r="AX1194" s="14" t="s">
        <v>76</v>
      </c>
      <c r="AY1194" s="171" t="s">
        <v>408</v>
      </c>
    </row>
    <row r="1195" spans="2:65" s="1" customFormat="1" ht="24.15" customHeight="1">
      <c r="B1195" s="137"/>
      <c r="C1195" s="138" t="s">
        <v>1850</v>
      </c>
      <c r="D1195" s="138" t="s">
        <v>411</v>
      </c>
      <c r="E1195" s="139" t="s">
        <v>1851</v>
      </c>
      <c r="F1195" s="140" t="s">
        <v>1852</v>
      </c>
      <c r="G1195" s="141" t="s">
        <v>117</v>
      </c>
      <c r="H1195" s="142">
        <v>268.93400000000003</v>
      </c>
      <c r="I1195" s="143"/>
      <c r="J1195" s="144">
        <f>ROUND(I1195*H1195,2)</f>
        <v>0</v>
      </c>
      <c r="K1195" s="140" t="s">
        <v>414</v>
      </c>
      <c r="L1195" s="34"/>
      <c r="M1195" s="145" t="s">
        <v>3</v>
      </c>
      <c r="N1195" s="146" t="s">
        <v>43</v>
      </c>
      <c r="P1195" s="147">
        <f>O1195*H1195</f>
        <v>0</v>
      </c>
      <c r="Q1195" s="147">
        <v>3.9825E-4</v>
      </c>
      <c r="R1195" s="147">
        <f>Q1195*H1195</f>
        <v>0.10710296550000001</v>
      </c>
      <c r="S1195" s="147">
        <v>0</v>
      </c>
      <c r="T1195" s="148">
        <f>S1195*H1195</f>
        <v>0</v>
      </c>
      <c r="AR1195" s="149" t="s">
        <v>98</v>
      </c>
      <c r="AT1195" s="149" t="s">
        <v>411</v>
      </c>
      <c r="AU1195" s="149" t="s">
        <v>114</v>
      </c>
      <c r="AY1195" s="19" t="s">
        <v>408</v>
      </c>
      <c r="BE1195" s="150">
        <f>IF(N1195="základní",J1195,0)</f>
        <v>0</v>
      </c>
      <c r="BF1195" s="150">
        <f>IF(N1195="snížená",J1195,0)</f>
        <v>0</v>
      </c>
      <c r="BG1195" s="150">
        <f>IF(N1195="zákl. přenesená",J1195,0)</f>
        <v>0</v>
      </c>
      <c r="BH1195" s="150">
        <f>IF(N1195="sníž. přenesená",J1195,0)</f>
        <v>0</v>
      </c>
      <c r="BI1195" s="150">
        <f>IF(N1195="nulová",J1195,0)</f>
        <v>0</v>
      </c>
      <c r="BJ1195" s="19" t="s">
        <v>76</v>
      </c>
      <c r="BK1195" s="150">
        <f>ROUND(I1195*H1195,2)</f>
        <v>0</v>
      </c>
      <c r="BL1195" s="19" t="s">
        <v>98</v>
      </c>
      <c r="BM1195" s="149" t="s">
        <v>1853</v>
      </c>
    </row>
    <row r="1196" spans="2:65" s="1" customFormat="1">
      <c r="B1196" s="34"/>
      <c r="D1196" s="151" t="s">
        <v>417</v>
      </c>
      <c r="F1196" s="152" t="s">
        <v>1854</v>
      </c>
      <c r="I1196" s="153"/>
      <c r="L1196" s="34"/>
      <c r="M1196" s="154"/>
      <c r="T1196" s="55"/>
      <c r="AT1196" s="19" t="s">
        <v>417</v>
      </c>
      <c r="AU1196" s="19" t="s">
        <v>114</v>
      </c>
    </row>
    <row r="1197" spans="2:65" s="12" customFormat="1">
      <c r="B1197" s="155"/>
      <c r="D1197" s="156" t="s">
        <v>419</v>
      </c>
      <c r="E1197" s="157" t="s">
        <v>3</v>
      </c>
      <c r="F1197" s="158" t="s">
        <v>1855</v>
      </c>
      <c r="H1197" s="159">
        <v>268.93400000000003</v>
      </c>
      <c r="I1197" s="160"/>
      <c r="L1197" s="155"/>
      <c r="M1197" s="161"/>
      <c r="T1197" s="162"/>
      <c r="AT1197" s="157" t="s">
        <v>419</v>
      </c>
      <c r="AU1197" s="157" t="s">
        <v>114</v>
      </c>
      <c r="AV1197" s="12" t="s">
        <v>80</v>
      </c>
      <c r="AW1197" s="12" t="s">
        <v>33</v>
      </c>
      <c r="AX1197" s="12" t="s">
        <v>76</v>
      </c>
      <c r="AY1197" s="157" t="s">
        <v>408</v>
      </c>
    </row>
    <row r="1198" spans="2:65" s="1" customFormat="1" ht="49.05" customHeight="1">
      <c r="B1198" s="137"/>
      <c r="C1198" s="177" t="s">
        <v>1856</v>
      </c>
      <c r="D1198" s="177" t="s">
        <v>513</v>
      </c>
      <c r="E1198" s="178" t="s">
        <v>1857</v>
      </c>
      <c r="F1198" s="179" t="s">
        <v>1858</v>
      </c>
      <c r="G1198" s="180" t="s">
        <v>117</v>
      </c>
      <c r="H1198" s="181">
        <v>396.60899999999998</v>
      </c>
      <c r="I1198" s="182"/>
      <c r="J1198" s="183">
        <f>ROUND(I1198*H1198,2)</f>
        <v>0</v>
      </c>
      <c r="K1198" s="179" t="s">
        <v>414</v>
      </c>
      <c r="L1198" s="184"/>
      <c r="M1198" s="185" t="s">
        <v>3</v>
      </c>
      <c r="N1198" s="186" t="s">
        <v>43</v>
      </c>
      <c r="P1198" s="147">
        <f>O1198*H1198</f>
        <v>0</v>
      </c>
      <c r="Q1198" s="147">
        <v>4.4000000000000003E-3</v>
      </c>
      <c r="R1198" s="147">
        <f>Q1198*H1198</f>
        <v>1.7450796</v>
      </c>
      <c r="S1198" s="147">
        <v>0</v>
      </c>
      <c r="T1198" s="148">
        <f>S1198*H1198</f>
        <v>0</v>
      </c>
      <c r="AR1198" s="149" t="s">
        <v>616</v>
      </c>
      <c r="AT1198" s="149" t="s">
        <v>513</v>
      </c>
      <c r="AU1198" s="149" t="s">
        <v>114</v>
      </c>
      <c r="AY1198" s="19" t="s">
        <v>408</v>
      </c>
      <c r="BE1198" s="150">
        <f>IF(N1198="základní",J1198,0)</f>
        <v>0</v>
      </c>
      <c r="BF1198" s="150">
        <f>IF(N1198="snížená",J1198,0)</f>
        <v>0</v>
      </c>
      <c r="BG1198" s="150">
        <f>IF(N1198="zákl. přenesená",J1198,0)</f>
        <v>0</v>
      </c>
      <c r="BH1198" s="150">
        <f>IF(N1198="sníž. přenesená",J1198,0)</f>
        <v>0</v>
      </c>
      <c r="BI1198" s="150">
        <f>IF(N1198="nulová",J1198,0)</f>
        <v>0</v>
      </c>
      <c r="BJ1198" s="19" t="s">
        <v>76</v>
      </c>
      <c r="BK1198" s="150">
        <f>ROUND(I1198*H1198,2)</f>
        <v>0</v>
      </c>
      <c r="BL1198" s="19" t="s">
        <v>98</v>
      </c>
      <c r="BM1198" s="149" t="s">
        <v>1859</v>
      </c>
    </row>
    <row r="1199" spans="2:65" s="12" customFormat="1">
      <c r="B1199" s="155"/>
      <c r="D1199" s="156" t="s">
        <v>419</v>
      </c>
      <c r="E1199" s="157" t="s">
        <v>3</v>
      </c>
      <c r="F1199" s="158" t="s">
        <v>200</v>
      </c>
      <c r="H1199" s="159">
        <v>205.97</v>
      </c>
      <c r="I1199" s="160"/>
      <c r="L1199" s="155"/>
      <c r="M1199" s="161"/>
      <c r="T1199" s="162"/>
      <c r="AT1199" s="157" t="s">
        <v>419</v>
      </c>
      <c r="AU1199" s="157" t="s">
        <v>114</v>
      </c>
      <c r="AV1199" s="12" t="s">
        <v>80</v>
      </c>
      <c r="AW1199" s="12" t="s">
        <v>33</v>
      </c>
      <c r="AX1199" s="12" t="s">
        <v>72</v>
      </c>
      <c r="AY1199" s="157" t="s">
        <v>408</v>
      </c>
    </row>
    <row r="1200" spans="2:65" s="12" customFormat="1">
      <c r="B1200" s="155"/>
      <c r="D1200" s="156" t="s">
        <v>419</v>
      </c>
      <c r="E1200" s="157" t="s">
        <v>3</v>
      </c>
      <c r="F1200" s="158" t="s">
        <v>206</v>
      </c>
      <c r="H1200" s="159">
        <v>134.46700000000001</v>
      </c>
      <c r="I1200" s="160"/>
      <c r="L1200" s="155"/>
      <c r="M1200" s="161"/>
      <c r="T1200" s="162"/>
      <c r="AT1200" s="157" t="s">
        <v>419</v>
      </c>
      <c r="AU1200" s="157" t="s">
        <v>114</v>
      </c>
      <c r="AV1200" s="12" t="s">
        <v>80</v>
      </c>
      <c r="AW1200" s="12" t="s">
        <v>33</v>
      </c>
      <c r="AX1200" s="12" t="s">
        <v>72</v>
      </c>
      <c r="AY1200" s="157" t="s">
        <v>408</v>
      </c>
    </row>
    <row r="1201" spans="2:65" s="14" customFormat="1">
      <c r="B1201" s="170"/>
      <c r="D1201" s="156" t="s">
        <v>419</v>
      </c>
      <c r="E1201" s="171" t="s">
        <v>3</v>
      </c>
      <c r="F1201" s="172" t="s">
        <v>451</v>
      </c>
      <c r="H1201" s="173">
        <v>340.43700000000001</v>
      </c>
      <c r="I1201" s="174"/>
      <c r="L1201" s="170"/>
      <c r="M1201" s="175"/>
      <c r="T1201" s="176"/>
      <c r="AT1201" s="171" t="s">
        <v>419</v>
      </c>
      <c r="AU1201" s="171" t="s">
        <v>114</v>
      </c>
      <c r="AV1201" s="14" t="s">
        <v>415</v>
      </c>
      <c r="AW1201" s="14" t="s">
        <v>33</v>
      </c>
      <c r="AX1201" s="14" t="s">
        <v>76</v>
      </c>
      <c r="AY1201" s="171" t="s">
        <v>408</v>
      </c>
    </row>
    <row r="1202" spans="2:65" s="12" customFormat="1">
      <c r="B1202" s="155"/>
      <c r="D1202" s="156" t="s">
        <v>419</v>
      </c>
      <c r="F1202" s="158" t="s">
        <v>1860</v>
      </c>
      <c r="H1202" s="159">
        <v>396.60899999999998</v>
      </c>
      <c r="I1202" s="160"/>
      <c r="L1202" s="155"/>
      <c r="M1202" s="161"/>
      <c r="T1202" s="162"/>
      <c r="AT1202" s="157" t="s">
        <v>419</v>
      </c>
      <c r="AU1202" s="157" t="s">
        <v>114</v>
      </c>
      <c r="AV1202" s="12" t="s">
        <v>80</v>
      </c>
      <c r="AW1202" s="12" t="s">
        <v>4</v>
      </c>
      <c r="AX1202" s="12" t="s">
        <v>76</v>
      </c>
      <c r="AY1202" s="157" t="s">
        <v>408</v>
      </c>
    </row>
    <row r="1203" spans="2:65" s="1" customFormat="1" ht="49.05" customHeight="1">
      <c r="B1203" s="137"/>
      <c r="C1203" s="177" t="s">
        <v>1861</v>
      </c>
      <c r="D1203" s="177" t="s">
        <v>513</v>
      </c>
      <c r="E1203" s="178" t="s">
        <v>1862</v>
      </c>
      <c r="F1203" s="179" t="s">
        <v>1863</v>
      </c>
      <c r="G1203" s="180" t="s">
        <v>117</v>
      </c>
      <c r="H1203" s="181">
        <v>396.60899999999998</v>
      </c>
      <c r="I1203" s="182"/>
      <c r="J1203" s="183">
        <f>ROUND(I1203*H1203,2)</f>
        <v>0</v>
      </c>
      <c r="K1203" s="179" t="s">
        <v>414</v>
      </c>
      <c r="L1203" s="184"/>
      <c r="M1203" s="185" t="s">
        <v>3</v>
      </c>
      <c r="N1203" s="186" t="s">
        <v>43</v>
      </c>
      <c r="P1203" s="147">
        <f>O1203*H1203</f>
        <v>0</v>
      </c>
      <c r="Q1203" s="147">
        <v>4.4999999999999997E-3</v>
      </c>
      <c r="R1203" s="147">
        <f>Q1203*H1203</f>
        <v>1.7847404999999998</v>
      </c>
      <c r="S1203" s="147">
        <v>0</v>
      </c>
      <c r="T1203" s="148">
        <f>S1203*H1203</f>
        <v>0</v>
      </c>
      <c r="AR1203" s="149" t="s">
        <v>616</v>
      </c>
      <c r="AT1203" s="149" t="s">
        <v>513</v>
      </c>
      <c r="AU1203" s="149" t="s">
        <v>114</v>
      </c>
      <c r="AY1203" s="19" t="s">
        <v>408</v>
      </c>
      <c r="BE1203" s="150">
        <f>IF(N1203="základní",J1203,0)</f>
        <v>0</v>
      </c>
      <c r="BF1203" s="150">
        <f>IF(N1203="snížená",J1203,0)</f>
        <v>0</v>
      </c>
      <c r="BG1203" s="150">
        <f>IF(N1203="zákl. přenesená",J1203,0)</f>
        <v>0</v>
      </c>
      <c r="BH1203" s="150">
        <f>IF(N1203="sníž. přenesená",J1203,0)</f>
        <v>0</v>
      </c>
      <c r="BI1203" s="150">
        <f>IF(N1203="nulová",J1203,0)</f>
        <v>0</v>
      </c>
      <c r="BJ1203" s="19" t="s">
        <v>76</v>
      </c>
      <c r="BK1203" s="150">
        <f>ROUND(I1203*H1203,2)</f>
        <v>0</v>
      </c>
      <c r="BL1203" s="19" t="s">
        <v>98</v>
      </c>
      <c r="BM1203" s="149" t="s">
        <v>1864</v>
      </c>
    </row>
    <row r="1204" spans="2:65" s="12" customFormat="1">
      <c r="B1204" s="155"/>
      <c r="D1204" s="156" t="s">
        <v>419</v>
      </c>
      <c r="F1204" s="158" t="s">
        <v>1860</v>
      </c>
      <c r="H1204" s="159">
        <v>396.60899999999998</v>
      </c>
      <c r="I1204" s="160"/>
      <c r="L1204" s="155"/>
      <c r="M1204" s="161"/>
      <c r="T1204" s="162"/>
      <c r="AT1204" s="157" t="s">
        <v>419</v>
      </c>
      <c r="AU1204" s="157" t="s">
        <v>114</v>
      </c>
      <c r="AV1204" s="12" t="s">
        <v>80</v>
      </c>
      <c r="AW1204" s="12" t="s">
        <v>4</v>
      </c>
      <c r="AX1204" s="12" t="s">
        <v>76</v>
      </c>
      <c r="AY1204" s="157" t="s">
        <v>408</v>
      </c>
    </row>
    <row r="1205" spans="2:65" s="1" customFormat="1" ht="37.799999999999997" customHeight="1">
      <c r="B1205" s="137"/>
      <c r="C1205" s="138" t="s">
        <v>1865</v>
      </c>
      <c r="D1205" s="138" t="s">
        <v>411</v>
      </c>
      <c r="E1205" s="139" t="s">
        <v>1866</v>
      </c>
      <c r="F1205" s="140" t="s">
        <v>1867</v>
      </c>
      <c r="G1205" s="141" t="s">
        <v>561</v>
      </c>
      <c r="H1205" s="142">
        <v>8</v>
      </c>
      <c r="I1205" s="143"/>
      <c r="J1205" s="144">
        <f>ROUND(I1205*H1205,2)</f>
        <v>0</v>
      </c>
      <c r="K1205" s="140" t="s">
        <v>414</v>
      </c>
      <c r="L1205" s="34"/>
      <c r="M1205" s="145" t="s">
        <v>3</v>
      </c>
      <c r="N1205" s="146" t="s">
        <v>43</v>
      </c>
      <c r="P1205" s="147">
        <f>O1205*H1205</f>
        <v>0</v>
      </c>
      <c r="Q1205" s="147">
        <v>2.9903999999999998E-4</v>
      </c>
      <c r="R1205" s="147">
        <f>Q1205*H1205</f>
        <v>2.3923199999999999E-3</v>
      </c>
      <c r="S1205" s="147">
        <v>0</v>
      </c>
      <c r="T1205" s="148">
        <f>S1205*H1205</f>
        <v>0</v>
      </c>
      <c r="AR1205" s="149" t="s">
        <v>98</v>
      </c>
      <c r="AT1205" s="149" t="s">
        <v>411</v>
      </c>
      <c r="AU1205" s="149" t="s">
        <v>114</v>
      </c>
      <c r="AY1205" s="19" t="s">
        <v>408</v>
      </c>
      <c r="BE1205" s="150">
        <f>IF(N1205="základní",J1205,0)</f>
        <v>0</v>
      </c>
      <c r="BF1205" s="150">
        <f>IF(N1205="snížená",J1205,0)</f>
        <v>0</v>
      </c>
      <c r="BG1205" s="150">
        <f>IF(N1205="zákl. přenesená",J1205,0)</f>
        <v>0</v>
      </c>
      <c r="BH1205" s="150">
        <f>IF(N1205="sníž. přenesená",J1205,0)</f>
        <v>0</v>
      </c>
      <c r="BI1205" s="150">
        <f>IF(N1205="nulová",J1205,0)</f>
        <v>0</v>
      </c>
      <c r="BJ1205" s="19" t="s">
        <v>76</v>
      </c>
      <c r="BK1205" s="150">
        <f>ROUND(I1205*H1205,2)</f>
        <v>0</v>
      </c>
      <c r="BL1205" s="19" t="s">
        <v>98</v>
      </c>
      <c r="BM1205" s="149" t="s">
        <v>1868</v>
      </c>
    </row>
    <row r="1206" spans="2:65" s="1" customFormat="1">
      <c r="B1206" s="34"/>
      <c r="D1206" s="151" t="s">
        <v>417</v>
      </c>
      <c r="F1206" s="152" t="s">
        <v>1869</v>
      </c>
      <c r="I1206" s="153"/>
      <c r="L1206" s="34"/>
      <c r="M1206" s="154"/>
      <c r="T1206" s="55"/>
      <c r="AT1206" s="19" t="s">
        <v>417</v>
      </c>
      <c r="AU1206" s="19" t="s">
        <v>114</v>
      </c>
    </row>
    <row r="1207" spans="2:65" s="1" customFormat="1" ht="24.15" customHeight="1">
      <c r="B1207" s="137"/>
      <c r="C1207" s="177" t="s">
        <v>1870</v>
      </c>
      <c r="D1207" s="177" t="s">
        <v>513</v>
      </c>
      <c r="E1207" s="178" t="s">
        <v>1871</v>
      </c>
      <c r="F1207" s="179" t="s">
        <v>1872</v>
      </c>
      <c r="G1207" s="180" t="s">
        <v>561</v>
      </c>
      <c r="H1207" s="181">
        <v>8</v>
      </c>
      <c r="I1207" s="182"/>
      <c r="J1207" s="183">
        <f>ROUND(I1207*H1207,2)</f>
        <v>0</v>
      </c>
      <c r="K1207" s="179" t="s">
        <v>414</v>
      </c>
      <c r="L1207" s="184"/>
      <c r="M1207" s="185" t="s">
        <v>3</v>
      </c>
      <c r="N1207" s="186" t="s">
        <v>43</v>
      </c>
      <c r="P1207" s="147">
        <f>O1207*H1207</f>
        <v>0</v>
      </c>
      <c r="Q1207" s="147">
        <v>2.0000000000000001E-4</v>
      </c>
      <c r="R1207" s="147">
        <f>Q1207*H1207</f>
        <v>1.6000000000000001E-3</v>
      </c>
      <c r="S1207" s="147">
        <v>0</v>
      </c>
      <c r="T1207" s="148">
        <f>S1207*H1207</f>
        <v>0</v>
      </c>
      <c r="AR1207" s="149" t="s">
        <v>616</v>
      </c>
      <c r="AT1207" s="149" t="s">
        <v>513</v>
      </c>
      <c r="AU1207" s="149" t="s">
        <v>114</v>
      </c>
      <c r="AY1207" s="19" t="s">
        <v>408</v>
      </c>
      <c r="BE1207" s="150">
        <f>IF(N1207="základní",J1207,0)</f>
        <v>0</v>
      </c>
      <c r="BF1207" s="150">
        <f>IF(N1207="snížená",J1207,0)</f>
        <v>0</v>
      </c>
      <c r="BG1207" s="150">
        <f>IF(N1207="zákl. přenesená",J1207,0)</f>
        <v>0</v>
      </c>
      <c r="BH1207" s="150">
        <f>IF(N1207="sníž. přenesená",J1207,0)</f>
        <v>0</v>
      </c>
      <c r="BI1207" s="150">
        <f>IF(N1207="nulová",J1207,0)</f>
        <v>0</v>
      </c>
      <c r="BJ1207" s="19" t="s">
        <v>76</v>
      </c>
      <c r="BK1207" s="150">
        <f>ROUND(I1207*H1207,2)</f>
        <v>0</v>
      </c>
      <c r="BL1207" s="19" t="s">
        <v>98</v>
      </c>
      <c r="BM1207" s="149" t="s">
        <v>1873</v>
      </c>
    </row>
    <row r="1208" spans="2:65" s="1" customFormat="1" ht="33" customHeight="1">
      <c r="B1208" s="137"/>
      <c r="C1208" s="138" t="s">
        <v>1874</v>
      </c>
      <c r="D1208" s="138" t="s">
        <v>411</v>
      </c>
      <c r="E1208" s="139" t="s">
        <v>1875</v>
      </c>
      <c r="F1208" s="140" t="s">
        <v>1876</v>
      </c>
      <c r="G1208" s="141" t="s">
        <v>650</v>
      </c>
      <c r="H1208" s="142">
        <v>82.3</v>
      </c>
      <c r="I1208" s="143"/>
      <c r="J1208" s="144">
        <f>ROUND(I1208*H1208,2)</f>
        <v>0</v>
      </c>
      <c r="K1208" s="140" t="s">
        <v>414</v>
      </c>
      <c r="L1208" s="34"/>
      <c r="M1208" s="145" t="s">
        <v>3</v>
      </c>
      <c r="N1208" s="146" t="s">
        <v>43</v>
      </c>
      <c r="P1208" s="147">
        <f>O1208*H1208</f>
        <v>0</v>
      </c>
      <c r="Q1208" s="147">
        <v>2.0138999999999999E-4</v>
      </c>
      <c r="R1208" s="147">
        <f>Q1208*H1208</f>
        <v>1.6574396999999998E-2</v>
      </c>
      <c r="S1208" s="147">
        <v>0</v>
      </c>
      <c r="T1208" s="148">
        <f>S1208*H1208</f>
        <v>0</v>
      </c>
      <c r="AR1208" s="149" t="s">
        <v>98</v>
      </c>
      <c r="AT1208" s="149" t="s">
        <v>411</v>
      </c>
      <c r="AU1208" s="149" t="s">
        <v>114</v>
      </c>
      <c r="AY1208" s="19" t="s">
        <v>408</v>
      </c>
      <c r="BE1208" s="150">
        <f>IF(N1208="základní",J1208,0)</f>
        <v>0</v>
      </c>
      <c r="BF1208" s="150">
        <f>IF(N1208="snížená",J1208,0)</f>
        <v>0</v>
      </c>
      <c r="BG1208" s="150">
        <f>IF(N1208="zákl. přenesená",J1208,0)</f>
        <v>0</v>
      </c>
      <c r="BH1208" s="150">
        <f>IF(N1208="sníž. přenesená",J1208,0)</f>
        <v>0</v>
      </c>
      <c r="BI1208" s="150">
        <f>IF(N1208="nulová",J1208,0)</f>
        <v>0</v>
      </c>
      <c r="BJ1208" s="19" t="s">
        <v>76</v>
      </c>
      <c r="BK1208" s="150">
        <f>ROUND(I1208*H1208,2)</f>
        <v>0</v>
      </c>
      <c r="BL1208" s="19" t="s">
        <v>98</v>
      </c>
      <c r="BM1208" s="149" t="s">
        <v>1877</v>
      </c>
    </row>
    <row r="1209" spans="2:65" s="1" customFormat="1">
      <c r="B1209" s="34"/>
      <c r="D1209" s="151" t="s">
        <v>417</v>
      </c>
      <c r="F1209" s="152" t="s">
        <v>1878</v>
      </c>
      <c r="I1209" s="153"/>
      <c r="L1209" s="34"/>
      <c r="M1209" s="154"/>
      <c r="T1209" s="55"/>
      <c r="AT1209" s="19" t="s">
        <v>417</v>
      </c>
      <c r="AU1209" s="19" t="s">
        <v>114</v>
      </c>
    </row>
    <row r="1210" spans="2:65" s="12" customFormat="1">
      <c r="B1210" s="155"/>
      <c r="D1210" s="156" t="s">
        <v>419</v>
      </c>
      <c r="E1210" s="157" t="s">
        <v>3</v>
      </c>
      <c r="F1210" s="158" t="s">
        <v>1879</v>
      </c>
      <c r="H1210" s="159">
        <v>82.3</v>
      </c>
      <c r="I1210" s="160"/>
      <c r="L1210" s="155"/>
      <c r="M1210" s="161"/>
      <c r="T1210" s="162"/>
      <c r="AT1210" s="157" t="s">
        <v>419</v>
      </c>
      <c r="AU1210" s="157" t="s">
        <v>114</v>
      </c>
      <c r="AV1210" s="12" t="s">
        <v>80</v>
      </c>
      <c r="AW1210" s="12" t="s">
        <v>33</v>
      </c>
      <c r="AX1210" s="12" t="s">
        <v>72</v>
      </c>
      <c r="AY1210" s="157" t="s">
        <v>408</v>
      </c>
    </row>
    <row r="1211" spans="2:65" s="14" customFormat="1">
      <c r="B1211" s="170"/>
      <c r="D1211" s="156" t="s">
        <v>419</v>
      </c>
      <c r="E1211" s="171" t="s">
        <v>3</v>
      </c>
      <c r="F1211" s="172" t="s">
        <v>451</v>
      </c>
      <c r="H1211" s="173">
        <v>82.3</v>
      </c>
      <c r="I1211" s="174"/>
      <c r="L1211" s="170"/>
      <c r="M1211" s="175"/>
      <c r="T1211" s="176"/>
      <c r="AT1211" s="171" t="s">
        <v>419</v>
      </c>
      <c r="AU1211" s="171" t="s">
        <v>114</v>
      </c>
      <c r="AV1211" s="14" t="s">
        <v>415</v>
      </c>
      <c r="AW1211" s="14" t="s">
        <v>33</v>
      </c>
      <c r="AX1211" s="14" t="s">
        <v>76</v>
      </c>
      <c r="AY1211" s="171" t="s">
        <v>408</v>
      </c>
    </row>
    <row r="1212" spans="2:65" s="11" customFormat="1" ht="22.8" customHeight="1">
      <c r="B1212" s="125"/>
      <c r="D1212" s="126" t="s">
        <v>71</v>
      </c>
      <c r="E1212" s="135" t="s">
        <v>1880</v>
      </c>
      <c r="F1212" s="135" t="s">
        <v>1881</v>
      </c>
      <c r="I1212" s="128"/>
      <c r="J1212" s="136">
        <f>BK1212</f>
        <v>0</v>
      </c>
      <c r="L1212" s="125"/>
      <c r="M1212" s="130"/>
      <c r="P1212" s="131">
        <f>SUM(P1213:P1220)</f>
        <v>0</v>
      </c>
      <c r="R1212" s="131">
        <f>SUM(R1213:R1220)</f>
        <v>2.1876000000000003E-2</v>
      </c>
      <c r="T1212" s="132">
        <f>SUM(T1213:T1220)</f>
        <v>0</v>
      </c>
      <c r="AR1212" s="126" t="s">
        <v>80</v>
      </c>
      <c r="AT1212" s="133" t="s">
        <v>71</v>
      </c>
      <c r="AU1212" s="133" t="s">
        <v>76</v>
      </c>
      <c r="AY1212" s="126" t="s">
        <v>408</v>
      </c>
      <c r="BK1212" s="134">
        <f>SUM(BK1213:BK1220)</f>
        <v>0</v>
      </c>
    </row>
    <row r="1213" spans="2:65" s="1" customFormat="1" ht="33" customHeight="1">
      <c r="B1213" s="137"/>
      <c r="C1213" s="138" t="s">
        <v>1882</v>
      </c>
      <c r="D1213" s="138" t="s">
        <v>411</v>
      </c>
      <c r="E1213" s="139" t="s">
        <v>1883</v>
      </c>
      <c r="F1213" s="140" t="s">
        <v>1884</v>
      </c>
      <c r="G1213" s="141" t="s">
        <v>117</v>
      </c>
      <c r="H1213" s="142">
        <v>4.6920000000000002</v>
      </c>
      <c r="I1213" s="143"/>
      <c r="J1213" s="144">
        <f>ROUND(I1213*H1213,2)</f>
        <v>0</v>
      </c>
      <c r="K1213" s="140" t="s">
        <v>414</v>
      </c>
      <c r="L1213" s="34"/>
      <c r="M1213" s="145" t="s">
        <v>3</v>
      </c>
      <c r="N1213" s="146" t="s">
        <v>43</v>
      </c>
      <c r="P1213" s="147">
        <f>O1213*H1213</f>
        <v>0</v>
      </c>
      <c r="Q1213" s="147">
        <v>0</v>
      </c>
      <c r="R1213" s="147">
        <f>Q1213*H1213</f>
        <v>0</v>
      </c>
      <c r="S1213" s="147">
        <v>0</v>
      </c>
      <c r="T1213" s="148">
        <f>S1213*H1213</f>
        <v>0</v>
      </c>
      <c r="AR1213" s="149" t="s">
        <v>98</v>
      </c>
      <c r="AT1213" s="149" t="s">
        <v>411</v>
      </c>
      <c r="AU1213" s="149" t="s">
        <v>80</v>
      </c>
      <c r="AY1213" s="19" t="s">
        <v>408</v>
      </c>
      <c r="BE1213" s="150">
        <f>IF(N1213="základní",J1213,0)</f>
        <v>0</v>
      </c>
      <c r="BF1213" s="150">
        <f>IF(N1213="snížená",J1213,0)</f>
        <v>0</v>
      </c>
      <c r="BG1213" s="150">
        <f>IF(N1213="zákl. přenesená",J1213,0)</f>
        <v>0</v>
      </c>
      <c r="BH1213" s="150">
        <f>IF(N1213="sníž. přenesená",J1213,0)</f>
        <v>0</v>
      </c>
      <c r="BI1213" s="150">
        <f>IF(N1213="nulová",J1213,0)</f>
        <v>0</v>
      </c>
      <c r="BJ1213" s="19" t="s">
        <v>76</v>
      </c>
      <c r="BK1213" s="150">
        <f>ROUND(I1213*H1213,2)</f>
        <v>0</v>
      </c>
      <c r="BL1213" s="19" t="s">
        <v>98</v>
      </c>
      <c r="BM1213" s="149" t="s">
        <v>1885</v>
      </c>
    </row>
    <row r="1214" spans="2:65" s="1" customFormat="1">
      <c r="B1214" s="34"/>
      <c r="D1214" s="151" t="s">
        <v>417</v>
      </c>
      <c r="F1214" s="152" t="s">
        <v>1886</v>
      </c>
      <c r="I1214" s="153"/>
      <c r="L1214" s="34"/>
      <c r="M1214" s="154"/>
      <c r="T1214" s="55"/>
      <c r="AT1214" s="19" t="s">
        <v>417</v>
      </c>
      <c r="AU1214" s="19" t="s">
        <v>80</v>
      </c>
    </row>
    <row r="1215" spans="2:65" s="13" customFormat="1">
      <c r="B1215" s="164"/>
      <c r="D1215" s="156" t="s">
        <v>419</v>
      </c>
      <c r="E1215" s="165" t="s">
        <v>3</v>
      </c>
      <c r="F1215" s="166" t="s">
        <v>1887</v>
      </c>
      <c r="H1215" s="165" t="s">
        <v>3</v>
      </c>
      <c r="I1215" s="167"/>
      <c r="L1215" s="164"/>
      <c r="M1215" s="168"/>
      <c r="T1215" s="169"/>
      <c r="AT1215" s="165" t="s">
        <v>419</v>
      </c>
      <c r="AU1215" s="165" t="s">
        <v>80</v>
      </c>
      <c r="AV1215" s="13" t="s">
        <v>76</v>
      </c>
      <c r="AW1215" s="13" t="s">
        <v>33</v>
      </c>
      <c r="AX1215" s="13" t="s">
        <v>72</v>
      </c>
      <c r="AY1215" s="165" t="s">
        <v>408</v>
      </c>
    </row>
    <row r="1216" spans="2:65" s="12" customFormat="1">
      <c r="B1216" s="155"/>
      <c r="D1216" s="156" t="s">
        <v>419</v>
      </c>
      <c r="E1216" s="157" t="s">
        <v>3</v>
      </c>
      <c r="F1216" s="158" t="s">
        <v>1888</v>
      </c>
      <c r="H1216" s="159">
        <v>4.6920000000000002</v>
      </c>
      <c r="I1216" s="160"/>
      <c r="L1216" s="155"/>
      <c r="M1216" s="161"/>
      <c r="T1216" s="162"/>
      <c r="AT1216" s="157" t="s">
        <v>419</v>
      </c>
      <c r="AU1216" s="157" t="s">
        <v>80</v>
      </c>
      <c r="AV1216" s="12" t="s">
        <v>80</v>
      </c>
      <c r="AW1216" s="12" t="s">
        <v>33</v>
      </c>
      <c r="AX1216" s="12" t="s">
        <v>76</v>
      </c>
      <c r="AY1216" s="157" t="s">
        <v>408</v>
      </c>
    </row>
    <row r="1217" spans="2:65" s="1" customFormat="1" ht="49.05" customHeight="1">
      <c r="B1217" s="137"/>
      <c r="C1217" s="177" t="s">
        <v>1889</v>
      </c>
      <c r="D1217" s="177" t="s">
        <v>513</v>
      </c>
      <c r="E1217" s="178" t="s">
        <v>1890</v>
      </c>
      <c r="F1217" s="179" t="s">
        <v>1891</v>
      </c>
      <c r="G1217" s="180" t="s">
        <v>117</v>
      </c>
      <c r="H1217" s="181">
        <v>5.4690000000000003</v>
      </c>
      <c r="I1217" s="182"/>
      <c r="J1217" s="183">
        <f>ROUND(I1217*H1217,2)</f>
        <v>0</v>
      </c>
      <c r="K1217" s="179" t="s">
        <v>414</v>
      </c>
      <c r="L1217" s="184"/>
      <c r="M1217" s="185" t="s">
        <v>3</v>
      </c>
      <c r="N1217" s="186" t="s">
        <v>43</v>
      </c>
      <c r="P1217" s="147">
        <f>O1217*H1217</f>
        <v>0</v>
      </c>
      <c r="Q1217" s="147">
        <v>4.0000000000000001E-3</v>
      </c>
      <c r="R1217" s="147">
        <f>Q1217*H1217</f>
        <v>2.1876000000000003E-2</v>
      </c>
      <c r="S1217" s="147">
        <v>0</v>
      </c>
      <c r="T1217" s="148">
        <f>S1217*H1217</f>
        <v>0</v>
      </c>
      <c r="AR1217" s="149" t="s">
        <v>616</v>
      </c>
      <c r="AT1217" s="149" t="s">
        <v>513</v>
      </c>
      <c r="AU1217" s="149" t="s">
        <v>80</v>
      </c>
      <c r="AY1217" s="19" t="s">
        <v>408</v>
      </c>
      <c r="BE1217" s="150">
        <f>IF(N1217="základní",J1217,0)</f>
        <v>0</v>
      </c>
      <c r="BF1217" s="150">
        <f>IF(N1217="snížená",J1217,0)</f>
        <v>0</v>
      </c>
      <c r="BG1217" s="150">
        <f>IF(N1217="zákl. přenesená",J1217,0)</f>
        <v>0</v>
      </c>
      <c r="BH1217" s="150">
        <f>IF(N1217="sníž. přenesená",J1217,0)</f>
        <v>0</v>
      </c>
      <c r="BI1217" s="150">
        <f>IF(N1217="nulová",J1217,0)</f>
        <v>0</v>
      </c>
      <c r="BJ1217" s="19" t="s">
        <v>76</v>
      </c>
      <c r="BK1217" s="150">
        <f>ROUND(I1217*H1217,2)</f>
        <v>0</v>
      </c>
      <c r="BL1217" s="19" t="s">
        <v>98</v>
      </c>
      <c r="BM1217" s="149" t="s">
        <v>1892</v>
      </c>
    </row>
    <row r="1218" spans="2:65" s="12" customFormat="1">
      <c r="B1218" s="155"/>
      <c r="D1218" s="156" t="s">
        <v>419</v>
      </c>
      <c r="F1218" s="158" t="s">
        <v>1893</v>
      </c>
      <c r="H1218" s="159">
        <v>5.4690000000000003</v>
      </c>
      <c r="I1218" s="160"/>
      <c r="L1218" s="155"/>
      <c r="M1218" s="161"/>
      <c r="T1218" s="162"/>
      <c r="AT1218" s="157" t="s">
        <v>419</v>
      </c>
      <c r="AU1218" s="157" t="s">
        <v>80</v>
      </c>
      <c r="AV1218" s="12" t="s">
        <v>80</v>
      </c>
      <c r="AW1218" s="12" t="s">
        <v>4</v>
      </c>
      <c r="AX1218" s="12" t="s">
        <v>76</v>
      </c>
      <c r="AY1218" s="157" t="s">
        <v>408</v>
      </c>
    </row>
    <row r="1219" spans="2:65" s="1" customFormat="1" ht="49.05" customHeight="1">
      <c r="B1219" s="137"/>
      <c r="C1219" s="138" t="s">
        <v>1894</v>
      </c>
      <c r="D1219" s="138" t="s">
        <v>411</v>
      </c>
      <c r="E1219" s="139" t="s">
        <v>1895</v>
      </c>
      <c r="F1219" s="140" t="s">
        <v>1896</v>
      </c>
      <c r="G1219" s="141" t="s">
        <v>501</v>
      </c>
      <c r="H1219" s="142">
        <v>2.1999999999999999E-2</v>
      </c>
      <c r="I1219" s="143"/>
      <c r="J1219" s="144">
        <f>ROUND(I1219*H1219,2)</f>
        <v>0</v>
      </c>
      <c r="K1219" s="140" t="s">
        <v>414</v>
      </c>
      <c r="L1219" s="34"/>
      <c r="M1219" s="145" t="s">
        <v>3</v>
      </c>
      <c r="N1219" s="146" t="s">
        <v>43</v>
      </c>
      <c r="P1219" s="147">
        <f>O1219*H1219</f>
        <v>0</v>
      </c>
      <c r="Q1219" s="147">
        <v>0</v>
      </c>
      <c r="R1219" s="147">
        <f>Q1219*H1219</f>
        <v>0</v>
      </c>
      <c r="S1219" s="147">
        <v>0</v>
      </c>
      <c r="T1219" s="148">
        <f>S1219*H1219</f>
        <v>0</v>
      </c>
      <c r="AR1219" s="149" t="s">
        <v>98</v>
      </c>
      <c r="AT1219" s="149" t="s">
        <v>411</v>
      </c>
      <c r="AU1219" s="149" t="s">
        <v>80</v>
      </c>
      <c r="AY1219" s="19" t="s">
        <v>408</v>
      </c>
      <c r="BE1219" s="150">
        <f>IF(N1219="základní",J1219,0)</f>
        <v>0</v>
      </c>
      <c r="BF1219" s="150">
        <f>IF(N1219="snížená",J1219,0)</f>
        <v>0</v>
      </c>
      <c r="BG1219" s="150">
        <f>IF(N1219="zákl. přenesená",J1219,0)</f>
        <v>0</v>
      </c>
      <c r="BH1219" s="150">
        <f>IF(N1219="sníž. přenesená",J1219,0)</f>
        <v>0</v>
      </c>
      <c r="BI1219" s="150">
        <f>IF(N1219="nulová",J1219,0)</f>
        <v>0</v>
      </c>
      <c r="BJ1219" s="19" t="s">
        <v>76</v>
      </c>
      <c r="BK1219" s="150">
        <f>ROUND(I1219*H1219,2)</f>
        <v>0</v>
      </c>
      <c r="BL1219" s="19" t="s">
        <v>98</v>
      </c>
      <c r="BM1219" s="149" t="s">
        <v>1897</v>
      </c>
    </row>
    <row r="1220" spans="2:65" s="1" customFormat="1">
      <c r="B1220" s="34"/>
      <c r="D1220" s="151" t="s">
        <v>417</v>
      </c>
      <c r="F1220" s="152" t="s">
        <v>1898</v>
      </c>
      <c r="I1220" s="153"/>
      <c r="L1220" s="34"/>
      <c r="M1220" s="154"/>
      <c r="T1220" s="55"/>
      <c r="AT1220" s="19" t="s">
        <v>417</v>
      </c>
      <c r="AU1220" s="19" t="s">
        <v>80</v>
      </c>
    </row>
    <row r="1221" spans="2:65" s="11" customFormat="1" ht="22.8" customHeight="1">
      <c r="B1221" s="125"/>
      <c r="D1221" s="126" t="s">
        <v>71</v>
      </c>
      <c r="E1221" s="135" t="s">
        <v>1899</v>
      </c>
      <c r="F1221" s="135" t="s">
        <v>1900</v>
      </c>
      <c r="I1221" s="128"/>
      <c r="J1221" s="136">
        <f>BK1221</f>
        <v>0</v>
      </c>
      <c r="L1221" s="125"/>
      <c r="M1221" s="130"/>
      <c r="P1221" s="131">
        <f>P1222+SUM(P1223:P1230)+P1282</f>
        <v>0</v>
      </c>
      <c r="R1221" s="131">
        <f>R1222+SUM(R1223:R1230)+R1282</f>
        <v>5.0290597699999999</v>
      </c>
      <c r="T1221" s="132">
        <f>T1222+SUM(T1223:T1230)+T1282</f>
        <v>0</v>
      </c>
      <c r="AR1221" s="126" t="s">
        <v>80</v>
      </c>
      <c r="AT1221" s="133" t="s">
        <v>71</v>
      </c>
      <c r="AU1221" s="133" t="s">
        <v>76</v>
      </c>
      <c r="AY1221" s="126" t="s">
        <v>408</v>
      </c>
      <c r="BK1221" s="134">
        <f>BK1222+SUM(BK1223:BK1230)+BK1282</f>
        <v>0</v>
      </c>
    </row>
    <row r="1222" spans="2:65" s="1" customFormat="1" ht="37.799999999999997" customHeight="1">
      <c r="B1222" s="137"/>
      <c r="C1222" s="138" t="s">
        <v>1901</v>
      </c>
      <c r="D1222" s="138" t="s">
        <v>411</v>
      </c>
      <c r="E1222" s="139" t="s">
        <v>1902</v>
      </c>
      <c r="F1222" s="140" t="s">
        <v>1903</v>
      </c>
      <c r="G1222" s="141" t="s">
        <v>117</v>
      </c>
      <c r="H1222" s="142">
        <v>4.6920000000000002</v>
      </c>
      <c r="I1222" s="143"/>
      <c r="J1222" s="144">
        <f>ROUND(I1222*H1222,2)</f>
        <v>0</v>
      </c>
      <c r="K1222" s="140" t="s">
        <v>414</v>
      </c>
      <c r="L1222" s="34"/>
      <c r="M1222" s="145" t="s">
        <v>3</v>
      </c>
      <c r="N1222" s="146" t="s">
        <v>43</v>
      </c>
      <c r="P1222" s="147">
        <f>O1222*H1222</f>
        <v>0</v>
      </c>
      <c r="Q1222" s="147">
        <v>1.2E-4</v>
      </c>
      <c r="R1222" s="147">
        <f>Q1222*H1222</f>
        <v>5.6304E-4</v>
      </c>
      <c r="S1222" s="147">
        <v>0</v>
      </c>
      <c r="T1222" s="148">
        <f>S1222*H1222</f>
        <v>0</v>
      </c>
      <c r="AR1222" s="149" t="s">
        <v>98</v>
      </c>
      <c r="AT1222" s="149" t="s">
        <v>411</v>
      </c>
      <c r="AU1222" s="149" t="s">
        <v>80</v>
      </c>
      <c r="AY1222" s="19" t="s">
        <v>408</v>
      </c>
      <c r="BE1222" s="150">
        <f>IF(N1222="základní",J1222,0)</f>
        <v>0</v>
      </c>
      <c r="BF1222" s="150">
        <f>IF(N1222="snížená",J1222,0)</f>
        <v>0</v>
      </c>
      <c r="BG1222" s="150">
        <f>IF(N1222="zákl. přenesená",J1222,0)</f>
        <v>0</v>
      </c>
      <c r="BH1222" s="150">
        <f>IF(N1222="sníž. přenesená",J1222,0)</f>
        <v>0</v>
      </c>
      <c r="BI1222" s="150">
        <f>IF(N1222="nulová",J1222,0)</f>
        <v>0</v>
      </c>
      <c r="BJ1222" s="19" t="s">
        <v>76</v>
      </c>
      <c r="BK1222" s="150">
        <f>ROUND(I1222*H1222,2)</f>
        <v>0</v>
      </c>
      <c r="BL1222" s="19" t="s">
        <v>98</v>
      </c>
      <c r="BM1222" s="149" t="s">
        <v>1904</v>
      </c>
    </row>
    <row r="1223" spans="2:65" s="1" customFormat="1">
      <c r="B1223" s="34"/>
      <c r="D1223" s="151" t="s">
        <v>417</v>
      </c>
      <c r="F1223" s="152" t="s">
        <v>1905</v>
      </c>
      <c r="I1223" s="153"/>
      <c r="L1223" s="34"/>
      <c r="M1223" s="154"/>
      <c r="T1223" s="55"/>
      <c r="AT1223" s="19" t="s">
        <v>417</v>
      </c>
      <c r="AU1223" s="19" t="s">
        <v>80</v>
      </c>
    </row>
    <row r="1224" spans="2:65" s="13" customFormat="1">
      <c r="B1224" s="164"/>
      <c r="D1224" s="156" t="s">
        <v>419</v>
      </c>
      <c r="E1224" s="165" t="s">
        <v>3</v>
      </c>
      <c r="F1224" s="166" t="s">
        <v>1887</v>
      </c>
      <c r="H1224" s="165" t="s">
        <v>3</v>
      </c>
      <c r="I1224" s="167"/>
      <c r="L1224" s="164"/>
      <c r="M1224" s="168"/>
      <c r="T1224" s="169"/>
      <c r="AT1224" s="165" t="s">
        <v>419</v>
      </c>
      <c r="AU1224" s="165" t="s">
        <v>80</v>
      </c>
      <c r="AV1224" s="13" t="s">
        <v>76</v>
      </c>
      <c r="AW1224" s="13" t="s">
        <v>33</v>
      </c>
      <c r="AX1224" s="13" t="s">
        <v>72</v>
      </c>
      <c r="AY1224" s="165" t="s">
        <v>408</v>
      </c>
    </row>
    <row r="1225" spans="2:65" s="12" customFormat="1">
      <c r="B1225" s="155"/>
      <c r="D1225" s="156" t="s">
        <v>419</v>
      </c>
      <c r="E1225" s="157" t="s">
        <v>3</v>
      </c>
      <c r="F1225" s="158" t="s">
        <v>1888</v>
      </c>
      <c r="H1225" s="159">
        <v>4.6920000000000002</v>
      </c>
      <c r="I1225" s="160"/>
      <c r="L1225" s="155"/>
      <c r="M1225" s="161"/>
      <c r="T1225" s="162"/>
      <c r="AT1225" s="157" t="s">
        <v>419</v>
      </c>
      <c r="AU1225" s="157" t="s">
        <v>80</v>
      </c>
      <c r="AV1225" s="12" t="s">
        <v>80</v>
      </c>
      <c r="AW1225" s="12" t="s">
        <v>33</v>
      </c>
      <c r="AX1225" s="12" t="s">
        <v>76</v>
      </c>
      <c r="AY1225" s="157" t="s">
        <v>408</v>
      </c>
    </row>
    <row r="1226" spans="2:65" s="1" customFormat="1" ht="16.5" customHeight="1">
      <c r="B1226" s="137"/>
      <c r="C1226" s="177" t="s">
        <v>1906</v>
      </c>
      <c r="D1226" s="177" t="s">
        <v>513</v>
      </c>
      <c r="E1226" s="178" t="s">
        <v>1907</v>
      </c>
      <c r="F1226" s="179" t="s">
        <v>1908</v>
      </c>
      <c r="G1226" s="180" t="s">
        <v>426</v>
      </c>
      <c r="H1226" s="181">
        <v>0.23499999999999999</v>
      </c>
      <c r="I1226" s="182"/>
      <c r="J1226" s="183">
        <f>ROUND(I1226*H1226,2)</f>
        <v>0</v>
      </c>
      <c r="K1226" s="179" t="s">
        <v>414</v>
      </c>
      <c r="L1226" s="184"/>
      <c r="M1226" s="185" t="s">
        <v>3</v>
      </c>
      <c r="N1226" s="186" t="s">
        <v>43</v>
      </c>
      <c r="P1226" s="147">
        <f>O1226*H1226</f>
        <v>0</v>
      </c>
      <c r="Q1226" s="147">
        <v>0.02</v>
      </c>
      <c r="R1226" s="147">
        <f>Q1226*H1226</f>
        <v>4.7000000000000002E-3</v>
      </c>
      <c r="S1226" s="147">
        <v>0</v>
      </c>
      <c r="T1226" s="148">
        <f>S1226*H1226</f>
        <v>0</v>
      </c>
      <c r="AR1226" s="149" t="s">
        <v>616</v>
      </c>
      <c r="AT1226" s="149" t="s">
        <v>513</v>
      </c>
      <c r="AU1226" s="149" t="s">
        <v>80</v>
      </c>
      <c r="AY1226" s="19" t="s">
        <v>408</v>
      </c>
      <c r="BE1226" s="150">
        <f>IF(N1226="základní",J1226,0)</f>
        <v>0</v>
      </c>
      <c r="BF1226" s="150">
        <f>IF(N1226="snížená",J1226,0)</f>
        <v>0</v>
      </c>
      <c r="BG1226" s="150">
        <f>IF(N1226="zákl. přenesená",J1226,0)</f>
        <v>0</v>
      </c>
      <c r="BH1226" s="150">
        <f>IF(N1226="sníž. přenesená",J1226,0)</f>
        <v>0</v>
      </c>
      <c r="BI1226" s="150">
        <f>IF(N1226="nulová",J1226,0)</f>
        <v>0</v>
      </c>
      <c r="BJ1226" s="19" t="s">
        <v>76</v>
      </c>
      <c r="BK1226" s="150">
        <f>ROUND(I1226*H1226,2)</f>
        <v>0</v>
      </c>
      <c r="BL1226" s="19" t="s">
        <v>98</v>
      </c>
      <c r="BM1226" s="149" t="s">
        <v>1909</v>
      </c>
    </row>
    <row r="1227" spans="2:65" s="12" customFormat="1">
      <c r="B1227" s="155"/>
      <c r="D1227" s="156" t="s">
        <v>419</v>
      </c>
      <c r="F1227" s="158" t="s">
        <v>1910</v>
      </c>
      <c r="H1227" s="159">
        <v>0.23499999999999999</v>
      </c>
      <c r="I1227" s="160"/>
      <c r="L1227" s="155"/>
      <c r="M1227" s="161"/>
      <c r="T1227" s="162"/>
      <c r="AT1227" s="157" t="s">
        <v>419</v>
      </c>
      <c r="AU1227" s="157" t="s">
        <v>80</v>
      </c>
      <c r="AV1227" s="12" t="s">
        <v>80</v>
      </c>
      <c r="AW1227" s="12" t="s">
        <v>4</v>
      </c>
      <c r="AX1227" s="12" t="s">
        <v>76</v>
      </c>
      <c r="AY1227" s="157" t="s">
        <v>408</v>
      </c>
    </row>
    <row r="1228" spans="2:65" s="1" customFormat="1" ht="55.5" customHeight="1">
      <c r="B1228" s="137"/>
      <c r="C1228" s="138" t="s">
        <v>1911</v>
      </c>
      <c r="D1228" s="138" t="s">
        <v>411</v>
      </c>
      <c r="E1228" s="139" t="s">
        <v>1912</v>
      </c>
      <c r="F1228" s="140" t="s">
        <v>1913</v>
      </c>
      <c r="G1228" s="141" t="s">
        <v>501</v>
      </c>
      <c r="H1228" s="142">
        <v>4.9359999999999999</v>
      </c>
      <c r="I1228" s="143"/>
      <c r="J1228" s="144">
        <f>ROUND(I1228*H1228,2)</f>
        <v>0</v>
      </c>
      <c r="K1228" s="140" t="s">
        <v>414</v>
      </c>
      <c r="L1228" s="34"/>
      <c r="M1228" s="145" t="s">
        <v>3</v>
      </c>
      <c r="N1228" s="146" t="s">
        <v>43</v>
      </c>
      <c r="P1228" s="147">
        <f>O1228*H1228</f>
        <v>0</v>
      </c>
      <c r="Q1228" s="147">
        <v>0</v>
      </c>
      <c r="R1228" s="147">
        <f>Q1228*H1228</f>
        <v>0</v>
      </c>
      <c r="S1228" s="147">
        <v>0</v>
      </c>
      <c r="T1228" s="148">
        <f>S1228*H1228</f>
        <v>0</v>
      </c>
      <c r="AR1228" s="149" t="s">
        <v>98</v>
      </c>
      <c r="AT1228" s="149" t="s">
        <v>411</v>
      </c>
      <c r="AU1228" s="149" t="s">
        <v>80</v>
      </c>
      <c r="AY1228" s="19" t="s">
        <v>408</v>
      </c>
      <c r="BE1228" s="150">
        <f>IF(N1228="základní",J1228,0)</f>
        <v>0</v>
      </c>
      <c r="BF1228" s="150">
        <f>IF(N1228="snížená",J1228,0)</f>
        <v>0</v>
      </c>
      <c r="BG1228" s="150">
        <f>IF(N1228="zákl. přenesená",J1228,0)</f>
        <v>0</v>
      </c>
      <c r="BH1228" s="150">
        <f>IF(N1228="sníž. přenesená",J1228,0)</f>
        <v>0</v>
      </c>
      <c r="BI1228" s="150">
        <f>IF(N1228="nulová",J1228,0)</f>
        <v>0</v>
      </c>
      <c r="BJ1228" s="19" t="s">
        <v>76</v>
      </c>
      <c r="BK1228" s="150">
        <f>ROUND(I1228*H1228,2)</f>
        <v>0</v>
      </c>
      <c r="BL1228" s="19" t="s">
        <v>98</v>
      </c>
      <c r="BM1228" s="149" t="s">
        <v>1914</v>
      </c>
    </row>
    <row r="1229" spans="2:65" s="1" customFormat="1">
      <c r="B1229" s="34"/>
      <c r="D1229" s="151" t="s">
        <v>417</v>
      </c>
      <c r="F1229" s="152" t="s">
        <v>1915</v>
      </c>
      <c r="I1229" s="153"/>
      <c r="L1229" s="34"/>
      <c r="M1229" s="154"/>
      <c r="T1229" s="55"/>
      <c r="AT1229" s="19" t="s">
        <v>417</v>
      </c>
      <c r="AU1229" s="19" t="s">
        <v>80</v>
      </c>
    </row>
    <row r="1230" spans="2:65" s="11" customFormat="1" ht="20.85" customHeight="1">
      <c r="B1230" s="125"/>
      <c r="D1230" s="126" t="s">
        <v>71</v>
      </c>
      <c r="E1230" s="135" t="s">
        <v>1916</v>
      </c>
      <c r="F1230" s="135" t="s">
        <v>1917</v>
      </c>
      <c r="I1230" s="128"/>
      <c r="J1230" s="136">
        <f>BK1230</f>
        <v>0</v>
      </c>
      <c r="L1230" s="125"/>
      <c r="M1230" s="130"/>
      <c r="P1230" s="131">
        <f>SUM(P1231:P1281)</f>
        <v>0</v>
      </c>
      <c r="R1230" s="131">
        <f>SUM(R1231:R1281)</f>
        <v>1.2662949299999999</v>
      </c>
      <c r="T1230" s="132">
        <f>SUM(T1231:T1281)</f>
        <v>0</v>
      </c>
      <c r="AR1230" s="126" t="s">
        <v>80</v>
      </c>
      <c r="AT1230" s="133" t="s">
        <v>71</v>
      </c>
      <c r="AU1230" s="133" t="s">
        <v>80</v>
      </c>
      <c r="AY1230" s="126" t="s">
        <v>408</v>
      </c>
      <c r="BK1230" s="134">
        <f>SUM(BK1231:BK1281)</f>
        <v>0</v>
      </c>
    </row>
    <row r="1231" spans="2:65" s="1" customFormat="1" ht="37.799999999999997" customHeight="1">
      <c r="B1231" s="137"/>
      <c r="C1231" s="138" t="s">
        <v>1918</v>
      </c>
      <c r="D1231" s="138" t="s">
        <v>411</v>
      </c>
      <c r="E1231" s="139" t="s">
        <v>1919</v>
      </c>
      <c r="F1231" s="140" t="s">
        <v>1920</v>
      </c>
      <c r="G1231" s="141" t="s">
        <v>117</v>
      </c>
      <c r="H1231" s="142">
        <v>376.18400000000003</v>
      </c>
      <c r="I1231" s="143"/>
      <c r="J1231" s="144">
        <f>ROUND(I1231*H1231,2)</f>
        <v>0</v>
      </c>
      <c r="K1231" s="140" t="s">
        <v>414</v>
      </c>
      <c r="L1231" s="34"/>
      <c r="M1231" s="145" t="s">
        <v>3</v>
      </c>
      <c r="N1231" s="146" t="s">
        <v>43</v>
      </c>
      <c r="P1231" s="147">
        <f>O1231*H1231</f>
        <v>0</v>
      </c>
      <c r="Q1231" s="147">
        <v>0</v>
      </c>
      <c r="R1231" s="147">
        <f>Q1231*H1231</f>
        <v>0</v>
      </c>
      <c r="S1231" s="147">
        <v>0</v>
      </c>
      <c r="T1231" s="148">
        <f>S1231*H1231</f>
        <v>0</v>
      </c>
      <c r="AR1231" s="149" t="s">
        <v>98</v>
      </c>
      <c r="AT1231" s="149" t="s">
        <v>411</v>
      </c>
      <c r="AU1231" s="149" t="s">
        <v>114</v>
      </c>
      <c r="AY1231" s="19" t="s">
        <v>408</v>
      </c>
      <c r="BE1231" s="150">
        <f>IF(N1231="základní",J1231,0)</f>
        <v>0</v>
      </c>
      <c r="BF1231" s="150">
        <f>IF(N1231="snížená",J1231,0)</f>
        <v>0</v>
      </c>
      <c r="BG1231" s="150">
        <f>IF(N1231="zákl. přenesená",J1231,0)</f>
        <v>0</v>
      </c>
      <c r="BH1231" s="150">
        <f>IF(N1231="sníž. přenesená",J1231,0)</f>
        <v>0</v>
      </c>
      <c r="BI1231" s="150">
        <f>IF(N1231="nulová",J1231,0)</f>
        <v>0</v>
      </c>
      <c r="BJ1231" s="19" t="s">
        <v>76</v>
      </c>
      <c r="BK1231" s="150">
        <f>ROUND(I1231*H1231,2)</f>
        <v>0</v>
      </c>
      <c r="BL1231" s="19" t="s">
        <v>98</v>
      </c>
      <c r="BM1231" s="149" t="s">
        <v>1921</v>
      </c>
    </row>
    <row r="1232" spans="2:65" s="1" customFormat="1">
      <c r="B1232" s="34"/>
      <c r="D1232" s="151" t="s">
        <v>417</v>
      </c>
      <c r="F1232" s="152" t="s">
        <v>1922</v>
      </c>
      <c r="I1232" s="153"/>
      <c r="L1232" s="34"/>
      <c r="M1232" s="154"/>
      <c r="T1232" s="55"/>
      <c r="AT1232" s="19" t="s">
        <v>417</v>
      </c>
      <c r="AU1232" s="19" t="s">
        <v>114</v>
      </c>
    </row>
    <row r="1233" spans="2:65" s="1" customFormat="1" ht="24.15" customHeight="1">
      <c r="B1233" s="137"/>
      <c r="C1233" s="177" t="s">
        <v>1923</v>
      </c>
      <c r="D1233" s="177" t="s">
        <v>513</v>
      </c>
      <c r="E1233" s="178" t="s">
        <v>1924</v>
      </c>
      <c r="F1233" s="179" t="s">
        <v>1925</v>
      </c>
      <c r="G1233" s="180" t="s">
        <v>117</v>
      </c>
      <c r="H1233" s="181">
        <v>197.49700000000001</v>
      </c>
      <c r="I1233" s="182"/>
      <c r="J1233" s="183">
        <f>ROUND(I1233*H1233,2)</f>
        <v>0</v>
      </c>
      <c r="K1233" s="179" t="s">
        <v>414</v>
      </c>
      <c r="L1233" s="184"/>
      <c r="M1233" s="185" t="s">
        <v>3</v>
      </c>
      <c r="N1233" s="186" t="s">
        <v>43</v>
      </c>
      <c r="P1233" s="147">
        <f>O1233*H1233</f>
        <v>0</v>
      </c>
      <c r="Q1233" s="147">
        <v>2.8999999999999998E-3</v>
      </c>
      <c r="R1233" s="147">
        <f>Q1233*H1233</f>
        <v>0.57274130000000001</v>
      </c>
      <c r="S1233" s="147">
        <v>0</v>
      </c>
      <c r="T1233" s="148">
        <f>S1233*H1233</f>
        <v>0</v>
      </c>
      <c r="AR1233" s="149" t="s">
        <v>616</v>
      </c>
      <c r="AT1233" s="149" t="s">
        <v>513</v>
      </c>
      <c r="AU1233" s="149" t="s">
        <v>114</v>
      </c>
      <c r="AY1233" s="19" t="s">
        <v>408</v>
      </c>
      <c r="BE1233" s="150">
        <f>IF(N1233="základní",J1233,0)</f>
        <v>0</v>
      </c>
      <c r="BF1233" s="150">
        <f>IF(N1233="snížená",J1233,0)</f>
        <v>0</v>
      </c>
      <c r="BG1233" s="150">
        <f>IF(N1233="zákl. přenesená",J1233,0)</f>
        <v>0</v>
      </c>
      <c r="BH1233" s="150">
        <f>IF(N1233="sníž. přenesená",J1233,0)</f>
        <v>0</v>
      </c>
      <c r="BI1233" s="150">
        <f>IF(N1233="nulová",J1233,0)</f>
        <v>0</v>
      </c>
      <c r="BJ1233" s="19" t="s">
        <v>76</v>
      </c>
      <c r="BK1233" s="150">
        <f>ROUND(I1233*H1233,2)</f>
        <v>0</v>
      </c>
      <c r="BL1233" s="19" t="s">
        <v>98</v>
      </c>
      <c r="BM1233" s="149" t="s">
        <v>1926</v>
      </c>
    </row>
    <row r="1234" spans="2:65" s="13" customFormat="1">
      <c r="B1234" s="164"/>
      <c r="D1234" s="156" t="s">
        <v>419</v>
      </c>
      <c r="E1234" s="165" t="s">
        <v>3</v>
      </c>
      <c r="F1234" s="166" t="s">
        <v>1927</v>
      </c>
      <c r="H1234" s="165" t="s">
        <v>3</v>
      </c>
      <c r="I1234" s="167"/>
      <c r="L1234" s="164"/>
      <c r="M1234" s="168"/>
      <c r="T1234" s="169"/>
      <c r="AT1234" s="165" t="s">
        <v>419</v>
      </c>
      <c r="AU1234" s="165" t="s">
        <v>114</v>
      </c>
      <c r="AV1234" s="13" t="s">
        <v>76</v>
      </c>
      <c r="AW1234" s="13" t="s">
        <v>33</v>
      </c>
      <c r="AX1234" s="13" t="s">
        <v>72</v>
      </c>
      <c r="AY1234" s="165" t="s">
        <v>408</v>
      </c>
    </row>
    <row r="1235" spans="2:65" s="12" customFormat="1">
      <c r="B1235" s="155"/>
      <c r="D1235" s="156" t="s">
        <v>419</v>
      </c>
      <c r="E1235" s="157" t="s">
        <v>3</v>
      </c>
      <c r="F1235" s="158" t="s">
        <v>152</v>
      </c>
      <c r="H1235" s="159">
        <v>124.39100000000001</v>
      </c>
      <c r="I1235" s="160"/>
      <c r="L1235" s="155"/>
      <c r="M1235" s="161"/>
      <c r="T1235" s="162"/>
      <c r="AT1235" s="157" t="s">
        <v>419</v>
      </c>
      <c r="AU1235" s="157" t="s">
        <v>114</v>
      </c>
      <c r="AV1235" s="12" t="s">
        <v>80</v>
      </c>
      <c r="AW1235" s="12" t="s">
        <v>33</v>
      </c>
      <c r="AX1235" s="12" t="s">
        <v>72</v>
      </c>
      <c r="AY1235" s="157" t="s">
        <v>408</v>
      </c>
    </row>
    <row r="1236" spans="2:65" s="12" customFormat="1">
      <c r="B1236" s="155"/>
      <c r="D1236" s="156" t="s">
        <v>419</v>
      </c>
      <c r="E1236" s="157" t="s">
        <v>3</v>
      </c>
      <c r="F1236" s="158" t="s">
        <v>1928</v>
      </c>
      <c r="H1236" s="159">
        <v>26.756</v>
      </c>
      <c r="I1236" s="160"/>
      <c r="L1236" s="155"/>
      <c r="M1236" s="161"/>
      <c r="T1236" s="162"/>
      <c r="AT1236" s="157" t="s">
        <v>419</v>
      </c>
      <c r="AU1236" s="157" t="s">
        <v>114</v>
      </c>
      <c r="AV1236" s="12" t="s">
        <v>80</v>
      </c>
      <c r="AW1236" s="12" t="s">
        <v>33</v>
      </c>
      <c r="AX1236" s="12" t="s">
        <v>72</v>
      </c>
      <c r="AY1236" s="157" t="s">
        <v>408</v>
      </c>
    </row>
    <row r="1237" spans="2:65" s="12" customFormat="1">
      <c r="B1237" s="155"/>
      <c r="D1237" s="156" t="s">
        <v>419</v>
      </c>
      <c r="E1237" s="157" t="s">
        <v>3</v>
      </c>
      <c r="F1237" s="158" t="s">
        <v>1929</v>
      </c>
      <c r="H1237" s="159">
        <v>27.81</v>
      </c>
      <c r="I1237" s="160"/>
      <c r="L1237" s="155"/>
      <c r="M1237" s="161"/>
      <c r="T1237" s="162"/>
      <c r="AT1237" s="157" t="s">
        <v>419</v>
      </c>
      <c r="AU1237" s="157" t="s">
        <v>114</v>
      </c>
      <c r="AV1237" s="12" t="s">
        <v>80</v>
      </c>
      <c r="AW1237" s="12" t="s">
        <v>33</v>
      </c>
      <c r="AX1237" s="12" t="s">
        <v>72</v>
      </c>
      <c r="AY1237" s="157" t="s">
        <v>408</v>
      </c>
    </row>
    <row r="1238" spans="2:65" s="13" customFormat="1">
      <c r="B1238" s="164"/>
      <c r="D1238" s="156" t="s">
        <v>419</v>
      </c>
      <c r="E1238" s="165" t="s">
        <v>3</v>
      </c>
      <c r="F1238" s="166" t="s">
        <v>1930</v>
      </c>
      <c r="H1238" s="165" t="s">
        <v>3</v>
      </c>
      <c r="I1238" s="167"/>
      <c r="L1238" s="164"/>
      <c r="M1238" s="168"/>
      <c r="T1238" s="169"/>
      <c r="AT1238" s="165" t="s">
        <v>419</v>
      </c>
      <c r="AU1238" s="165" t="s">
        <v>114</v>
      </c>
      <c r="AV1238" s="13" t="s">
        <v>76</v>
      </c>
      <c r="AW1238" s="13" t="s">
        <v>33</v>
      </c>
      <c r="AX1238" s="13" t="s">
        <v>72</v>
      </c>
      <c r="AY1238" s="165" t="s">
        <v>408</v>
      </c>
    </row>
    <row r="1239" spans="2:65" s="12" customFormat="1">
      <c r="B1239" s="155"/>
      <c r="D1239" s="156" t="s">
        <v>419</v>
      </c>
      <c r="E1239" s="157" t="s">
        <v>3</v>
      </c>
      <c r="F1239" s="158" t="s">
        <v>1931</v>
      </c>
      <c r="H1239" s="159">
        <v>5.97</v>
      </c>
      <c r="I1239" s="160"/>
      <c r="L1239" s="155"/>
      <c r="M1239" s="161"/>
      <c r="T1239" s="162"/>
      <c r="AT1239" s="157" t="s">
        <v>419</v>
      </c>
      <c r="AU1239" s="157" t="s">
        <v>114</v>
      </c>
      <c r="AV1239" s="12" t="s">
        <v>80</v>
      </c>
      <c r="AW1239" s="12" t="s">
        <v>33</v>
      </c>
      <c r="AX1239" s="12" t="s">
        <v>72</v>
      </c>
      <c r="AY1239" s="157" t="s">
        <v>408</v>
      </c>
    </row>
    <row r="1240" spans="2:65" s="12" customFormat="1">
      <c r="B1240" s="155"/>
      <c r="D1240" s="156" t="s">
        <v>419</v>
      </c>
      <c r="E1240" s="157" t="s">
        <v>3</v>
      </c>
      <c r="F1240" s="158" t="s">
        <v>1932</v>
      </c>
      <c r="H1240" s="159">
        <v>1.4850000000000001</v>
      </c>
      <c r="I1240" s="160"/>
      <c r="L1240" s="155"/>
      <c r="M1240" s="161"/>
      <c r="T1240" s="162"/>
      <c r="AT1240" s="157" t="s">
        <v>419</v>
      </c>
      <c r="AU1240" s="157" t="s">
        <v>114</v>
      </c>
      <c r="AV1240" s="12" t="s">
        <v>80</v>
      </c>
      <c r="AW1240" s="12" t="s">
        <v>33</v>
      </c>
      <c r="AX1240" s="12" t="s">
        <v>72</v>
      </c>
      <c r="AY1240" s="157" t="s">
        <v>408</v>
      </c>
    </row>
    <row r="1241" spans="2:65" s="12" customFormat="1">
      <c r="B1241" s="155"/>
      <c r="D1241" s="156" t="s">
        <v>419</v>
      </c>
      <c r="E1241" s="157" t="s">
        <v>3</v>
      </c>
      <c r="F1241" s="158" t="s">
        <v>1933</v>
      </c>
      <c r="H1241" s="159">
        <v>1.68</v>
      </c>
      <c r="I1241" s="160"/>
      <c r="L1241" s="155"/>
      <c r="M1241" s="161"/>
      <c r="T1241" s="162"/>
      <c r="AT1241" s="157" t="s">
        <v>419</v>
      </c>
      <c r="AU1241" s="157" t="s">
        <v>114</v>
      </c>
      <c r="AV1241" s="12" t="s">
        <v>80</v>
      </c>
      <c r="AW1241" s="12" t="s">
        <v>33</v>
      </c>
      <c r="AX1241" s="12" t="s">
        <v>72</v>
      </c>
      <c r="AY1241" s="157" t="s">
        <v>408</v>
      </c>
    </row>
    <row r="1242" spans="2:65" s="14" customFormat="1">
      <c r="B1242" s="170"/>
      <c r="D1242" s="156" t="s">
        <v>419</v>
      </c>
      <c r="E1242" s="171" t="s">
        <v>3</v>
      </c>
      <c r="F1242" s="172" t="s">
        <v>451</v>
      </c>
      <c r="H1242" s="173">
        <v>188.09200000000001</v>
      </c>
      <c r="I1242" s="174"/>
      <c r="L1242" s="170"/>
      <c r="M1242" s="175"/>
      <c r="T1242" s="176"/>
      <c r="AT1242" s="171" t="s">
        <v>419</v>
      </c>
      <c r="AU1242" s="171" t="s">
        <v>114</v>
      </c>
      <c r="AV1242" s="14" t="s">
        <v>415</v>
      </c>
      <c r="AW1242" s="14" t="s">
        <v>33</v>
      </c>
      <c r="AX1242" s="14" t="s">
        <v>76</v>
      </c>
      <c r="AY1242" s="171" t="s">
        <v>408</v>
      </c>
    </row>
    <row r="1243" spans="2:65" s="12" customFormat="1">
      <c r="B1243" s="155"/>
      <c r="D1243" s="156" t="s">
        <v>419</v>
      </c>
      <c r="F1243" s="158" t="s">
        <v>1934</v>
      </c>
      <c r="H1243" s="159">
        <v>197.49700000000001</v>
      </c>
      <c r="I1243" s="160"/>
      <c r="L1243" s="155"/>
      <c r="M1243" s="161"/>
      <c r="T1243" s="162"/>
      <c r="AT1243" s="157" t="s">
        <v>419</v>
      </c>
      <c r="AU1243" s="157" t="s">
        <v>114</v>
      </c>
      <c r="AV1243" s="12" t="s">
        <v>80</v>
      </c>
      <c r="AW1243" s="12" t="s">
        <v>4</v>
      </c>
      <c r="AX1243" s="12" t="s">
        <v>76</v>
      </c>
      <c r="AY1243" s="157" t="s">
        <v>408</v>
      </c>
    </row>
    <row r="1244" spans="2:65" s="1" customFormat="1" ht="24.15" customHeight="1">
      <c r="B1244" s="137"/>
      <c r="C1244" s="177" t="s">
        <v>1935</v>
      </c>
      <c r="D1244" s="177" t="s">
        <v>513</v>
      </c>
      <c r="E1244" s="178" t="s">
        <v>1936</v>
      </c>
      <c r="F1244" s="179" t="s">
        <v>1937</v>
      </c>
      <c r="G1244" s="180" t="s">
        <v>117</v>
      </c>
      <c r="H1244" s="181">
        <v>140.202</v>
      </c>
      <c r="I1244" s="182"/>
      <c r="J1244" s="183">
        <f>ROUND(I1244*H1244,2)</f>
        <v>0</v>
      </c>
      <c r="K1244" s="179" t="s">
        <v>414</v>
      </c>
      <c r="L1244" s="184"/>
      <c r="M1244" s="185" t="s">
        <v>3</v>
      </c>
      <c r="N1244" s="186" t="s">
        <v>43</v>
      </c>
      <c r="P1244" s="147">
        <f>O1244*H1244</f>
        <v>0</v>
      </c>
      <c r="Q1244" s="147">
        <v>1.8E-3</v>
      </c>
      <c r="R1244" s="147">
        <f>Q1244*H1244</f>
        <v>0.25236359999999997</v>
      </c>
      <c r="S1244" s="147">
        <v>0</v>
      </c>
      <c r="T1244" s="148">
        <f>S1244*H1244</f>
        <v>0</v>
      </c>
      <c r="AR1244" s="149" t="s">
        <v>616</v>
      </c>
      <c r="AT1244" s="149" t="s">
        <v>513</v>
      </c>
      <c r="AU1244" s="149" t="s">
        <v>114</v>
      </c>
      <c r="AY1244" s="19" t="s">
        <v>408</v>
      </c>
      <c r="BE1244" s="150">
        <f>IF(N1244="základní",J1244,0)</f>
        <v>0</v>
      </c>
      <c r="BF1244" s="150">
        <f>IF(N1244="snížená",J1244,0)</f>
        <v>0</v>
      </c>
      <c r="BG1244" s="150">
        <f>IF(N1244="zákl. přenesená",J1244,0)</f>
        <v>0</v>
      </c>
      <c r="BH1244" s="150">
        <f>IF(N1244="sníž. přenesená",J1244,0)</f>
        <v>0</v>
      </c>
      <c r="BI1244" s="150">
        <f>IF(N1244="nulová",J1244,0)</f>
        <v>0</v>
      </c>
      <c r="BJ1244" s="19" t="s">
        <v>76</v>
      </c>
      <c r="BK1244" s="150">
        <f>ROUND(I1244*H1244,2)</f>
        <v>0</v>
      </c>
      <c r="BL1244" s="19" t="s">
        <v>98</v>
      </c>
      <c r="BM1244" s="149" t="s">
        <v>1938</v>
      </c>
    </row>
    <row r="1245" spans="2:65" s="13" customFormat="1">
      <c r="B1245" s="164"/>
      <c r="D1245" s="156" t="s">
        <v>419</v>
      </c>
      <c r="E1245" s="165" t="s">
        <v>3</v>
      </c>
      <c r="F1245" s="166" t="s">
        <v>1939</v>
      </c>
      <c r="H1245" s="165" t="s">
        <v>3</v>
      </c>
      <c r="I1245" s="167"/>
      <c r="L1245" s="164"/>
      <c r="M1245" s="168"/>
      <c r="T1245" s="169"/>
      <c r="AT1245" s="165" t="s">
        <v>419</v>
      </c>
      <c r="AU1245" s="165" t="s">
        <v>114</v>
      </c>
      <c r="AV1245" s="13" t="s">
        <v>76</v>
      </c>
      <c r="AW1245" s="13" t="s">
        <v>33</v>
      </c>
      <c r="AX1245" s="13" t="s">
        <v>72</v>
      </c>
      <c r="AY1245" s="165" t="s">
        <v>408</v>
      </c>
    </row>
    <row r="1246" spans="2:65" s="12" customFormat="1">
      <c r="B1246" s="155"/>
      <c r="D1246" s="156" t="s">
        <v>419</v>
      </c>
      <c r="E1246" s="157" t="s">
        <v>3</v>
      </c>
      <c r="F1246" s="158" t="s">
        <v>152</v>
      </c>
      <c r="H1246" s="159">
        <v>124.39100000000001</v>
      </c>
      <c r="I1246" s="160"/>
      <c r="L1246" s="155"/>
      <c r="M1246" s="161"/>
      <c r="T1246" s="162"/>
      <c r="AT1246" s="157" t="s">
        <v>419</v>
      </c>
      <c r="AU1246" s="157" t="s">
        <v>114</v>
      </c>
      <c r="AV1246" s="12" t="s">
        <v>80</v>
      </c>
      <c r="AW1246" s="12" t="s">
        <v>33</v>
      </c>
      <c r="AX1246" s="12" t="s">
        <v>72</v>
      </c>
      <c r="AY1246" s="157" t="s">
        <v>408</v>
      </c>
    </row>
    <row r="1247" spans="2:65" s="13" customFormat="1">
      <c r="B1247" s="164"/>
      <c r="D1247" s="156" t="s">
        <v>419</v>
      </c>
      <c r="E1247" s="165" t="s">
        <v>3</v>
      </c>
      <c r="F1247" s="166" t="s">
        <v>1930</v>
      </c>
      <c r="H1247" s="165" t="s">
        <v>3</v>
      </c>
      <c r="I1247" s="167"/>
      <c r="L1247" s="164"/>
      <c r="M1247" s="168"/>
      <c r="T1247" s="169"/>
      <c r="AT1247" s="165" t="s">
        <v>419</v>
      </c>
      <c r="AU1247" s="165" t="s">
        <v>114</v>
      </c>
      <c r="AV1247" s="13" t="s">
        <v>76</v>
      </c>
      <c r="AW1247" s="13" t="s">
        <v>33</v>
      </c>
      <c r="AX1247" s="13" t="s">
        <v>72</v>
      </c>
      <c r="AY1247" s="165" t="s">
        <v>408</v>
      </c>
    </row>
    <row r="1248" spans="2:65" s="12" customFormat="1">
      <c r="B1248" s="155"/>
      <c r="D1248" s="156" t="s">
        <v>419</v>
      </c>
      <c r="E1248" s="157" t="s">
        <v>3</v>
      </c>
      <c r="F1248" s="158" t="s">
        <v>1931</v>
      </c>
      <c r="H1248" s="159">
        <v>5.97</v>
      </c>
      <c r="I1248" s="160"/>
      <c r="L1248" s="155"/>
      <c r="M1248" s="161"/>
      <c r="T1248" s="162"/>
      <c r="AT1248" s="157" t="s">
        <v>419</v>
      </c>
      <c r="AU1248" s="157" t="s">
        <v>114</v>
      </c>
      <c r="AV1248" s="12" t="s">
        <v>80</v>
      </c>
      <c r="AW1248" s="12" t="s">
        <v>33</v>
      </c>
      <c r="AX1248" s="12" t="s">
        <v>72</v>
      </c>
      <c r="AY1248" s="157" t="s">
        <v>408</v>
      </c>
    </row>
    <row r="1249" spans="2:65" s="12" customFormat="1">
      <c r="B1249" s="155"/>
      <c r="D1249" s="156" t="s">
        <v>419</v>
      </c>
      <c r="E1249" s="157" t="s">
        <v>3</v>
      </c>
      <c r="F1249" s="158" t="s">
        <v>1932</v>
      </c>
      <c r="H1249" s="159">
        <v>1.4850000000000001</v>
      </c>
      <c r="I1249" s="160"/>
      <c r="L1249" s="155"/>
      <c r="M1249" s="161"/>
      <c r="T1249" s="162"/>
      <c r="AT1249" s="157" t="s">
        <v>419</v>
      </c>
      <c r="AU1249" s="157" t="s">
        <v>114</v>
      </c>
      <c r="AV1249" s="12" t="s">
        <v>80</v>
      </c>
      <c r="AW1249" s="12" t="s">
        <v>33</v>
      </c>
      <c r="AX1249" s="12" t="s">
        <v>72</v>
      </c>
      <c r="AY1249" s="157" t="s">
        <v>408</v>
      </c>
    </row>
    <row r="1250" spans="2:65" s="12" customFormat="1">
      <c r="B1250" s="155"/>
      <c r="D1250" s="156" t="s">
        <v>419</v>
      </c>
      <c r="E1250" s="157" t="s">
        <v>3</v>
      </c>
      <c r="F1250" s="158" t="s">
        <v>1933</v>
      </c>
      <c r="H1250" s="159">
        <v>1.68</v>
      </c>
      <c r="I1250" s="160"/>
      <c r="L1250" s="155"/>
      <c r="M1250" s="161"/>
      <c r="T1250" s="162"/>
      <c r="AT1250" s="157" t="s">
        <v>419</v>
      </c>
      <c r="AU1250" s="157" t="s">
        <v>114</v>
      </c>
      <c r="AV1250" s="12" t="s">
        <v>80</v>
      </c>
      <c r="AW1250" s="12" t="s">
        <v>33</v>
      </c>
      <c r="AX1250" s="12" t="s">
        <v>72</v>
      </c>
      <c r="AY1250" s="157" t="s">
        <v>408</v>
      </c>
    </row>
    <row r="1251" spans="2:65" s="14" customFormat="1">
      <c r="B1251" s="170"/>
      <c r="D1251" s="156" t="s">
        <v>419</v>
      </c>
      <c r="E1251" s="171" t="s">
        <v>3</v>
      </c>
      <c r="F1251" s="172" t="s">
        <v>451</v>
      </c>
      <c r="H1251" s="173">
        <v>133.52600000000004</v>
      </c>
      <c r="I1251" s="174"/>
      <c r="L1251" s="170"/>
      <c r="M1251" s="175"/>
      <c r="T1251" s="176"/>
      <c r="AT1251" s="171" t="s">
        <v>419</v>
      </c>
      <c r="AU1251" s="171" t="s">
        <v>114</v>
      </c>
      <c r="AV1251" s="14" t="s">
        <v>415</v>
      </c>
      <c r="AW1251" s="14" t="s">
        <v>33</v>
      </c>
      <c r="AX1251" s="14" t="s">
        <v>76</v>
      </c>
      <c r="AY1251" s="171" t="s">
        <v>408</v>
      </c>
    </row>
    <row r="1252" spans="2:65" s="12" customFormat="1">
      <c r="B1252" s="155"/>
      <c r="D1252" s="156" t="s">
        <v>419</v>
      </c>
      <c r="F1252" s="158" t="s">
        <v>1940</v>
      </c>
      <c r="H1252" s="159">
        <v>140.202</v>
      </c>
      <c r="I1252" s="160"/>
      <c r="L1252" s="155"/>
      <c r="M1252" s="161"/>
      <c r="T1252" s="162"/>
      <c r="AT1252" s="157" t="s">
        <v>419</v>
      </c>
      <c r="AU1252" s="157" t="s">
        <v>114</v>
      </c>
      <c r="AV1252" s="12" t="s">
        <v>80</v>
      </c>
      <c r="AW1252" s="12" t="s">
        <v>4</v>
      </c>
      <c r="AX1252" s="12" t="s">
        <v>76</v>
      </c>
      <c r="AY1252" s="157" t="s">
        <v>408</v>
      </c>
    </row>
    <row r="1253" spans="2:65" s="1" customFormat="1" ht="24.15" customHeight="1">
      <c r="B1253" s="137"/>
      <c r="C1253" s="177" t="s">
        <v>1941</v>
      </c>
      <c r="D1253" s="177" t="s">
        <v>513</v>
      </c>
      <c r="E1253" s="178" t="s">
        <v>1942</v>
      </c>
      <c r="F1253" s="179" t="s">
        <v>1943</v>
      </c>
      <c r="G1253" s="180" t="s">
        <v>117</v>
      </c>
      <c r="H1253" s="181">
        <v>54.566000000000003</v>
      </c>
      <c r="I1253" s="182"/>
      <c r="J1253" s="183">
        <f>ROUND(I1253*H1253,2)</f>
        <v>0</v>
      </c>
      <c r="K1253" s="179" t="s">
        <v>414</v>
      </c>
      <c r="L1253" s="184"/>
      <c r="M1253" s="185" t="s">
        <v>3</v>
      </c>
      <c r="N1253" s="186" t="s">
        <v>43</v>
      </c>
      <c r="P1253" s="147">
        <f>O1253*H1253</f>
        <v>0</v>
      </c>
      <c r="Q1253" s="147">
        <v>1.5E-3</v>
      </c>
      <c r="R1253" s="147">
        <f>Q1253*H1253</f>
        <v>8.1849000000000005E-2</v>
      </c>
      <c r="S1253" s="147">
        <v>0</v>
      </c>
      <c r="T1253" s="148">
        <f>S1253*H1253</f>
        <v>0</v>
      </c>
      <c r="AR1253" s="149" t="s">
        <v>616</v>
      </c>
      <c r="AT1253" s="149" t="s">
        <v>513</v>
      </c>
      <c r="AU1253" s="149" t="s">
        <v>114</v>
      </c>
      <c r="AY1253" s="19" t="s">
        <v>408</v>
      </c>
      <c r="BE1253" s="150">
        <f>IF(N1253="základní",J1253,0)</f>
        <v>0</v>
      </c>
      <c r="BF1253" s="150">
        <f>IF(N1253="snížená",J1253,0)</f>
        <v>0</v>
      </c>
      <c r="BG1253" s="150">
        <f>IF(N1253="zákl. přenesená",J1253,0)</f>
        <v>0</v>
      </c>
      <c r="BH1253" s="150">
        <f>IF(N1253="sníž. přenesená",J1253,0)</f>
        <v>0</v>
      </c>
      <c r="BI1253" s="150">
        <f>IF(N1253="nulová",J1253,0)</f>
        <v>0</v>
      </c>
      <c r="BJ1253" s="19" t="s">
        <v>76</v>
      </c>
      <c r="BK1253" s="150">
        <f>ROUND(I1253*H1253,2)</f>
        <v>0</v>
      </c>
      <c r="BL1253" s="19" t="s">
        <v>98</v>
      </c>
      <c r="BM1253" s="149" t="s">
        <v>1944</v>
      </c>
    </row>
    <row r="1254" spans="2:65" s="13" customFormat="1">
      <c r="B1254" s="164"/>
      <c r="D1254" s="156" t="s">
        <v>419</v>
      </c>
      <c r="E1254" s="165" t="s">
        <v>3</v>
      </c>
      <c r="F1254" s="166" t="s">
        <v>1945</v>
      </c>
      <c r="H1254" s="165" t="s">
        <v>3</v>
      </c>
      <c r="I1254" s="167"/>
      <c r="L1254" s="164"/>
      <c r="M1254" s="168"/>
      <c r="T1254" s="169"/>
      <c r="AT1254" s="165" t="s">
        <v>419</v>
      </c>
      <c r="AU1254" s="165" t="s">
        <v>114</v>
      </c>
      <c r="AV1254" s="13" t="s">
        <v>76</v>
      </c>
      <c r="AW1254" s="13" t="s">
        <v>33</v>
      </c>
      <c r="AX1254" s="13" t="s">
        <v>72</v>
      </c>
      <c r="AY1254" s="165" t="s">
        <v>408</v>
      </c>
    </row>
    <row r="1255" spans="2:65" s="12" customFormat="1">
      <c r="B1255" s="155"/>
      <c r="D1255" s="156" t="s">
        <v>419</v>
      </c>
      <c r="E1255" s="157" t="s">
        <v>3</v>
      </c>
      <c r="F1255" s="158" t="s">
        <v>1928</v>
      </c>
      <c r="H1255" s="159">
        <v>26.756</v>
      </c>
      <c r="I1255" s="160"/>
      <c r="L1255" s="155"/>
      <c r="M1255" s="161"/>
      <c r="T1255" s="162"/>
      <c r="AT1255" s="157" t="s">
        <v>419</v>
      </c>
      <c r="AU1255" s="157" t="s">
        <v>114</v>
      </c>
      <c r="AV1255" s="12" t="s">
        <v>80</v>
      </c>
      <c r="AW1255" s="12" t="s">
        <v>33</v>
      </c>
      <c r="AX1255" s="12" t="s">
        <v>72</v>
      </c>
      <c r="AY1255" s="157" t="s">
        <v>408</v>
      </c>
    </row>
    <row r="1256" spans="2:65" s="12" customFormat="1">
      <c r="B1256" s="155"/>
      <c r="D1256" s="156" t="s">
        <v>419</v>
      </c>
      <c r="E1256" s="157" t="s">
        <v>3</v>
      </c>
      <c r="F1256" s="158" t="s">
        <v>1929</v>
      </c>
      <c r="H1256" s="159">
        <v>27.81</v>
      </c>
      <c r="I1256" s="160"/>
      <c r="L1256" s="155"/>
      <c r="M1256" s="161"/>
      <c r="T1256" s="162"/>
      <c r="AT1256" s="157" t="s">
        <v>419</v>
      </c>
      <c r="AU1256" s="157" t="s">
        <v>114</v>
      </c>
      <c r="AV1256" s="12" t="s">
        <v>80</v>
      </c>
      <c r="AW1256" s="12" t="s">
        <v>33</v>
      </c>
      <c r="AX1256" s="12" t="s">
        <v>72</v>
      </c>
      <c r="AY1256" s="157" t="s">
        <v>408</v>
      </c>
    </row>
    <row r="1257" spans="2:65" s="14" customFormat="1">
      <c r="B1257" s="170"/>
      <c r="D1257" s="156" t="s">
        <v>419</v>
      </c>
      <c r="E1257" s="171" t="s">
        <v>3</v>
      </c>
      <c r="F1257" s="172" t="s">
        <v>451</v>
      </c>
      <c r="H1257" s="173">
        <v>54.566000000000003</v>
      </c>
      <c r="I1257" s="174"/>
      <c r="L1257" s="170"/>
      <c r="M1257" s="175"/>
      <c r="T1257" s="176"/>
      <c r="AT1257" s="171" t="s">
        <v>419</v>
      </c>
      <c r="AU1257" s="171" t="s">
        <v>114</v>
      </c>
      <c r="AV1257" s="14" t="s">
        <v>415</v>
      </c>
      <c r="AW1257" s="14" t="s">
        <v>33</v>
      </c>
      <c r="AX1257" s="14" t="s">
        <v>76</v>
      </c>
      <c r="AY1257" s="171" t="s">
        <v>408</v>
      </c>
    </row>
    <row r="1258" spans="2:65" s="1" customFormat="1" ht="37.799999999999997" customHeight="1">
      <c r="B1258" s="137"/>
      <c r="C1258" s="138" t="s">
        <v>1946</v>
      </c>
      <c r="D1258" s="138" t="s">
        <v>411</v>
      </c>
      <c r="E1258" s="139" t="s">
        <v>1919</v>
      </c>
      <c r="F1258" s="140" t="s">
        <v>1920</v>
      </c>
      <c r="G1258" s="141" t="s">
        <v>117</v>
      </c>
      <c r="H1258" s="142">
        <v>454.166</v>
      </c>
      <c r="I1258" s="143"/>
      <c r="J1258" s="144">
        <f>ROUND(I1258*H1258,2)</f>
        <v>0</v>
      </c>
      <c r="K1258" s="140" t="s">
        <v>414</v>
      </c>
      <c r="L1258" s="34"/>
      <c r="M1258" s="145" t="s">
        <v>3</v>
      </c>
      <c r="N1258" s="146" t="s">
        <v>43</v>
      </c>
      <c r="P1258" s="147">
        <f>O1258*H1258</f>
        <v>0</v>
      </c>
      <c r="Q1258" s="147">
        <v>0</v>
      </c>
      <c r="R1258" s="147">
        <f>Q1258*H1258</f>
        <v>0</v>
      </c>
      <c r="S1258" s="147">
        <v>0</v>
      </c>
      <c r="T1258" s="148">
        <f>S1258*H1258</f>
        <v>0</v>
      </c>
      <c r="AR1258" s="149" t="s">
        <v>415</v>
      </c>
      <c r="AT1258" s="149" t="s">
        <v>411</v>
      </c>
      <c r="AU1258" s="149" t="s">
        <v>114</v>
      </c>
      <c r="AY1258" s="19" t="s">
        <v>408</v>
      </c>
      <c r="BE1258" s="150">
        <f>IF(N1258="základní",J1258,0)</f>
        <v>0</v>
      </c>
      <c r="BF1258" s="150">
        <f>IF(N1258="snížená",J1258,0)</f>
        <v>0</v>
      </c>
      <c r="BG1258" s="150">
        <f>IF(N1258="zákl. přenesená",J1258,0)</f>
        <v>0</v>
      </c>
      <c r="BH1258" s="150">
        <f>IF(N1258="sníž. přenesená",J1258,0)</f>
        <v>0</v>
      </c>
      <c r="BI1258" s="150">
        <f>IF(N1258="nulová",J1258,0)</f>
        <v>0</v>
      </c>
      <c r="BJ1258" s="19" t="s">
        <v>76</v>
      </c>
      <c r="BK1258" s="150">
        <f>ROUND(I1258*H1258,2)</f>
        <v>0</v>
      </c>
      <c r="BL1258" s="19" t="s">
        <v>415</v>
      </c>
      <c r="BM1258" s="149" t="s">
        <v>1947</v>
      </c>
    </row>
    <row r="1259" spans="2:65" s="1" customFormat="1">
      <c r="B1259" s="34"/>
      <c r="D1259" s="151" t="s">
        <v>417</v>
      </c>
      <c r="F1259" s="152" t="s">
        <v>1922</v>
      </c>
      <c r="I1259" s="153"/>
      <c r="L1259" s="34"/>
      <c r="M1259" s="154"/>
      <c r="T1259" s="55"/>
      <c r="AT1259" s="19" t="s">
        <v>417</v>
      </c>
      <c r="AU1259" s="19" t="s">
        <v>114</v>
      </c>
    </row>
    <row r="1260" spans="2:65" s="1" customFormat="1" ht="24.15" customHeight="1">
      <c r="B1260" s="137"/>
      <c r="C1260" s="177" t="s">
        <v>1948</v>
      </c>
      <c r="D1260" s="177" t="s">
        <v>513</v>
      </c>
      <c r="E1260" s="178" t="s">
        <v>1949</v>
      </c>
      <c r="F1260" s="179" t="s">
        <v>1950</v>
      </c>
      <c r="G1260" s="180" t="s">
        <v>117</v>
      </c>
      <c r="H1260" s="181">
        <v>238.43700000000001</v>
      </c>
      <c r="I1260" s="182"/>
      <c r="J1260" s="183">
        <f>ROUND(I1260*H1260,2)</f>
        <v>0</v>
      </c>
      <c r="K1260" s="179" t="s">
        <v>414</v>
      </c>
      <c r="L1260" s="184"/>
      <c r="M1260" s="185" t="s">
        <v>3</v>
      </c>
      <c r="N1260" s="186" t="s">
        <v>43</v>
      </c>
      <c r="P1260" s="147">
        <f>O1260*H1260</f>
        <v>0</v>
      </c>
      <c r="Q1260" s="147">
        <v>3.8999999999999999E-4</v>
      </c>
      <c r="R1260" s="147">
        <f>Q1260*H1260</f>
        <v>9.2990429999999999E-2</v>
      </c>
      <c r="S1260" s="147">
        <v>0</v>
      </c>
      <c r="T1260" s="148">
        <f>S1260*H1260</f>
        <v>0</v>
      </c>
      <c r="AR1260" s="149" t="s">
        <v>470</v>
      </c>
      <c r="AT1260" s="149" t="s">
        <v>513</v>
      </c>
      <c r="AU1260" s="149" t="s">
        <v>114</v>
      </c>
      <c r="AY1260" s="19" t="s">
        <v>408</v>
      </c>
      <c r="BE1260" s="150">
        <f>IF(N1260="základní",J1260,0)</f>
        <v>0</v>
      </c>
      <c r="BF1260" s="150">
        <f>IF(N1260="snížená",J1260,0)</f>
        <v>0</v>
      </c>
      <c r="BG1260" s="150">
        <f>IF(N1260="zákl. přenesená",J1260,0)</f>
        <v>0</v>
      </c>
      <c r="BH1260" s="150">
        <f>IF(N1260="sníž. přenesená",J1260,0)</f>
        <v>0</v>
      </c>
      <c r="BI1260" s="150">
        <f>IF(N1260="nulová",J1260,0)</f>
        <v>0</v>
      </c>
      <c r="BJ1260" s="19" t="s">
        <v>76</v>
      </c>
      <c r="BK1260" s="150">
        <f>ROUND(I1260*H1260,2)</f>
        <v>0</v>
      </c>
      <c r="BL1260" s="19" t="s">
        <v>415</v>
      </c>
      <c r="BM1260" s="149" t="s">
        <v>1951</v>
      </c>
    </row>
    <row r="1261" spans="2:65" s="13" customFormat="1">
      <c r="B1261" s="164"/>
      <c r="D1261" s="156" t="s">
        <v>419</v>
      </c>
      <c r="E1261" s="165" t="s">
        <v>3</v>
      </c>
      <c r="F1261" s="166" t="s">
        <v>1952</v>
      </c>
      <c r="H1261" s="165" t="s">
        <v>3</v>
      </c>
      <c r="I1261" s="167"/>
      <c r="L1261" s="164"/>
      <c r="M1261" s="168"/>
      <c r="T1261" s="169"/>
      <c r="AT1261" s="165" t="s">
        <v>419</v>
      </c>
      <c r="AU1261" s="165" t="s">
        <v>114</v>
      </c>
      <c r="AV1261" s="13" t="s">
        <v>76</v>
      </c>
      <c r="AW1261" s="13" t="s">
        <v>33</v>
      </c>
      <c r="AX1261" s="13" t="s">
        <v>72</v>
      </c>
      <c r="AY1261" s="165" t="s">
        <v>408</v>
      </c>
    </row>
    <row r="1262" spans="2:65" s="12" customFormat="1">
      <c r="B1262" s="155"/>
      <c r="D1262" s="156" t="s">
        <v>419</v>
      </c>
      <c r="E1262" s="157" t="s">
        <v>3</v>
      </c>
      <c r="F1262" s="158" t="s">
        <v>1953</v>
      </c>
      <c r="H1262" s="159">
        <v>281.649</v>
      </c>
      <c r="I1262" s="160"/>
      <c r="L1262" s="155"/>
      <c r="M1262" s="161"/>
      <c r="T1262" s="162"/>
      <c r="AT1262" s="157" t="s">
        <v>419</v>
      </c>
      <c r="AU1262" s="157" t="s">
        <v>114</v>
      </c>
      <c r="AV1262" s="12" t="s">
        <v>80</v>
      </c>
      <c r="AW1262" s="12" t="s">
        <v>33</v>
      </c>
      <c r="AX1262" s="12" t="s">
        <v>72</v>
      </c>
      <c r="AY1262" s="157" t="s">
        <v>408</v>
      </c>
    </row>
    <row r="1263" spans="2:65" s="13" customFormat="1">
      <c r="B1263" s="164"/>
      <c r="D1263" s="156" t="s">
        <v>419</v>
      </c>
      <c r="E1263" s="165" t="s">
        <v>3</v>
      </c>
      <c r="F1263" s="166" t="s">
        <v>1954</v>
      </c>
      <c r="H1263" s="165" t="s">
        <v>3</v>
      </c>
      <c r="I1263" s="167"/>
      <c r="L1263" s="164"/>
      <c r="M1263" s="168"/>
      <c r="T1263" s="169"/>
      <c r="AT1263" s="165" t="s">
        <v>419</v>
      </c>
      <c r="AU1263" s="165" t="s">
        <v>114</v>
      </c>
      <c r="AV1263" s="13" t="s">
        <v>76</v>
      </c>
      <c r="AW1263" s="13" t="s">
        <v>33</v>
      </c>
      <c r="AX1263" s="13" t="s">
        <v>72</v>
      </c>
      <c r="AY1263" s="165" t="s">
        <v>408</v>
      </c>
    </row>
    <row r="1264" spans="2:65" s="12" customFormat="1">
      <c r="B1264" s="155"/>
      <c r="D1264" s="156" t="s">
        <v>419</v>
      </c>
      <c r="E1264" s="157" t="s">
        <v>3</v>
      </c>
      <c r="F1264" s="158" t="s">
        <v>1955</v>
      </c>
      <c r="H1264" s="159">
        <v>-26.756</v>
      </c>
      <c r="I1264" s="160"/>
      <c r="L1264" s="155"/>
      <c r="M1264" s="161"/>
      <c r="T1264" s="162"/>
      <c r="AT1264" s="157" t="s">
        <v>419</v>
      </c>
      <c r="AU1264" s="157" t="s">
        <v>114</v>
      </c>
      <c r="AV1264" s="12" t="s">
        <v>80</v>
      </c>
      <c r="AW1264" s="12" t="s">
        <v>33</v>
      </c>
      <c r="AX1264" s="12" t="s">
        <v>72</v>
      </c>
      <c r="AY1264" s="157" t="s">
        <v>408</v>
      </c>
    </row>
    <row r="1265" spans="2:65" s="12" customFormat="1">
      <c r="B1265" s="155"/>
      <c r="D1265" s="156" t="s">
        <v>419</v>
      </c>
      <c r="E1265" s="157" t="s">
        <v>3</v>
      </c>
      <c r="F1265" s="158" t="s">
        <v>1956</v>
      </c>
      <c r="H1265" s="159">
        <v>-27.81</v>
      </c>
      <c r="I1265" s="160"/>
      <c r="L1265" s="155"/>
      <c r="M1265" s="161"/>
      <c r="T1265" s="162"/>
      <c r="AT1265" s="157" t="s">
        <v>419</v>
      </c>
      <c r="AU1265" s="157" t="s">
        <v>114</v>
      </c>
      <c r="AV1265" s="12" t="s">
        <v>80</v>
      </c>
      <c r="AW1265" s="12" t="s">
        <v>33</v>
      </c>
      <c r="AX1265" s="12" t="s">
        <v>72</v>
      </c>
      <c r="AY1265" s="157" t="s">
        <v>408</v>
      </c>
    </row>
    <row r="1266" spans="2:65" s="14" customFormat="1">
      <c r="B1266" s="170"/>
      <c r="D1266" s="156" t="s">
        <v>419</v>
      </c>
      <c r="E1266" s="171" t="s">
        <v>3</v>
      </c>
      <c r="F1266" s="172" t="s">
        <v>451</v>
      </c>
      <c r="H1266" s="173">
        <v>227.083</v>
      </c>
      <c r="I1266" s="174"/>
      <c r="L1266" s="170"/>
      <c r="M1266" s="175"/>
      <c r="T1266" s="176"/>
      <c r="AT1266" s="171" t="s">
        <v>419</v>
      </c>
      <c r="AU1266" s="171" t="s">
        <v>114</v>
      </c>
      <c r="AV1266" s="14" t="s">
        <v>415</v>
      </c>
      <c r="AW1266" s="14" t="s">
        <v>33</v>
      </c>
      <c r="AX1266" s="14" t="s">
        <v>76</v>
      </c>
      <c r="AY1266" s="171" t="s">
        <v>408</v>
      </c>
    </row>
    <row r="1267" spans="2:65" s="12" customFormat="1">
      <c r="B1267" s="155"/>
      <c r="D1267" s="156" t="s">
        <v>419</v>
      </c>
      <c r="F1267" s="158" t="s">
        <v>1957</v>
      </c>
      <c r="H1267" s="159">
        <v>238.43700000000001</v>
      </c>
      <c r="I1267" s="160"/>
      <c r="L1267" s="155"/>
      <c r="M1267" s="161"/>
      <c r="T1267" s="162"/>
      <c r="AT1267" s="157" t="s">
        <v>419</v>
      </c>
      <c r="AU1267" s="157" t="s">
        <v>114</v>
      </c>
      <c r="AV1267" s="12" t="s">
        <v>80</v>
      </c>
      <c r="AW1267" s="12" t="s">
        <v>4</v>
      </c>
      <c r="AX1267" s="12" t="s">
        <v>76</v>
      </c>
      <c r="AY1267" s="157" t="s">
        <v>408</v>
      </c>
    </row>
    <row r="1268" spans="2:65" s="1" customFormat="1" ht="24.15" customHeight="1">
      <c r="B1268" s="137"/>
      <c r="C1268" s="177" t="s">
        <v>1958</v>
      </c>
      <c r="D1268" s="177" t="s">
        <v>513</v>
      </c>
      <c r="E1268" s="178" t="s">
        <v>1959</v>
      </c>
      <c r="F1268" s="179" t="s">
        <v>1960</v>
      </c>
      <c r="G1268" s="180" t="s">
        <v>117</v>
      </c>
      <c r="H1268" s="181">
        <v>238.43700000000001</v>
      </c>
      <c r="I1268" s="182"/>
      <c r="J1268" s="183">
        <f>ROUND(I1268*H1268,2)</f>
        <v>0</v>
      </c>
      <c r="K1268" s="179" t="s">
        <v>414</v>
      </c>
      <c r="L1268" s="184"/>
      <c r="M1268" s="185" t="s">
        <v>3</v>
      </c>
      <c r="N1268" s="186" t="s">
        <v>43</v>
      </c>
      <c r="P1268" s="147">
        <f>O1268*H1268</f>
        <v>0</v>
      </c>
      <c r="Q1268" s="147">
        <v>8.9999999999999998E-4</v>
      </c>
      <c r="R1268" s="147">
        <f>Q1268*H1268</f>
        <v>0.21459330000000001</v>
      </c>
      <c r="S1268" s="147">
        <v>0</v>
      </c>
      <c r="T1268" s="148">
        <f>S1268*H1268</f>
        <v>0</v>
      </c>
      <c r="AR1268" s="149" t="s">
        <v>616</v>
      </c>
      <c r="AT1268" s="149" t="s">
        <v>513</v>
      </c>
      <c r="AU1268" s="149" t="s">
        <v>114</v>
      </c>
      <c r="AY1268" s="19" t="s">
        <v>408</v>
      </c>
      <c r="BE1268" s="150">
        <f>IF(N1268="základní",J1268,0)</f>
        <v>0</v>
      </c>
      <c r="BF1268" s="150">
        <f>IF(N1268="snížená",J1268,0)</f>
        <v>0</v>
      </c>
      <c r="BG1268" s="150">
        <f>IF(N1268="zákl. přenesená",J1268,0)</f>
        <v>0</v>
      </c>
      <c r="BH1268" s="150">
        <f>IF(N1268="sníž. přenesená",J1268,0)</f>
        <v>0</v>
      </c>
      <c r="BI1268" s="150">
        <f>IF(N1268="nulová",J1268,0)</f>
        <v>0</v>
      </c>
      <c r="BJ1268" s="19" t="s">
        <v>76</v>
      </c>
      <c r="BK1268" s="150">
        <f>ROUND(I1268*H1268,2)</f>
        <v>0</v>
      </c>
      <c r="BL1268" s="19" t="s">
        <v>98</v>
      </c>
      <c r="BM1268" s="149" t="s">
        <v>1961</v>
      </c>
    </row>
    <row r="1269" spans="2:65" s="13" customFormat="1">
      <c r="B1269" s="164"/>
      <c r="D1269" s="156" t="s">
        <v>419</v>
      </c>
      <c r="E1269" s="165" t="s">
        <v>3</v>
      </c>
      <c r="F1269" s="166" t="s">
        <v>1952</v>
      </c>
      <c r="H1269" s="165" t="s">
        <v>3</v>
      </c>
      <c r="I1269" s="167"/>
      <c r="L1269" s="164"/>
      <c r="M1269" s="168"/>
      <c r="T1269" s="169"/>
      <c r="AT1269" s="165" t="s">
        <v>419</v>
      </c>
      <c r="AU1269" s="165" t="s">
        <v>114</v>
      </c>
      <c r="AV1269" s="13" t="s">
        <v>76</v>
      </c>
      <c r="AW1269" s="13" t="s">
        <v>33</v>
      </c>
      <c r="AX1269" s="13" t="s">
        <v>72</v>
      </c>
      <c r="AY1269" s="165" t="s">
        <v>408</v>
      </c>
    </row>
    <row r="1270" spans="2:65" s="12" customFormat="1">
      <c r="B1270" s="155"/>
      <c r="D1270" s="156" t="s">
        <v>419</v>
      </c>
      <c r="E1270" s="157" t="s">
        <v>3</v>
      </c>
      <c r="F1270" s="158" t="s">
        <v>1953</v>
      </c>
      <c r="H1270" s="159">
        <v>281.649</v>
      </c>
      <c r="I1270" s="160"/>
      <c r="L1270" s="155"/>
      <c r="M1270" s="161"/>
      <c r="T1270" s="162"/>
      <c r="AT1270" s="157" t="s">
        <v>419</v>
      </c>
      <c r="AU1270" s="157" t="s">
        <v>114</v>
      </c>
      <c r="AV1270" s="12" t="s">
        <v>80</v>
      </c>
      <c r="AW1270" s="12" t="s">
        <v>33</v>
      </c>
      <c r="AX1270" s="12" t="s">
        <v>72</v>
      </c>
      <c r="AY1270" s="157" t="s">
        <v>408</v>
      </c>
    </row>
    <row r="1271" spans="2:65" s="13" customFormat="1">
      <c r="B1271" s="164"/>
      <c r="D1271" s="156" t="s">
        <v>419</v>
      </c>
      <c r="E1271" s="165" t="s">
        <v>3</v>
      </c>
      <c r="F1271" s="166" t="s">
        <v>1954</v>
      </c>
      <c r="H1271" s="165" t="s">
        <v>3</v>
      </c>
      <c r="I1271" s="167"/>
      <c r="L1271" s="164"/>
      <c r="M1271" s="168"/>
      <c r="T1271" s="169"/>
      <c r="AT1271" s="165" t="s">
        <v>419</v>
      </c>
      <c r="AU1271" s="165" t="s">
        <v>114</v>
      </c>
      <c r="AV1271" s="13" t="s">
        <v>76</v>
      </c>
      <c r="AW1271" s="13" t="s">
        <v>33</v>
      </c>
      <c r="AX1271" s="13" t="s">
        <v>72</v>
      </c>
      <c r="AY1271" s="165" t="s">
        <v>408</v>
      </c>
    </row>
    <row r="1272" spans="2:65" s="12" customFormat="1">
      <c r="B1272" s="155"/>
      <c r="D1272" s="156" t="s">
        <v>419</v>
      </c>
      <c r="E1272" s="157" t="s">
        <v>3</v>
      </c>
      <c r="F1272" s="158" t="s">
        <v>1955</v>
      </c>
      <c r="H1272" s="159">
        <v>-26.756</v>
      </c>
      <c r="I1272" s="160"/>
      <c r="L1272" s="155"/>
      <c r="M1272" s="161"/>
      <c r="T1272" s="162"/>
      <c r="AT1272" s="157" t="s">
        <v>419</v>
      </c>
      <c r="AU1272" s="157" t="s">
        <v>114</v>
      </c>
      <c r="AV1272" s="12" t="s">
        <v>80</v>
      </c>
      <c r="AW1272" s="12" t="s">
        <v>33</v>
      </c>
      <c r="AX1272" s="12" t="s">
        <v>72</v>
      </c>
      <c r="AY1272" s="157" t="s">
        <v>408</v>
      </c>
    </row>
    <row r="1273" spans="2:65" s="12" customFormat="1">
      <c r="B1273" s="155"/>
      <c r="D1273" s="156" t="s">
        <v>419</v>
      </c>
      <c r="E1273" s="157" t="s">
        <v>3</v>
      </c>
      <c r="F1273" s="158" t="s">
        <v>1956</v>
      </c>
      <c r="H1273" s="159">
        <v>-27.81</v>
      </c>
      <c r="I1273" s="160"/>
      <c r="L1273" s="155"/>
      <c r="M1273" s="161"/>
      <c r="T1273" s="162"/>
      <c r="AT1273" s="157" t="s">
        <v>419</v>
      </c>
      <c r="AU1273" s="157" t="s">
        <v>114</v>
      </c>
      <c r="AV1273" s="12" t="s">
        <v>80</v>
      </c>
      <c r="AW1273" s="12" t="s">
        <v>33</v>
      </c>
      <c r="AX1273" s="12" t="s">
        <v>72</v>
      </c>
      <c r="AY1273" s="157" t="s">
        <v>408</v>
      </c>
    </row>
    <row r="1274" spans="2:65" s="14" customFormat="1">
      <c r="B1274" s="170"/>
      <c r="D1274" s="156" t="s">
        <v>419</v>
      </c>
      <c r="E1274" s="171" t="s">
        <v>3</v>
      </c>
      <c r="F1274" s="172" t="s">
        <v>451</v>
      </c>
      <c r="H1274" s="173">
        <v>227.083</v>
      </c>
      <c r="I1274" s="174"/>
      <c r="L1274" s="170"/>
      <c r="M1274" s="175"/>
      <c r="T1274" s="176"/>
      <c r="AT1274" s="171" t="s">
        <v>419</v>
      </c>
      <c r="AU1274" s="171" t="s">
        <v>114</v>
      </c>
      <c r="AV1274" s="14" t="s">
        <v>415</v>
      </c>
      <c r="AW1274" s="14" t="s">
        <v>33</v>
      </c>
      <c r="AX1274" s="14" t="s">
        <v>76</v>
      </c>
      <c r="AY1274" s="171" t="s">
        <v>408</v>
      </c>
    </row>
    <row r="1275" spans="2:65" s="12" customFormat="1">
      <c r="B1275" s="155"/>
      <c r="D1275" s="156" t="s">
        <v>419</v>
      </c>
      <c r="F1275" s="158" t="s">
        <v>1957</v>
      </c>
      <c r="H1275" s="159">
        <v>238.43700000000001</v>
      </c>
      <c r="I1275" s="160"/>
      <c r="L1275" s="155"/>
      <c r="M1275" s="161"/>
      <c r="T1275" s="162"/>
      <c r="AT1275" s="157" t="s">
        <v>419</v>
      </c>
      <c r="AU1275" s="157" t="s">
        <v>114</v>
      </c>
      <c r="AV1275" s="12" t="s">
        <v>80</v>
      </c>
      <c r="AW1275" s="12" t="s">
        <v>4</v>
      </c>
      <c r="AX1275" s="12" t="s">
        <v>76</v>
      </c>
      <c r="AY1275" s="157" t="s">
        <v>408</v>
      </c>
    </row>
    <row r="1276" spans="2:65" s="1" customFormat="1" ht="49.05" customHeight="1">
      <c r="B1276" s="137"/>
      <c r="C1276" s="138" t="s">
        <v>1962</v>
      </c>
      <c r="D1276" s="138" t="s">
        <v>411</v>
      </c>
      <c r="E1276" s="139" t="s">
        <v>1963</v>
      </c>
      <c r="F1276" s="140" t="s">
        <v>1964</v>
      </c>
      <c r="G1276" s="141" t="s">
        <v>117</v>
      </c>
      <c r="H1276" s="142">
        <v>2.8</v>
      </c>
      <c r="I1276" s="143"/>
      <c r="J1276" s="144">
        <f>ROUND(I1276*H1276,2)</f>
        <v>0</v>
      </c>
      <c r="K1276" s="140" t="s">
        <v>414</v>
      </c>
      <c r="L1276" s="34"/>
      <c r="M1276" s="145" t="s">
        <v>3</v>
      </c>
      <c r="N1276" s="146" t="s">
        <v>43</v>
      </c>
      <c r="P1276" s="147">
        <f>O1276*H1276</f>
        <v>0</v>
      </c>
      <c r="Q1276" s="147">
        <v>2.16475E-3</v>
      </c>
      <c r="R1276" s="147">
        <f>Q1276*H1276</f>
        <v>6.0612999999999995E-3</v>
      </c>
      <c r="S1276" s="147">
        <v>0</v>
      </c>
      <c r="T1276" s="148">
        <f>S1276*H1276</f>
        <v>0</v>
      </c>
      <c r="AR1276" s="149" t="s">
        <v>98</v>
      </c>
      <c r="AT1276" s="149" t="s">
        <v>411</v>
      </c>
      <c r="AU1276" s="149" t="s">
        <v>114</v>
      </c>
      <c r="AY1276" s="19" t="s">
        <v>408</v>
      </c>
      <c r="BE1276" s="150">
        <f>IF(N1276="základní",J1276,0)</f>
        <v>0</v>
      </c>
      <c r="BF1276" s="150">
        <f>IF(N1276="snížená",J1276,0)</f>
        <v>0</v>
      </c>
      <c r="BG1276" s="150">
        <f>IF(N1276="zákl. přenesená",J1276,0)</f>
        <v>0</v>
      </c>
      <c r="BH1276" s="150">
        <f>IF(N1276="sníž. přenesená",J1276,0)</f>
        <v>0</v>
      </c>
      <c r="BI1276" s="150">
        <f>IF(N1276="nulová",J1276,0)</f>
        <v>0</v>
      </c>
      <c r="BJ1276" s="19" t="s">
        <v>76</v>
      </c>
      <c r="BK1276" s="150">
        <f>ROUND(I1276*H1276,2)</f>
        <v>0</v>
      </c>
      <c r="BL1276" s="19" t="s">
        <v>98</v>
      </c>
      <c r="BM1276" s="149" t="s">
        <v>1965</v>
      </c>
    </row>
    <row r="1277" spans="2:65" s="1" customFormat="1">
      <c r="B1277" s="34"/>
      <c r="D1277" s="151" t="s">
        <v>417</v>
      </c>
      <c r="F1277" s="152" t="s">
        <v>1966</v>
      </c>
      <c r="I1277" s="153"/>
      <c r="L1277" s="34"/>
      <c r="M1277" s="154"/>
      <c r="T1277" s="55"/>
      <c r="AT1277" s="19" t="s">
        <v>417</v>
      </c>
      <c r="AU1277" s="19" t="s">
        <v>114</v>
      </c>
    </row>
    <row r="1278" spans="2:65" s="13" customFormat="1">
      <c r="B1278" s="164"/>
      <c r="D1278" s="156" t="s">
        <v>419</v>
      </c>
      <c r="E1278" s="165" t="s">
        <v>3</v>
      </c>
      <c r="F1278" s="166" t="s">
        <v>1967</v>
      </c>
      <c r="H1278" s="165" t="s">
        <v>3</v>
      </c>
      <c r="I1278" s="167"/>
      <c r="L1278" s="164"/>
      <c r="M1278" s="168"/>
      <c r="T1278" s="169"/>
      <c r="AT1278" s="165" t="s">
        <v>419</v>
      </c>
      <c r="AU1278" s="165" t="s">
        <v>114</v>
      </c>
      <c r="AV1278" s="13" t="s">
        <v>76</v>
      </c>
      <c r="AW1278" s="13" t="s">
        <v>33</v>
      </c>
      <c r="AX1278" s="13" t="s">
        <v>72</v>
      </c>
      <c r="AY1278" s="165" t="s">
        <v>408</v>
      </c>
    </row>
    <row r="1279" spans="2:65" s="12" customFormat="1">
      <c r="B1279" s="155"/>
      <c r="D1279" s="156" t="s">
        <v>419</v>
      </c>
      <c r="E1279" s="157" t="s">
        <v>3</v>
      </c>
      <c r="F1279" s="158" t="s">
        <v>1968</v>
      </c>
      <c r="H1279" s="159">
        <v>2.8</v>
      </c>
      <c r="I1279" s="160"/>
      <c r="L1279" s="155"/>
      <c r="M1279" s="161"/>
      <c r="T1279" s="162"/>
      <c r="AT1279" s="157" t="s">
        <v>419</v>
      </c>
      <c r="AU1279" s="157" t="s">
        <v>114</v>
      </c>
      <c r="AV1279" s="12" t="s">
        <v>80</v>
      </c>
      <c r="AW1279" s="12" t="s">
        <v>33</v>
      </c>
      <c r="AX1279" s="12" t="s">
        <v>76</v>
      </c>
      <c r="AY1279" s="157" t="s">
        <v>408</v>
      </c>
    </row>
    <row r="1280" spans="2:65" s="1" customFormat="1" ht="37.799999999999997" customHeight="1">
      <c r="B1280" s="137"/>
      <c r="C1280" s="177" t="s">
        <v>1969</v>
      </c>
      <c r="D1280" s="177" t="s">
        <v>513</v>
      </c>
      <c r="E1280" s="178" t="s">
        <v>1970</v>
      </c>
      <c r="F1280" s="179" t="s">
        <v>1971</v>
      </c>
      <c r="G1280" s="180" t="s">
        <v>117</v>
      </c>
      <c r="H1280" s="181">
        <v>3.36</v>
      </c>
      <c r="I1280" s="182"/>
      <c r="J1280" s="183">
        <f>ROUND(I1280*H1280,2)</f>
        <v>0</v>
      </c>
      <c r="K1280" s="179" t="s">
        <v>414</v>
      </c>
      <c r="L1280" s="184"/>
      <c r="M1280" s="185" t="s">
        <v>3</v>
      </c>
      <c r="N1280" s="186" t="s">
        <v>43</v>
      </c>
      <c r="P1280" s="147">
        <f>O1280*H1280</f>
        <v>0</v>
      </c>
      <c r="Q1280" s="147">
        <v>1.3599999999999999E-2</v>
      </c>
      <c r="R1280" s="147">
        <f>Q1280*H1280</f>
        <v>4.5695999999999994E-2</v>
      </c>
      <c r="S1280" s="147">
        <v>0</v>
      </c>
      <c r="T1280" s="148">
        <f>S1280*H1280</f>
        <v>0</v>
      </c>
      <c r="AR1280" s="149" t="s">
        <v>616</v>
      </c>
      <c r="AT1280" s="149" t="s">
        <v>513</v>
      </c>
      <c r="AU1280" s="149" t="s">
        <v>114</v>
      </c>
      <c r="AY1280" s="19" t="s">
        <v>408</v>
      </c>
      <c r="BE1280" s="150">
        <f>IF(N1280="základní",J1280,0)</f>
        <v>0</v>
      </c>
      <c r="BF1280" s="150">
        <f>IF(N1280="snížená",J1280,0)</f>
        <v>0</v>
      </c>
      <c r="BG1280" s="150">
        <f>IF(N1280="zákl. přenesená",J1280,0)</f>
        <v>0</v>
      </c>
      <c r="BH1280" s="150">
        <f>IF(N1280="sníž. přenesená",J1280,0)</f>
        <v>0</v>
      </c>
      <c r="BI1280" s="150">
        <f>IF(N1280="nulová",J1280,0)</f>
        <v>0</v>
      </c>
      <c r="BJ1280" s="19" t="s">
        <v>76</v>
      </c>
      <c r="BK1280" s="150">
        <f>ROUND(I1280*H1280,2)</f>
        <v>0</v>
      </c>
      <c r="BL1280" s="19" t="s">
        <v>98</v>
      </c>
      <c r="BM1280" s="149" t="s">
        <v>1972</v>
      </c>
    </row>
    <row r="1281" spans="2:65" s="12" customFormat="1">
      <c r="B1281" s="155"/>
      <c r="D1281" s="156" t="s">
        <v>419</v>
      </c>
      <c r="F1281" s="158" t="s">
        <v>1973</v>
      </c>
      <c r="H1281" s="159">
        <v>3.36</v>
      </c>
      <c r="I1281" s="160"/>
      <c r="L1281" s="155"/>
      <c r="M1281" s="161"/>
      <c r="T1281" s="162"/>
      <c r="AT1281" s="157" t="s">
        <v>419</v>
      </c>
      <c r="AU1281" s="157" t="s">
        <v>114</v>
      </c>
      <c r="AV1281" s="12" t="s">
        <v>80</v>
      </c>
      <c r="AW1281" s="12" t="s">
        <v>4</v>
      </c>
      <c r="AX1281" s="12" t="s">
        <v>76</v>
      </c>
      <c r="AY1281" s="157" t="s">
        <v>408</v>
      </c>
    </row>
    <row r="1282" spans="2:65" s="11" customFormat="1" ht="20.85" customHeight="1">
      <c r="B1282" s="125"/>
      <c r="D1282" s="126" t="s">
        <v>71</v>
      </c>
      <c r="E1282" s="135" t="s">
        <v>1974</v>
      </c>
      <c r="F1282" s="135" t="s">
        <v>1975</v>
      </c>
      <c r="I1282" s="128"/>
      <c r="J1282" s="136">
        <f>BK1282</f>
        <v>0</v>
      </c>
      <c r="L1282" s="125"/>
      <c r="M1282" s="130"/>
      <c r="P1282" s="131">
        <f>SUM(P1283:P1306)</f>
        <v>0</v>
      </c>
      <c r="R1282" s="131">
        <f>SUM(R1283:R1306)</f>
        <v>3.7575018</v>
      </c>
      <c r="T1282" s="132">
        <f>SUM(T1283:T1306)</f>
        <v>0</v>
      </c>
      <c r="AR1282" s="126" t="s">
        <v>80</v>
      </c>
      <c r="AT1282" s="133" t="s">
        <v>71</v>
      </c>
      <c r="AU1282" s="133" t="s">
        <v>80</v>
      </c>
      <c r="AY1282" s="126" t="s">
        <v>408</v>
      </c>
      <c r="BK1282" s="134">
        <f>SUM(BK1283:BK1306)</f>
        <v>0</v>
      </c>
    </row>
    <row r="1283" spans="2:65" s="1" customFormat="1" ht="44.25" customHeight="1">
      <c r="B1283" s="137"/>
      <c r="C1283" s="138" t="s">
        <v>1976</v>
      </c>
      <c r="D1283" s="138" t="s">
        <v>411</v>
      </c>
      <c r="E1283" s="139" t="s">
        <v>1977</v>
      </c>
      <c r="F1283" s="140" t="s">
        <v>1978</v>
      </c>
      <c r="G1283" s="141" t="s">
        <v>117</v>
      </c>
      <c r="H1283" s="142">
        <v>757.34400000000005</v>
      </c>
      <c r="I1283" s="143"/>
      <c r="J1283" s="144">
        <f>ROUND(I1283*H1283,2)</f>
        <v>0</v>
      </c>
      <c r="K1283" s="140" t="s">
        <v>414</v>
      </c>
      <c r="L1283" s="34"/>
      <c r="M1283" s="145" t="s">
        <v>3</v>
      </c>
      <c r="N1283" s="146" t="s">
        <v>43</v>
      </c>
      <c r="P1283" s="147">
        <f>O1283*H1283</f>
        <v>0</v>
      </c>
      <c r="Q1283" s="147">
        <v>2.9999999999999997E-4</v>
      </c>
      <c r="R1283" s="147">
        <f>Q1283*H1283</f>
        <v>0.22720319999999999</v>
      </c>
      <c r="S1283" s="147">
        <v>0</v>
      </c>
      <c r="T1283" s="148">
        <f>S1283*H1283</f>
        <v>0</v>
      </c>
      <c r="AR1283" s="149" t="s">
        <v>98</v>
      </c>
      <c r="AT1283" s="149" t="s">
        <v>411</v>
      </c>
      <c r="AU1283" s="149" t="s">
        <v>114</v>
      </c>
      <c r="AY1283" s="19" t="s">
        <v>408</v>
      </c>
      <c r="BE1283" s="150">
        <f>IF(N1283="základní",J1283,0)</f>
        <v>0</v>
      </c>
      <c r="BF1283" s="150">
        <f>IF(N1283="snížená",J1283,0)</f>
        <v>0</v>
      </c>
      <c r="BG1283" s="150">
        <f>IF(N1283="zákl. přenesená",J1283,0)</f>
        <v>0</v>
      </c>
      <c r="BH1283" s="150">
        <f>IF(N1283="sníž. přenesená",J1283,0)</f>
        <v>0</v>
      </c>
      <c r="BI1283" s="150">
        <f>IF(N1283="nulová",J1283,0)</f>
        <v>0</v>
      </c>
      <c r="BJ1283" s="19" t="s">
        <v>76</v>
      </c>
      <c r="BK1283" s="150">
        <f>ROUND(I1283*H1283,2)</f>
        <v>0</v>
      </c>
      <c r="BL1283" s="19" t="s">
        <v>98</v>
      </c>
      <c r="BM1283" s="149" t="s">
        <v>1979</v>
      </c>
    </row>
    <row r="1284" spans="2:65" s="1" customFormat="1">
      <c r="B1284" s="34"/>
      <c r="D1284" s="151" t="s">
        <v>417</v>
      </c>
      <c r="F1284" s="152" t="s">
        <v>1980</v>
      </c>
      <c r="I1284" s="153"/>
      <c r="L1284" s="34"/>
      <c r="M1284" s="154"/>
      <c r="T1284" s="55"/>
      <c r="AT1284" s="19" t="s">
        <v>417</v>
      </c>
      <c r="AU1284" s="19" t="s">
        <v>114</v>
      </c>
    </row>
    <row r="1285" spans="2:65" s="1" customFormat="1" ht="24.15" customHeight="1">
      <c r="B1285" s="137"/>
      <c r="C1285" s="177" t="s">
        <v>1981</v>
      </c>
      <c r="D1285" s="177" t="s">
        <v>513</v>
      </c>
      <c r="E1285" s="178" t="s">
        <v>1982</v>
      </c>
      <c r="F1285" s="179" t="s">
        <v>1983</v>
      </c>
      <c r="G1285" s="180" t="s">
        <v>117</v>
      </c>
      <c r="H1285" s="181">
        <v>253.494</v>
      </c>
      <c r="I1285" s="182"/>
      <c r="J1285" s="183">
        <f>ROUND(I1285*H1285,2)</f>
        <v>0</v>
      </c>
      <c r="K1285" s="179" t="s">
        <v>414</v>
      </c>
      <c r="L1285" s="184"/>
      <c r="M1285" s="185" t="s">
        <v>3</v>
      </c>
      <c r="N1285" s="186" t="s">
        <v>43</v>
      </c>
      <c r="P1285" s="147">
        <f>O1285*H1285</f>
        <v>0</v>
      </c>
      <c r="Q1285" s="147">
        <v>5.4000000000000003E-3</v>
      </c>
      <c r="R1285" s="147">
        <f>Q1285*H1285</f>
        <v>1.3688676</v>
      </c>
      <c r="S1285" s="147">
        <v>0</v>
      </c>
      <c r="T1285" s="148">
        <f>S1285*H1285</f>
        <v>0</v>
      </c>
      <c r="AR1285" s="149" t="s">
        <v>616</v>
      </c>
      <c r="AT1285" s="149" t="s">
        <v>513</v>
      </c>
      <c r="AU1285" s="149" t="s">
        <v>114</v>
      </c>
      <c r="AY1285" s="19" t="s">
        <v>408</v>
      </c>
      <c r="BE1285" s="150">
        <f>IF(N1285="základní",J1285,0)</f>
        <v>0</v>
      </c>
      <c r="BF1285" s="150">
        <f>IF(N1285="snížená",J1285,0)</f>
        <v>0</v>
      </c>
      <c r="BG1285" s="150">
        <f>IF(N1285="zákl. přenesená",J1285,0)</f>
        <v>0</v>
      </c>
      <c r="BH1285" s="150">
        <f>IF(N1285="sníž. přenesená",J1285,0)</f>
        <v>0</v>
      </c>
      <c r="BI1285" s="150">
        <f>IF(N1285="nulová",J1285,0)</f>
        <v>0</v>
      </c>
      <c r="BJ1285" s="19" t="s">
        <v>76</v>
      </c>
      <c r="BK1285" s="150">
        <f>ROUND(I1285*H1285,2)</f>
        <v>0</v>
      </c>
      <c r="BL1285" s="19" t="s">
        <v>98</v>
      </c>
      <c r="BM1285" s="149" t="s">
        <v>1984</v>
      </c>
    </row>
    <row r="1286" spans="2:65" s="12" customFormat="1">
      <c r="B1286" s="155"/>
      <c r="D1286" s="156" t="s">
        <v>419</v>
      </c>
      <c r="E1286" s="157" t="s">
        <v>3</v>
      </c>
      <c r="F1286" s="158" t="s">
        <v>288</v>
      </c>
      <c r="H1286" s="159">
        <v>215.55</v>
      </c>
      <c r="I1286" s="160"/>
      <c r="L1286" s="155"/>
      <c r="M1286" s="161"/>
      <c r="T1286" s="162"/>
      <c r="AT1286" s="157" t="s">
        <v>419</v>
      </c>
      <c r="AU1286" s="157" t="s">
        <v>114</v>
      </c>
      <c r="AV1286" s="12" t="s">
        <v>80</v>
      </c>
      <c r="AW1286" s="12" t="s">
        <v>33</v>
      </c>
      <c r="AX1286" s="12" t="s">
        <v>72</v>
      </c>
      <c r="AY1286" s="157" t="s">
        <v>408</v>
      </c>
    </row>
    <row r="1287" spans="2:65" s="12" customFormat="1">
      <c r="B1287" s="155"/>
      <c r="D1287" s="156" t="s">
        <v>419</v>
      </c>
      <c r="E1287" s="157" t="s">
        <v>3</v>
      </c>
      <c r="F1287" s="158" t="s">
        <v>1985</v>
      </c>
      <c r="H1287" s="159">
        <v>5.8630000000000004</v>
      </c>
      <c r="I1287" s="160"/>
      <c r="L1287" s="155"/>
      <c r="M1287" s="161"/>
      <c r="T1287" s="162"/>
      <c r="AT1287" s="157" t="s">
        <v>419</v>
      </c>
      <c r="AU1287" s="157" t="s">
        <v>114</v>
      </c>
      <c r="AV1287" s="12" t="s">
        <v>80</v>
      </c>
      <c r="AW1287" s="12" t="s">
        <v>33</v>
      </c>
      <c r="AX1287" s="12" t="s">
        <v>72</v>
      </c>
      <c r="AY1287" s="157" t="s">
        <v>408</v>
      </c>
    </row>
    <row r="1288" spans="2:65" s="12" customFormat="1">
      <c r="B1288" s="155"/>
      <c r="D1288" s="156" t="s">
        <v>419</v>
      </c>
      <c r="E1288" s="157" t="s">
        <v>3</v>
      </c>
      <c r="F1288" s="158" t="s">
        <v>1986</v>
      </c>
      <c r="H1288" s="159">
        <v>14.01</v>
      </c>
      <c r="I1288" s="160"/>
      <c r="L1288" s="155"/>
      <c r="M1288" s="161"/>
      <c r="T1288" s="162"/>
      <c r="AT1288" s="157" t="s">
        <v>419</v>
      </c>
      <c r="AU1288" s="157" t="s">
        <v>114</v>
      </c>
      <c r="AV1288" s="12" t="s">
        <v>80</v>
      </c>
      <c r="AW1288" s="12" t="s">
        <v>33</v>
      </c>
      <c r="AX1288" s="12" t="s">
        <v>72</v>
      </c>
      <c r="AY1288" s="157" t="s">
        <v>408</v>
      </c>
    </row>
    <row r="1289" spans="2:65" s="12" customFormat="1">
      <c r="B1289" s="155"/>
      <c r="D1289" s="156" t="s">
        <v>419</v>
      </c>
      <c r="E1289" s="157" t="s">
        <v>3</v>
      </c>
      <c r="F1289" s="158" t="s">
        <v>1987</v>
      </c>
      <c r="H1289" s="159">
        <v>6</v>
      </c>
      <c r="I1289" s="160"/>
      <c r="L1289" s="155"/>
      <c r="M1289" s="161"/>
      <c r="T1289" s="162"/>
      <c r="AT1289" s="157" t="s">
        <v>419</v>
      </c>
      <c r="AU1289" s="157" t="s">
        <v>114</v>
      </c>
      <c r="AV1289" s="12" t="s">
        <v>80</v>
      </c>
      <c r="AW1289" s="12" t="s">
        <v>33</v>
      </c>
      <c r="AX1289" s="12" t="s">
        <v>72</v>
      </c>
      <c r="AY1289" s="157" t="s">
        <v>408</v>
      </c>
    </row>
    <row r="1290" spans="2:65" s="14" customFormat="1">
      <c r="B1290" s="170"/>
      <c r="D1290" s="156" t="s">
        <v>419</v>
      </c>
      <c r="E1290" s="171" t="s">
        <v>3</v>
      </c>
      <c r="F1290" s="172" t="s">
        <v>451</v>
      </c>
      <c r="H1290" s="173">
        <v>241.423</v>
      </c>
      <c r="I1290" s="174"/>
      <c r="L1290" s="170"/>
      <c r="M1290" s="175"/>
      <c r="T1290" s="176"/>
      <c r="AT1290" s="171" t="s">
        <v>419</v>
      </c>
      <c r="AU1290" s="171" t="s">
        <v>114</v>
      </c>
      <c r="AV1290" s="14" t="s">
        <v>415</v>
      </c>
      <c r="AW1290" s="14" t="s">
        <v>33</v>
      </c>
      <c r="AX1290" s="14" t="s">
        <v>76</v>
      </c>
      <c r="AY1290" s="171" t="s">
        <v>408</v>
      </c>
    </row>
    <row r="1291" spans="2:65" s="12" customFormat="1">
      <c r="B1291" s="155"/>
      <c r="D1291" s="156" t="s">
        <v>419</v>
      </c>
      <c r="F1291" s="158" t="s">
        <v>1988</v>
      </c>
      <c r="H1291" s="159">
        <v>253.494</v>
      </c>
      <c r="I1291" s="160"/>
      <c r="L1291" s="155"/>
      <c r="M1291" s="161"/>
      <c r="T1291" s="162"/>
      <c r="AT1291" s="157" t="s">
        <v>419</v>
      </c>
      <c r="AU1291" s="157" t="s">
        <v>114</v>
      </c>
      <c r="AV1291" s="12" t="s">
        <v>80</v>
      </c>
      <c r="AW1291" s="12" t="s">
        <v>4</v>
      </c>
      <c r="AX1291" s="12" t="s">
        <v>76</v>
      </c>
      <c r="AY1291" s="157" t="s">
        <v>408</v>
      </c>
    </row>
    <row r="1292" spans="2:65" s="1" customFormat="1" ht="24.15" customHeight="1">
      <c r="B1292" s="137"/>
      <c r="C1292" s="177" t="s">
        <v>1989</v>
      </c>
      <c r="D1292" s="177" t="s">
        <v>513</v>
      </c>
      <c r="E1292" s="178" t="s">
        <v>1990</v>
      </c>
      <c r="F1292" s="179" t="s">
        <v>1991</v>
      </c>
      <c r="G1292" s="180" t="s">
        <v>117</v>
      </c>
      <c r="H1292" s="181">
        <v>232.48400000000001</v>
      </c>
      <c r="I1292" s="182"/>
      <c r="J1292" s="183">
        <f>ROUND(I1292*H1292,2)</f>
        <v>0</v>
      </c>
      <c r="K1292" s="179" t="s">
        <v>414</v>
      </c>
      <c r="L1292" s="184"/>
      <c r="M1292" s="185" t="s">
        <v>3</v>
      </c>
      <c r="N1292" s="186" t="s">
        <v>43</v>
      </c>
      <c r="P1292" s="147">
        <f>O1292*H1292</f>
        <v>0</v>
      </c>
      <c r="Q1292" s="147">
        <v>4.1999999999999997E-3</v>
      </c>
      <c r="R1292" s="147">
        <f>Q1292*H1292</f>
        <v>0.97643279999999999</v>
      </c>
      <c r="S1292" s="147">
        <v>0</v>
      </c>
      <c r="T1292" s="148">
        <f>S1292*H1292</f>
        <v>0</v>
      </c>
      <c r="AR1292" s="149" t="s">
        <v>616</v>
      </c>
      <c r="AT1292" s="149" t="s">
        <v>513</v>
      </c>
      <c r="AU1292" s="149" t="s">
        <v>114</v>
      </c>
      <c r="AY1292" s="19" t="s">
        <v>408</v>
      </c>
      <c r="BE1292" s="150">
        <f>IF(N1292="základní",J1292,0)</f>
        <v>0</v>
      </c>
      <c r="BF1292" s="150">
        <f>IF(N1292="snížená",J1292,0)</f>
        <v>0</v>
      </c>
      <c r="BG1292" s="150">
        <f>IF(N1292="zákl. přenesená",J1292,0)</f>
        <v>0</v>
      </c>
      <c r="BH1292" s="150">
        <f>IF(N1292="sníž. přenesená",J1292,0)</f>
        <v>0</v>
      </c>
      <c r="BI1292" s="150">
        <f>IF(N1292="nulová",J1292,0)</f>
        <v>0</v>
      </c>
      <c r="BJ1292" s="19" t="s">
        <v>76</v>
      </c>
      <c r="BK1292" s="150">
        <f>ROUND(I1292*H1292,2)</f>
        <v>0</v>
      </c>
      <c r="BL1292" s="19" t="s">
        <v>98</v>
      </c>
      <c r="BM1292" s="149" t="s">
        <v>1992</v>
      </c>
    </row>
    <row r="1293" spans="2:65" s="12" customFormat="1">
      <c r="B1293" s="155"/>
      <c r="D1293" s="156" t="s">
        <v>419</v>
      </c>
      <c r="E1293" s="157" t="s">
        <v>3</v>
      </c>
      <c r="F1293" s="158" t="s">
        <v>1993</v>
      </c>
      <c r="H1293" s="159">
        <v>215.55</v>
      </c>
      <c r="I1293" s="160"/>
      <c r="L1293" s="155"/>
      <c r="M1293" s="161"/>
      <c r="T1293" s="162"/>
      <c r="AT1293" s="157" t="s">
        <v>419</v>
      </c>
      <c r="AU1293" s="157" t="s">
        <v>114</v>
      </c>
      <c r="AV1293" s="12" t="s">
        <v>80</v>
      </c>
      <c r="AW1293" s="12" t="s">
        <v>33</v>
      </c>
      <c r="AX1293" s="12" t="s">
        <v>72</v>
      </c>
      <c r="AY1293" s="157" t="s">
        <v>408</v>
      </c>
    </row>
    <row r="1294" spans="2:65" s="12" customFormat="1">
      <c r="B1294" s="155"/>
      <c r="D1294" s="156" t="s">
        <v>419</v>
      </c>
      <c r="E1294" s="157" t="s">
        <v>3</v>
      </c>
      <c r="F1294" s="158" t="s">
        <v>1985</v>
      </c>
      <c r="H1294" s="159">
        <v>5.8630000000000004</v>
      </c>
      <c r="I1294" s="160"/>
      <c r="L1294" s="155"/>
      <c r="M1294" s="161"/>
      <c r="T1294" s="162"/>
      <c r="AT1294" s="157" t="s">
        <v>419</v>
      </c>
      <c r="AU1294" s="157" t="s">
        <v>114</v>
      </c>
      <c r="AV1294" s="12" t="s">
        <v>80</v>
      </c>
      <c r="AW1294" s="12" t="s">
        <v>33</v>
      </c>
      <c r="AX1294" s="12" t="s">
        <v>72</v>
      </c>
      <c r="AY1294" s="157" t="s">
        <v>408</v>
      </c>
    </row>
    <row r="1295" spans="2:65" s="14" customFormat="1">
      <c r="B1295" s="170"/>
      <c r="D1295" s="156" t="s">
        <v>419</v>
      </c>
      <c r="E1295" s="171" t="s">
        <v>3</v>
      </c>
      <c r="F1295" s="172" t="s">
        <v>451</v>
      </c>
      <c r="H1295" s="173">
        <v>221.41300000000001</v>
      </c>
      <c r="I1295" s="174"/>
      <c r="L1295" s="170"/>
      <c r="M1295" s="175"/>
      <c r="T1295" s="176"/>
      <c r="AT1295" s="171" t="s">
        <v>419</v>
      </c>
      <c r="AU1295" s="171" t="s">
        <v>114</v>
      </c>
      <c r="AV1295" s="14" t="s">
        <v>415</v>
      </c>
      <c r="AW1295" s="14" t="s">
        <v>33</v>
      </c>
      <c r="AX1295" s="14" t="s">
        <v>76</v>
      </c>
      <c r="AY1295" s="171" t="s">
        <v>408</v>
      </c>
    </row>
    <row r="1296" spans="2:65" s="12" customFormat="1">
      <c r="B1296" s="155"/>
      <c r="D1296" s="156" t="s">
        <v>419</v>
      </c>
      <c r="F1296" s="158" t="s">
        <v>1994</v>
      </c>
      <c r="H1296" s="159">
        <v>232.48400000000001</v>
      </c>
      <c r="I1296" s="160"/>
      <c r="L1296" s="155"/>
      <c r="M1296" s="161"/>
      <c r="T1296" s="162"/>
      <c r="AT1296" s="157" t="s">
        <v>419</v>
      </c>
      <c r="AU1296" s="157" t="s">
        <v>114</v>
      </c>
      <c r="AV1296" s="12" t="s">
        <v>80</v>
      </c>
      <c r="AW1296" s="12" t="s">
        <v>4</v>
      </c>
      <c r="AX1296" s="12" t="s">
        <v>76</v>
      </c>
      <c r="AY1296" s="157" t="s">
        <v>408</v>
      </c>
    </row>
    <row r="1297" spans="2:65" s="1" customFormat="1" ht="24.15" customHeight="1">
      <c r="B1297" s="137"/>
      <c r="C1297" s="177" t="s">
        <v>1995</v>
      </c>
      <c r="D1297" s="177" t="s">
        <v>513</v>
      </c>
      <c r="E1297" s="178" t="s">
        <v>1996</v>
      </c>
      <c r="F1297" s="179" t="s">
        <v>1997</v>
      </c>
      <c r="G1297" s="180" t="s">
        <v>117</v>
      </c>
      <c r="H1297" s="181">
        <v>232.48400000000001</v>
      </c>
      <c r="I1297" s="182"/>
      <c r="J1297" s="183">
        <f>ROUND(I1297*H1297,2)</f>
        <v>0</v>
      </c>
      <c r="K1297" s="179" t="s">
        <v>414</v>
      </c>
      <c r="L1297" s="184"/>
      <c r="M1297" s="185" t="s">
        <v>3</v>
      </c>
      <c r="N1297" s="186" t="s">
        <v>43</v>
      </c>
      <c r="P1297" s="147">
        <f>O1297*H1297</f>
        <v>0</v>
      </c>
      <c r="Q1297" s="147">
        <v>4.7999999999999996E-3</v>
      </c>
      <c r="R1297" s="147">
        <f>Q1297*H1297</f>
        <v>1.1159231999999999</v>
      </c>
      <c r="S1297" s="147">
        <v>0</v>
      </c>
      <c r="T1297" s="148">
        <f>S1297*H1297</f>
        <v>0</v>
      </c>
      <c r="AR1297" s="149" t="s">
        <v>616</v>
      </c>
      <c r="AT1297" s="149" t="s">
        <v>513</v>
      </c>
      <c r="AU1297" s="149" t="s">
        <v>114</v>
      </c>
      <c r="AY1297" s="19" t="s">
        <v>408</v>
      </c>
      <c r="BE1297" s="150">
        <f>IF(N1297="základní",J1297,0)</f>
        <v>0</v>
      </c>
      <c r="BF1297" s="150">
        <f>IF(N1297="snížená",J1297,0)</f>
        <v>0</v>
      </c>
      <c r="BG1297" s="150">
        <f>IF(N1297="zákl. přenesená",J1297,0)</f>
        <v>0</v>
      </c>
      <c r="BH1297" s="150">
        <f>IF(N1297="sníž. přenesená",J1297,0)</f>
        <v>0</v>
      </c>
      <c r="BI1297" s="150">
        <f>IF(N1297="nulová",J1297,0)</f>
        <v>0</v>
      </c>
      <c r="BJ1297" s="19" t="s">
        <v>76</v>
      </c>
      <c r="BK1297" s="150">
        <f>ROUND(I1297*H1297,2)</f>
        <v>0</v>
      </c>
      <c r="BL1297" s="19" t="s">
        <v>98</v>
      </c>
      <c r="BM1297" s="149" t="s">
        <v>1998</v>
      </c>
    </row>
    <row r="1298" spans="2:65" s="12" customFormat="1">
      <c r="B1298" s="155"/>
      <c r="D1298" s="156" t="s">
        <v>419</v>
      </c>
      <c r="E1298" s="157" t="s">
        <v>3</v>
      </c>
      <c r="F1298" s="158" t="s">
        <v>1993</v>
      </c>
      <c r="H1298" s="159">
        <v>215.55</v>
      </c>
      <c r="I1298" s="160"/>
      <c r="L1298" s="155"/>
      <c r="M1298" s="161"/>
      <c r="T1298" s="162"/>
      <c r="AT1298" s="157" t="s">
        <v>419</v>
      </c>
      <c r="AU1298" s="157" t="s">
        <v>114</v>
      </c>
      <c r="AV1298" s="12" t="s">
        <v>80</v>
      </c>
      <c r="AW1298" s="12" t="s">
        <v>33</v>
      </c>
      <c r="AX1298" s="12" t="s">
        <v>72</v>
      </c>
      <c r="AY1298" s="157" t="s">
        <v>408</v>
      </c>
    </row>
    <row r="1299" spans="2:65" s="12" customFormat="1">
      <c r="B1299" s="155"/>
      <c r="D1299" s="156" t="s">
        <v>419</v>
      </c>
      <c r="E1299" s="157" t="s">
        <v>3</v>
      </c>
      <c r="F1299" s="158" t="s">
        <v>1985</v>
      </c>
      <c r="H1299" s="159">
        <v>5.8630000000000004</v>
      </c>
      <c r="I1299" s="160"/>
      <c r="L1299" s="155"/>
      <c r="M1299" s="161"/>
      <c r="T1299" s="162"/>
      <c r="AT1299" s="157" t="s">
        <v>419</v>
      </c>
      <c r="AU1299" s="157" t="s">
        <v>114</v>
      </c>
      <c r="AV1299" s="12" t="s">
        <v>80</v>
      </c>
      <c r="AW1299" s="12" t="s">
        <v>33</v>
      </c>
      <c r="AX1299" s="12" t="s">
        <v>72</v>
      </c>
      <c r="AY1299" s="157" t="s">
        <v>408</v>
      </c>
    </row>
    <row r="1300" spans="2:65" s="14" customFormat="1">
      <c r="B1300" s="170"/>
      <c r="D1300" s="156" t="s">
        <v>419</v>
      </c>
      <c r="E1300" s="171" t="s">
        <v>3</v>
      </c>
      <c r="F1300" s="172" t="s">
        <v>451</v>
      </c>
      <c r="H1300" s="173">
        <v>221.41300000000001</v>
      </c>
      <c r="I1300" s="174"/>
      <c r="L1300" s="170"/>
      <c r="M1300" s="175"/>
      <c r="T1300" s="176"/>
      <c r="AT1300" s="171" t="s">
        <v>419</v>
      </c>
      <c r="AU1300" s="171" t="s">
        <v>114</v>
      </c>
      <c r="AV1300" s="14" t="s">
        <v>415</v>
      </c>
      <c r="AW1300" s="14" t="s">
        <v>33</v>
      </c>
      <c r="AX1300" s="14" t="s">
        <v>76</v>
      </c>
      <c r="AY1300" s="171" t="s">
        <v>408</v>
      </c>
    </row>
    <row r="1301" spans="2:65" s="12" customFormat="1">
      <c r="B1301" s="155"/>
      <c r="D1301" s="156" t="s">
        <v>419</v>
      </c>
      <c r="F1301" s="158" t="s">
        <v>1994</v>
      </c>
      <c r="H1301" s="159">
        <v>232.48400000000001</v>
      </c>
      <c r="I1301" s="160"/>
      <c r="L1301" s="155"/>
      <c r="M1301" s="161"/>
      <c r="T1301" s="162"/>
      <c r="AT1301" s="157" t="s">
        <v>419</v>
      </c>
      <c r="AU1301" s="157" t="s">
        <v>114</v>
      </c>
      <c r="AV1301" s="12" t="s">
        <v>80</v>
      </c>
      <c r="AW1301" s="12" t="s">
        <v>4</v>
      </c>
      <c r="AX1301" s="12" t="s">
        <v>76</v>
      </c>
      <c r="AY1301" s="157" t="s">
        <v>408</v>
      </c>
    </row>
    <row r="1302" spans="2:65" s="1" customFormat="1" ht="37.799999999999997" customHeight="1">
      <c r="B1302" s="137"/>
      <c r="C1302" s="177" t="s">
        <v>1999</v>
      </c>
      <c r="D1302" s="177" t="s">
        <v>513</v>
      </c>
      <c r="E1302" s="178" t="s">
        <v>2000</v>
      </c>
      <c r="F1302" s="179" t="s">
        <v>2001</v>
      </c>
      <c r="G1302" s="180" t="s">
        <v>117</v>
      </c>
      <c r="H1302" s="181">
        <v>76.75</v>
      </c>
      <c r="I1302" s="182"/>
      <c r="J1302" s="183">
        <f>ROUND(I1302*H1302,2)</f>
        <v>0</v>
      </c>
      <c r="K1302" s="179" t="s">
        <v>414</v>
      </c>
      <c r="L1302" s="184"/>
      <c r="M1302" s="185" t="s">
        <v>3</v>
      </c>
      <c r="N1302" s="186" t="s">
        <v>43</v>
      </c>
      <c r="P1302" s="147">
        <f>O1302*H1302</f>
        <v>0</v>
      </c>
      <c r="Q1302" s="147">
        <v>8.9999999999999998E-4</v>
      </c>
      <c r="R1302" s="147">
        <f>Q1302*H1302</f>
        <v>6.9074999999999998E-2</v>
      </c>
      <c r="S1302" s="147">
        <v>0</v>
      </c>
      <c r="T1302" s="148">
        <f>S1302*H1302</f>
        <v>0</v>
      </c>
      <c r="AR1302" s="149" t="s">
        <v>616</v>
      </c>
      <c r="AT1302" s="149" t="s">
        <v>513</v>
      </c>
      <c r="AU1302" s="149" t="s">
        <v>114</v>
      </c>
      <c r="AY1302" s="19" t="s">
        <v>408</v>
      </c>
      <c r="BE1302" s="150">
        <f>IF(N1302="základní",J1302,0)</f>
        <v>0</v>
      </c>
      <c r="BF1302" s="150">
        <f>IF(N1302="snížená",J1302,0)</f>
        <v>0</v>
      </c>
      <c r="BG1302" s="150">
        <f>IF(N1302="zákl. přenesená",J1302,0)</f>
        <v>0</v>
      </c>
      <c r="BH1302" s="150">
        <f>IF(N1302="sníž. přenesená",J1302,0)</f>
        <v>0</v>
      </c>
      <c r="BI1302" s="150">
        <f>IF(N1302="nulová",J1302,0)</f>
        <v>0</v>
      </c>
      <c r="BJ1302" s="19" t="s">
        <v>76</v>
      </c>
      <c r="BK1302" s="150">
        <f>ROUND(I1302*H1302,2)</f>
        <v>0</v>
      </c>
      <c r="BL1302" s="19" t="s">
        <v>98</v>
      </c>
      <c r="BM1302" s="149" t="s">
        <v>2002</v>
      </c>
    </row>
    <row r="1303" spans="2:65" s="13" customFormat="1">
      <c r="B1303" s="164"/>
      <c r="D1303" s="156" t="s">
        <v>419</v>
      </c>
      <c r="E1303" s="165" t="s">
        <v>3</v>
      </c>
      <c r="F1303" s="166" t="s">
        <v>2003</v>
      </c>
      <c r="H1303" s="165" t="s">
        <v>3</v>
      </c>
      <c r="I1303" s="167"/>
      <c r="L1303" s="164"/>
      <c r="M1303" s="168"/>
      <c r="T1303" s="169"/>
      <c r="AT1303" s="165" t="s">
        <v>419</v>
      </c>
      <c r="AU1303" s="165" t="s">
        <v>114</v>
      </c>
      <c r="AV1303" s="13" t="s">
        <v>76</v>
      </c>
      <c r="AW1303" s="13" t="s">
        <v>33</v>
      </c>
      <c r="AX1303" s="13" t="s">
        <v>72</v>
      </c>
      <c r="AY1303" s="165" t="s">
        <v>408</v>
      </c>
    </row>
    <row r="1304" spans="2:65" s="12" customFormat="1">
      <c r="B1304" s="155"/>
      <c r="D1304" s="156" t="s">
        <v>419</v>
      </c>
      <c r="E1304" s="157" t="s">
        <v>3</v>
      </c>
      <c r="F1304" s="158" t="s">
        <v>2004</v>
      </c>
      <c r="H1304" s="159">
        <v>73.094999999999999</v>
      </c>
      <c r="I1304" s="160"/>
      <c r="L1304" s="155"/>
      <c r="M1304" s="161"/>
      <c r="T1304" s="162"/>
      <c r="AT1304" s="157" t="s">
        <v>419</v>
      </c>
      <c r="AU1304" s="157" t="s">
        <v>114</v>
      </c>
      <c r="AV1304" s="12" t="s">
        <v>80</v>
      </c>
      <c r="AW1304" s="12" t="s">
        <v>33</v>
      </c>
      <c r="AX1304" s="12" t="s">
        <v>72</v>
      </c>
      <c r="AY1304" s="157" t="s">
        <v>408</v>
      </c>
    </row>
    <row r="1305" spans="2:65" s="14" customFormat="1">
      <c r="B1305" s="170"/>
      <c r="D1305" s="156" t="s">
        <v>419</v>
      </c>
      <c r="E1305" s="171" t="s">
        <v>3</v>
      </c>
      <c r="F1305" s="172" t="s">
        <v>451</v>
      </c>
      <c r="H1305" s="173">
        <v>73.094999999999999</v>
      </c>
      <c r="I1305" s="174"/>
      <c r="L1305" s="170"/>
      <c r="M1305" s="175"/>
      <c r="T1305" s="176"/>
      <c r="AT1305" s="171" t="s">
        <v>419</v>
      </c>
      <c r="AU1305" s="171" t="s">
        <v>114</v>
      </c>
      <c r="AV1305" s="14" t="s">
        <v>415</v>
      </c>
      <c r="AW1305" s="14" t="s">
        <v>33</v>
      </c>
      <c r="AX1305" s="14" t="s">
        <v>76</v>
      </c>
      <c r="AY1305" s="171" t="s">
        <v>408</v>
      </c>
    </row>
    <row r="1306" spans="2:65" s="12" customFormat="1">
      <c r="B1306" s="155"/>
      <c r="D1306" s="156" t="s">
        <v>419</v>
      </c>
      <c r="F1306" s="158" t="s">
        <v>2005</v>
      </c>
      <c r="H1306" s="159">
        <v>76.75</v>
      </c>
      <c r="I1306" s="160"/>
      <c r="L1306" s="155"/>
      <c r="M1306" s="161"/>
      <c r="T1306" s="162"/>
      <c r="AT1306" s="157" t="s">
        <v>419</v>
      </c>
      <c r="AU1306" s="157" t="s">
        <v>114</v>
      </c>
      <c r="AV1306" s="12" t="s">
        <v>80</v>
      </c>
      <c r="AW1306" s="12" t="s">
        <v>4</v>
      </c>
      <c r="AX1306" s="12" t="s">
        <v>76</v>
      </c>
      <c r="AY1306" s="157" t="s">
        <v>408</v>
      </c>
    </row>
    <row r="1307" spans="2:65" s="11" customFormat="1" ht="22.8" customHeight="1">
      <c r="B1307" s="125"/>
      <c r="D1307" s="126" t="s">
        <v>71</v>
      </c>
      <c r="E1307" s="135" t="s">
        <v>2006</v>
      </c>
      <c r="F1307" s="135" t="s">
        <v>2007</v>
      </c>
      <c r="I1307" s="128"/>
      <c r="J1307" s="136">
        <f>BK1307</f>
        <v>0</v>
      </c>
      <c r="L1307" s="125"/>
      <c r="M1307" s="130"/>
      <c r="P1307" s="131">
        <f>P1308+SUM(P1309:P1314)+P1361+P1386</f>
        <v>0</v>
      </c>
      <c r="R1307" s="131">
        <f>R1308+SUM(R1309:R1314)+R1361+R1386</f>
        <v>13.941741854865999</v>
      </c>
      <c r="T1307" s="132">
        <f>T1308+SUM(T1309:T1314)+T1361+T1386</f>
        <v>0</v>
      </c>
      <c r="AR1307" s="126" t="s">
        <v>80</v>
      </c>
      <c r="AT1307" s="133" t="s">
        <v>71</v>
      </c>
      <c r="AU1307" s="133" t="s">
        <v>76</v>
      </c>
      <c r="AY1307" s="126" t="s">
        <v>408</v>
      </c>
      <c r="BK1307" s="134">
        <f>BK1308+SUM(BK1309:BK1314)+BK1361+BK1386</f>
        <v>0</v>
      </c>
    </row>
    <row r="1308" spans="2:65" s="1" customFormat="1" ht="49.05" customHeight="1">
      <c r="B1308" s="137"/>
      <c r="C1308" s="138" t="s">
        <v>2008</v>
      </c>
      <c r="D1308" s="138" t="s">
        <v>411</v>
      </c>
      <c r="E1308" s="139" t="s">
        <v>2009</v>
      </c>
      <c r="F1308" s="140" t="s">
        <v>2010</v>
      </c>
      <c r="G1308" s="141" t="s">
        <v>117</v>
      </c>
      <c r="H1308" s="142">
        <v>4.6920000000000002</v>
      </c>
      <c r="I1308" s="143"/>
      <c r="J1308" s="144">
        <f>ROUND(I1308*H1308,2)</f>
        <v>0</v>
      </c>
      <c r="K1308" s="140" t="s">
        <v>414</v>
      </c>
      <c r="L1308" s="34"/>
      <c r="M1308" s="145" t="s">
        <v>3</v>
      </c>
      <c r="N1308" s="146" t="s">
        <v>43</v>
      </c>
      <c r="P1308" s="147">
        <f>O1308*H1308</f>
        <v>0</v>
      </c>
      <c r="Q1308" s="147">
        <v>1.136E-2</v>
      </c>
      <c r="R1308" s="147">
        <f>Q1308*H1308</f>
        <v>5.330112E-2</v>
      </c>
      <c r="S1308" s="147">
        <v>0</v>
      </c>
      <c r="T1308" s="148">
        <f>S1308*H1308</f>
        <v>0</v>
      </c>
      <c r="AR1308" s="149" t="s">
        <v>98</v>
      </c>
      <c r="AT1308" s="149" t="s">
        <v>411</v>
      </c>
      <c r="AU1308" s="149" t="s">
        <v>80</v>
      </c>
      <c r="AY1308" s="19" t="s">
        <v>408</v>
      </c>
      <c r="BE1308" s="150">
        <f>IF(N1308="základní",J1308,0)</f>
        <v>0</v>
      </c>
      <c r="BF1308" s="150">
        <f>IF(N1308="snížená",J1308,0)</f>
        <v>0</v>
      </c>
      <c r="BG1308" s="150">
        <f>IF(N1308="zákl. přenesená",J1308,0)</f>
        <v>0</v>
      </c>
      <c r="BH1308" s="150">
        <f>IF(N1308="sníž. přenesená",J1308,0)</f>
        <v>0</v>
      </c>
      <c r="BI1308" s="150">
        <f>IF(N1308="nulová",J1308,0)</f>
        <v>0</v>
      </c>
      <c r="BJ1308" s="19" t="s">
        <v>76</v>
      </c>
      <c r="BK1308" s="150">
        <f>ROUND(I1308*H1308,2)</f>
        <v>0</v>
      </c>
      <c r="BL1308" s="19" t="s">
        <v>98</v>
      </c>
      <c r="BM1308" s="149" t="s">
        <v>2011</v>
      </c>
    </row>
    <row r="1309" spans="2:65" s="1" customFormat="1">
      <c r="B1309" s="34"/>
      <c r="D1309" s="151" t="s">
        <v>417</v>
      </c>
      <c r="F1309" s="152" t="s">
        <v>2012</v>
      </c>
      <c r="I1309" s="153"/>
      <c r="L1309" s="34"/>
      <c r="M1309" s="154"/>
      <c r="T1309" s="55"/>
      <c r="AT1309" s="19" t="s">
        <v>417</v>
      </c>
      <c r="AU1309" s="19" t="s">
        <v>80</v>
      </c>
    </row>
    <row r="1310" spans="2:65" s="13" customFormat="1">
      <c r="B1310" s="164"/>
      <c r="D1310" s="156" t="s">
        <v>419</v>
      </c>
      <c r="E1310" s="165" t="s">
        <v>3</v>
      </c>
      <c r="F1310" s="166" t="s">
        <v>1887</v>
      </c>
      <c r="H1310" s="165" t="s">
        <v>3</v>
      </c>
      <c r="I1310" s="167"/>
      <c r="L1310" s="164"/>
      <c r="M1310" s="168"/>
      <c r="T1310" s="169"/>
      <c r="AT1310" s="165" t="s">
        <v>419</v>
      </c>
      <c r="AU1310" s="165" t="s">
        <v>80</v>
      </c>
      <c r="AV1310" s="13" t="s">
        <v>76</v>
      </c>
      <c r="AW1310" s="13" t="s">
        <v>33</v>
      </c>
      <c r="AX1310" s="13" t="s">
        <v>72</v>
      </c>
      <c r="AY1310" s="165" t="s">
        <v>408</v>
      </c>
    </row>
    <row r="1311" spans="2:65" s="12" customFormat="1">
      <c r="B1311" s="155"/>
      <c r="D1311" s="156" t="s">
        <v>419</v>
      </c>
      <c r="E1311" s="157" t="s">
        <v>3</v>
      </c>
      <c r="F1311" s="158" t="s">
        <v>1888</v>
      </c>
      <c r="H1311" s="159">
        <v>4.6920000000000002</v>
      </c>
      <c r="I1311" s="160"/>
      <c r="L1311" s="155"/>
      <c r="M1311" s="161"/>
      <c r="T1311" s="162"/>
      <c r="AT1311" s="157" t="s">
        <v>419</v>
      </c>
      <c r="AU1311" s="157" t="s">
        <v>80</v>
      </c>
      <c r="AV1311" s="12" t="s">
        <v>80</v>
      </c>
      <c r="AW1311" s="12" t="s">
        <v>33</v>
      </c>
      <c r="AX1311" s="12" t="s">
        <v>76</v>
      </c>
      <c r="AY1311" s="157" t="s">
        <v>408</v>
      </c>
    </row>
    <row r="1312" spans="2:65" s="1" customFormat="1" ht="49.05" customHeight="1">
      <c r="B1312" s="137"/>
      <c r="C1312" s="138" t="s">
        <v>2013</v>
      </c>
      <c r="D1312" s="138" t="s">
        <v>411</v>
      </c>
      <c r="E1312" s="139" t="s">
        <v>2014</v>
      </c>
      <c r="F1312" s="140" t="s">
        <v>2015</v>
      </c>
      <c r="G1312" s="141" t="s">
        <v>501</v>
      </c>
      <c r="H1312" s="142">
        <v>13.942</v>
      </c>
      <c r="I1312" s="143"/>
      <c r="J1312" s="144">
        <f>ROUND(I1312*H1312,2)</f>
        <v>0</v>
      </c>
      <c r="K1312" s="140" t="s">
        <v>414</v>
      </c>
      <c r="L1312" s="34"/>
      <c r="M1312" s="145" t="s">
        <v>3</v>
      </c>
      <c r="N1312" s="146" t="s">
        <v>43</v>
      </c>
      <c r="P1312" s="147">
        <f>O1312*H1312</f>
        <v>0</v>
      </c>
      <c r="Q1312" s="147">
        <v>0</v>
      </c>
      <c r="R1312" s="147">
        <f>Q1312*H1312</f>
        <v>0</v>
      </c>
      <c r="S1312" s="147">
        <v>0</v>
      </c>
      <c r="T1312" s="148">
        <f>S1312*H1312</f>
        <v>0</v>
      </c>
      <c r="AR1312" s="149" t="s">
        <v>98</v>
      </c>
      <c r="AT1312" s="149" t="s">
        <v>411</v>
      </c>
      <c r="AU1312" s="149" t="s">
        <v>80</v>
      </c>
      <c r="AY1312" s="19" t="s">
        <v>408</v>
      </c>
      <c r="BE1312" s="150">
        <f>IF(N1312="základní",J1312,0)</f>
        <v>0</v>
      </c>
      <c r="BF1312" s="150">
        <f>IF(N1312="snížená",J1312,0)</f>
        <v>0</v>
      </c>
      <c r="BG1312" s="150">
        <f>IF(N1312="zákl. přenesená",J1312,0)</f>
        <v>0</v>
      </c>
      <c r="BH1312" s="150">
        <f>IF(N1312="sníž. přenesená",J1312,0)</f>
        <v>0</v>
      </c>
      <c r="BI1312" s="150">
        <f>IF(N1312="nulová",J1312,0)</f>
        <v>0</v>
      </c>
      <c r="BJ1312" s="19" t="s">
        <v>76</v>
      </c>
      <c r="BK1312" s="150">
        <f>ROUND(I1312*H1312,2)</f>
        <v>0</v>
      </c>
      <c r="BL1312" s="19" t="s">
        <v>98</v>
      </c>
      <c r="BM1312" s="149" t="s">
        <v>2016</v>
      </c>
    </row>
    <row r="1313" spans="2:65" s="1" customFormat="1">
      <c r="B1313" s="34"/>
      <c r="D1313" s="151" t="s">
        <v>417</v>
      </c>
      <c r="F1313" s="152" t="s">
        <v>2017</v>
      </c>
      <c r="I1313" s="153"/>
      <c r="L1313" s="34"/>
      <c r="M1313" s="154"/>
      <c r="T1313" s="55"/>
      <c r="AT1313" s="19" t="s">
        <v>417</v>
      </c>
      <c r="AU1313" s="19" t="s">
        <v>80</v>
      </c>
    </row>
    <row r="1314" spans="2:65" s="11" customFormat="1" ht="20.85" customHeight="1">
      <c r="B1314" s="125"/>
      <c r="D1314" s="126" t="s">
        <v>71</v>
      </c>
      <c r="E1314" s="135" t="s">
        <v>2018</v>
      </c>
      <c r="F1314" s="135" t="s">
        <v>2019</v>
      </c>
      <c r="I1314" s="128"/>
      <c r="J1314" s="136">
        <f>BK1314</f>
        <v>0</v>
      </c>
      <c r="L1314" s="125"/>
      <c r="M1314" s="130"/>
      <c r="P1314" s="131">
        <f>SUM(P1315:P1360)</f>
        <v>0</v>
      </c>
      <c r="R1314" s="131">
        <f>SUM(R1315:R1360)</f>
        <v>5.7347540620819997</v>
      </c>
      <c r="T1314" s="132">
        <f>SUM(T1315:T1360)</f>
        <v>0</v>
      </c>
      <c r="AR1314" s="126" t="s">
        <v>80</v>
      </c>
      <c r="AT1314" s="133" t="s">
        <v>71</v>
      </c>
      <c r="AU1314" s="133" t="s">
        <v>80</v>
      </c>
      <c r="AY1314" s="126" t="s">
        <v>408</v>
      </c>
      <c r="BK1314" s="134">
        <f>SUM(BK1315:BK1360)</f>
        <v>0</v>
      </c>
    </row>
    <row r="1315" spans="2:65" s="1" customFormat="1" ht="37.799999999999997" customHeight="1">
      <c r="B1315" s="137"/>
      <c r="C1315" s="138" t="s">
        <v>2020</v>
      </c>
      <c r="D1315" s="138" t="s">
        <v>411</v>
      </c>
      <c r="E1315" s="139" t="s">
        <v>2021</v>
      </c>
      <c r="F1315" s="140" t="s">
        <v>2022</v>
      </c>
      <c r="G1315" s="141" t="s">
        <v>561</v>
      </c>
      <c r="H1315" s="142">
        <v>36</v>
      </c>
      <c r="I1315" s="143"/>
      <c r="J1315" s="144">
        <f>ROUND(I1315*H1315,2)</f>
        <v>0</v>
      </c>
      <c r="K1315" s="140" t="s">
        <v>414</v>
      </c>
      <c r="L1315" s="34"/>
      <c r="M1315" s="145" t="s">
        <v>3</v>
      </c>
      <c r="N1315" s="146" t="s">
        <v>43</v>
      </c>
      <c r="P1315" s="147">
        <f>O1315*H1315</f>
        <v>0</v>
      </c>
      <c r="Q1315" s="147">
        <v>0</v>
      </c>
      <c r="R1315" s="147">
        <f>Q1315*H1315</f>
        <v>0</v>
      </c>
      <c r="S1315" s="147">
        <v>0</v>
      </c>
      <c r="T1315" s="148">
        <f>S1315*H1315</f>
        <v>0</v>
      </c>
      <c r="AR1315" s="149" t="s">
        <v>98</v>
      </c>
      <c r="AT1315" s="149" t="s">
        <v>411</v>
      </c>
      <c r="AU1315" s="149" t="s">
        <v>114</v>
      </c>
      <c r="AY1315" s="19" t="s">
        <v>408</v>
      </c>
      <c r="BE1315" s="150">
        <f>IF(N1315="základní",J1315,0)</f>
        <v>0</v>
      </c>
      <c r="BF1315" s="150">
        <f>IF(N1315="snížená",J1315,0)</f>
        <v>0</v>
      </c>
      <c r="BG1315" s="150">
        <f>IF(N1315="zákl. přenesená",J1315,0)</f>
        <v>0</v>
      </c>
      <c r="BH1315" s="150">
        <f>IF(N1315="sníž. přenesená",J1315,0)</f>
        <v>0</v>
      </c>
      <c r="BI1315" s="150">
        <f>IF(N1315="nulová",J1315,0)</f>
        <v>0</v>
      </c>
      <c r="BJ1315" s="19" t="s">
        <v>76</v>
      </c>
      <c r="BK1315" s="150">
        <f>ROUND(I1315*H1315,2)</f>
        <v>0</v>
      </c>
      <c r="BL1315" s="19" t="s">
        <v>98</v>
      </c>
      <c r="BM1315" s="149" t="s">
        <v>2023</v>
      </c>
    </row>
    <row r="1316" spans="2:65" s="1" customFormat="1">
      <c r="B1316" s="34"/>
      <c r="D1316" s="151" t="s">
        <v>417</v>
      </c>
      <c r="F1316" s="152" t="s">
        <v>2024</v>
      </c>
      <c r="I1316" s="153"/>
      <c r="L1316" s="34"/>
      <c r="M1316" s="154"/>
      <c r="T1316" s="55"/>
      <c r="AT1316" s="19" t="s">
        <v>417</v>
      </c>
      <c r="AU1316" s="19" t="s">
        <v>114</v>
      </c>
    </row>
    <row r="1317" spans="2:65" s="12" customFormat="1">
      <c r="B1317" s="155"/>
      <c r="D1317" s="156" t="s">
        <v>419</v>
      </c>
      <c r="E1317" s="157" t="s">
        <v>3</v>
      </c>
      <c r="F1317" s="158" t="s">
        <v>2025</v>
      </c>
      <c r="H1317" s="159">
        <v>36</v>
      </c>
      <c r="I1317" s="160"/>
      <c r="L1317" s="155"/>
      <c r="M1317" s="161"/>
      <c r="T1317" s="162"/>
      <c r="AT1317" s="157" t="s">
        <v>419</v>
      </c>
      <c r="AU1317" s="157" t="s">
        <v>114</v>
      </c>
      <c r="AV1317" s="12" t="s">
        <v>80</v>
      </c>
      <c r="AW1317" s="12" t="s">
        <v>33</v>
      </c>
      <c r="AX1317" s="12" t="s">
        <v>76</v>
      </c>
      <c r="AY1317" s="157" t="s">
        <v>408</v>
      </c>
    </row>
    <row r="1318" spans="2:65" s="1" customFormat="1" ht="33" customHeight="1">
      <c r="B1318" s="137"/>
      <c r="C1318" s="138" t="s">
        <v>2026</v>
      </c>
      <c r="D1318" s="138" t="s">
        <v>411</v>
      </c>
      <c r="E1318" s="139" t="s">
        <v>2027</v>
      </c>
      <c r="F1318" s="140" t="s">
        <v>2028</v>
      </c>
      <c r="G1318" s="141" t="s">
        <v>561</v>
      </c>
      <c r="H1318" s="142">
        <v>58</v>
      </c>
      <c r="I1318" s="143"/>
      <c r="J1318" s="144">
        <f>ROUND(I1318*H1318,2)</f>
        <v>0</v>
      </c>
      <c r="K1318" s="140" t="s">
        <v>414</v>
      </c>
      <c r="L1318" s="34"/>
      <c r="M1318" s="145" t="s">
        <v>3</v>
      </c>
      <c r="N1318" s="146" t="s">
        <v>43</v>
      </c>
      <c r="P1318" s="147">
        <f>O1318*H1318</f>
        <v>0</v>
      </c>
      <c r="Q1318" s="147">
        <v>0</v>
      </c>
      <c r="R1318" s="147">
        <f>Q1318*H1318</f>
        <v>0</v>
      </c>
      <c r="S1318" s="147">
        <v>0</v>
      </c>
      <c r="T1318" s="148">
        <f>S1318*H1318</f>
        <v>0</v>
      </c>
      <c r="AR1318" s="149" t="s">
        <v>98</v>
      </c>
      <c r="AT1318" s="149" t="s">
        <v>411</v>
      </c>
      <c r="AU1318" s="149" t="s">
        <v>114</v>
      </c>
      <c r="AY1318" s="19" t="s">
        <v>408</v>
      </c>
      <c r="BE1318" s="150">
        <f>IF(N1318="základní",J1318,0)</f>
        <v>0</v>
      </c>
      <c r="BF1318" s="150">
        <f>IF(N1318="snížená",J1318,0)</f>
        <v>0</v>
      </c>
      <c r="BG1318" s="150">
        <f>IF(N1318="zákl. přenesená",J1318,0)</f>
        <v>0</v>
      </c>
      <c r="BH1318" s="150">
        <f>IF(N1318="sníž. přenesená",J1318,0)</f>
        <v>0</v>
      </c>
      <c r="BI1318" s="150">
        <f>IF(N1318="nulová",J1318,0)</f>
        <v>0</v>
      </c>
      <c r="BJ1318" s="19" t="s">
        <v>76</v>
      </c>
      <c r="BK1318" s="150">
        <f>ROUND(I1318*H1318,2)</f>
        <v>0</v>
      </c>
      <c r="BL1318" s="19" t="s">
        <v>98</v>
      </c>
      <c r="BM1318" s="149" t="s">
        <v>2029</v>
      </c>
    </row>
    <row r="1319" spans="2:65" s="1" customFormat="1">
      <c r="B1319" s="34"/>
      <c r="D1319" s="151" t="s">
        <v>417</v>
      </c>
      <c r="F1319" s="152" t="s">
        <v>2030</v>
      </c>
      <c r="I1319" s="153"/>
      <c r="L1319" s="34"/>
      <c r="M1319" s="154"/>
      <c r="T1319" s="55"/>
      <c r="AT1319" s="19" t="s">
        <v>417</v>
      </c>
      <c r="AU1319" s="19" t="s">
        <v>114</v>
      </c>
    </row>
    <row r="1320" spans="2:65" s="12" customFormat="1">
      <c r="B1320" s="155"/>
      <c r="D1320" s="156" t="s">
        <v>419</v>
      </c>
      <c r="E1320" s="157" t="s">
        <v>3</v>
      </c>
      <c r="F1320" s="158" t="s">
        <v>2031</v>
      </c>
      <c r="H1320" s="159">
        <v>58</v>
      </c>
      <c r="I1320" s="160"/>
      <c r="L1320" s="155"/>
      <c r="M1320" s="161"/>
      <c r="T1320" s="162"/>
      <c r="AT1320" s="157" t="s">
        <v>419</v>
      </c>
      <c r="AU1320" s="157" t="s">
        <v>114</v>
      </c>
      <c r="AV1320" s="12" t="s">
        <v>80</v>
      </c>
      <c r="AW1320" s="12" t="s">
        <v>33</v>
      </c>
      <c r="AX1320" s="12" t="s">
        <v>76</v>
      </c>
      <c r="AY1320" s="157" t="s">
        <v>408</v>
      </c>
    </row>
    <row r="1321" spans="2:65" s="1" customFormat="1" ht="37.799999999999997" customHeight="1">
      <c r="B1321" s="137"/>
      <c r="C1321" s="138" t="s">
        <v>2032</v>
      </c>
      <c r="D1321" s="138" t="s">
        <v>411</v>
      </c>
      <c r="E1321" s="139" t="s">
        <v>2033</v>
      </c>
      <c r="F1321" s="140" t="s">
        <v>2034</v>
      </c>
      <c r="G1321" s="141" t="s">
        <v>561</v>
      </c>
      <c r="H1321" s="142">
        <v>101</v>
      </c>
      <c r="I1321" s="143"/>
      <c r="J1321" s="144">
        <f>ROUND(I1321*H1321,2)</f>
        <v>0</v>
      </c>
      <c r="K1321" s="140" t="s">
        <v>414</v>
      </c>
      <c r="L1321" s="34"/>
      <c r="M1321" s="145" t="s">
        <v>3</v>
      </c>
      <c r="N1321" s="146" t="s">
        <v>43</v>
      </c>
      <c r="P1321" s="147">
        <f>O1321*H1321</f>
        <v>0</v>
      </c>
      <c r="Q1321" s="147">
        <v>0</v>
      </c>
      <c r="R1321" s="147">
        <f>Q1321*H1321</f>
        <v>0</v>
      </c>
      <c r="S1321" s="147">
        <v>0</v>
      </c>
      <c r="T1321" s="148">
        <f>S1321*H1321</f>
        <v>0</v>
      </c>
      <c r="AR1321" s="149" t="s">
        <v>98</v>
      </c>
      <c r="AT1321" s="149" t="s">
        <v>411</v>
      </c>
      <c r="AU1321" s="149" t="s">
        <v>114</v>
      </c>
      <c r="AY1321" s="19" t="s">
        <v>408</v>
      </c>
      <c r="BE1321" s="150">
        <f>IF(N1321="základní",J1321,0)</f>
        <v>0</v>
      </c>
      <c r="BF1321" s="150">
        <f>IF(N1321="snížená",J1321,0)</f>
        <v>0</v>
      </c>
      <c r="BG1321" s="150">
        <f>IF(N1321="zákl. přenesená",J1321,0)</f>
        <v>0</v>
      </c>
      <c r="BH1321" s="150">
        <f>IF(N1321="sníž. přenesená",J1321,0)</f>
        <v>0</v>
      </c>
      <c r="BI1321" s="150">
        <f>IF(N1321="nulová",J1321,0)</f>
        <v>0</v>
      </c>
      <c r="BJ1321" s="19" t="s">
        <v>76</v>
      </c>
      <c r="BK1321" s="150">
        <f>ROUND(I1321*H1321,2)</f>
        <v>0</v>
      </c>
      <c r="BL1321" s="19" t="s">
        <v>98</v>
      </c>
      <c r="BM1321" s="149" t="s">
        <v>2035</v>
      </c>
    </row>
    <row r="1322" spans="2:65" s="1" customFormat="1">
      <c r="B1322" s="34"/>
      <c r="D1322" s="151" t="s">
        <v>417</v>
      </c>
      <c r="F1322" s="152" t="s">
        <v>2036</v>
      </c>
      <c r="I1322" s="153"/>
      <c r="L1322" s="34"/>
      <c r="M1322" s="154"/>
      <c r="T1322" s="55"/>
      <c r="AT1322" s="19" t="s">
        <v>417</v>
      </c>
      <c r="AU1322" s="19" t="s">
        <v>114</v>
      </c>
    </row>
    <row r="1323" spans="2:65" s="12" customFormat="1">
      <c r="B1323" s="155"/>
      <c r="D1323" s="156" t="s">
        <v>419</v>
      </c>
      <c r="E1323" s="157" t="s">
        <v>3</v>
      </c>
      <c r="F1323" s="158" t="s">
        <v>2037</v>
      </c>
      <c r="H1323" s="159">
        <v>29</v>
      </c>
      <c r="I1323" s="160"/>
      <c r="L1323" s="155"/>
      <c r="M1323" s="161"/>
      <c r="T1323" s="162"/>
      <c r="AT1323" s="157" t="s">
        <v>419</v>
      </c>
      <c r="AU1323" s="157" t="s">
        <v>114</v>
      </c>
      <c r="AV1323" s="12" t="s">
        <v>80</v>
      </c>
      <c r="AW1323" s="12" t="s">
        <v>33</v>
      </c>
      <c r="AX1323" s="12" t="s">
        <v>72</v>
      </c>
      <c r="AY1323" s="157" t="s">
        <v>408</v>
      </c>
    </row>
    <row r="1324" spans="2:65" s="12" customFormat="1">
      <c r="B1324" s="155"/>
      <c r="D1324" s="156" t="s">
        <v>419</v>
      </c>
      <c r="E1324" s="157" t="s">
        <v>3</v>
      </c>
      <c r="F1324" s="158" t="s">
        <v>2038</v>
      </c>
      <c r="H1324" s="159">
        <v>72</v>
      </c>
      <c r="I1324" s="160"/>
      <c r="L1324" s="155"/>
      <c r="M1324" s="161"/>
      <c r="T1324" s="162"/>
      <c r="AT1324" s="157" t="s">
        <v>419</v>
      </c>
      <c r="AU1324" s="157" t="s">
        <v>114</v>
      </c>
      <c r="AV1324" s="12" t="s">
        <v>80</v>
      </c>
      <c r="AW1324" s="12" t="s">
        <v>33</v>
      </c>
      <c r="AX1324" s="12" t="s">
        <v>72</v>
      </c>
      <c r="AY1324" s="157" t="s">
        <v>408</v>
      </c>
    </row>
    <row r="1325" spans="2:65" s="14" customFormat="1">
      <c r="B1325" s="170"/>
      <c r="D1325" s="156" t="s">
        <v>419</v>
      </c>
      <c r="E1325" s="171" t="s">
        <v>3</v>
      </c>
      <c r="F1325" s="172" t="s">
        <v>451</v>
      </c>
      <c r="H1325" s="173">
        <v>101</v>
      </c>
      <c r="I1325" s="174"/>
      <c r="L1325" s="170"/>
      <c r="M1325" s="175"/>
      <c r="T1325" s="176"/>
      <c r="AT1325" s="171" t="s">
        <v>419</v>
      </c>
      <c r="AU1325" s="171" t="s">
        <v>114</v>
      </c>
      <c r="AV1325" s="14" t="s">
        <v>415</v>
      </c>
      <c r="AW1325" s="14" t="s">
        <v>33</v>
      </c>
      <c r="AX1325" s="14" t="s">
        <v>76</v>
      </c>
      <c r="AY1325" s="171" t="s">
        <v>408</v>
      </c>
    </row>
    <row r="1326" spans="2:65" s="1" customFormat="1" ht="16.5" customHeight="1">
      <c r="B1326" s="137"/>
      <c r="C1326" s="177" t="s">
        <v>2039</v>
      </c>
      <c r="D1326" s="177" t="s">
        <v>513</v>
      </c>
      <c r="E1326" s="178" t="s">
        <v>2040</v>
      </c>
      <c r="F1326" s="179" t="s">
        <v>2041</v>
      </c>
      <c r="G1326" s="180" t="s">
        <v>650</v>
      </c>
      <c r="H1326" s="181">
        <v>40.4</v>
      </c>
      <c r="I1326" s="182"/>
      <c r="J1326" s="183">
        <f>ROUND(I1326*H1326,2)</f>
        <v>0</v>
      </c>
      <c r="K1326" s="179" t="s">
        <v>414</v>
      </c>
      <c r="L1326" s="184"/>
      <c r="M1326" s="185" t="s">
        <v>3</v>
      </c>
      <c r="N1326" s="186" t="s">
        <v>43</v>
      </c>
      <c r="P1326" s="147">
        <f>O1326*H1326</f>
        <v>0</v>
      </c>
      <c r="Q1326" s="147">
        <v>7.7999999999999999E-4</v>
      </c>
      <c r="R1326" s="147">
        <f>Q1326*H1326</f>
        <v>3.1511999999999998E-2</v>
      </c>
      <c r="S1326" s="147">
        <v>0</v>
      </c>
      <c r="T1326" s="148">
        <f>S1326*H1326</f>
        <v>0</v>
      </c>
      <c r="AR1326" s="149" t="s">
        <v>616</v>
      </c>
      <c r="AT1326" s="149" t="s">
        <v>513</v>
      </c>
      <c r="AU1326" s="149" t="s">
        <v>114</v>
      </c>
      <c r="AY1326" s="19" t="s">
        <v>408</v>
      </c>
      <c r="BE1326" s="150">
        <f>IF(N1326="základní",J1326,0)</f>
        <v>0</v>
      </c>
      <c r="BF1326" s="150">
        <f>IF(N1326="snížená",J1326,0)</f>
        <v>0</v>
      </c>
      <c r="BG1326" s="150">
        <f>IF(N1326="zákl. přenesená",J1326,0)</f>
        <v>0</v>
      </c>
      <c r="BH1326" s="150">
        <f>IF(N1326="sníž. přenesená",J1326,0)</f>
        <v>0</v>
      </c>
      <c r="BI1326" s="150">
        <f>IF(N1326="nulová",J1326,0)</f>
        <v>0</v>
      </c>
      <c r="BJ1326" s="19" t="s">
        <v>76</v>
      </c>
      <c r="BK1326" s="150">
        <f>ROUND(I1326*H1326,2)</f>
        <v>0</v>
      </c>
      <c r="BL1326" s="19" t="s">
        <v>98</v>
      </c>
      <c r="BM1326" s="149" t="s">
        <v>2042</v>
      </c>
    </row>
    <row r="1327" spans="2:65" s="12" customFormat="1">
      <c r="B1327" s="155"/>
      <c r="D1327" s="156" t="s">
        <v>419</v>
      </c>
      <c r="F1327" s="158" t="s">
        <v>2043</v>
      </c>
      <c r="H1327" s="159">
        <v>40.4</v>
      </c>
      <c r="I1327" s="160"/>
      <c r="L1327" s="155"/>
      <c r="M1327" s="161"/>
      <c r="T1327" s="162"/>
      <c r="AT1327" s="157" t="s">
        <v>419</v>
      </c>
      <c r="AU1327" s="157" t="s">
        <v>114</v>
      </c>
      <c r="AV1327" s="12" t="s">
        <v>80</v>
      </c>
      <c r="AW1327" s="12" t="s">
        <v>4</v>
      </c>
      <c r="AX1327" s="12" t="s">
        <v>76</v>
      </c>
      <c r="AY1327" s="157" t="s">
        <v>408</v>
      </c>
    </row>
    <row r="1328" spans="2:65" s="1" customFormat="1" ht="24.15" customHeight="1">
      <c r="B1328" s="137"/>
      <c r="C1328" s="177" t="s">
        <v>2044</v>
      </c>
      <c r="D1328" s="177" t="s">
        <v>513</v>
      </c>
      <c r="E1328" s="178" t="s">
        <v>2045</v>
      </c>
      <c r="F1328" s="179" t="s">
        <v>2046</v>
      </c>
      <c r="G1328" s="180" t="s">
        <v>2047</v>
      </c>
      <c r="H1328" s="181">
        <v>2.02</v>
      </c>
      <c r="I1328" s="182"/>
      <c r="J1328" s="183">
        <f>ROUND(I1328*H1328,2)</f>
        <v>0</v>
      </c>
      <c r="K1328" s="179" t="s">
        <v>414</v>
      </c>
      <c r="L1328" s="184"/>
      <c r="M1328" s="185" t="s">
        <v>3</v>
      </c>
      <c r="N1328" s="186" t="s">
        <v>43</v>
      </c>
      <c r="P1328" s="147">
        <f>O1328*H1328</f>
        <v>0</v>
      </c>
      <c r="Q1328" s="147">
        <v>1.73E-3</v>
      </c>
      <c r="R1328" s="147">
        <f>Q1328*H1328</f>
        <v>3.4946000000000001E-3</v>
      </c>
      <c r="S1328" s="147">
        <v>0</v>
      </c>
      <c r="T1328" s="148">
        <f>S1328*H1328</f>
        <v>0</v>
      </c>
      <c r="AR1328" s="149" t="s">
        <v>616</v>
      </c>
      <c r="AT1328" s="149" t="s">
        <v>513</v>
      </c>
      <c r="AU1328" s="149" t="s">
        <v>114</v>
      </c>
      <c r="AY1328" s="19" t="s">
        <v>408</v>
      </c>
      <c r="BE1328" s="150">
        <f>IF(N1328="základní",J1328,0)</f>
        <v>0</v>
      </c>
      <c r="BF1328" s="150">
        <f>IF(N1328="snížená",J1328,0)</f>
        <v>0</v>
      </c>
      <c r="BG1328" s="150">
        <f>IF(N1328="zákl. přenesená",J1328,0)</f>
        <v>0</v>
      </c>
      <c r="BH1328" s="150">
        <f>IF(N1328="sníž. přenesená",J1328,0)</f>
        <v>0</v>
      </c>
      <c r="BI1328" s="150">
        <f>IF(N1328="nulová",J1328,0)</f>
        <v>0</v>
      </c>
      <c r="BJ1328" s="19" t="s">
        <v>76</v>
      </c>
      <c r="BK1328" s="150">
        <f>ROUND(I1328*H1328,2)</f>
        <v>0</v>
      </c>
      <c r="BL1328" s="19" t="s">
        <v>98</v>
      </c>
      <c r="BM1328" s="149" t="s">
        <v>2048</v>
      </c>
    </row>
    <row r="1329" spans="2:65" s="12" customFormat="1">
      <c r="B1329" s="155"/>
      <c r="D1329" s="156" t="s">
        <v>419</v>
      </c>
      <c r="F1329" s="158" t="s">
        <v>2049</v>
      </c>
      <c r="H1329" s="159">
        <v>2.02</v>
      </c>
      <c r="I1329" s="160"/>
      <c r="L1329" s="155"/>
      <c r="M1329" s="161"/>
      <c r="T1329" s="162"/>
      <c r="AT1329" s="157" t="s">
        <v>419</v>
      </c>
      <c r="AU1329" s="157" t="s">
        <v>114</v>
      </c>
      <c r="AV1329" s="12" t="s">
        <v>80</v>
      </c>
      <c r="AW1329" s="12" t="s">
        <v>4</v>
      </c>
      <c r="AX1329" s="12" t="s">
        <v>76</v>
      </c>
      <c r="AY1329" s="157" t="s">
        <v>408</v>
      </c>
    </row>
    <row r="1330" spans="2:65" s="1" customFormat="1" ht="24.15" customHeight="1">
      <c r="B1330" s="137"/>
      <c r="C1330" s="177" t="s">
        <v>2050</v>
      </c>
      <c r="D1330" s="177" t="s">
        <v>513</v>
      </c>
      <c r="E1330" s="178" t="s">
        <v>2051</v>
      </c>
      <c r="F1330" s="179" t="s">
        <v>2052</v>
      </c>
      <c r="G1330" s="180" t="s">
        <v>2047</v>
      </c>
      <c r="H1330" s="181">
        <v>2.02</v>
      </c>
      <c r="I1330" s="182"/>
      <c r="J1330" s="183">
        <f>ROUND(I1330*H1330,2)</f>
        <v>0</v>
      </c>
      <c r="K1330" s="179" t="s">
        <v>414</v>
      </c>
      <c r="L1330" s="184"/>
      <c r="M1330" s="185" t="s">
        <v>3</v>
      </c>
      <c r="N1330" s="186" t="s">
        <v>43</v>
      </c>
      <c r="P1330" s="147">
        <f>O1330*H1330</f>
        <v>0</v>
      </c>
      <c r="Q1330" s="147">
        <v>6.3000000000000003E-4</v>
      </c>
      <c r="R1330" s="147">
        <f>Q1330*H1330</f>
        <v>1.2726E-3</v>
      </c>
      <c r="S1330" s="147">
        <v>0</v>
      </c>
      <c r="T1330" s="148">
        <f>S1330*H1330</f>
        <v>0</v>
      </c>
      <c r="AR1330" s="149" t="s">
        <v>616</v>
      </c>
      <c r="AT1330" s="149" t="s">
        <v>513</v>
      </c>
      <c r="AU1330" s="149" t="s">
        <v>114</v>
      </c>
      <c r="AY1330" s="19" t="s">
        <v>408</v>
      </c>
      <c r="BE1330" s="150">
        <f>IF(N1330="základní",J1330,0)</f>
        <v>0</v>
      </c>
      <c r="BF1330" s="150">
        <f>IF(N1330="snížená",J1330,0)</f>
        <v>0</v>
      </c>
      <c r="BG1330" s="150">
        <f>IF(N1330="zákl. přenesená",J1330,0)</f>
        <v>0</v>
      </c>
      <c r="BH1330" s="150">
        <f>IF(N1330="sníž. přenesená",J1330,0)</f>
        <v>0</v>
      </c>
      <c r="BI1330" s="150">
        <f>IF(N1330="nulová",J1330,0)</f>
        <v>0</v>
      </c>
      <c r="BJ1330" s="19" t="s">
        <v>76</v>
      </c>
      <c r="BK1330" s="150">
        <f>ROUND(I1330*H1330,2)</f>
        <v>0</v>
      </c>
      <c r="BL1330" s="19" t="s">
        <v>98</v>
      </c>
      <c r="BM1330" s="149" t="s">
        <v>2053</v>
      </c>
    </row>
    <row r="1331" spans="2:65" s="12" customFormat="1">
      <c r="B1331" s="155"/>
      <c r="D1331" s="156" t="s">
        <v>419</v>
      </c>
      <c r="F1331" s="158" t="s">
        <v>2049</v>
      </c>
      <c r="H1331" s="159">
        <v>2.02</v>
      </c>
      <c r="I1331" s="160"/>
      <c r="L1331" s="155"/>
      <c r="M1331" s="161"/>
      <c r="T1331" s="162"/>
      <c r="AT1331" s="157" t="s">
        <v>419</v>
      </c>
      <c r="AU1331" s="157" t="s">
        <v>114</v>
      </c>
      <c r="AV1331" s="12" t="s">
        <v>80</v>
      </c>
      <c r="AW1331" s="12" t="s">
        <v>4</v>
      </c>
      <c r="AX1331" s="12" t="s">
        <v>76</v>
      </c>
      <c r="AY1331" s="157" t="s">
        <v>408</v>
      </c>
    </row>
    <row r="1332" spans="2:65" s="1" customFormat="1" ht="55.5" customHeight="1">
      <c r="B1332" s="137"/>
      <c r="C1332" s="138" t="s">
        <v>2054</v>
      </c>
      <c r="D1332" s="138" t="s">
        <v>411</v>
      </c>
      <c r="E1332" s="139" t="s">
        <v>2055</v>
      </c>
      <c r="F1332" s="140" t="s">
        <v>2056</v>
      </c>
      <c r="G1332" s="141" t="s">
        <v>650</v>
      </c>
      <c r="H1332" s="142">
        <v>180</v>
      </c>
      <c r="I1332" s="143"/>
      <c r="J1332" s="144">
        <f>ROUND(I1332*H1332,2)</f>
        <v>0</v>
      </c>
      <c r="K1332" s="140" t="s">
        <v>414</v>
      </c>
      <c r="L1332" s="34"/>
      <c r="M1332" s="145" t="s">
        <v>3</v>
      </c>
      <c r="N1332" s="146" t="s">
        <v>43</v>
      </c>
      <c r="P1332" s="147">
        <f>O1332*H1332</f>
        <v>0</v>
      </c>
      <c r="Q1332" s="147">
        <v>0</v>
      </c>
      <c r="R1332" s="147">
        <f>Q1332*H1332</f>
        <v>0</v>
      </c>
      <c r="S1332" s="147">
        <v>0</v>
      </c>
      <c r="T1332" s="148">
        <f>S1332*H1332</f>
        <v>0</v>
      </c>
      <c r="AR1332" s="149" t="s">
        <v>98</v>
      </c>
      <c r="AT1332" s="149" t="s">
        <v>411</v>
      </c>
      <c r="AU1332" s="149" t="s">
        <v>114</v>
      </c>
      <c r="AY1332" s="19" t="s">
        <v>408</v>
      </c>
      <c r="BE1332" s="150">
        <f>IF(N1332="základní",J1332,0)</f>
        <v>0</v>
      </c>
      <c r="BF1332" s="150">
        <f>IF(N1332="snížená",J1332,0)</f>
        <v>0</v>
      </c>
      <c r="BG1332" s="150">
        <f>IF(N1332="zákl. přenesená",J1332,0)</f>
        <v>0</v>
      </c>
      <c r="BH1332" s="150">
        <f>IF(N1332="sníž. přenesená",J1332,0)</f>
        <v>0</v>
      </c>
      <c r="BI1332" s="150">
        <f>IF(N1332="nulová",J1332,0)</f>
        <v>0</v>
      </c>
      <c r="BJ1332" s="19" t="s">
        <v>76</v>
      </c>
      <c r="BK1332" s="150">
        <f>ROUND(I1332*H1332,2)</f>
        <v>0</v>
      </c>
      <c r="BL1332" s="19" t="s">
        <v>98</v>
      </c>
      <c r="BM1332" s="149" t="s">
        <v>2057</v>
      </c>
    </row>
    <row r="1333" spans="2:65" s="1" customFormat="1">
      <c r="B1333" s="34"/>
      <c r="D1333" s="151" t="s">
        <v>417</v>
      </c>
      <c r="F1333" s="152" t="s">
        <v>2058</v>
      </c>
      <c r="I1333" s="153"/>
      <c r="L1333" s="34"/>
      <c r="M1333" s="154"/>
      <c r="T1333" s="55"/>
      <c r="AT1333" s="19" t="s">
        <v>417</v>
      </c>
      <c r="AU1333" s="19" t="s">
        <v>114</v>
      </c>
    </row>
    <row r="1334" spans="2:65" s="12" customFormat="1">
      <c r="B1334" s="155"/>
      <c r="D1334" s="156" t="s">
        <v>419</v>
      </c>
      <c r="E1334" s="157" t="s">
        <v>3</v>
      </c>
      <c r="F1334" s="158" t="s">
        <v>2059</v>
      </c>
      <c r="H1334" s="159">
        <v>180</v>
      </c>
      <c r="I1334" s="160"/>
      <c r="L1334" s="155"/>
      <c r="M1334" s="161"/>
      <c r="T1334" s="162"/>
      <c r="AT1334" s="157" t="s">
        <v>419</v>
      </c>
      <c r="AU1334" s="157" t="s">
        <v>114</v>
      </c>
      <c r="AV1334" s="12" t="s">
        <v>80</v>
      </c>
      <c r="AW1334" s="12" t="s">
        <v>33</v>
      </c>
      <c r="AX1334" s="12" t="s">
        <v>76</v>
      </c>
      <c r="AY1334" s="157" t="s">
        <v>408</v>
      </c>
    </row>
    <row r="1335" spans="2:65" s="1" customFormat="1" ht="55.5" customHeight="1">
      <c r="B1335" s="137"/>
      <c r="C1335" s="138" t="s">
        <v>2060</v>
      </c>
      <c r="D1335" s="138" t="s">
        <v>411</v>
      </c>
      <c r="E1335" s="139" t="s">
        <v>2061</v>
      </c>
      <c r="F1335" s="140" t="s">
        <v>2062</v>
      </c>
      <c r="G1335" s="141" t="s">
        <v>650</v>
      </c>
      <c r="H1335" s="142">
        <v>393.19299999999998</v>
      </c>
      <c r="I1335" s="143"/>
      <c r="J1335" s="144">
        <f>ROUND(I1335*H1335,2)</f>
        <v>0</v>
      </c>
      <c r="K1335" s="140" t="s">
        <v>414</v>
      </c>
      <c r="L1335" s="34"/>
      <c r="M1335" s="145" t="s">
        <v>3</v>
      </c>
      <c r="N1335" s="146" t="s">
        <v>43</v>
      </c>
      <c r="P1335" s="147">
        <f>O1335*H1335</f>
        <v>0</v>
      </c>
      <c r="Q1335" s="147">
        <v>0</v>
      </c>
      <c r="R1335" s="147">
        <f>Q1335*H1335</f>
        <v>0</v>
      </c>
      <c r="S1335" s="147">
        <v>0</v>
      </c>
      <c r="T1335" s="148">
        <f>S1335*H1335</f>
        <v>0</v>
      </c>
      <c r="AR1335" s="149" t="s">
        <v>98</v>
      </c>
      <c r="AT1335" s="149" t="s">
        <v>411</v>
      </c>
      <c r="AU1335" s="149" t="s">
        <v>114</v>
      </c>
      <c r="AY1335" s="19" t="s">
        <v>408</v>
      </c>
      <c r="BE1335" s="150">
        <f>IF(N1335="základní",J1335,0)</f>
        <v>0</v>
      </c>
      <c r="BF1335" s="150">
        <f>IF(N1335="snížená",J1335,0)</f>
        <v>0</v>
      </c>
      <c r="BG1335" s="150">
        <f>IF(N1335="zákl. přenesená",J1335,0)</f>
        <v>0</v>
      </c>
      <c r="BH1335" s="150">
        <f>IF(N1335="sníž. přenesená",J1335,0)</f>
        <v>0</v>
      </c>
      <c r="BI1335" s="150">
        <f>IF(N1335="nulová",J1335,0)</f>
        <v>0</v>
      </c>
      <c r="BJ1335" s="19" t="s">
        <v>76</v>
      </c>
      <c r="BK1335" s="150">
        <f>ROUND(I1335*H1335,2)</f>
        <v>0</v>
      </c>
      <c r="BL1335" s="19" t="s">
        <v>98</v>
      </c>
      <c r="BM1335" s="149" t="s">
        <v>2063</v>
      </c>
    </row>
    <row r="1336" spans="2:65" s="1" customFormat="1">
      <c r="B1336" s="34"/>
      <c r="D1336" s="151" t="s">
        <v>417</v>
      </c>
      <c r="F1336" s="152" t="s">
        <v>2064</v>
      </c>
      <c r="I1336" s="153"/>
      <c r="L1336" s="34"/>
      <c r="M1336" s="154"/>
      <c r="T1336" s="55"/>
      <c r="AT1336" s="19" t="s">
        <v>417</v>
      </c>
      <c r="AU1336" s="19" t="s">
        <v>114</v>
      </c>
    </row>
    <row r="1337" spans="2:65" s="12" customFormat="1">
      <c r="B1337" s="155"/>
      <c r="D1337" s="156" t="s">
        <v>419</v>
      </c>
      <c r="E1337" s="157" t="s">
        <v>3</v>
      </c>
      <c r="F1337" s="158" t="s">
        <v>2065</v>
      </c>
      <c r="H1337" s="159">
        <v>47.9</v>
      </c>
      <c r="I1337" s="160"/>
      <c r="L1337" s="155"/>
      <c r="M1337" s="161"/>
      <c r="T1337" s="162"/>
      <c r="AT1337" s="157" t="s">
        <v>419</v>
      </c>
      <c r="AU1337" s="157" t="s">
        <v>114</v>
      </c>
      <c r="AV1337" s="12" t="s">
        <v>80</v>
      </c>
      <c r="AW1337" s="12" t="s">
        <v>33</v>
      </c>
      <c r="AX1337" s="12" t="s">
        <v>72</v>
      </c>
      <c r="AY1337" s="157" t="s">
        <v>408</v>
      </c>
    </row>
    <row r="1338" spans="2:65" s="12" customFormat="1">
      <c r="B1338" s="155"/>
      <c r="D1338" s="156" t="s">
        <v>419</v>
      </c>
      <c r="E1338" s="157" t="s">
        <v>3</v>
      </c>
      <c r="F1338" s="158" t="s">
        <v>2066</v>
      </c>
      <c r="H1338" s="159">
        <v>316.49299999999999</v>
      </c>
      <c r="I1338" s="160"/>
      <c r="L1338" s="155"/>
      <c r="M1338" s="161"/>
      <c r="T1338" s="162"/>
      <c r="AT1338" s="157" t="s">
        <v>419</v>
      </c>
      <c r="AU1338" s="157" t="s">
        <v>114</v>
      </c>
      <c r="AV1338" s="12" t="s">
        <v>80</v>
      </c>
      <c r="AW1338" s="12" t="s">
        <v>33</v>
      </c>
      <c r="AX1338" s="12" t="s">
        <v>72</v>
      </c>
      <c r="AY1338" s="157" t="s">
        <v>408</v>
      </c>
    </row>
    <row r="1339" spans="2:65" s="12" customFormat="1">
      <c r="B1339" s="155"/>
      <c r="D1339" s="156" t="s">
        <v>419</v>
      </c>
      <c r="E1339" s="157" t="s">
        <v>3</v>
      </c>
      <c r="F1339" s="158" t="s">
        <v>2067</v>
      </c>
      <c r="H1339" s="159">
        <v>28.8</v>
      </c>
      <c r="I1339" s="160"/>
      <c r="L1339" s="155"/>
      <c r="M1339" s="161"/>
      <c r="T1339" s="162"/>
      <c r="AT1339" s="157" t="s">
        <v>419</v>
      </c>
      <c r="AU1339" s="157" t="s">
        <v>114</v>
      </c>
      <c r="AV1339" s="12" t="s">
        <v>80</v>
      </c>
      <c r="AW1339" s="12" t="s">
        <v>33</v>
      </c>
      <c r="AX1339" s="12" t="s">
        <v>72</v>
      </c>
      <c r="AY1339" s="157" t="s">
        <v>408</v>
      </c>
    </row>
    <row r="1340" spans="2:65" s="14" customFormat="1">
      <c r="B1340" s="170"/>
      <c r="D1340" s="156" t="s">
        <v>419</v>
      </c>
      <c r="E1340" s="171" t="s">
        <v>3</v>
      </c>
      <c r="F1340" s="172" t="s">
        <v>451</v>
      </c>
      <c r="H1340" s="173">
        <v>393.19299999999998</v>
      </c>
      <c r="I1340" s="174"/>
      <c r="L1340" s="170"/>
      <c r="M1340" s="175"/>
      <c r="T1340" s="176"/>
      <c r="AT1340" s="171" t="s">
        <v>419</v>
      </c>
      <c r="AU1340" s="171" t="s">
        <v>114</v>
      </c>
      <c r="AV1340" s="14" t="s">
        <v>415</v>
      </c>
      <c r="AW1340" s="14" t="s">
        <v>33</v>
      </c>
      <c r="AX1340" s="14" t="s">
        <v>76</v>
      </c>
      <c r="AY1340" s="171" t="s">
        <v>408</v>
      </c>
    </row>
    <row r="1341" spans="2:65" s="1" customFormat="1" ht="21.75" customHeight="1">
      <c r="B1341" s="137"/>
      <c r="C1341" s="177" t="s">
        <v>2068</v>
      </c>
      <c r="D1341" s="177" t="s">
        <v>513</v>
      </c>
      <c r="E1341" s="178" t="s">
        <v>2069</v>
      </c>
      <c r="F1341" s="179" t="s">
        <v>2070</v>
      </c>
      <c r="G1341" s="180" t="s">
        <v>426</v>
      </c>
      <c r="H1341" s="181">
        <v>8.0169999999999995</v>
      </c>
      <c r="I1341" s="182"/>
      <c r="J1341" s="183">
        <f>ROUND(I1341*H1341,2)</f>
        <v>0</v>
      </c>
      <c r="K1341" s="179" t="s">
        <v>414</v>
      </c>
      <c r="L1341" s="184"/>
      <c r="M1341" s="185" t="s">
        <v>3</v>
      </c>
      <c r="N1341" s="186" t="s">
        <v>43</v>
      </c>
      <c r="P1341" s="147">
        <f>O1341*H1341</f>
        <v>0</v>
      </c>
      <c r="Q1341" s="147">
        <v>0.55000000000000004</v>
      </c>
      <c r="R1341" s="147">
        <f>Q1341*H1341</f>
        <v>4.4093499999999999</v>
      </c>
      <c r="S1341" s="147">
        <v>0</v>
      </c>
      <c r="T1341" s="148">
        <f>S1341*H1341</f>
        <v>0</v>
      </c>
      <c r="AR1341" s="149" t="s">
        <v>616</v>
      </c>
      <c r="AT1341" s="149" t="s">
        <v>513</v>
      </c>
      <c r="AU1341" s="149" t="s">
        <v>114</v>
      </c>
      <c r="AY1341" s="19" t="s">
        <v>408</v>
      </c>
      <c r="BE1341" s="150">
        <f>IF(N1341="základní",J1341,0)</f>
        <v>0</v>
      </c>
      <c r="BF1341" s="150">
        <f>IF(N1341="snížená",J1341,0)</f>
        <v>0</v>
      </c>
      <c r="BG1341" s="150">
        <f>IF(N1341="zákl. přenesená",J1341,0)</f>
        <v>0</v>
      </c>
      <c r="BH1341" s="150">
        <f>IF(N1341="sníž. přenesená",J1341,0)</f>
        <v>0</v>
      </c>
      <c r="BI1341" s="150">
        <f>IF(N1341="nulová",J1341,0)</f>
        <v>0</v>
      </c>
      <c r="BJ1341" s="19" t="s">
        <v>76</v>
      </c>
      <c r="BK1341" s="150">
        <f>ROUND(I1341*H1341,2)</f>
        <v>0</v>
      </c>
      <c r="BL1341" s="19" t="s">
        <v>98</v>
      </c>
      <c r="BM1341" s="149" t="s">
        <v>2071</v>
      </c>
    </row>
    <row r="1342" spans="2:65" s="12" customFormat="1">
      <c r="B1342" s="155"/>
      <c r="D1342" s="156" t="s">
        <v>419</v>
      </c>
      <c r="E1342" s="157" t="s">
        <v>3</v>
      </c>
      <c r="F1342" s="158" t="s">
        <v>2072</v>
      </c>
      <c r="H1342" s="159">
        <v>1.073</v>
      </c>
      <c r="I1342" s="160"/>
      <c r="L1342" s="155"/>
      <c r="M1342" s="161"/>
      <c r="T1342" s="162"/>
      <c r="AT1342" s="157" t="s">
        <v>419</v>
      </c>
      <c r="AU1342" s="157" t="s">
        <v>114</v>
      </c>
      <c r="AV1342" s="12" t="s">
        <v>80</v>
      </c>
      <c r="AW1342" s="12" t="s">
        <v>33</v>
      </c>
      <c r="AX1342" s="12" t="s">
        <v>72</v>
      </c>
      <c r="AY1342" s="157" t="s">
        <v>408</v>
      </c>
    </row>
    <row r="1343" spans="2:65" s="12" customFormat="1">
      <c r="B1343" s="155"/>
      <c r="D1343" s="156" t="s">
        <v>419</v>
      </c>
      <c r="E1343" s="157" t="s">
        <v>3</v>
      </c>
      <c r="F1343" s="158" t="s">
        <v>2073</v>
      </c>
      <c r="H1343" s="159">
        <v>5.6970000000000001</v>
      </c>
      <c r="I1343" s="160"/>
      <c r="L1343" s="155"/>
      <c r="M1343" s="161"/>
      <c r="T1343" s="162"/>
      <c r="AT1343" s="157" t="s">
        <v>419</v>
      </c>
      <c r="AU1343" s="157" t="s">
        <v>114</v>
      </c>
      <c r="AV1343" s="12" t="s">
        <v>80</v>
      </c>
      <c r="AW1343" s="12" t="s">
        <v>33</v>
      </c>
      <c r="AX1343" s="12" t="s">
        <v>72</v>
      </c>
      <c r="AY1343" s="157" t="s">
        <v>408</v>
      </c>
    </row>
    <row r="1344" spans="2:65" s="12" customFormat="1">
      <c r="B1344" s="155"/>
      <c r="D1344" s="156" t="s">
        <v>419</v>
      </c>
      <c r="E1344" s="157" t="s">
        <v>3</v>
      </c>
      <c r="F1344" s="158" t="s">
        <v>2074</v>
      </c>
      <c r="H1344" s="159">
        <v>0.51800000000000002</v>
      </c>
      <c r="I1344" s="160"/>
      <c r="L1344" s="155"/>
      <c r="M1344" s="161"/>
      <c r="T1344" s="162"/>
      <c r="AT1344" s="157" t="s">
        <v>419</v>
      </c>
      <c r="AU1344" s="157" t="s">
        <v>114</v>
      </c>
      <c r="AV1344" s="12" t="s">
        <v>80</v>
      </c>
      <c r="AW1344" s="12" t="s">
        <v>33</v>
      </c>
      <c r="AX1344" s="12" t="s">
        <v>72</v>
      </c>
      <c r="AY1344" s="157" t="s">
        <v>408</v>
      </c>
    </row>
    <row r="1345" spans="2:65" s="14" customFormat="1">
      <c r="B1345" s="170"/>
      <c r="D1345" s="156" t="s">
        <v>419</v>
      </c>
      <c r="E1345" s="171" t="s">
        <v>3</v>
      </c>
      <c r="F1345" s="172" t="s">
        <v>451</v>
      </c>
      <c r="H1345" s="173">
        <v>7.2880000000000003</v>
      </c>
      <c r="I1345" s="174"/>
      <c r="L1345" s="170"/>
      <c r="M1345" s="175"/>
      <c r="T1345" s="176"/>
      <c r="AT1345" s="171" t="s">
        <v>419</v>
      </c>
      <c r="AU1345" s="171" t="s">
        <v>114</v>
      </c>
      <c r="AV1345" s="14" t="s">
        <v>415</v>
      </c>
      <c r="AW1345" s="14" t="s">
        <v>33</v>
      </c>
      <c r="AX1345" s="14" t="s">
        <v>76</v>
      </c>
      <c r="AY1345" s="171" t="s">
        <v>408</v>
      </c>
    </row>
    <row r="1346" spans="2:65" s="12" customFormat="1">
      <c r="B1346" s="155"/>
      <c r="D1346" s="156" t="s">
        <v>419</v>
      </c>
      <c r="F1346" s="158" t="s">
        <v>2075</v>
      </c>
      <c r="H1346" s="159">
        <v>8.0169999999999995</v>
      </c>
      <c r="I1346" s="160"/>
      <c r="L1346" s="155"/>
      <c r="M1346" s="161"/>
      <c r="T1346" s="162"/>
      <c r="AT1346" s="157" t="s">
        <v>419</v>
      </c>
      <c r="AU1346" s="157" t="s">
        <v>114</v>
      </c>
      <c r="AV1346" s="12" t="s">
        <v>80</v>
      </c>
      <c r="AW1346" s="12" t="s">
        <v>4</v>
      </c>
      <c r="AX1346" s="12" t="s">
        <v>76</v>
      </c>
      <c r="AY1346" s="157" t="s">
        <v>408</v>
      </c>
    </row>
    <row r="1347" spans="2:65" s="1" customFormat="1" ht="21.75" customHeight="1">
      <c r="B1347" s="137"/>
      <c r="C1347" s="177" t="s">
        <v>2076</v>
      </c>
      <c r="D1347" s="177" t="s">
        <v>513</v>
      </c>
      <c r="E1347" s="178" t="s">
        <v>2077</v>
      </c>
      <c r="F1347" s="179" t="s">
        <v>2078</v>
      </c>
      <c r="G1347" s="180" t="s">
        <v>426</v>
      </c>
      <c r="H1347" s="181">
        <v>1.901</v>
      </c>
      <c r="I1347" s="182"/>
      <c r="J1347" s="183">
        <f>ROUND(I1347*H1347,2)</f>
        <v>0</v>
      </c>
      <c r="K1347" s="179" t="s">
        <v>414</v>
      </c>
      <c r="L1347" s="184"/>
      <c r="M1347" s="185" t="s">
        <v>3</v>
      </c>
      <c r="N1347" s="186" t="s">
        <v>43</v>
      </c>
      <c r="P1347" s="147">
        <f>O1347*H1347</f>
        <v>0</v>
      </c>
      <c r="Q1347" s="147">
        <v>0.55000000000000004</v>
      </c>
      <c r="R1347" s="147">
        <f>Q1347*H1347</f>
        <v>1.0455500000000002</v>
      </c>
      <c r="S1347" s="147">
        <v>0</v>
      </c>
      <c r="T1347" s="148">
        <f>S1347*H1347</f>
        <v>0</v>
      </c>
      <c r="AR1347" s="149" t="s">
        <v>616</v>
      </c>
      <c r="AT1347" s="149" t="s">
        <v>513</v>
      </c>
      <c r="AU1347" s="149" t="s">
        <v>114</v>
      </c>
      <c r="AY1347" s="19" t="s">
        <v>408</v>
      </c>
      <c r="BE1347" s="150">
        <f>IF(N1347="základní",J1347,0)</f>
        <v>0</v>
      </c>
      <c r="BF1347" s="150">
        <f>IF(N1347="snížená",J1347,0)</f>
        <v>0</v>
      </c>
      <c r="BG1347" s="150">
        <f>IF(N1347="zákl. přenesená",J1347,0)</f>
        <v>0</v>
      </c>
      <c r="BH1347" s="150">
        <f>IF(N1347="sníž. přenesená",J1347,0)</f>
        <v>0</v>
      </c>
      <c r="BI1347" s="150">
        <f>IF(N1347="nulová",J1347,0)</f>
        <v>0</v>
      </c>
      <c r="BJ1347" s="19" t="s">
        <v>76</v>
      </c>
      <c r="BK1347" s="150">
        <f>ROUND(I1347*H1347,2)</f>
        <v>0</v>
      </c>
      <c r="BL1347" s="19" t="s">
        <v>98</v>
      </c>
      <c r="BM1347" s="149" t="s">
        <v>2079</v>
      </c>
    </row>
    <row r="1348" spans="2:65" s="12" customFormat="1">
      <c r="B1348" s="155"/>
      <c r="D1348" s="156" t="s">
        <v>419</v>
      </c>
      <c r="E1348" s="157" t="s">
        <v>3</v>
      </c>
      <c r="F1348" s="158" t="s">
        <v>2080</v>
      </c>
      <c r="H1348" s="159">
        <v>1.728</v>
      </c>
      <c r="I1348" s="160"/>
      <c r="L1348" s="155"/>
      <c r="M1348" s="161"/>
      <c r="T1348" s="162"/>
      <c r="AT1348" s="157" t="s">
        <v>419</v>
      </c>
      <c r="AU1348" s="157" t="s">
        <v>114</v>
      </c>
      <c r="AV1348" s="12" t="s">
        <v>80</v>
      </c>
      <c r="AW1348" s="12" t="s">
        <v>33</v>
      </c>
      <c r="AX1348" s="12" t="s">
        <v>76</v>
      </c>
      <c r="AY1348" s="157" t="s">
        <v>408</v>
      </c>
    </row>
    <row r="1349" spans="2:65" s="12" customFormat="1">
      <c r="B1349" s="155"/>
      <c r="D1349" s="156" t="s">
        <v>419</v>
      </c>
      <c r="F1349" s="158" t="s">
        <v>2081</v>
      </c>
      <c r="H1349" s="159">
        <v>1.901</v>
      </c>
      <c r="I1349" s="160"/>
      <c r="L1349" s="155"/>
      <c r="M1349" s="161"/>
      <c r="T1349" s="162"/>
      <c r="AT1349" s="157" t="s">
        <v>419</v>
      </c>
      <c r="AU1349" s="157" t="s">
        <v>114</v>
      </c>
      <c r="AV1349" s="12" t="s">
        <v>80</v>
      </c>
      <c r="AW1349" s="12" t="s">
        <v>4</v>
      </c>
      <c r="AX1349" s="12" t="s">
        <v>76</v>
      </c>
      <c r="AY1349" s="157" t="s">
        <v>408</v>
      </c>
    </row>
    <row r="1350" spans="2:65" s="1" customFormat="1" ht="37.799999999999997" customHeight="1">
      <c r="B1350" s="137"/>
      <c r="C1350" s="138" t="s">
        <v>2082</v>
      </c>
      <c r="D1350" s="138" t="s">
        <v>411</v>
      </c>
      <c r="E1350" s="139" t="s">
        <v>2083</v>
      </c>
      <c r="F1350" s="140" t="s">
        <v>2084</v>
      </c>
      <c r="G1350" s="141" t="s">
        <v>426</v>
      </c>
      <c r="H1350" s="142">
        <v>9.9179999999999993</v>
      </c>
      <c r="I1350" s="143"/>
      <c r="J1350" s="144">
        <f>ROUND(I1350*H1350,2)</f>
        <v>0</v>
      </c>
      <c r="K1350" s="140" t="s">
        <v>414</v>
      </c>
      <c r="L1350" s="34"/>
      <c r="M1350" s="145" t="s">
        <v>3</v>
      </c>
      <c r="N1350" s="146" t="s">
        <v>43</v>
      </c>
      <c r="P1350" s="147">
        <f>O1350*H1350</f>
        <v>0</v>
      </c>
      <c r="Q1350" s="147">
        <v>2.3297799000000001E-2</v>
      </c>
      <c r="R1350" s="147">
        <f>Q1350*H1350</f>
        <v>0.231067570482</v>
      </c>
      <c r="S1350" s="147">
        <v>0</v>
      </c>
      <c r="T1350" s="148">
        <f>S1350*H1350</f>
        <v>0</v>
      </c>
      <c r="AR1350" s="149" t="s">
        <v>98</v>
      </c>
      <c r="AT1350" s="149" t="s">
        <v>411</v>
      </c>
      <c r="AU1350" s="149" t="s">
        <v>114</v>
      </c>
      <c r="AY1350" s="19" t="s">
        <v>408</v>
      </c>
      <c r="BE1350" s="150">
        <f>IF(N1350="základní",J1350,0)</f>
        <v>0</v>
      </c>
      <c r="BF1350" s="150">
        <f>IF(N1350="snížená",J1350,0)</f>
        <v>0</v>
      </c>
      <c r="BG1350" s="150">
        <f>IF(N1350="zákl. přenesená",J1350,0)</f>
        <v>0</v>
      </c>
      <c r="BH1350" s="150">
        <f>IF(N1350="sníž. přenesená",J1350,0)</f>
        <v>0</v>
      </c>
      <c r="BI1350" s="150">
        <f>IF(N1350="nulová",J1350,0)</f>
        <v>0</v>
      </c>
      <c r="BJ1350" s="19" t="s">
        <v>76</v>
      </c>
      <c r="BK1350" s="150">
        <f>ROUND(I1350*H1350,2)</f>
        <v>0</v>
      </c>
      <c r="BL1350" s="19" t="s">
        <v>98</v>
      </c>
      <c r="BM1350" s="149" t="s">
        <v>2085</v>
      </c>
    </row>
    <row r="1351" spans="2:65" s="1" customFormat="1">
      <c r="B1351" s="34"/>
      <c r="D1351" s="151" t="s">
        <v>417</v>
      </c>
      <c r="F1351" s="152" t="s">
        <v>2086</v>
      </c>
      <c r="I1351" s="153"/>
      <c r="L1351" s="34"/>
      <c r="M1351" s="154"/>
      <c r="T1351" s="55"/>
      <c r="AT1351" s="19" t="s">
        <v>417</v>
      </c>
      <c r="AU1351" s="19" t="s">
        <v>114</v>
      </c>
    </row>
    <row r="1352" spans="2:65" s="12" customFormat="1">
      <c r="B1352" s="155"/>
      <c r="D1352" s="156" t="s">
        <v>419</v>
      </c>
      <c r="E1352" s="157" t="s">
        <v>3</v>
      </c>
      <c r="F1352" s="158" t="s">
        <v>2087</v>
      </c>
      <c r="H1352" s="159">
        <v>9.9179999999999993</v>
      </c>
      <c r="I1352" s="160"/>
      <c r="L1352" s="155"/>
      <c r="M1352" s="161"/>
      <c r="T1352" s="162"/>
      <c r="AT1352" s="157" t="s">
        <v>419</v>
      </c>
      <c r="AU1352" s="157" t="s">
        <v>114</v>
      </c>
      <c r="AV1352" s="12" t="s">
        <v>80</v>
      </c>
      <c r="AW1352" s="12" t="s">
        <v>33</v>
      </c>
      <c r="AX1352" s="12" t="s">
        <v>76</v>
      </c>
      <c r="AY1352" s="157" t="s">
        <v>408</v>
      </c>
    </row>
    <row r="1353" spans="2:65" s="1" customFormat="1" ht="37.799999999999997" customHeight="1">
      <c r="B1353" s="137"/>
      <c r="C1353" s="138" t="s">
        <v>2088</v>
      </c>
      <c r="D1353" s="138" t="s">
        <v>411</v>
      </c>
      <c r="E1353" s="139" t="s">
        <v>2089</v>
      </c>
      <c r="F1353" s="140" t="s">
        <v>2090</v>
      </c>
      <c r="G1353" s="141" t="s">
        <v>426</v>
      </c>
      <c r="H1353" s="142">
        <v>9.9179999999999993</v>
      </c>
      <c r="I1353" s="143"/>
      <c r="J1353" s="144">
        <f>ROUND(I1353*H1353,2)</f>
        <v>0</v>
      </c>
      <c r="K1353" s="140" t="s">
        <v>414</v>
      </c>
      <c r="L1353" s="34"/>
      <c r="M1353" s="145" t="s">
        <v>3</v>
      </c>
      <c r="N1353" s="146" t="s">
        <v>43</v>
      </c>
      <c r="P1353" s="147">
        <f>O1353*H1353</f>
        <v>0</v>
      </c>
      <c r="Q1353" s="147">
        <v>1.2149999999999999E-3</v>
      </c>
      <c r="R1353" s="147">
        <f>Q1353*H1353</f>
        <v>1.2050369999999998E-2</v>
      </c>
      <c r="S1353" s="147">
        <v>0</v>
      </c>
      <c r="T1353" s="148">
        <f>S1353*H1353</f>
        <v>0</v>
      </c>
      <c r="AR1353" s="149" t="s">
        <v>98</v>
      </c>
      <c r="AT1353" s="149" t="s">
        <v>411</v>
      </c>
      <c r="AU1353" s="149" t="s">
        <v>114</v>
      </c>
      <c r="AY1353" s="19" t="s">
        <v>408</v>
      </c>
      <c r="BE1353" s="150">
        <f>IF(N1353="základní",J1353,0)</f>
        <v>0</v>
      </c>
      <c r="BF1353" s="150">
        <f>IF(N1353="snížená",J1353,0)</f>
        <v>0</v>
      </c>
      <c r="BG1353" s="150">
        <f>IF(N1353="zákl. přenesená",J1353,0)</f>
        <v>0</v>
      </c>
      <c r="BH1353" s="150">
        <f>IF(N1353="sníž. přenesená",J1353,0)</f>
        <v>0</v>
      </c>
      <c r="BI1353" s="150">
        <f>IF(N1353="nulová",J1353,0)</f>
        <v>0</v>
      </c>
      <c r="BJ1353" s="19" t="s">
        <v>76</v>
      </c>
      <c r="BK1353" s="150">
        <f>ROUND(I1353*H1353,2)</f>
        <v>0</v>
      </c>
      <c r="BL1353" s="19" t="s">
        <v>98</v>
      </c>
      <c r="BM1353" s="149" t="s">
        <v>2091</v>
      </c>
    </row>
    <row r="1354" spans="2:65" s="1" customFormat="1">
      <c r="B1354" s="34"/>
      <c r="D1354" s="151" t="s">
        <v>417</v>
      </c>
      <c r="F1354" s="152" t="s">
        <v>2092</v>
      </c>
      <c r="I1354" s="153"/>
      <c r="L1354" s="34"/>
      <c r="M1354" s="154"/>
      <c r="T1354" s="55"/>
      <c r="AT1354" s="19" t="s">
        <v>417</v>
      </c>
      <c r="AU1354" s="19" t="s">
        <v>114</v>
      </c>
    </row>
    <row r="1355" spans="2:65" s="1" customFormat="1" ht="37.799999999999997" customHeight="1">
      <c r="B1355" s="137"/>
      <c r="C1355" s="138" t="s">
        <v>2093</v>
      </c>
      <c r="D1355" s="138" t="s">
        <v>411</v>
      </c>
      <c r="E1355" s="139" t="s">
        <v>559</v>
      </c>
      <c r="F1355" s="140" t="s">
        <v>560</v>
      </c>
      <c r="G1355" s="141" t="s">
        <v>561</v>
      </c>
      <c r="H1355" s="142">
        <v>32</v>
      </c>
      <c r="I1355" s="143"/>
      <c r="J1355" s="144">
        <f>ROUND(I1355*H1355,2)</f>
        <v>0</v>
      </c>
      <c r="K1355" s="140" t="s">
        <v>414</v>
      </c>
      <c r="L1355" s="34"/>
      <c r="M1355" s="145" t="s">
        <v>3</v>
      </c>
      <c r="N1355" s="146" t="s">
        <v>43</v>
      </c>
      <c r="P1355" s="147">
        <f>O1355*H1355</f>
        <v>0</v>
      </c>
      <c r="Q1355" s="147">
        <v>1.42788E-5</v>
      </c>
      <c r="R1355" s="147">
        <f>Q1355*H1355</f>
        <v>4.5692159999999999E-4</v>
      </c>
      <c r="S1355" s="147">
        <v>0</v>
      </c>
      <c r="T1355" s="148">
        <f>S1355*H1355</f>
        <v>0</v>
      </c>
      <c r="AR1355" s="149" t="s">
        <v>98</v>
      </c>
      <c r="AT1355" s="149" t="s">
        <v>411</v>
      </c>
      <c r="AU1355" s="149" t="s">
        <v>114</v>
      </c>
      <c r="AY1355" s="19" t="s">
        <v>408</v>
      </c>
      <c r="BE1355" s="150">
        <f>IF(N1355="základní",J1355,0)</f>
        <v>0</v>
      </c>
      <c r="BF1355" s="150">
        <f>IF(N1355="snížená",J1355,0)</f>
        <v>0</v>
      </c>
      <c r="BG1355" s="150">
        <f>IF(N1355="zákl. přenesená",J1355,0)</f>
        <v>0</v>
      </c>
      <c r="BH1355" s="150">
        <f>IF(N1355="sníž. přenesená",J1355,0)</f>
        <v>0</v>
      </c>
      <c r="BI1355" s="150">
        <f>IF(N1355="nulová",J1355,0)</f>
        <v>0</v>
      </c>
      <c r="BJ1355" s="19" t="s">
        <v>76</v>
      </c>
      <c r="BK1355" s="150">
        <f>ROUND(I1355*H1355,2)</f>
        <v>0</v>
      </c>
      <c r="BL1355" s="19" t="s">
        <v>98</v>
      </c>
      <c r="BM1355" s="149" t="s">
        <v>2094</v>
      </c>
    </row>
    <row r="1356" spans="2:65" s="1" customFormat="1">
      <c r="B1356" s="34"/>
      <c r="D1356" s="151" t="s">
        <v>417</v>
      </c>
      <c r="F1356" s="152" t="s">
        <v>563</v>
      </c>
      <c r="I1356" s="153"/>
      <c r="L1356" s="34"/>
      <c r="M1356" s="154"/>
      <c r="T1356" s="55"/>
      <c r="AT1356" s="19" t="s">
        <v>417</v>
      </c>
      <c r="AU1356" s="19" t="s">
        <v>114</v>
      </c>
    </row>
    <row r="1357" spans="2:65" s="12" customFormat="1">
      <c r="B1357" s="155"/>
      <c r="D1357" s="156" t="s">
        <v>419</v>
      </c>
      <c r="E1357" s="157" t="s">
        <v>3</v>
      </c>
      <c r="F1357" s="158" t="s">
        <v>2095</v>
      </c>
      <c r="H1357" s="159">
        <v>32</v>
      </c>
      <c r="I1357" s="160"/>
      <c r="L1357" s="155"/>
      <c r="M1357" s="161"/>
      <c r="T1357" s="162"/>
      <c r="AT1357" s="157" t="s">
        <v>419</v>
      </c>
      <c r="AU1357" s="157" t="s">
        <v>114</v>
      </c>
      <c r="AV1357" s="12" t="s">
        <v>80</v>
      </c>
      <c r="AW1357" s="12" t="s">
        <v>33</v>
      </c>
      <c r="AX1357" s="12" t="s">
        <v>76</v>
      </c>
      <c r="AY1357" s="157" t="s">
        <v>408</v>
      </c>
    </row>
    <row r="1358" spans="2:65" s="1" customFormat="1" ht="24.15" customHeight="1">
      <c r="B1358" s="137"/>
      <c r="C1358" s="138" t="s">
        <v>2096</v>
      </c>
      <c r="D1358" s="138" t="s">
        <v>411</v>
      </c>
      <c r="E1358" s="139" t="s">
        <v>2097</v>
      </c>
      <c r="F1358" s="140" t="s">
        <v>2098</v>
      </c>
      <c r="G1358" s="141" t="s">
        <v>426</v>
      </c>
      <c r="H1358" s="142">
        <v>1.728</v>
      </c>
      <c r="I1358" s="143"/>
      <c r="J1358" s="144">
        <f>ROUND(I1358*H1358,2)</f>
        <v>0</v>
      </c>
      <c r="K1358" s="140" t="s">
        <v>414</v>
      </c>
      <c r="L1358" s="34"/>
      <c r="M1358" s="145" t="s">
        <v>3</v>
      </c>
      <c r="N1358" s="146" t="s">
        <v>43</v>
      </c>
      <c r="P1358" s="147">
        <f>O1358*H1358</f>
        <v>0</v>
      </c>
      <c r="Q1358" s="147">
        <v>0</v>
      </c>
      <c r="R1358" s="147">
        <f>Q1358*H1358</f>
        <v>0</v>
      </c>
      <c r="S1358" s="147">
        <v>0</v>
      </c>
      <c r="T1358" s="148">
        <f>S1358*H1358</f>
        <v>0</v>
      </c>
      <c r="AR1358" s="149" t="s">
        <v>98</v>
      </c>
      <c r="AT1358" s="149" t="s">
        <v>411</v>
      </c>
      <c r="AU1358" s="149" t="s">
        <v>114</v>
      </c>
      <c r="AY1358" s="19" t="s">
        <v>408</v>
      </c>
      <c r="BE1358" s="150">
        <f>IF(N1358="základní",J1358,0)</f>
        <v>0</v>
      </c>
      <c r="BF1358" s="150">
        <f>IF(N1358="snížená",J1358,0)</f>
        <v>0</v>
      </c>
      <c r="BG1358" s="150">
        <f>IF(N1358="zákl. přenesená",J1358,0)</f>
        <v>0</v>
      </c>
      <c r="BH1358" s="150">
        <f>IF(N1358="sníž. přenesená",J1358,0)</f>
        <v>0</v>
      </c>
      <c r="BI1358" s="150">
        <f>IF(N1358="nulová",J1358,0)</f>
        <v>0</v>
      </c>
      <c r="BJ1358" s="19" t="s">
        <v>76</v>
      </c>
      <c r="BK1358" s="150">
        <f>ROUND(I1358*H1358,2)</f>
        <v>0</v>
      </c>
      <c r="BL1358" s="19" t="s">
        <v>98</v>
      </c>
      <c r="BM1358" s="149" t="s">
        <v>2099</v>
      </c>
    </row>
    <row r="1359" spans="2:65" s="1" customFormat="1">
      <c r="B1359" s="34"/>
      <c r="D1359" s="151" t="s">
        <v>417</v>
      </c>
      <c r="F1359" s="152" t="s">
        <v>2100</v>
      </c>
      <c r="I1359" s="153"/>
      <c r="L1359" s="34"/>
      <c r="M1359" s="154"/>
      <c r="T1359" s="55"/>
      <c r="AT1359" s="19" t="s">
        <v>417</v>
      </c>
      <c r="AU1359" s="19" t="s">
        <v>114</v>
      </c>
    </row>
    <row r="1360" spans="2:65" s="12" customFormat="1">
      <c r="B1360" s="155"/>
      <c r="D1360" s="156" t="s">
        <v>419</v>
      </c>
      <c r="E1360" s="157" t="s">
        <v>3</v>
      </c>
      <c r="F1360" s="158" t="s">
        <v>2080</v>
      </c>
      <c r="H1360" s="159">
        <v>1.728</v>
      </c>
      <c r="I1360" s="160"/>
      <c r="L1360" s="155"/>
      <c r="M1360" s="161"/>
      <c r="T1360" s="162"/>
      <c r="AT1360" s="157" t="s">
        <v>419</v>
      </c>
      <c r="AU1360" s="157" t="s">
        <v>114</v>
      </c>
      <c r="AV1360" s="12" t="s">
        <v>80</v>
      </c>
      <c r="AW1360" s="12" t="s">
        <v>33</v>
      </c>
      <c r="AX1360" s="12" t="s">
        <v>76</v>
      </c>
      <c r="AY1360" s="157" t="s">
        <v>408</v>
      </c>
    </row>
    <row r="1361" spans="2:65" s="11" customFormat="1" ht="20.85" customHeight="1">
      <c r="B1361" s="125"/>
      <c r="D1361" s="126" t="s">
        <v>71</v>
      </c>
      <c r="E1361" s="135" t="s">
        <v>2101</v>
      </c>
      <c r="F1361" s="135" t="s">
        <v>2102</v>
      </c>
      <c r="I1361" s="128"/>
      <c r="J1361" s="136">
        <f>BK1361</f>
        <v>0</v>
      </c>
      <c r="L1361" s="125"/>
      <c r="M1361" s="130"/>
      <c r="P1361" s="131">
        <f>SUM(P1362:P1385)</f>
        <v>0</v>
      </c>
      <c r="R1361" s="131">
        <f>SUM(R1362:R1385)</f>
        <v>8.1145923887839988</v>
      </c>
      <c r="T1361" s="132">
        <f>SUM(T1362:T1385)</f>
        <v>0</v>
      </c>
      <c r="AR1361" s="126" t="s">
        <v>80</v>
      </c>
      <c r="AT1361" s="133" t="s">
        <v>71</v>
      </c>
      <c r="AU1361" s="133" t="s">
        <v>80</v>
      </c>
      <c r="AY1361" s="126" t="s">
        <v>408</v>
      </c>
      <c r="BK1361" s="134">
        <f>SUM(BK1362:BK1385)</f>
        <v>0</v>
      </c>
    </row>
    <row r="1362" spans="2:65" s="1" customFormat="1" ht="44.25" customHeight="1">
      <c r="B1362" s="137"/>
      <c r="C1362" s="138" t="s">
        <v>2103</v>
      </c>
      <c r="D1362" s="138" t="s">
        <v>411</v>
      </c>
      <c r="E1362" s="139" t="s">
        <v>2104</v>
      </c>
      <c r="F1362" s="140" t="s">
        <v>2105</v>
      </c>
      <c r="G1362" s="141" t="s">
        <v>117</v>
      </c>
      <c r="H1362" s="142">
        <v>556.21</v>
      </c>
      <c r="I1362" s="143"/>
      <c r="J1362" s="144">
        <f>ROUND(I1362*H1362,2)</f>
        <v>0</v>
      </c>
      <c r="K1362" s="140" t="s">
        <v>414</v>
      </c>
      <c r="L1362" s="34"/>
      <c r="M1362" s="145" t="s">
        <v>3</v>
      </c>
      <c r="N1362" s="146" t="s">
        <v>43</v>
      </c>
      <c r="P1362" s="147">
        <f>O1362*H1362</f>
        <v>0</v>
      </c>
      <c r="Q1362" s="147">
        <v>0</v>
      </c>
      <c r="R1362" s="147">
        <f>Q1362*H1362</f>
        <v>0</v>
      </c>
      <c r="S1362" s="147">
        <v>0</v>
      </c>
      <c r="T1362" s="148">
        <f>S1362*H1362</f>
        <v>0</v>
      </c>
      <c r="AR1362" s="149" t="s">
        <v>98</v>
      </c>
      <c r="AT1362" s="149" t="s">
        <v>411</v>
      </c>
      <c r="AU1362" s="149" t="s">
        <v>114</v>
      </c>
      <c r="AY1362" s="19" t="s">
        <v>408</v>
      </c>
      <c r="BE1362" s="150">
        <f>IF(N1362="základní",J1362,0)</f>
        <v>0</v>
      </c>
      <c r="BF1362" s="150">
        <f>IF(N1362="snížená",J1362,0)</f>
        <v>0</v>
      </c>
      <c r="BG1362" s="150">
        <f>IF(N1362="zákl. přenesená",J1362,0)</f>
        <v>0</v>
      </c>
      <c r="BH1362" s="150">
        <f>IF(N1362="sníž. přenesená",J1362,0)</f>
        <v>0</v>
      </c>
      <c r="BI1362" s="150">
        <f>IF(N1362="nulová",J1362,0)</f>
        <v>0</v>
      </c>
      <c r="BJ1362" s="19" t="s">
        <v>76</v>
      </c>
      <c r="BK1362" s="150">
        <f>ROUND(I1362*H1362,2)</f>
        <v>0</v>
      </c>
      <c r="BL1362" s="19" t="s">
        <v>98</v>
      </c>
      <c r="BM1362" s="149" t="s">
        <v>2106</v>
      </c>
    </row>
    <row r="1363" spans="2:65" s="1" customFormat="1">
      <c r="B1363" s="34"/>
      <c r="D1363" s="151" t="s">
        <v>417</v>
      </c>
      <c r="F1363" s="152" t="s">
        <v>2107</v>
      </c>
      <c r="I1363" s="153"/>
      <c r="L1363" s="34"/>
      <c r="M1363" s="154"/>
      <c r="T1363" s="55"/>
      <c r="AT1363" s="19" t="s">
        <v>417</v>
      </c>
      <c r="AU1363" s="19" t="s">
        <v>114</v>
      </c>
    </row>
    <row r="1364" spans="2:65" s="1" customFormat="1" ht="21.75" customHeight="1">
      <c r="B1364" s="137"/>
      <c r="C1364" s="177" t="s">
        <v>2108</v>
      </c>
      <c r="D1364" s="177" t="s">
        <v>513</v>
      </c>
      <c r="E1364" s="178" t="s">
        <v>2109</v>
      </c>
      <c r="F1364" s="179" t="s">
        <v>2110</v>
      </c>
      <c r="G1364" s="180" t="s">
        <v>117</v>
      </c>
      <c r="H1364" s="181">
        <v>305.916</v>
      </c>
      <c r="I1364" s="182"/>
      <c r="J1364" s="183">
        <f>ROUND(I1364*H1364,2)</f>
        <v>0</v>
      </c>
      <c r="K1364" s="179" t="s">
        <v>414</v>
      </c>
      <c r="L1364" s="184"/>
      <c r="M1364" s="185" t="s">
        <v>3</v>
      </c>
      <c r="N1364" s="186" t="s">
        <v>43</v>
      </c>
      <c r="P1364" s="147">
        <f>O1364*H1364</f>
        <v>0</v>
      </c>
      <c r="Q1364" s="147">
        <v>1.2800000000000001E-2</v>
      </c>
      <c r="R1364" s="147">
        <f>Q1364*H1364</f>
        <v>3.9157248</v>
      </c>
      <c r="S1364" s="147">
        <v>0</v>
      </c>
      <c r="T1364" s="148">
        <f>S1364*H1364</f>
        <v>0</v>
      </c>
      <c r="AR1364" s="149" t="s">
        <v>616</v>
      </c>
      <c r="AT1364" s="149" t="s">
        <v>513</v>
      </c>
      <c r="AU1364" s="149" t="s">
        <v>114</v>
      </c>
      <c r="AY1364" s="19" t="s">
        <v>408</v>
      </c>
      <c r="BE1364" s="150">
        <f>IF(N1364="základní",J1364,0)</f>
        <v>0</v>
      </c>
      <c r="BF1364" s="150">
        <f>IF(N1364="snížená",J1364,0)</f>
        <v>0</v>
      </c>
      <c r="BG1364" s="150">
        <f>IF(N1364="zákl. přenesená",J1364,0)</f>
        <v>0</v>
      </c>
      <c r="BH1364" s="150">
        <f>IF(N1364="sníž. přenesená",J1364,0)</f>
        <v>0</v>
      </c>
      <c r="BI1364" s="150">
        <f>IF(N1364="nulová",J1364,0)</f>
        <v>0</v>
      </c>
      <c r="BJ1364" s="19" t="s">
        <v>76</v>
      </c>
      <c r="BK1364" s="150">
        <f>ROUND(I1364*H1364,2)</f>
        <v>0</v>
      </c>
      <c r="BL1364" s="19" t="s">
        <v>98</v>
      </c>
      <c r="BM1364" s="149" t="s">
        <v>2111</v>
      </c>
    </row>
    <row r="1365" spans="2:65" s="12" customFormat="1">
      <c r="B1365" s="155"/>
      <c r="D1365" s="156" t="s">
        <v>419</v>
      </c>
      <c r="E1365" s="157" t="s">
        <v>3</v>
      </c>
      <c r="F1365" s="158" t="s">
        <v>308</v>
      </c>
      <c r="H1365" s="159">
        <v>278.10500000000002</v>
      </c>
      <c r="I1365" s="160"/>
      <c r="L1365" s="155"/>
      <c r="M1365" s="161"/>
      <c r="T1365" s="162"/>
      <c r="AT1365" s="157" t="s">
        <v>419</v>
      </c>
      <c r="AU1365" s="157" t="s">
        <v>114</v>
      </c>
      <c r="AV1365" s="12" t="s">
        <v>80</v>
      </c>
      <c r="AW1365" s="12" t="s">
        <v>33</v>
      </c>
      <c r="AX1365" s="12" t="s">
        <v>76</v>
      </c>
      <c r="AY1365" s="157" t="s">
        <v>408</v>
      </c>
    </row>
    <row r="1366" spans="2:65" s="12" customFormat="1">
      <c r="B1366" s="155"/>
      <c r="D1366" s="156" t="s">
        <v>419</v>
      </c>
      <c r="F1366" s="158" t="s">
        <v>2112</v>
      </c>
      <c r="H1366" s="159">
        <v>305.916</v>
      </c>
      <c r="I1366" s="160"/>
      <c r="L1366" s="155"/>
      <c r="M1366" s="161"/>
      <c r="T1366" s="162"/>
      <c r="AT1366" s="157" t="s">
        <v>419</v>
      </c>
      <c r="AU1366" s="157" t="s">
        <v>114</v>
      </c>
      <c r="AV1366" s="12" t="s">
        <v>80</v>
      </c>
      <c r="AW1366" s="12" t="s">
        <v>4</v>
      </c>
      <c r="AX1366" s="12" t="s">
        <v>76</v>
      </c>
      <c r="AY1366" s="157" t="s">
        <v>408</v>
      </c>
    </row>
    <row r="1367" spans="2:65" s="1" customFormat="1" ht="21.75" customHeight="1">
      <c r="B1367" s="137"/>
      <c r="C1367" s="177" t="s">
        <v>2113</v>
      </c>
      <c r="D1367" s="177" t="s">
        <v>513</v>
      </c>
      <c r="E1367" s="178" t="s">
        <v>2114</v>
      </c>
      <c r="F1367" s="179" t="s">
        <v>2115</v>
      </c>
      <c r="G1367" s="180" t="s">
        <v>117</v>
      </c>
      <c r="H1367" s="181">
        <v>305.916</v>
      </c>
      <c r="I1367" s="182"/>
      <c r="J1367" s="183">
        <f>ROUND(I1367*H1367,2)</f>
        <v>0</v>
      </c>
      <c r="K1367" s="179" t="s">
        <v>414</v>
      </c>
      <c r="L1367" s="184"/>
      <c r="M1367" s="185" t="s">
        <v>3</v>
      </c>
      <c r="N1367" s="186" t="s">
        <v>43</v>
      </c>
      <c r="P1367" s="147">
        <f>O1367*H1367</f>
        <v>0</v>
      </c>
      <c r="Q1367" s="147">
        <v>1.04E-2</v>
      </c>
      <c r="R1367" s="147">
        <f>Q1367*H1367</f>
        <v>3.1815263999999996</v>
      </c>
      <c r="S1367" s="147">
        <v>0</v>
      </c>
      <c r="T1367" s="148">
        <f>S1367*H1367</f>
        <v>0</v>
      </c>
      <c r="AR1367" s="149" t="s">
        <v>616</v>
      </c>
      <c r="AT1367" s="149" t="s">
        <v>513</v>
      </c>
      <c r="AU1367" s="149" t="s">
        <v>114</v>
      </c>
      <c r="AY1367" s="19" t="s">
        <v>408</v>
      </c>
      <c r="BE1367" s="150">
        <f>IF(N1367="základní",J1367,0)</f>
        <v>0</v>
      </c>
      <c r="BF1367" s="150">
        <f>IF(N1367="snížená",J1367,0)</f>
        <v>0</v>
      </c>
      <c r="BG1367" s="150">
        <f>IF(N1367="zákl. přenesená",J1367,0)</f>
        <v>0</v>
      </c>
      <c r="BH1367" s="150">
        <f>IF(N1367="sníž. přenesená",J1367,0)</f>
        <v>0</v>
      </c>
      <c r="BI1367" s="150">
        <f>IF(N1367="nulová",J1367,0)</f>
        <v>0</v>
      </c>
      <c r="BJ1367" s="19" t="s">
        <v>76</v>
      </c>
      <c r="BK1367" s="150">
        <f>ROUND(I1367*H1367,2)</f>
        <v>0</v>
      </c>
      <c r="BL1367" s="19" t="s">
        <v>98</v>
      </c>
      <c r="BM1367" s="149" t="s">
        <v>2116</v>
      </c>
    </row>
    <row r="1368" spans="2:65" s="12" customFormat="1">
      <c r="B1368" s="155"/>
      <c r="D1368" s="156" t="s">
        <v>419</v>
      </c>
      <c r="F1368" s="158" t="s">
        <v>2112</v>
      </c>
      <c r="H1368" s="159">
        <v>305.916</v>
      </c>
      <c r="I1368" s="160"/>
      <c r="L1368" s="155"/>
      <c r="M1368" s="161"/>
      <c r="T1368" s="162"/>
      <c r="AT1368" s="157" t="s">
        <v>419</v>
      </c>
      <c r="AU1368" s="157" t="s">
        <v>114</v>
      </c>
      <c r="AV1368" s="12" t="s">
        <v>80</v>
      </c>
      <c r="AW1368" s="12" t="s">
        <v>4</v>
      </c>
      <c r="AX1368" s="12" t="s">
        <v>76</v>
      </c>
      <c r="AY1368" s="157" t="s">
        <v>408</v>
      </c>
    </row>
    <row r="1369" spans="2:65" s="1" customFormat="1" ht="24.15" customHeight="1">
      <c r="B1369" s="137"/>
      <c r="C1369" s="138" t="s">
        <v>2117</v>
      </c>
      <c r="D1369" s="138" t="s">
        <v>411</v>
      </c>
      <c r="E1369" s="139" t="s">
        <v>2118</v>
      </c>
      <c r="F1369" s="140" t="s">
        <v>2119</v>
      </c>
      <c r="G1369" s="141" t="s">
        <v>650</v>
      </c>
      <c r="H1369" s="142">
        <v>330.26600000000002</v>
      </c>
      <c r="I1369" s="143"/>
      <c r="J1369" s="144">
        <f>ROUND(I1369*H1369,2)</f>
        <v>0</v>
      </c>
      <c r="K1369" s="140" t="s">
        <v>414</v>
      </c>
      <c r="L1369" s="34"/>
      <c r="M1369" s="145" t="s">
        <v>3</v>
      </c>
      <c r="N1369" s="146" t="s">
        <v>43</v>
      </c>
      <c r="P1369" s="147">
        <f>O1369*H1369</f>
        <v>0</v>
      </c>
      <c r="Q1369" s="147">
        <v>2.0999999999999999E-5</v>
      </c>
      <c r="R1369" s="147">
        <f>Q1369*H1369</f>
        <v>6.9355859999999997E-3</v>
      </c>
      <c r="S1369" s="147">
        <v>0</v>
      </c>
      <c r="T1369" s="148">
        <f>S1369*H1369</f>
        <v>0</v>
      </c>
      <c r="AR1369" s="149" t="s">
        <v>98</v>
      </c>
      <c r="AT1369" s="149" t="s">
        <v>411</v>
      </c>
      <c r="AU1369" s="149" t="s">
        <v>114</v>
      </c>
      <c r="AY1369" s="19" t="s">
        <v>408</v>
      </c>
      <c r="BE1369" s="150">
        <f>IF(N1369="základní",J1369,0)</f>
        <v>0</v>
      </c>
      <c r="BF1369" s="150">
        <f>IF(N1369="snížená",J1369,0)</f>
        <v>0</v>
      </c>
      <c r="BG1369" s="150">
        <f>IF(N1369="zákl. přenesená",J1369,0)</f>
        <v>0</v>
      </c>
      <c r="BH1369" s="150">
        <f>IF(N1369="sníž. přenesená",J1369,0)</f>
        <v>0</v>
      </c>
      <c r="BI1369" s="150">
        <f>IF(N1369="nulová",J1369,0)</f>
        <v>0</v>
      </c>
      <c r="BJ1369" s="19" t="s">
        <v>76</v>
      </c>
      <c r="BK1369" s="150">
        <f>ROUND(I1369*H1369,2)</f>
        <v>0</v>
      </c>
      <c r="BL1369" s="19" t="s">
        <v>98</v>
      </c>
      <c r="BM1369" s="149" t="s">
        <v>2120</v>
      </c>
    </row>
    <row r="1370" spans="2:65" s="1" customFormat="1">
      <c r="B1370" s="34"/>
      <c r="D1370" s="151" t="s">
        <v>417</v>
      </c>
      <c r="F1370" s="152" t="s">
        <v>2121</v>
      </c>
      <c r="I1370" s="153"/>
      <c r="L1370" s="34"/>
      <c r="M1370" s="154"/>
      <c r="T1370" s="55"/>
      <c r="AT1370" s="19" t="s">
        <v>417</v>
      </c>
      <c r="AU1370" s="19" t="s">
        <v>114</v>
      </c>
    </row>
    <row r="1371" spans="2:65" s="13" customFormat="1">
      <c r="B1371" s="164"/>
      <c r="D1371" s="156" t="s">
        <v>419</v>
      </c>
      <c r="E1371" s="165" t="s">
        <v>3</v>
      </c>
      <c r="F1371" s="166" t="s">
        <v>2122</v>
      </c>
      <c r="H1371" s="165" t="s">
        <v>3</v>
      </c>
      <c r="I1371" s="167"/>
      <c r="L1371" s="164"/>
      <c r="M1371" s="168"/>
      <c r="T1371" s="169"/>
      <c r="AT1371" s="165" t="s">
        <v>419</v>
      </c>
      <c r="AU1371" s="165" t="s">
        <v>114</v>
      </c>
      <c r="AV1371" s="13" t="s">
        <v>76</v>
      </c>
      <c r="AW1371" s="13" t="s">
        <v>33</v>
      </c>
      <c r="AX1371" s="13" t="s">
        <v>72</v>
      </c>
      <c r="AY1371" s="165" t="s">
        <v>408</v>
      </c>
    </row>
    <row r="1372" spans="2:65" s="12" customFormat="1">
      <c r="B1372" s="155"/>
      <c r="D1372" s="156" t="s">
        <v>419</v>
      </c>
      <c r="E1372" s="157" t="s">
        <v>3</v>
      </c>
      <c r="F1372" s="158" t="s">
        <v>2123</v>
      </c>
      <c r="H1372" s="159">
        <v>305.916</v>
      </c>
      <c r="I1372" s="160"/>
      <c r="L1372" s="155"/>
      <c r="M1372" s="161"/>
      <c r="T1372" s="162"/>
      <c r="AT1372" s="157" t="s">
        <v>419</v>
      </c>
      <c r="AU1372" s="157" t="s">
        <v>114</v>
      </c>
      <c r="AV1372" s="12" t="s">
        <v>80</v>
      </c>
      <c r="AW1372" s="12" t="s">
        <v>33</v>
      </c>
      <c r="AX1372" s="12" t="s">
        <v>72</v>
      </c>
      <c r="AY1372" s="157" t="s">
        <v>408</v>
      </c>
    </row>
    <row r="1373" spans="2:65" s="12" customFormat="1">
      <c r="B1373" s="155"/>
      <c r="D1373" s="156" t="s">
        <v>419</v>
      </c>
      <c r="E1373" s="157" t="s">
        <v>3</v>
      </c>
      <c r="F1373" s="158" t="s">
        <v>197</v>
      </c>
      <c r="H1373" s="159">
        <v>24.35</v>
      </c>
      <c r="I1373" s="160"/>
      <c r="L1373" s="155"/>
      <c r="M1373" s="161"/>
      <c r="T1373" s="162"/>
      <c r="AT1373" s="157" t="s">
        <v>419</v>
      </c>
      <c r="AU1373" s="157" t="s">
        <v>114</v>
      </c>
      <c r="AV1373" s="12" t="s">
        <v>80</v>
      </c>
      <c r="AW1373" s="12" t="s">
        <v>33</v>
      </c>
      <c r="AX1373" s="12" t="s">
        <v>72</v>
      </c>
      <c r="AY1373" s="157" t="s">
        <v>408</v>
      </c>
    </row>
    <row r="1374" spans="2:65" s="14" customFormat="1">
      <c r="B1374" s="170"/>
      <c r="D1374" s="156" t="s">
        <v>419</v>
      </c>
      <c r="E1374" s="171" t="s">
        <v>3</v>
      </c>
      <c r="F1374" s="172" t="s">
        <v>451</v>
      </c>
      <c r="H1374" s="173">
        <v>330.26600000000002</v>
      </c>
      <c r="I1374" s="174"/>
      <c r="L1374" s="170"/>
      <c r="M1374" s="175"/>
      <c r="T1374" s="176"/>
      <c r="AT1374" s="171" t="s">
        <v>419</v>
      </c>
      <c r="AU1374" s="171" t="s">
        <v>114</v>
      </c>
      <c r="AV1374" s="14" t="s">
        <v>415</v>
      </c>
      <c r="AW1374" s="14" t="s">
        <v>33</v>
      </c>
      <c r="AX1374" s="14" t="s">
        <v>76</v>
      </c>
      <c r="AY1374" s="171" t="s">
        <v>408</v>
      </c>
    </row>
    <row r="1375" spans="2:65" s="1" customFormat="1" ht="16.5" customHeight="1">
      <c r="B1375" s="137"/>
      <c r="C1375" s="177" t="s">
        <v>2124</v>
      </c>
      <c r="D1375" s="177" t="s">
        <v>513</v>
      </c>
      <c r="E1375" s="178" t="s">
        <v>2125</v>
      </c>
      <c r="F1375" s="179" t="s">
        <v>2126</v>
      </c>
      <c r="G1375" s="180" t="s">
        <v>426</v>
      </c>
      <c r="H1375" s="181">
        <v>0.89200000000000002</v>
      </c>
      <c r="I1375" s="182"/>
      <c r="J1375" s="183">
        <f>ROUND(I1375*H1375,2)</f>
        <v>0</v>
      </c>
      <c r="K1375" s="179" t="s">
        <v>414</v>
      </c>
      <c r="L1375" s="184"/>
      <c r="M1375" s="185" t="s">
        <v>3</v>
      </c>
      <c r="N1375" s="186" t="s">
        <v>43</v>
      </c>
      <c r="P1375" s="147">
        <f>O1375*H1375</f>
        <v>0</v>
      </c>
      <c r="Q1375" s="147">
        <v>0.55000000000000004</v>
      </c>
      <c r="R1375" s="147">
        <f>Q1375*H1375</f>
        <v>0.49060000000000004</v>
      </c>
      <c r="S1375" s="147">
        <v>0</v>
      </c>
      <c r="T1375" s="148">
        <f>S1375*H1375</f>
        <v>0</v>
      </c>
      <c r="AR1375" s="149" t="s">
        <v>616</v>
      </c>
      <c r="AT1375" s="149" t="s">
        <v>513</v>
      </c>
      <c r="AU1375" s="149" t="s">
        <v>114</v>
      </c>
      <c r="AY1375" s="19" t="s">
        <v>408</v>
      </c>
      <c r="BE1375" s="150">
        <f>IF(N1375="základní",J1375,0)</f>
        <v>0</v>
      </c>
      <c r="BF1375" s="150">
        <f>IF(N1375="snížená",J1375,0)</f>
        <v>0</v>
      </c>
      <c r="BG1375" s="150">
        <f>IF(N1375="zákl. přenesená",J1375,0)</f>
        <v>0</v>
      </c>
      <c r="BH1375" s="150">
        <f>IF(N1375="sníž. přenesená",J1375,0)</f>
        <v>0</v>
      </c>
      <c r="BI1375" s="150">
        <f>IF(N1375="nulová",J1375,0)</f>
        <v>0</v>
      </c>
      <c r="BJ1375" s="19" t="s">
        <v>76</v>
      </c>
      <c r="BK1375" s="150">
        <f>ROUND(I1375*H1375,2)</f>
        <v>0</v>
      </c>
      <c r="BL1375" s="19" t="s">
        <v>98</v>
      </c>
      <c r="BM1375" s="149" t="s">
        <v>2127</v>
      </c>
    </row>
    <row r="1376" spans="2:65" s="1" customFormat="1" ht="28.8">
      <c r="B1376" s="34"/>
      <c r="D1376" s="156" t="s">
        <v>429</v>
      </c>
      <c r="F1376" s="163" t="s">
        <v>2128</v>
      </c>
      <c r="I1376" s="153"/>
      <c r="L1376" s="34"/>
      <c r="M1376" s="154"/>
      <c r="T1376" s="55"/>
      <c r="AT1376" s="19" t="s">
        <v>429</v>
      </c>
      <c r="AU1376" s="19" t="s">
        <v>114</v>
      </c>
    </row>
    <row r="1377" spans="2:65" s="12" customFormat="1">
      <c r="B1377" s="155"/>
      <c r="D1377" s="156" t="s">
        <v>419</v>
      </c>
      <c r="F1377" s="158" t="s">
        <v>2129</v>
      </c>
      <c r="H1377" s="159">
        <v>0.89200000000000002</v>
      </c>
      <c r="I1377" s="160"/>
      <c r="L1377" s="155"/>
      <c r="M1377" s="161"/>
      <c r="T1377" s="162"/>
      <c r="AT1377" s="157" t="s">
        <v>419</v>
      </c>
      <c r="AU1377" s="157" t="s">
        <v>114</v>
      </c>
      <c r="AV1377" s="12" t="s">
        <v>80</v>
      </c>
      <c r="AW1377" s="12" t="s">
        <v>4</v>
      </c>
      <c r="AX1377" s="12" t="s">
        <v>76</v>
      </c>
      <c r="AY1377" s="157" t="s">
        <v>408</v>
      </c>
    </row>
    <row r="1378" spans="2:65" s="1" customFormat="1" ht="37.799999999999997" customHeight="1">
      <c r="B1378" s="137"/>
      <c r="C1378" s="138" t="s">
        <v>2130</v>
      </c>
      <c r="D1378" s="138" t="s">
        <v>411</v>
      </c>
      <c r="E1378" s="139" t="s">
        <v>2083</v>
      </c>
      <c r="F1378" s="140" t="s">
        <v>2084</v>
      </c>
      <c r="G1378" s="141" t="s">
        <v>426</v>
      </c>
      <c r="H1378" s="142">
        <v>12.016</v>
      </c>
      <c r="I1378" s="143"/>
      <c r="J1378" s="144">
        <f>ROUND(I1378*H1378,2)</f>
        <v>0</v>
      </c>
      <c r="K1378" s="140" t="s">
        <v>414</v>
      </c>
      <c r="L1378" s="34"/>
      <c r="M1378" s="145" t="s">
        <v>3</v>
      </c>
      <c r="N1378" s="146" t="s">
        <v>43</v>
      </c>
      <c r="P1378" s="147">
        <f>O1378*H1378</f>
        <v>0</v>
      </c>
      <c r="Q1378" s="147">
        <v>2.3297799000000001E-2</v>
      </c>
      <c r="R1378" s="147">
        <f>Q1378*H1378</f>
        <v>0.27994635278399999</v>
      </c>
      <c r="S1378" s="147">
        <v>0</v>
      </c>
      <c r="T1378" s="148">
        <f>S1378*H1378</f>
        <v>0</v>
      </c>
      <c r="AR1378" s="149" t="s">
        <v>98</v>
      </c>
      <c r="AT1378" s="149" t="s">
        <v>411</v>
      </c>
      <c r="AU1378" s="149" t="s">
        <v>114</v>
      </c>
      <c r="AY1378" s="19" t="s">
        <v>408</v>
      </c>
      <c r="BE1378" s="150">
        <f>IF(N1378="základní",J1378,0)</f>
        <v>0</v>
      </c>
      <c r="BF1378" s="150">
        <f>IF(N1378="snížená",J1378,0)</f>
        <v>0</v>
      </c>
      <c r="BG1378" s="150">
        <f>IF(N1378="zákl. přenesená",J1378,0)</f>
        <v>0</v>
      </c>
      <c r="BH1378" s="150">
        <f>IF(N1378="sníž. přenesená",J1378,0)</f>
        <v>0</v>
      </c>
      <c r="BI1378" s="150">
        <f>IF(N1378="nulová",J1378,0)</f>
        <v>0</v>
      </c>
      <c r="BJ1378" s="19" t="s">
        <v>76</v>
      </c>
      <c r="BK1378" s="150">
        <f>ROUND(I1378*H1378,2)</f>
        <v>0</v>
      </c>
      <c r="BL1378" s="19" t="s">
        <v>98</v>
      </c>
      <c r="BM1378" s="149" t="s">
        <v>2131</v>
      </c>
    </row>
    <row r="1379" spans="2:65" s="1" customFormat="1">
      <c r="B1379" s="34"/>
      <c r="D1379" s="151" t="s">
        <v>417</v>
      </c>
      <c r="F1379" s="152" t="s">
        <v>2086</v>
      </c>
      <c r="I1379" s="153"/>
      <c r="L1379" s="34"/>
      <c r="M1379" s="154"/>
      <c r="T1379" s="55"/>
      <c r="AT1379" s="19" t="s">
        <v>417</v>
      </c>
      <c r="AU1379" s="19" t="s">
        <v>114</v>
      </c>
    </row>
    <row r="1380" spans="2:65" s="12" customFormat="1">
      <c r="B1380" s="155"/>
      <c r="D1380" s="156" t="s">
        <v>419</v>
      </c>
      <c r="E1380" s="157" t="s">
        <v>3</v>
      </c>
      <c r="F1380" s="158" t="s">
        <v>2132</v>
      </c>
      <c r="H1380" s="159">
        <v>0.89200000000000002</v>
      </c>
      <c r="I1380" s="160"/>
      <c r="L1380" s="155"/>
      <c r="M1380" s="161"/>
      <c r="T1380" s="162"/>
      <c r="AT1380" s="157" t="s">
        <v>419</v>
      </c>
      <c r="AU1380" s="157" t="s">
        <v>114</v>
      </c>
      <c r="AV1380" s="12" t="s">
        <v>80</v>
      </c>
      <c r="AW1380" s="12" t="s">
        <v>33</v>
      </c>
      <c r="AX1380" s="12" t="s">
        <v>72</v>
      </c>
      <c r="AY1380" s="157" t="s">
        <v>408</v>
      </c>
    </row>
    <row r="1381" spans="2:65" s="12" customFormat="1">
      <c r="B1381" s="155"/>
      <c r="D1381" s="156" t="s">
        <v>419</v>
      </c>
      <c r="E1381" s="157" t="s">
        <v>3</v>
      </c>
      <c r="F1381" s="158" t="s">
        <v>2133</v>
      </c>
      <c r="H1381" s="159">
        <v>11.124000000000001</v>
      </c>
      <c r="I1381" s="160"/>
      <c r="L1381" s="155"/>
      <c r="M1381" s="161"/>
      <c r="T1381" s="162"/>
      <c r="AT1381" s="157" t="s">
        <v>419</v>
      </c>
      <c r="AU1381" s="157" t="s">
        <v>114</v>
      </c>
      <c r="AV1381" s="12" t="s">
        <v>80</v>
      </c>
      <c r="AW1381" s="12" t="s">
        <v>33</v>
      </c>
      <c r="AX1381" s="12" t="s">
        <v>72</v>
      </c>
      <c r="AY1381" s="157" t="s">
        <v>408</v>
      </c>
    </row>
    <row r="1382" spans="2:65" s="14" customFormat="1">
      <c r="B1382" s="170"/>
      <c r="D1382" s="156" t="s">
        <v>419</v>
      </c>
      <c r="E1382" s="171" t="s">
        <v>3</v>
      </c>
      <c r="F1382" s="172" t="s">
        <v>451</v>
      </c>
      <c r="H1382" s="173">
        <v>12.016</v>
      </c>
      <c r="I1382" s="174"/>
      <c r="L1382" s="170"/>
      <c r="M1382" s="175"/>
      <c r="T1382" s="176"/>
      <c r="AT1382" s="171" t="s">
        <v>419</v>
      </c>
      <c r="AU1382" s="171" t="s">
        <v>114</v>
      </c>
      <c r="AV1382" s="14" t="s">
        <v>415</v>
      </c>
      <c r="AW1382" s="14" t="s">
        <v>33</v>
      </c>
      <c r="AX1382" s="14" t="s">
        <v>76</v>
      </c>
      <c r="AY1382" s="171" t="s">
        <v>408</v>
      </c>
    </row>
    <row r="1383" spans="2:65" s="1" customFormat="1" ht="37.799999999999997" customHeight="1">
      <c r="B1383" s="137"/>
      <c r="C1383" s="138" t="s">
        <v>2134</v>
      </c>
      <c r="D1383" s="138" t="s">
        <v>411</v>
      </c>
      <c r="E1383" s="139" t="s">
        <v>2135</v>
      </c>
      <c r="F1383" s="140" t="s">
        <v>2136</v>
      </c>
      <c r="G1383" s="141" t="s">
        <v>117</v>
      </c>
      <c r="H1383" s="142">
        <v>23.95</v>
      </c>
      <c r="I1383" s="143"/>
      <c r="J1383" s="144">
        <f>ROUND(I1383*H1383,2)</f>
        <v>0</v>
      </c>
      <c r="K1383" s="140" t="s">
        <v>414</v>
      </c>
      <c r="L1383" s="34"/>
      <c r="M1383" s="145" t="s">
        <v>3</v>
      </c>
      <c r="N1383" s="146" t="s">
        <v>43</v>
      </c>
      <c r="P1383" s="147">
        <f>O1383*H1383</f>
        <v>0</v>
      </c>
      <c r="Q1383" s="147">
        <v>1.0015E-2</v>
      </c>
      <c r="R1383" s="147">
        <f>Q1383*H1383</f>
        <v>0.23985925</v>
      </c>
      <c r="S1383" s="147">
        <v>0</v>
      </c>
      <c r="T1383" s="148">
        <f>S1383*H1383</f>
        <v>0</v>
      </c>
      <c r="AR1383" s="149" t="s">
        <v>98</v>
      </c>
      <c r="AT1383" s="149" t="s">
        <v>411</v>
      </c>
      <c r="AU1383" s="149" t="s">
        <v>114</v>
      </c>
      <c r="AY1383" s="19" t="s">
        <v>408</v>
      </c>
      <c r="BE1383" s="150">
        <f>IF(N1383="základní",J1383,0)</f>
        <v>0</v>
      </c>
      <c r="BF1383" s="150">
        <f>IF(N1383="snížená",J1383,0)</f>
        <v>0</v>
      </c>
      <c r="BG1383" s="150">
        <f>IF(N1383="zákl. přenesená",J1383,0)</f>
        <v>0</v>
      </c>
      <c r="BH1383" s="150">
        <f>IF(N1383="sníž. přenesená",J1383,0)</f>
        <v>0</v>
      </c>
      <c r="BI1383" s="150">
        <f>IF(N1383="nulová",J1383,0)</f>
        <v>0</v>
      </c>
      <c r="BJ1383" s="19" t="s">
        <v>76</v>
      </c>
      <c r="BK1383" s="150">
        <f>ROUND(I1383*H1383,2)</f>
        <v>0</v>
      </c>
      <c r="BL1383" s="19" t="s">
        <v>98</v>
      </c>
      <c r="BM1383" s="149" t="s">
        <v>2137</v>
      </c>
    </row>
    <row r="1384" spans="2:65" s="1" customFormat="1">
      <c r="B1384" s="34"/>
      <c r="D1384" s="151" t="s">
        <v>417</v>
      </c>
      <c r="F1384" s="152" t="s">
        <v>2138</v>
      </c>
      <c r="I1384" s="153"/>
      <c r="L1384" s="34"/>
      <c r="M1384" s="154"/>
      <c r="T1384" s="55"/>
      <c r="AT1384" s="19" t="s">
        <v>417</v>
      </c>
      <c r="AU1384" s="19" t="s">
        <v>114</v>
      </c>
    </row>
    <row r="1385" spans="2:65" s="12" customFormat="1">
      <c r="B1385" s="155"/>
      <c r="D1385" s="156" t="s">
        <v>419</v>
      </c>
      <c r="E1385" s="157" t="s">
        <v>3</v>
      </c>
      <c r="F1385" s="158" t="s">
        <v>2139</v>
      </c>
      <c r="H1385" s="159">
        <v>23.95</v>
      </c>
      <c r="I1385" s="160"/>
      <c r="L1385" s="155"/>
      <c r="M1385" s="161"/>
      <c r="T1385" s="162"/>
      <c r="AT1385" s="157" t="s">
        <v>419</v>
      </c>
      <c r="AU1385" s="157" t="s">
        <v>114</v>
      </c>
      <c r="AV1385" s="12" t="s">
        <v>80</v>
      </c>
      <c r="AW1385" s="12" t="s">
        <v>33</v>
      </c>
      <c r="AX1385" s="12" t="s">
        <v>76</v>
      </c>
      <c r="AY1385" s="157" t="s">
        <v>408</v>
      </c>
    </row>
    <row r="1386" spans="2:65" s="11" customFormat="1" ht="20.85" customHeight="1">
      <c r="B1386" s="125"/>
      <c r="D1386" s="126" t="s">
        <v>71</v>
      </c>
      <c r="E1386" s="135" t="s">
        <v>2140</v>
      </c>
      <c r="F1386" s="135" t="s">
        <v>2141</v>
      </c>
      <c r="I1386" s="128"/>
      <c r="J1386" s="136">
        <f>BK1386</f>
        <v>0</v>
      </c>
      <c r="L1386" s="125"/>
      <c r="M1386" s="130"/>
      <c r="P1386" s="131">
        <f>SUM(P1387:P1399)</f>
        <v>0</v>
      </c>
      <c r="R1386" s="131">
        <f>SUM(R1387:R1399)</f>
        <v>3.9094284000000007E-2</v>
      </c>
      <c r="T1386" s="132">
        <f>SUM(T1387:T1399)</f>
        <v>0</v>
      </c>
      <c r="AR1386" s="126" t="s">
        <v>80</v>
      </c>
      <c r="AT1386" s="133" t="s">
        <v>71</v>
      </c>
      <c r="AU1386" s="133" t="s">
        <v>80</v>
      </c>
      <c r="AY1386" s="126" t="s">
        <v>408</v>
      </c>
      <c r="BK1386" s="134">
        <f>SUM(BK1387:BK1399)</f>
        <v>0</v>
      </c>
    </row>
    <row r="1387" spans="2:65" s="1" customFormat="1" ht="24.15" customHeight="1">
      <c r="B1387" s="137"/>
      <c r="C1387" s="138" t="s">
        <v>2142</v>
      </c>
      <c r="D1387" s="138" t="s">
        <v>411</v>
      </c>
      <c r="E1387" s="139" t="s">
        <v>2143</v>
      </c>
      <c r="F1387" s="140" t="s">
        <v>2144</v>
      </c>
      <c r="G1387" s="141" t="s">
        <v>650</v>
      </c>
      <c r="H1387" s="142">
        <v>3</v>
      </c>
      <c r="I1387" s="143"/>
      <c r="J1387" s="144">
        <f>ROUND(I1387*H1387,2)</f>
        <v>0</v>
      </c>
      <c r="K1387" s="140" t="s">
        <v>414</v>
      </c>
      <c r="L1387" s="34"/>
      <c r="M1387" s="145" t="s">
        <v>3</v>
      </c>
      <c r="N1387" s="146" t="s">
        <v>43</v>
      </c>
      <c r="P1387" s="147">
        <f>O1387*H1387</f>
        <v>0</v>
      </c>
      <c r="Q1387" s="147">
        <v>1.3004E-5</v>
      </c>
      <c r="R1387" s="147">
        <f>Q1387*H1387</f>
        <v>3.9011999999999999E-5</v>
      </c>
      <c r="S1387" s="147">
        <v>0</v>
      </c>
      <c r="T1387" s="148">
        <f>S1387*H1387</f>
        <v>0</v>
      </c>
      <c r="AR1387" s="149" t="s">
        <v>98</v>
      </c>
      <c r="AT1387" s="149" t="s">
        <v>411</v>
      </c>
      <c r="AU1387" s="149" t="s">
        <v>114</v>
      </c>
      <c r="AY1387" s="19" t="s">
        <v>408</v>
      </c>
      <c r="BE1387" s="150">
        <f>IF(N1387="základní",J1387,0)</f>
        <v>0</v>
      </c>
      <c r="BF1387" s="150">
        <f>IF(N1387="snížená",J1387,0)</f>
        <v>0</v>
      </c>
      <c r="BG1387" s="150">
        <f>IF(N1387="zákl. přenesená",J1387,0)</f>
        <v>0</v>
      </c>
      <c r="BH1387" s="150">
        <f>IF(N1387="sníž. přenesená",J1387,0)</f>
        <v>0</v>
      </c>
      <c r="BI1387" s="150">
        <f>IF(N1387="nulová",J1387,0)</f>
        <v>0</v>
      </c>
      <c r="BJ1387" s="19" t="s">
        <v>76</v>
      </c>
      <c r="BK1387" s="150">
        <f>ROUND(I1387*H1387,2)</f>
        <v>0</v>
      </c>
      <c r="BL1387" s="19" t="s">
        <v>98</v>
      </c>
      <c r="BM1387" s="149" t="s">
        <v>2145</v>
      </c>
    </row>
    <row r="1388" spans="2:65" s="1" customFormat="1">
      <c r="B1388" s="34"/>
      <c r="D1388" s="151" t="s">
        <v>417</v>
      </c>
      <c r="F1388" s="152" t="s">
        <v>2146</v>
      </c>
      <c r="I1388" s="153"/>
      <c r="L1388" s="34"/>
      <c r="M1388" s="154"/>
      <c r="T1388" s="55"/>
      <c r="AT1388" s="19" t="s">
        <v>417</v>
      </c>
      <c r="AU1388" s="19" t="s">
        <v>114</v>
      </c>
    </row>
    <row r="1389" spans="2:65" s="12" customFormat="1">
      <c r="B1389" s="155"/>
      <c r="D1389" s="156" t="s">
        <v>419</v>
      </c>
      <c r="E1389" s="157" t="s">
        <v>3</v>
      </c>
      <c r="F1389" s="158" t="s">
        <v>282</v>
      </c>
      <c r="H1389" s="159">
        <v>3</v>
      </c>
      <c r="I1389" s="160"/>
      <c r="L1389" s="155"/>
      <c r="M1389" s="161"/>
      <c r="T1389" s="162"/>
      <c r="AT1389" s="157" t="s">
        <v>419</v>
      </c>
      <c r="AU1389" s="157" t="s">
        <v>114</v>
      </c>
      <c r="AV1389" s="12" t="s">
        <v>80</v>
      </c>
      <c r="AW1389" s="12" t="s">
        <v>33</v>
      </c>
      <c r="AX1389" s="12" t="s">
        <v>76</v>
      </c>
      <c r="AY1389" s="157" t="s">
        <v>408</v>
      </c>
    </row>
    <row r="1390" spans="2:65" s="1" customFormat="1" ht="24.15" customHeight="1">
      <c r="B1390" s="137"/>
      <c r="C1390" s="177" t="s">
        <v>2147</v>
      </c>
      <c r="D1390" s="177" t="s">
        <v>513</v>
      </c>
      <c r="E1390" s="178" t="s">
        <v>2148</v>
      </c>
      <c r="F1390" s="179" t="s">
        <v>2149</v>
      </c>
      <c r="G1390" s="180" t="s">
        <v>426</v>
      </c>
      <c r="H1390" s="181">
        <v>8.9999999999999993E-3</v>
      </c>
      <c r="I1390" s="182"/>
      <c r="J1390" s="183">
        <f>ROUND(I1390*H1390,2)</f>
        <v>0</v>
      </c>
      <c r="K1390" s="179" t="s">
        <v>414</v>
      </c>
      <c r="L1390" s="184"/>
      <c r="M1390" s="185" t="s">
        <v>3</v>
      </c>
      <c r="N1390" s="186" t="s">
        <v>43</v>
      </c>
      <c r="P1390" s="147">
        <f>O1390*H1390</f>
        <v>0</v>
      </c>
      <c r="Q1390" s="147">
        <v>0.44</v>
      </c>
      <c r="R1390" s="147">
        <f>Q1390*H1390</f>
        <v>3.96E-3</v>
      </c>
      <c r="S1390" s="147">
        <v>0</v>
      </c>
      <c r="T1390" s="148">
        <f>S1390*H1390</f>
        <v>0</v>
      </c>
      <c r="AR1390" s="149" t="s">
        <v>616</v>
      </c>
      <c r="AT1390" s="149" t="s">
        <v>513</v>
      </c>
      <c r="AU1390" s="149" t="s">
        <v>114</v>
      </c>
      <c r="AY1390" s="19" t="s">
        <v>408</v>
      </c>
      <c r="BE1390" s="150">
        <f>IF(N1390="základní",J1390,0)</f>
        <v>0</v>
      </c>
      <c r="BF1390" s="150">
        <f>IF(N1390="snížená",J1390,0)</f>
        <v>0</v>
      </c>
      <c r="BG1390" s="150">
        <f>IF(N1390="zákl. přenesená",J1390,0)</f>
        <v>0</v>
      </c>
      <c r="BH1390" s="150">
        <f>IF(N1390="sníž. přenesená",J1390,0)</f>
        <v>0</v>
      </c>
      <c r="BI1390" s="150">
        <f>IF(N1390="nulová",J1390,0)</f>
        <v>0</v>
      </c>
      <c r="BJ1390" s="19" t="s">
        <v>76</v>
      </c>
      <c r="BK1390" s="150">
        <f>ROUND(I1390*H1390,2)</f>
        <v>0</v>
      </c>
      <c r="BL1390" s="19" t="s">
        <v>98</v>
      </c>
      <c r="BM1390" s="149" t="s">
        <v>2150</v>
      </c>
    </row>
    <row r="1391" spans="2:65" s="1" customFormat="1" ht="28.8">
      <c r="B1391" s="34"/>
      <c r="D1391" s="156" t="s">
        <v>429</v>
      </c>
      <c r="F1391" s="163" t="s">
        <v>2151</v>
      </c>
      <c r="I1391" s="153"/>
      <c r="L1391" s="34"/>
      <c r="M1391" s="154"/>
      <c r="T1391" s="55"/>
      <c r="AT1391" s="19" t="s">
        <v>429</v>
      </c>
      <c r="AU1391" s="19" t="s">
        <v>114</v>
      </c>
    </row>
    <row r="1392" spans="2:65" s="12" customFormat="1">
      <c r="B1392" s="155"/>
      <c r="D1392" s="156" t="s">
        <v>419</v>
      </c>
      <c r="E1392" s="157" t="s">
        <v>3</v>
      </c>
      <c r="F1392" s="158" t="s">
        <v>2152</v>
      </c>
      <c r="H1392" s="159">
        <v>3.6</v>
      </c>
      <c r="I1392" s="160"/>
      <c r="L1392" s="155"/>
      <c r="M1392" s="161"/>
      <c r="T1392" s="162"/>
      <c r="AT1392" s="157" t="s">
        <v>419</v>
      </c>
      <c r="AU1392" s="157" t="s">
        <v>114</v>
      </c>
      <c r="AV1392" s="12" t="s">
        <v>80</v>
      </c>
      <c r="AW1392" s="12" t="s">
        <v>33</v>
      </c>
      <c r="AX1392" s="12" t="s">
        <v>76</v>
      </c>
      <c r="AY1392" s="157" t="s">
        <v>408</v>
      </c>
    </row>
    <row r="1393" spans="2:65" s="12" customFormat="1">
      <c r="B1393" s="155"/>
      <c r="D1393" s="156" t="s">
        <v>419</v>
      </c>
      <c r="F1393" s="158" t="s">
        <v>2153</v>
      </c>
      <c r="H1393" s="159">
        <v>8.9999999999999993E-3</v>
      </c>
      <c r="I1393" s="160"/>
      <c r="L1393" s="155"/>
      <c r="M1393" s="161"/>
      <c r="T1393" s="162"/>
      <c r="AT1393" s="157" t="s">
        <v>419</v>
      </c>
      <c r="AU1393" s="157" t="s">
        <v>114</v>
      </c>
      <c r="AV1393" s="12" t="s">
        <v>80</v>
      </c>
      <c r="AW1393" s="12" t="s">
        <v>4</v>
      </c>
      <c r="AX1393" s="12" t="s">
        <v>76</v>
      </c>
      <c r="AY1393" s="157" t="s">
        <v>408</v>
      </c>
    </row>
    <row r="1394" spans="2:65" s="1" customFormat="1" ht="24.15" customHeight="1">
      <c r="B1394" s="137"/>
      <c r="C1394" s="138" t="s">
        <v>2154</v>
      </c>
      <c r="D1394" s="138" t="s">
        <v>411</v>
      </c>
      <c r="E1394" s="139" t="s">
        <v>2155</v>
      </c>
      <c r="F1394" s="140" t="s">
        <v>2156</v>
      </c>
      <c r="G1394" s="141" t="s">
        <v>117</v>
      </c>
      <c r="H1394" s="142">
        <v>3</v>
      </c>
      <c r="I1394" s="143"/>
      <c r="J1394" s="144">
        <f>ROUND(I1394*H1394,2)</f>
        <v>0</v>
      </c>
      <c r="K1394" s="140" t="s">
        <v>414</v>
      </c>
      <c r="L1394" s="34"/>
      <c r="M1394" s="145" t="s">
        <v>3</v>
      </c>
      <c r="N1394" s="146" t="s">
        <v>43</v>
      </c>
      <c r="P1394" s="147">
        <f>O1394*H1394</f>
        <v>0</v>
      </c>
      <c r="Q1394" s="147">
        <v>1.81924E-4</v>
      </c>
      <c r="R1394" s="147">
        <f>Q1394*H1394</f>
        <v>5.4577200000000003E-4</v>
      </c>
      <c r="S1394" s="147">
        <v>0</v>
      </c>
      <c r="T1394" s="148">
        <f>S1394*H1394</f>
        <v>0</v>
      </c>
      <c r="AR1394" s="149" t="s">
        <v>98</v>
      </c>
      <c r="AT1394" s="149" t="s">
        <v>411</v>
      </c>
      <c r="AU1394" s="149" t="s">
        <v>114</v>
      </c>
      <c r="AY1394" s="19" t="s">
        <v>408</v>
      </c>
      <c r="BE1394" s="150">
        <f>IF(N1394="základní",J1394,0)</f>
        <v>0</v>
      </c>
      <c r="BF1394" s="150">
        <f>IF(N1394="snížená",J1394,0)</f>
        <v>0</v>
      </c>
      <c r="BG1394" s="150">
        <f>IF(N1394="zákl. přenesená",J1394,0)</f>
        <v>0</v>
      </c>
      <c r="BH1394" s="150">
        <f>IF(N1394="sníž. přenesená",J1394,0)</f>
        <v>0</v>
      </c>
      <c r="BI1394" s="150">
        <f>IF(N1394="nulová",J1394,0)</f>
        <v>0</v>
      </c>
      <c r="BJ1394" s="19" t="s">
        <v>76</v>
      </c>
      <c r="BK1394" s="150">
        <f>ROUND(I1394*H1394,2)</f>
        <v>0</v>
      </c>
      <c r="BL1394" s="19" t="s">
        <v>98</v>
      </c>
      <c r="BM1394" s="149" t="s">
        <v>2157</v>
      </c>
    </row>
    <row r="1395" spans="2:65" s="1" customFormat="1">
      <c r="B1395" s="34"/>
      <c r="D1395" s="151" t="s">
        <v>417</v>
      </c>
      <c r="F1395" s="152" t="s">
        <v>2158</v>
      </c>
      <c r="I1395" s="153"/>
      <c r="L1395" s="34"/>
      <c r="M1395" s="154"/>
      <c r="T1395" s="55"/>
      <c r="AT1395" s="19" t="s">
        <v>417</v>
      </c>
      <c r="AU1395" s="19" t="s">
        <v>114</v>
      </c>
    </row>
    <row r="1396" spans="2:65" s="12" customFormat="1">
      <c r="B1396" s="155"/>
      <c r="D1396" s="156" t="s">
        <v>419</v>
      </c>
      <c r="E1396" s="157" t="s">
        <v>3</v>
      </c>
      <c r="F1396" s="158" t="s">
        <v>282</v>
      </c>
      <c r="H1396" s="159">
        <v>3</v>
      </c>
      <c r="I1396" s="160"/>
      <c r="L1396" s="155"/>
      <c r="M1396" s="161"/>
      <c r="T1396" s="162"/>
      <c r="AT1396" s="157" t="s">
        <v>419</v>
      </c>
      <c r="AU1396" s="157" t="s">
        <v>114</v>
      </c>
      <c r="AV1396" s="12" t="s">
        <v>80</v>
      </c>
      <c r="AW1396" s="12" t="s">
        <v>33</v>
      </c>
      <c r="AX1396" s="12" t="s">
        <v>76</v>
      </c>
      <c r="AY1396" s="157" t="s">
        <v>408</v>
      </c>
    </row>
    <row r="1397" spans="2:65" s="1" customFormat="1" ht="44.25" customHeight="1">
      <c r="B1397" s="137"/>
      <c r="C1397" s="138" t="s">
        <v>2159</v>
      </c>
      <c r="D1397" s="138" t="s">
        <v>411</v>
      </c>
      <c r="E1397" s="139" t="s">
        <v>2160</v>
      </c>
      <c r="F1397" s="140" t="s">
        <v>2161</v>
      </c>
      <c r="G1397" s="141" t="s">
        <v>117</v>
      </c>
      <c r="H1397" s="142">
        <v>3</v>
      </c>
      <c r="I1397" s="143"/>
      <c r="J1397" s="144">
        <f>ROUND(I1397*H1397,2)</f>
        <v>0</v>
      </c>
      <c r="K1397" s="140" t="s">
        <v>414</v>
      </c>
      <c r="L1397" s="34"/>
      <c r="M1397" s="145" t="s">
        <v>3</v>
      </c>
      <c r="N1397" s="146" t="s">
        <v>43</v>
      </c>
      <c r="P1397" s="147">
        <f>O1397*H1397</f>
        <v>0</v>
      </c>
      <c r="Q1397" s="147">
        <v>1.1516500000000001E-2</v>
      </c>
      <c r="R1397" s="147">
        <f>Q1397*H1397</f>
        <v>3.4549500000000004E-2</v>
      </c>
      <c r="S1397" s="147">
        <v>0</v>
      </c>
      <c r="T1397" s="148">
        <f>S1397*H1397</f>
        <v>0</v>
      </c>
      <c r="AR1397" s="149" t="s">
        <v>98</v>
      </c>
      <c r="AT1397" s="149" t="s">
        <v>411</v>
      </c>
      <c r="AU1397" s="149" t="s">
        <v>114</v>
      </c>
      <c r="AY1397" s="19" t="s">
        <v>408</v>
      </c>
      <c r="BE1397" s="150">
        <f>IF(N1397="základní",J1397,0)</f>
        <v>0</v>
      </c>
      <c r="BF1397" s="150">
        <f>IF(N1397="snížená",J1397,0)</f>
        <v>0</v>
      </c>
      <c r="BG1397" s="150">
        <f>IF(N1397="zákl. přenesená",J1397,0)</f>
        <v>0</v>
      </c>
      <c r="BH1397" s="150">
        <f>IF(N1397="sníž. přenesená",J1397,0)</f>
        <v>0</v>
      </c>
      <c r="BI1397" s="150">
        <f>IF(N1397="nulová",J1397,0)</f>
        <v>0</v>
      </c>
      <c r="BJ1397" s="19" t="s">
        <v>76</v>
      </c>
      <c r="BK1397" s="150">
        <f>ROUND(I1397*H1397,2)</f>
        <v>0</v>
      </c>
      <c r="BL1397" s="19" t="s">
        <v>98</v>
      </c>
      <c r="BM1397" s="149" t="s">
        <v>2162</v>
      </c>
    </row>
    <row r="1398" spans="2:65" s="1" customFormat="1">
      <c r="B1398" s="34"/>
      <c r="D1398" s="151" t="s">
        <v>417</v>
      </c>
      <c r="F1398" s="152" t="s">
        <v>2163</v>
      </c>
      <c r="I1398" s="153"/>
      <c r="L1398" s="34"/>
      <c r="M1398" s="154"/>
      <c r="T1398" s="55"/>
      <c r="AT1398" s="19" t="s">
        <v>417</v>
      </c>
      <c r="AU1398" s="19" t="s">
        <v>114</v>
      </c>
    </row>
    <row r="1399" spans="2:65" s="12" customFormat="1">
      <c r="B1399" s="155"/>
      <c r="D1399" s="156" t="s">
        <v>419</v>
      </c>
      <c r="E1399" s="157" t="s">
        <v>3</v>
      </c>
      <c r="F1399" s="158" t="s">
        <v>282</v>
      </c>
      <c r="H1399" s="159">
        <v>3</v>
      </c>
      <c r="I1399" s="160"/>
      <c r="L1399" s="155"/>
      <c r="M1399" s="161"/>
      <c r="T1399" s="162"/>
      <c r="AT1399" s="157" t="s">
        <v>419</v>
      </c>
      <c r="AU1399" s="157" t="s">
        <v>114</v>
      </c>
      <c r="AV1399" s="12" t="s">
        <v>80</v>
      </c>
      <c r="AW1399" s="12" t="s">
        <v>33</v>
      </c>
      <c r="AX1399" s="12" t="s">
        <v>76</v>
      </c>
      <c r="AY1399" s="157" t="s">
        <v>408</v>
      </c>
    </row>
    <row r="1400" spans="2:65" s="11" customFormat="1" ht="22.8" customHeight="1">
      <c r="B1400" s="125"/>
      <c r="D1400" s="126" t="s">
        <v>71</v>
      </c>
      <c r="E1400" s="135" t="s">
        <v>2164</v>
      </c>
      <c r="F1400" s="135" t="s">
        <v>2165</v>
      </c>
      <c r="I1400" s="128"/>
      <c r="J1400" s="136">
        <f>BK1400</f>
        <v>0</v>
      </c>
      <c r="L1400" s="125"/>
      <c r="M1400" s="130"/>
      <c r="P1400" s="131">
        <f>P1401+SUM(P1402:P1416)+P1457</f>
        <v>0</v>
      </c>
      <c r="R1400" s="131">
        <f>R1401+SUM(R1402:R1416)+R1457</f>
        <v>7.4560580071924996</v>
      </c>
      <c r="T1400" s="132">
        <f>T1401+SUM(T1402:T1416)+T1457</f>
        <v>0</v>
      </c>
      <c r="AR1400" s="126" t="s">
        <v>80</v>
      </c>
      <c r="AT1400" s="133" t="s">
        <v>71</v>
      </c>
      <c r="AU1400" s="133" t="s">
        <v>76</v>
      </c>
      <c r="AY1400" s="126" t="s">
        <v>408</v>
      </c>
      <c r="BK1400" s="134">
        <f>BK1401+SUM(BK1402:BK1416)+BK1457</f>
        <v>0</v>
      </c>
    </row>
    <row r="1401" spans="2:65" s="1" customFormat="1" ht="44.25" customHeight="1">
      <c r="B1401" s="137"/>
      <c r="C1401" s="138" t="s">
        <v>2166</v>
      </c>
      <c r="D1401" s="138" t="s">
        <v>411</v>
      </c>
      <c r="E1401" s="139" t="s">
        <v>2167</v>
      </c>
      <c r="F1401" s="140" t="s">
        <v>2168</v>
      </c>
      <c r="G1401" s="141" t="s">
        <v>650</v>
      </c>
      <c r="H1401" s="142">
        <v>5.32</v>
      </c>
      <c r="I1401" s="143"/>
      <c r="J1401" s="144">
        <f>ROUND(I1401*H1401,2)</f>
        <v>0</v>
      </c>
      <c r="K1401" s="140" t="s">
        <v>414</v>
      </c>
      <c r="L1401" s="34"/>
      <c r="M1401" s="145" t="s">
        <v>3</v>
      </c>
      <c r="N1401" s="146" t="s">
        <v>43</v>
      </c>
      <c r="P1401" s="147">
        <f>O1401*H1401</f>
        <v>0</v>
      </c>
      <c r="Q1401" s="147">
        <v>1.295E-2</v>
      </c>
      <c r="R1401" s="147">
        <f>Q1401*H1401</f>
        <v>6.8893999999999997E-2</v>
      </c>
      <c r="S1401" s="147">
        <v>0</v>
      </c>
      <c r="T1401" s="148">
        <f>S1401*H1401</f>
        <v>0</v>
      </c>
      <c r="AR1401" s="149" t="s">
        <v>98</v>
      </c>
      <c r="AT1401" s="149" t="s">
        <v>411</v>
      </c>
      <c r="AU1401" s="149" t="s">
        <v>80</v>
      </c>
      <c r="AY1401" s="19" t="s">
        <v>408</v>
      </c>
      <c r="BE1401" s="150">
        <f>IF(N1401="základní",J1401,0)</f>
        <v>0</v>
      </c>
      <c r="BF1401" s="150">
        <f>IF(N1401="snížená",J1401,0)</f>
        <v>0</v>
      </c>
      <c r="BG1401" s="150">
        <f>IF(N1401="zákl. přenesená",J1401,0)</f>
        <v>0</v>
      </c>
      <c r="BH1401" s="150">
        <f>IF(N1401="sníž. přenesená",J1401,0)</f>
        <v>0</v>
      </c>
      <c r="BI1401" s="150">
        <f>IF(N1401="nulová",J1401,0)</f>
        <v>0</v>
      </c>
      <c r="BJ1401" s="19" t="s">
        <v>76</v>
      </c>
      <c r="BK1401" s="150">
        <f>ROUND(I1401*H1401,2)</f>
        <v>0</v>
      </c>
      <c r="BL1401" s="19" t="s">
        <v>98</v>
      </c>
      <c r="BM1401" s="149" t="s">
        <v>2169</v>
      </c>
    </row>
    <row r="1402" spans="2:65" s="1" customFormat="1">
      <c r="B1402" s="34"/>
      <c r="D1402" s="151" t="s">
        <v>417</v>
      </c>
      <c r="F1402" s="152" t="s">
        <v>2170</v>
      </c>
      <c r="I1402" s="153"/>
      <c r="L1402" s="34"/>
      <c r="M1402" s="154"/>
      <c r="T1402" s="55"/>
      <c r="AT1402" s="19" t="s">
        <v>417</v>
      </c>
      <c r="AU1402" s="19" t="s">
        <v>80</v>
      </c>
    </row>
    <row r="1403" spans="2:65" s="13" customFormat="1">
      <c r="B1403" s="164"/>
      <c r="D1403" s="156" t="s">
        <v>419</v>
      </c>
      <c r="E1403" s="165" t="s">
        <v>3</v>
      </c>
      <c r="F1403" s="166" t="s">
        <v>2171</v>
      </c>
      <c r="H1403" s="165" t="s">
        <v>3</v>
      </c>
      <c r="I1403" s="167"/>
      <c r="L1403" s="164"/>
      <c r="M1403" s="168"/>
      <c r="T1403" s="169"/>
      <c r="AT1403" s="165" t="s">
        <v>419</v>
      </c>
      <c r="AU1403" s="165" t="s">
        <v>80</v>
      </c>
      <c r="AV1403" s="13" t="s">
        <v>76</v>
      </c>
      <c r="AW1403" s="13" t="s">
        <v>33</v>
      </c>
      <c r="AX1403" s="13" t="s">
        <v>72</v>
      </c>
      <c r="AY1403" s="165" t="s">
        <v>408</v>
      </c>
    </row>
    <row r="1404" spans="2:65" s="12" customFormat="1">
      <c r="B1404" s="155"/>
      <c r="D1404" s="156" t="s">
        <v>419</v>
      </c>
      <c r="E1404" s="157" t="s">
        <v>3</v>
      </c>
      <c r="F1404" s="158" t="s">
        <v>2172</v>
      </c>
      <c r="H1404" s="159">
        <v>5.32</v>
      </c>
      <c r="I1404" s="160"/>
      <c r="L1404" s="155"/>
      <c r="M1404" s="161"/>
      <c r="T1404" s="162"/>
      <c r="AT1404" s="157" t="s">
        <v>419</v>
      </c>
      <c r="AU1404" s="157" t="s">
        <v>80</v>
      </c>
      <c r="AV1404" s="12" t="s">
        <v>80</v>
      </c>
      <c r="AW1404" s="12" t="s">
        <v>33</v>
      </c>
      <c r="AX1404" s="12" t="s">
        <v>76</v>
      </c>
      <c r="AY1404" s="157" t="s">
        <v>408</v>
      </c>
    </row>
    <row r="1405" spans="2:65" s="1" customFormat="1" ht="33" customHeight="1">
      <c r="B1405" s="137"/>
      <c r="C1405" s="138" t="s">
        <v>2173</v>
      </c>
      <c r="D1405" s="138" t="s">
        <v>411</v>
      </c>
      <c r="E1405" s="139" t="s">
        <v>2174</v>
      </c>
      <c r="F1405" s="140" t="s">
        <v>2175</v>
      </c>
      <c r="G1405" s="141" t="s">
        <v>117</v>
      </c>
      <c r="H1405" s="142">
        <v>6.8</v>
      </c>
      <c r="I1405" s="143"/>
      <c r="J1405" s="144">
        <f>ROUND(I1405*H1405,2)</f>
        <v>0</v>
      </c>
      <c r="K1405" s="140" t="s">
        <v>414</v>
      </c>
      <c r="L1405" s="34"/>
      <c r="M1405" s="145" t="s">
        <v>3</v>
      </c>
      <c r="N1405" s="146" t="s">
        <v>43</v>
      </c>
      <c r="P1405" s="147">
        <f>O1405*H1405</f>
        <v>0</v>
      </c>
      <c r="Q1405" s="147">
        <v>1.5746389999999999E-2</v>
      </c>
      <c r="R1405" s="147">
        <f>Q1405*H1405</f>
        <v>0.10707545199999999</v>
      </c>
      <c r="S1405" s="147">
        <v>0</v>
      </c>
      <c r="T1405" s="148">
        <f>S1405*H1405</f>
        <v>0</v>
      </c>
      <c r="AR1405" s="149" t="s">
        <v>98</v>
      </c>
      <c r="AT1405" s="149" t="s">
        <v>411</v>
      </c>
      <c r="AU1405" s="149" t="s">
        <v>80</v>
      </c>
      <c r="AY1405" s="19" t="s">
        <v>408</v>
      </c>
      <c r="BE1405" s="150">
        <f>IF(N1405="základní",J1405,0)</f>
        <v>0</v>
      </c>
      <c r="BF1405" s="150">
        <f>IF(N1405="snížená",J1405,0)</f>
        <v>0</v>
      </c>
      <c r="BG1405" s="150">
        <f>IF(N1405="zákl. přenesená",J1405,0)</f>
        <v>0</v>
      </c>
      <c r="BH1405" s="150">
        <f>IF(N1405="sníž. přenesená",J1405,0)</f>
        <v>0</v>
      </c>
      <c r="BI1405" s="150">
        <f>IF(N1405="nulová",J1405,0)</f>
        <v>0</v>
      </c>
      <c r="BJ1405" s="19" t="s">
        <v>76</v>
      </c>
      <c r="BK1405" s="150">
        <f>ROUND(I1405*H1405,2)</f>
        <v>0</v>
      </c>
      <c r="BL1405" s="19" t="s">
        <v>98</v>
      </c>
      <c r="BM1405" s="149" t="s">
        <v>2176</v>
      </c>
    </row>
    <row r="1406" spans="2:65" s="1" customFormat="1">
      <c r="B1406" s="34"/>
      <c r="D1406" s="151" t="s">
        <v>417</v>
      </c>
      <c r="F1406" s="152" t="s">
        <v>2177</v>
      </c>
      <c r="I1406" s="153"/>
      <c r="L1406" s="34"/>
      <c r="M1406" s="154"/>
      <c r="T1406" s="55"/>
      <c r="AT1406" s="19" t="s">
        <v>417</v>
      </c>
      <c r="AU1406" s="19" t="s">
        <v>80</v>
      </c>
    </row>
    <row r="1407" spans="2:65" s="12" customFormat="1">
      <c r="B1407" s="155"/>
      <c r="D1407" s="156" t="s">
        <v>419</v>
      </c>
      <c r="E1407" s="157" t="s">
        <v>3</v>
      </c>
      <c r="F1407" s="158" t="s">
        <v>2178</v>
      </c>
      <c r="H1407" s="159">
        <v>2.4</v>
      </c>
      <c r="I1407" s="160"/>
      <c r="L1407" s="155"/>
      <c r="M1407" s="161"/>
      <c r="T1407" s="162"/>
      <c r="AT1407" s="157" t="s">
        <v>419</v>
      </c>
      <c r="AU1407" s="157" t="s">
        <v>80</v>
      </c>
      <c r="AV1407" s="12" t="s">
        <v>80</v>
      </c>
      <c r="AW1407" s="12" t="s">
        <v>33</v>
      </c>
      <c r="AX1407" s="12" t="s">
        <v>72</v>
      </c>
      <c r="AY1407" s="157" t="s">
        <v>408</v>
      </c>
    </row>
    <row r="1408" spans="2:65" s="12" customFormat="1">
      <c r="B1408" s="155"/>
      <c r="D1408" s="156" t="s">
        <v>419</v>
      </c>
      <c r="E1408" s="157" t="s">
        <v>3</v>
      </c>
      <c r="F1408" s="158" t="s">
        <v>2179</v>
      </c>
      <c r="H1408" s="159">
        <v>4.4000000000000004</v>
      </c>
      <c r="I1408" s="160"/>
      <c r="L1408" s="155"/>
      <c r="M1408" s="161"/>
      <c r="T1408" s="162"/>
      <c r="AT1408" s="157" t="s">
        <v>419</v>
      </c>
      <c r="AU1408" s="157" t="s">
        <v>80</v>
      </c>
      <c r="AV1408" s="12" t="s">
        <v>80</v>
      </c>
      <c r="AW1408" s="12" t="s">
        <v>33</v>
      </c>
      <c r="AX1408" s="12" t="s">
        <v>72</v>
      </c>
      <c r="AY1408" s="157" t="s">
        <v>408</v>
      </c>
    </row>
    <row r="1409" spans="2:65" s="14" customFormat="1">
      <c r="B1409" s="170"/>
      <c r="D1409" s="156" t="s">
        <v>419</v>
      </c>
      <c r="E1409" s="171" t="s">
        <v>3</v>
      </c>
      <c r="F1409" s="172" t="s">
        <v>451</v>
      </c>
      <c r="H1409" s="173">
        <v>6.8</v>
      </c>
      <c r="I1409" s="174"/>
      <c r="L1409" s="170"/>
      <c r="M1409" s="175"/>
      <c r="T1409" s="176"/>
      <c r="AT1409" s="171" t="s">
        <v>419</v>
      </c>
      <c r="AU1409" s="171" t="s">
        <v>80</v>
      </c>
      <c r="AV1409" s="14" t="s">
        <v>415</v>
      </c>
      <c r="AW1409" s="14" t="s">
        <v>33</v>
      </c>
      <c r="AX1409" s="14" t="s">
        <v>76</v>
      </c>
      <c r="AY1409" s="171" t="s">
        <v>408</v>
      </c>
    </row>
    <row r="1410" spans="2:65" s="1" customFormat="1" ht="55.5" customHeight="1">
      <c r="B1410" s="137"/>
      <c r="C1410" s="138" t="s">
        <v>2180</v>
      </c>
      <c r="D1410" s="138" t="s">
        <v>411</v>
      </c>
      <c r="E1410" s="139" t="s">
        <v>2181</v>
      </c>
      <c r="F1410" s="140" t="s">
        <v>2182</v>
      </c>
      <c r="G1410" s="141" t="s">
        <v>561</v>
      </c>
      <c r="H1410" s="142">
        <v>3</v>
      </c>
      <c r="I1410" s="143"/>
      <c r="J1410" s="144">
        <f>ROUND(I1410*H1410,2)</f>
        <v>0</v>
      </c>
      <c r="K1410" s="140" t="s">
        <v>414</v>
      </c>
      <c r="L1410" s="34"/>
      <c r="M1410" s="145" t="s">
        <v>3</v>
      </c>
      <c r="N1410" s="146" t="s">
        <v>43</v>
      </c>
      <c r="P1410" s="147">
        <f>O1410*H1410</f>
        <v>0</v>
      </c>
      <c r="Q1410" s="147">
        <v>2.3578000000000002E-2</v>
      </c>
      <c r="R1410" s="147">
        <f>Q1410*H1410</f>
        <v>7.0734000000000005E-2</v>
      </c>
      <c r="S1410" s="147">
        <v>0</v>
      </c>
      <c r="T1410" s="148">
        <f>S1410*H1410</f>
        <v>0</v>
      </c>
      <c r="AR1410" s="149" t="s">
        <v>98</v>
      </c>
      <c r="AT1410" s="149" t="s">
        <v>411</v>
      </c>
      <c r="AU1410" s="149" t="s">
        <v>80</v>
      </c>
      <c r="AY1410" s="19" t="s">
        <v>408</v>
      </c>
      <c r="BE1410" s="150">
        <f>IF(N1410="základní",J1410,0)</f>
        <v>0</v>
      </c>
      <c r="BF1410" s="150">
        <f>IF(N1410="snížená",J1410,0)</f>
        <v>0</v>
      </c>
      <c r="BG1410" s="150">
        <f>IF(N1410="zákl. přenesená",J1410,0)</f>
        <v>0</v>
      </c>
      <c r="BH1410" s="150">
        <f>IF(N1410="sníž. přenesená",J1410,0)</f>
        <v>0</v>
      </c>
      <c r="BI1410" s="150">
        <f>IF(N1410="nulová",J1410,0)</f>
        <v>0</v>
      </c>
      <c r="BJ1410" s="19" t="s">
        <v>76</v>
      </c>
      <c r="BK1410" s="150">
        <f>ROUND(I1410*H1410,2)</f>
        <v>0</v>
      </c>
      <c r="BL1410" s="19" t="s">
        <v>98</v>
      </c>
      <c r="BM1410" s="149" t="s">
        <v>2183</v>
      </c>
    </row>
    <row r="1411" spans="2:65" s="1" customFormat="1">
      <c r="B1411" s="34"/>
      <c r="D1411" s="151" t="s">
        <v>417</v>
      </c>
      <c r="F1411" s="152" t="s">
        <v>2184</v>
      </c>
      <c r="I1411" s="153"/>
      <c r="L1411" s="34"/>
      <c r="M1411" s="154"/>
      <c r="T1411" s="55"/>
      <c r="AT1411" s="19" t="s">
        <v>417</v>
      </c>
      <c r="AU1411" s="19" t="s">
        <v>80</v>
      </c>
    </row>
    <row r="1412" spans="2:65" s="1" customFormat="1" ht="37.799999999999997" customHeight="1">
      <c r="B1412" s="137"/>
      <c r="C1412" s="138" t="s">
        <v>2185</v>
      </c>
      <c r="D1412" s="138" t="s">
        <v>411</v>
      </c>
      <c r="E1412" s="139" t="s">
        <v>2186</v>
      </c>
      <c r="F1412" s="140" t="s">
        <v>2187</v>
      </c>
      <c r="G1412" s="141" t="s">
        <v>117</v>
      </c>
      <c r="H1412" s="142">
        <v>0.5</v>
      </c>
      <c r="I1412" s="143"/>
      <c r="J1412" s="144">
        <f>ROUND(I1412*H1412,2)</f>
        <v>0</v>
      </c>
      <c r="K1412" s="140" t="s">
        <v>414</v>
      </c>
      <c r="L1412" s="34"/>
      <c r="M1412" s="145" t="s">
        <v>3</v>
      </c>
      <c r="N1412" s="146" t="s">
        <v>43</v>
      </c>
      <c r="P1412" s="147">
        <f>O1412*H1412</f>
        <v>0</v>
      </c>
      <c r="Q1412" s="147">
        <v>1.4789999999999999E-2</v>
      </c>
      <c r="R1412" s="147">
        <f>Q1412*H1412</f>
        <v>7.3949999999999997E-3</v>
      </c>
      <c r="S1412" s="147">
        <v>0</v>
      </c>
      <c r="T1412" s="148">
        <f>S1412*H1412</f>
        <v>0</v>
      </c>
      <c r="AR1412" s="149" t="s">
        <v>98</v>
      </c>
      <c r="AT1412" s="149" t="s">
        <v>411</v>
      </c>
      <c r="AU1412" s="149" t="s">
        <v>80</v>
      </c>
      <c r="AY1412" s="19" t="s">
        <v>408</v>
      </c>
      <c r="BE1412" s="150">
        <f>IF(N1412="základní",J1412,0)</f>
        <v>0</v>
      </c>
      <c r="BF1412" s="150">
        <f>IF(N1412="snížená",J1412,0)</f>
        <v>0</v>
      </c>
      <c r="BG1412" s="150">
        <f>IF(N1412="zákl. přenesená",J1412,0)</f>
        <v>0</v>
      </c>
      <c r="BH1412" s="150">
        <f>IF(N1412="sníž. přenesená",J1412,0)</f>
        <v>0</v>
      </c>
      <c r="BI1412" s="150">
        <f>IF(N1412="nulová",J1412,0)</f>
        <v>0</v>
      </c>
      <c r="BJ1412" s="19" t="s">
        <v>76</v>
      </c>
      <c r="BK1412" s="150">
        <f>ROUND(I1412*H1412,2)</f>
        <v>0</v>
      </c>
      <c r="BL1412" s="19" t="s">
        <v>98</v>
      </c>
      <c r="BM1412" s="149" t="s">
        <v>2188</v>
      </c>
    </row>
    <row r="1413" spans="2:65" s="1" customFormat="1">
      <c r="B1413" s="34"/>
      <c r="D1413" s="151" t="s">
        <v>417</v>
      </c>
      <c r="F1413" s="152" t="s">
        <v>2189</v>
      </c>
      <c r="I1413" s="153"/>
      <c r="L1413" s="34"/>
      <c r="M1413" s="154"/>
      <c r="T1413" s="55"/>
      <c r="AT1413" s="19" t="s">
        <v>417</v>
      </c>
      <c r="AU1413" s="19" t="s">
        <v>80</v>
      </c>
    </row>
    <row r="1414" spans="2:65" s="1" customFormat="1" ht="76.349999999999994" customHeight="1">
      <c r="B1414" s="137"/>
      <c r="C1414" s="138" t="s">
        <v>2190</v>
      </c>
      <c r="D1414" s="138" t="s">
        <v>411</v>
      </c>
      <c r="E1414" s="139" t="s">
        <v>2191</v>
      </c>
      <c r="F1414" s="140" t="s">
        <v>2192</v>
      </c>
      <c r="G1414" s="141" t="s">
        <v>501</v>
      </c>
      <c r="H1414" s="142">
        <v>7.4560000000000004</v>
      </c>
      <c r="I1414" s="143"/>
      <c r="J1414" s="144">
        <f>ROUND(I1414*H1414,2)</f>
        <v>0</v>
      </c>
      <c r="K1414" s="140" t="s">
        <v>414</v>
      </c>
      <c r="L1414" s="34"/>
      <c r="M1414" s="145" t="s">
        <v>3</v>
      </c>
      <c r="N1414" s="146" t="s">
        <v>43</v>
      </c>
      <c r="P1414" s="147">
        <f>O1414*H1414</f>
        <v>0</v>
      </c>
      <c r="Q1414" s="147">
        <v>0</v>
      </c>
      <c r="R1414" s="147">
        <f>Q1414*H1414</f>
        <v>0</v>
      </c>
      <c r="S1414" s="147">
        <v>0</v>
      </c>
      <c r="T1414" s="148">
        <f>S1414*H1414</f>
        <v>0</v>
      </c>
      <c r="AR1414" s="149" t="s">
        <v>98</v>
      </c>
      <c r="AT1414" s="149" t="s">
        <v>411</v>
      </c>
      <c r="AU1414" s="149" t="s">
        <v>80</v>
      </c>
      <c r="AY1414" s="19" t="s">
        <v>408</v>
      </c>
      <c r="BE1414" s="150">
        <f>IF(N1414="základní",J1414,0)</f>
        <v>0</v>
      </c>
      <c r="BF1414" s="150">
        <f>IF(N1414="snížená",J1414,0)</f>
        <v>0</v>
      </c>
      <c r="BG1414" s="150">
        <f>IF(N1414="zákl. přenesená",J1414,0)</f>
        <v>0</v>
      </c>
      <c r="BH1414" s="150">
        <f>IF(N1414="sníž. přenesená",J1414,0)</f>
        <v>0</v>
      </c>
      <c r="BI1414" s="150">
        <f>IF(N1414="nulová",J1414,0)</f>
        <v>0</v>
      </c>
      <c r="BJ1414" s="19" t="s">
        <v>76</v>
      </c>
      <c r="BK1414" s="150">
        <f>ROUND(I1414*H1414,2)</f>
        <v>0</v>
      </c>
      <c r="BL1414" s="19" t="s">
        <v>98</v>
      </c>
      <c r="BM1414" s="149" t="s">
        <v>2193</v>
      </c>
    </row>
    <row r="1415" spans="2:65" s="1" customFormat="1">
      <c r="B1415" s="34"/>
      <c r="D1415" s="151" t="s">
        <v>417</v>
      </c>
      <c r="F1415" s="152" t="s">
        <v>2194</v>
      </c>
      <c r="I1415" s="153"/>
      <c r="L1415" s="34"/>
      <c r="M1415" s="154"/>
      <c r="T1415" s="55"/>
      <c r="AT1415" s="19" t="s">
        <v>417</v>
      </c>
      <c r="AU1415" s="19" t="s">
        <v>80</v>
      </c>
    </row>
    <row r="1416" spans="2:65" s="11" customFormat="1" ht="20.85" customHeight="1">
      <c r="B1416" s="125"/>
      <c r="D1416" s="126" t="s">
        <v>71</v>
      </c>
      <c r="E1416" s="135" t="s">
        <v>2195</v>
      </c>
      <c r="F1416" s="135" t="s">
        <v>2196</v>
      </c>
      <c r="I1416" s="128"/>
      <c r="J1416" s="136">
        <f>BK1416</f>
        <v>0</v>
      </c>
      <c r="L1416" s="125"/>
      <c r="M1416" s="130"/>
      <c r="P1416" s="131">
        <f>SUM(P1417:P1456)</f>
        <v>0</v>
      </c>
      <c r="R1416" s="131">
        <f>SUM(R1417:R1456)</f>
        <v>6.5070848351924999</v>
      </c>
      <c r="T1416" s="132">
        <f>SUM(T1417:T1456)</f>
        <v>0</v>
      </c>
      <c r="AR1416" s="126" t="s">
        <v>80</v>
      </c>
      <c r="AT1416" s="133" t="s">
        <v>71</v>
      </c>
      <c r="AU1416" s="133" t="s">
        <v>80</v>
      </c>
      <c r="AY1416" s="126" t="s">
        <v>408</v>
      </c>
      <c r="BK1416" s="134">
        <f>SUM(BK1417:BK1456)</f>
        <v>0</v>
      </c>
    </row>
    <row r="1417" spans="2:65" s="1" customFormat="1" ht="49.05" customHeight="1">
      <c r="B1417" s="137"/>
      <c r="C1417" s="138" t="s">
        <v>2197</v>
      </c>
      <c r="D1417" s="138" t="s">
        <v>411</v>
      </c>
      <c r="E1417" s="139" t="s">
        <v>2198</v>
      </c>
      <c r="F1417" s="140" t="s">
        <v>2199</v>
      </c>
      <c r="G1417" s="141" t="s">
        <v>117</v>
      </c>
      <c r="H1417" s="142">
        <v>209.68700000000001</v>
      </c>
      <c r="I1417" s="143"/>
      <c r="J1417" s="144">
        <f>ROUND(I1417*H1417,2)</f>
        <v>0</v>
      </c>
      <c r="K1417" s="140" t="s">
        <v>414</v>
      </c>
      <c r="L1417" s="34"/>
      <c r="M1417" s="145" t="s">
        <v>3</v>
      </c>
      <c r="N1417" s="146" t="s">
        <v>43</v>
      </c>
      <c r="P1417" s="147">
        <f>O1417*H1417</f>
        <v>0</v>
      </c>
      <c r="Q1417" s="147">
        <v>1.200843E-2</v>
      </c>
      <c r="R1417" s="147">
        <f>Q1417*H1417</f>
        <v>2.5180116614100001</v>
      </c>
      <c r="S1417" s="147">
        <v>0</v>
      </c>
      <c r="T1417" s="148">
        <f>S1417*H1417</f>
        <v>0</v>
      </c>
      <c r="AR1417" s="149" t="s">
        <v>98</v>
      </c>
      <c r="AT1417" s="149" t="s">
        <v>411</v>
      </c>
      <c r="AU1417" s="149" t="s">
        <v>114</v>
      </c>
      <c r="AY1417" s="19" t="s">
        <v>408</v>
      </c>
      <c r="BE1417" s="150">
        <f>IF(N1417="základní",J1417,0)</f>
        <v>0</v>
      </c>
      <c r="BF1417" s="150">
        <f>IF(N1417="snížená",J1417,0)</f>
        <v>0</v>
      </c>
      <c r="BG1417" s="150">
        <f>IF(N1417="zákl. přenesená",J1417,0)</f>
        <v>0</v>
      </c>
      <c r="BH1417" s="150">
        <f>IF(N1417="sníž. přenesená",J1417,0)</f>
        <v>0</v>
      </c>
      <c r="BI1417" s="150">
        <f>IF(N1417="nulová",J1417,0)</f>
        <v>0</v>
      </c>
      <c r="BJ1417" s="19" t="s">
        <v>76</v>
      </c>
      <c r="BK1417" s="150">
        <f>ROUND(I1417*H1417,2)</f>
        <v>0</v>
      </c>
      <c r="BL1417" s="19" t="s">
        <v>98</v>
      </c>
      <c r="BM1417" s="149" t="s">
        <v>2200</v>
      </c>
    </row>
    <row r="1418" spans="2:65" s="1" customFormat="1">
      <c r="B1418" s="34"/>
      <c r="D1418" s="151" t="s">
        <v>417</v>
      </c>
      <c r="F1418" s="152" t="s">
        <v>2201</v>
      </c>
      <c r="I1418" s="153"/>
      <c r="L1418" s="34"/>
      <c r="M1418" s="154"/>
      <c r="T1418" s="55"/>
      <c r="AT1418" s="19" t="s">
        <v>417</v>
      </c>
      <c r="AU1418" s="19" t="s">
        <v>114</v>
      </c>
    </row>
    <row r="1419" spans="2:65" s="12" customFormat="1">
      <c r="B1419" s="155"/>
      <c r="D1419" s="156" t="s">
        <v>419</v>
      </c>
      <c r="E1419" s="157" t="s">
        <v>3</v>
      </c>
      <c r="F1419" s="158" t="s">
        <v>288</v>
      </c>
      <c r="H1419" s="159">
        <v>215.55</v>
      </c>
      <c r="I1419" s="160"/>
      <c r="L1419" s="155"/>
      <c r="M1419" s="161"/>
      <c r="T1419" s="162"/>
      <c r="AT1419" s="157" t="s">
        <v>419</v>
      </c>
      <c r="AU1419" s="157" t="s">
        <v>114</v>
      </c>
      <c r="AV1419" s="12" t="s">
        <v>80</v>
      </c>
      <c r="AW1419" s="12" t="s">
        <v>33</v>
      </c>
      <c r="AX1419" s="12" t="s">
        <v>72</v>
      </c>
      <c r="AY1419" s="157" t="s">
        <v>408</v>
      </c>
    </row>
    <row r="1420" spans="2:65" s="12" customFormat="1">
      <c r="B1420" s="155"/>
      <c r="D1420" s="156" t="s">
        <v>419</v>
      </c>
      <c r="E1420" s="157" t="s">
        <v>3</v>
      </c>
      <c r="F1420" s="158" t="s">
        <v>2202</v>
      </c>
      <c r="H1420" s="159">
        <v>-5.8630000000000004</v>
      </c>
      <c r="I1420" s="160"/>
      <c r="L1420" s="155"/>
      <c r="M1420" s="161"/>
      <c r="T1420" s="162"/>
      <c r="AT1420" s="157" t="s">
        <v>419</v>
      </c>
      <c r="AU1420" s="157" t="s">
        <v>114</v>
      </c>
      <c r="AV1420" s="12" t="s">
        <v>80</v>
      </c>
      <c r="AW1420" s="12" t="s">
        <v>33</v>
      </c>
      <c r="AX1420" s="12" t="s">
        <v>72</v>
      </c>
      <c r="AY1420" s="157" t="s">
        <v>408</v>
      </c>
    </row>
    <row r="1421" spans="2:65" s="14" customFormat="1">
      <c r="B1421" s="170"/>
      <c r="D1421" s="156" t="s">
        <v>419</v>
      </c>
      <c r="E1421" s="171" t="s">
        <v>3</v>
      </c>
      <c r="F1421" s="172" t="s">
        <v>451</v>
      </c>
      <c r="H1421" s="173">
        <v>209.68700000000001</v>
      </c>
      <c r="I1421" s="174"/>
      <c r="L1421" s="170"/>
      <c r="M1421" s="175"/>
      <c r="T1421" s="176"/>
      <c r="AT1421" s="171" t="s">
        <v>419</v>
      </c>
      <c r="AU1421" s="171" t="s">
        <v>114</v>
      </c>
      <c r="AV1421" s="14" t="s">
        <v>415</v>
      </c>
      <c r="AW1421" s="14" t="s">
        <v>33</v>
      </c>
      <c r="AX1421" s="14" t="s">
        <v>76</v>
      </c>
      <c r="AY1421" s="171" t="s">
        <v>408</v>
      </c>
    </row>
    <row r="1422" spans="2:65" s="1" customFormat="1" ht="55.5" customHeight="1">
      <c r="B1422" s="137"/>
      <c r="C1422" s="138" t="s">
        <v>2203</v>
      </c>
      <c r="D1422" s="138" t="s">
        <v>411</v>
      </c>
      <c r="E1422" s="139" t="s">
        <v>2204</v>
      </c>
      <c r="F1422" s="140" t="s">
        <v>2205</v>
      </c>
      <c r="G1422" s="141" t="s">
        <v>117</v>
      </c>
      <c r="H1422" s="142">
        <v>5.8630000000000004</v>
      </c>
      <c r="I1422" s="143"/>
      <c r="J1422" s="144">
        <f>ROUND(I1422*H1422,2)</f>
        <v>0</v>
      </c>
      <c r="K1422" s="140" t="s">
        <v>414</v>
      </c>
      <c r="L1422" s="34"/>
      <c r="M1422" s="145" t="s">
        <v>3</v>
      </c>
      <c r="N1422" s="146" t="s">
        <v>43</v>
      </c>
      <c r="P1422" s="147">
        <f>O1422*H1422</f>
        <v>0</v>
      </c>
      <c r="Q1422" s="147">
        <v>1.232343E-2</v>
      </c>
      <c r="R1422" s="147">
        <f>Q1422*H1422</f>
        <v>7.2252270090000001E-2</v>
      </c>
      <c r="S1422" s="147">
        <v>0</v>
      </c>
      <c r="T1422" s="148">
        <f>S1422*H1422</f>
        <v>0</v>
      </c>
      <c r="AR1422" s="149" t="s">
        <v>98</v>
      </c>
      <c r="AT1422" s="149" t="s">
        <v>411</v>
      </c>
      <c r="AU1422" s="149" t="s">
        <v>114</v>
      </c>
      <c r="AY1422" s="19" t="s">
        <v>408</v>
      </c>
      <c r="BE1422" s="150">
        <f>IF(N1422="základní",J1422,0)</f>
        <v>0</v>
      </c>
      <c r="BF1422" s="150">
        <f>IF(N1422="snížená",J1422,0)</f>
        <v>0</v>
      </c>
      <c r="BG1422" s="150">
        <f>IF(N1422="zákl. přenesená",J1422,0)</f>
        <v>0</v>
      </c>
      <c r="BH1422" s="150">
        <f>IF(N1422="sníž. přenesená",J1422,0)</f>
        <v>0</v>
      </c>
      <c r="BI1422" s="150">
        <f>IF(N1422="nulová",J1422,0)</f>
        <v>0</v>
      </c>
      <c r="BJ1422" s="19" t="s">
        <v>76</v>
      </c>
      <c r="BK1422" s="150">
        <f>ROUND(I1422*H1422,2)</f>
        <v>0</v>
      </c>
      <c r="BL1422" s="19" t="s">
        <v>98</v>
      </c>
      <c r="BM1422" s="149" t="s">
        <v>2206</v>
      </c>
    </row>
    <row r="1423" spans="2:65" s="1" customFormat="1">
      <c r="B1423" s="34"/>
      <c r="D1423" s="151" t="s">
        <v>417</v>
      </c>
      <c r="F1423" s="152" t="s">
        <v>2207</v>
      </c>
      <c r="I1423" s="153"/>
      <c r="L1423" s="34"/>
      <c r="M1423" s="154"/>
      <c r="T1423" s="55"/>
      <c r="AT1423" s="19" t="s">
        <v>417</v>
      </c>
      <c r="AU1423" s="19" t="s">
        <v>114</v>
      </c>
    </row>
    <row r="1424" spans="2:65" s="12" customFormat="1">
      <c r="B1424" s="155"/>
      <c r="D1424" s="156" t="s">
        <v>419</v>
      </c>
      <c r="E1424" s="157" t="s">
        <v>3</v>
      </c>
      <c r="F1424" s="158" t="s">
        <v>1985</v>
      </c>
      <c r="H1424" s="159">
        <v>5.8630000000000004</v>
      </c>
      <c r="I1424" s="160"/>
      <c r="L1424" s="155"/>
      <c r="M1424" s="161"/>
      <c r="T1424" s="162"/>
      <c r="AT1424" s="157" t="s">
        <v>419</v>
      </c>
      <c r="AU1424" s="157" t="s">
        <v>114</v>
      </c>
      <c r="AV1424" s="12" t="s">
        <v>80</v>
      </c>
      <c r="AW1424" s="12" t="s">
        <v>33</v>
      </c>
      <c r="AX1424" s="12" t="s">
        <v>76</v>
      </c>
      <c r="AY1424" s="157" t="s">
        <v>408</v>
      </c>
    </row>
    <row r="1425" spans="2:65" s="1" customFormat="1" ht="49.05" customHeight="1">
      <c r="B1425" s="137"/>
      <c r="C1425" s="138" t="s">
        <v>2208</v>
      </c>
      <c r="D1425" s="138" t="s">
        <v>411</v>
      </c>
      <c r="E1425" s="139" t="s">
        <v>2209</v>
      </c>
      <c r="F1425" s="140" t="s">
        <v>2210</v>
      </c>
      <c r="G1425" s="141" t="s">
        <v>117</v>
      </c>
      <c r="H1425" s="142">
        <v>181.82499999999999</v>
      </c>
      <c r="I1425" s="143"/>
      <c r="J1425" s="144">
        <f>ROUND(I1425*H1425,2)</f>
        <v>0</v>
      </c>
      <c r="K1425" s="140" t="s">
        <v>414</v>
      </c>
      <c r="L1425" s="34"/>
      <c r="M1425" s="145" t="s">
        <v>3</v>
      </c>
      <c r="N1425" s="146" t="s">
        <v>43</v>
      </c>
      <c r="P1425" s="147">
        <f>O1425*H1425</f>
        <v>0</v>
      </c>
      <c r="Q1425" s="147">
        <v>1.22014909E-2</v>
      </c>
      <c r="R1425" s="147">
        <f>Q1425*H1425</f>
        <v>2.2185360828924998</v>
      </c>
      <c r="S1425" s="147">
        <v>0</v>
      </c>
      <c r="T1425" s="148">
        <f>S1425*H1425</f>
        <v>0</v>
      </c>
      <c r="AR1425" s="149" t="s">
        <v>98</v>
      </c>
      <c r="AT1425" s="149" t="s">
        <v>411</v>
      </c>
      <c r="AU1425" s="149" t="s">
        <v>114</v>
      </c>
      <c r="AY1425" s="19" t="s">
        <v>408</v>
      </c>
      <c r="BE1425" s="150">
        <f>IF(N1425="základní",J1425,0)</f>
        <v>0</v>
      </c>
      <c r="BF1425" s="150">
        <f>IF(N1425="snížená",J1425,0)</f>
        <v>0</v>
      </c>
      <c r="BG1425" s="150">
        <f>IF(N1425="zákl. přenesená",J1425,0)</f>
        <v>0</v>
      </c>
      <c r="BH1425" s="150">
        <f>IF(N1425="sníž. přenesená",J1425,0)</f>
        <v>0</v>
      </c>
      <c r="BI1425" s="150">
        <f>IF(N1425="nulová",J1425,0)</f>
        <v>0</v>
      </c>
      <c r="BJ1425" s="19" t="s">
        <v>76</v>
      </c>
      <c r="BK1425" s="150">
        <f>ROUND(I1425*H1425,2)</f>
        <v>0</v>
      </c>
      <c r="BL1425" s="19" t="s">
        <v>98</v>
      </c>
      <c r="BM1425" s="149" t="s">
        <v>2211</v>
      </c>
    </row>
    <row r="1426" spans="2:65" s="1" customFormat="1">
      <c r="B1426" s="34"/>
      <c r="D1426" s="151" t="s">
        <v>417</v>
      </c>
      <c r="F1426" s="152" t="s">
        <v>2212</v>
      </c>
      <c r="I1426" s="153"/>
      <c r="L1426" s="34"/>
      <c r="M1426" s="154"/>
      <c r="T1426" s="55"/>
      <c r="AT1426" s="19" t="s">
        <v>417</v>
      </c>
      <c r="AU1426" s="19" t="s">
        <v>114</v>
      </c>
    </row>
    <row r="1427" spans="2:65" s="12" customFormat="1">
      <c r="B1427" s="155"/>
      <c r="D1427" s="156" t="s">
        <v>419</v>
      </c>
      <c r="E1427" s="157" t="s">
        <v>3</v>
      </c>
      <c r="F1427" s="158" t="s">
        <v>296</v>
      </c>
      <c r="H1427" s="159">
        <v>181.82499999999999</v>
      </c>
      <c r="I1427" s="160"/>
      <c r="L1427" s="155"/>
      <c r="M1427" s="161"/>
      <c r="T1427" s="162"/>
      <c r="AT1427" s="157" t="s">
        <v>419</v>
      </c>
      <c r="AU1427" s="157" t="s">
        <v>114</v>
      </c>
      <c r="AV1427" s="12" t="s">
        <v>80</v>
      </c>
      <c r="AW1427" s="12" t="s">
        <v>33</v>
      </c>
      <c r="AX1427" s="12" t="s">
        <v>72</v>
      </c>
      <c r="AY1427" s="157" t="s">
        <v>408</v>
      </c>
    </row>
    <row r="1428" spans="2:65" s="14" customFormat="1">
      <c r="B1428" s="170"/>
      <c r="D1428" s="156" t="s">
        <v>419</v>
      </c>
      <c r="E1428" s="171" t="s">
        <v>3</v>
      </c>
      <c r="F1428" s="172" t="s">
        <v>451</v>
      </c>
      <c r="H1428" s="173">
        <v>181.82499999999999</v>
      </c>
      <c r="I1428" s="174"/>
      <c r="L1428" s="170"/>
      <c r="M1428" s="175"/>
      <c r="T1428" s="176"/>
      <c r="AT1428" s="171" t="s">
        <v>419</v>
      </c>
      <c r="AU1428" s="171" t="s">
        <v>114</v>
      </c>
      <c r="AV1428" s="14" t="s">
        <v>415</v>
      </c>
      <c r="AW1428" s="14" t="s">
        <v>33</v>
      </c>
      <c r="AX1428" s="14" t="s">
        <v>76</v>
      </c>
      <c r="AY1428" s="171" t="s">
        <v>408</v>
      </c>
    </row>
    <row r="1429" spans="2:65" s="1" customFormat="1" ht="49.05" customHeight="1">
      <c r="B1429" s="137"/>
      <c r="C1429" s="138" t="s">
        <v>2213</v>
      </c>
      <c r="D1429" s="138" t="s">
        <v>411</v>
      </c>
      <c r="E1429" s="139" t="s">
        <v>2214</v>
      </c>
      <c r="F1429" s="140" t="s">
        <v>2215</v>
      </c>
      <c r="G1429" s="141" t="s">
        <v>117</v>
      </c>
      <c r="H1429" s="142">
        <v>29.64</v>
      </c>
      <c r="I1429" s="143"/>
      <c r="J1429" s="144">
        <f>ROUND(I1429*H1429,2)</f>
        <v>0</v>
      </c>
      <c r="K1429" s="140" t="s">
        <v>414</v>
      </c>
      <c r="L1429" s="34"/>
      <c r="M1429" s="145" t="s">
        <v>3</v>
      </c>
      <c r="N1429" s="146" t="s">
        <v>43</v>
      </c>
      <c r="P1429" s="147">
        <f>O1429*H1429</f>
        <v>0</v>
      </c>
      <c r="Q1429" s="147">
        <v>1.2588719999999999E-2</v>
      </c>
      <c r="R1429" s="147">
        <f>Q1429*H1429</f>
        <v>0.37312966079999998</v>
      </c>
      <c r="S1429" s="147">
        <v>0</v>
      </c>
      <c r="T1429" s="148">
        <f>S1429*H1429</f>
        <v>0</v>
      </c>
      <c r="AR1429" s="149" t="s">
        <v>98</v>
      </c>
      <c r="AT1429" s="149" t="s">
        <v>411</v>
      </c>
      <c r="AU1429" s="149" t="s">
        <v>114</v>
      </c>
      <c r="AY1429" s="19" t="s">
        <v>408</v>
      </c>
      <c r="BE1429" s="150">
        <f>IF(N1429="základní",J1429,0)</f>
        <v>0</v>
      </c>
      <c r="BF1429" s="150">
        <f>IF(N1429="snížená",J1429,0)</f>
        <v>0</v>
      </c>
      <c r="BG1429" s="150">
        <f>IF(N1429="zákl. přenesená",J1429,0)</f>
        <v>0</v>
      </c>
      <c r="BH1429" s="150">
        <f>IF(N1429="sníž. přenesená",J1429,0)</f>
        <v>0</v>
      </c>
      <c r="BI1429" s="150">
        <f>IF(N1429="nulová",J1429,0)</f>
        <v>0</v>
      </c>
      <c r="BJ1429" s="19" t="s">
        <v>76</v>
      </c>
      <c r="BK1429" s="150">
        <f>ROUND(I1429*H1429,2)</f>
        <v>0</v>
      </c>
      <c r="BL1429" s="19" t="s">
        <v>98</v>
      </c>
      <c r="BM1429" s="149" t="s">
        <v>2216</v>
      </c>
    </row>
    <row r="1430" spans="2:65" s="1" customFormat="1">
      <c r="B1430" s="34"/>
      <c r="D1430" s="151" t="s">
        <v>417</v>
      </c>
      <c r="F1430" s="152" t="s">
        <v>2217</v>
      </c>
      <c r="I1430" s="153"/>
      <c r="L1430" s="34"/>
      <c r="M1430" s="154"/>
      <c r="T1430" s="55"/>
      <c r="AT1430" s="19" t="s">
        <v>417</v>
      </c>
      <c r="AU1430" s="19" t="s">
        <v>114</v>
      </c>
    </row>
    <row r="1431" spans="2:65" s="12" customFormat="1">
      <c r="B1431" s="155"/>
      <c r="D1431" s="156" t="s">
        <v>419</v>
      </c>
      <c r="E1431" s="157" t="s">
        <v>3</v>
      </c>
      <c r="F1431" s="158" t="s">
        <v>300</v>
      </c>
      <c r="H1431" s="159">
        <v>29.64</v>
      </c>
      <c r="I1431" s="160"/>
      <c r="L1431" s="155"/>
      <c r="M1431" s="161"/>
      <c r="T1431" s="162"/>
      <c r="AT1431" s="157" t="s">
        <v>419</v>
      </c>
      <c r="AU1431" s="157" t="s">
        <v>114</v>
      </c>
      <c r="AV1431" s="12" t="s">
        <v>80</v>
      </c>
      <c r="AW1431" s="12" t="s">
        <v>33</v>
      </c>
      <c r="AX1431" s="12" t="s">
        <v>76</v>
      </c>
      <c r="AY1431" s="157" t="s">
        <v>408</v>
      </c>
    </row>
    <row r="1432" spans="2:65" s="1" customFormat="1" ht="49.05" customHeight="1">
      <c r="B1432" s="137"/>
      <c r="C1432" s="138" t="s">
        <v>2218</v>
      </c>
      <c r="D1432" s="138" t="s">
        <v>411</v>
      </c>
      <c r="E1432" s="139" t="s">
        <v>2209</v>
      </c>
      <c r="F1432" s="140" t="s">
        <v>2210</v>
      </c>
      <c r="G1432" s="141" t="s">
        <v>117</v>
      </c>
      <c r="H1432" s="142">
        <v>73.094999999999999</v>
      </c>
      <c r="I1432" s="143"/>
      <c r="J1432" s="144">
        <f>ROUND(I1432*H1432,2)</f>
        <v>0</v>
      </c>
      <c r="K1432" s="140" t="s">
        <v>414</v>
      </c>
      <c r="L1432" s="34"/>
      <c r="M1432" s="145" t="s">
        <v>3</v>
      </c>
      <c r="N1432" s="146" t="s">
        <v>43</v>
      </c>
      <c r="P1432" s="147">
        <f>O1432*H1432</f>
        <v>0</v>
      </c>
      <c r="Q1432" s="147">
        <v>1.2200000000000001E-2</v>
      </c>
      <c r="R1432" s="147">
        <f>Q1432*H1432</f>
        <v>0.89175900000000008</v>
      </c>
      <c r="S1432" s="147">
        <v>0</v>
      </c>
      <c r="T1432" s="148">
        <f>S1432*H1432</f>
        <v>0</v>
      </c>
      <c r="AR1432" s="149" t="s">
        <v>98</v>
      </c>
      <c r="AT1432" s="149" t="s">
        <v>411</v>
      </c>
      <c r="AU1432" s="149" t="s">
        <v>114</v>
      </c>
      <c r="AY1432" s="19" t="s">
        <v>408</v>
      </c>
      <c r="BE1432" s="150">
        <f>IF(N1432="základní",J1432,0)</f>
        <v>0</v>
      </c>
      <c r="BF1432" s="150">
        <f>IF(N1432="snížená",J1432,0)</f>
        <v>0</v>
      </c>
      <c r="BG1432" s="150">
        <f>IF(N1432="zákl. přenesená",J1432,0)</f>
        <v>0</v>
      </c>
      <c r="BH1432" s="150">
        <f>IF(N1432="sníž. přenesená",J1432,0)</f>
        <v>0</v>
      </c>
      <c r="BI1432" s="150">
        <f>IF(N1432="nulová",J1432,0)</f>
        <v>0</v>
      </c>
      <c r="BJ1432" s="19" t="s">
        <v>76</v>
      </c>
      <c r="BK1432" s="150">
        <f>ROUND(I1432*H1432,2)</f>
        <v>0</v>
      </c>
      <c r="BL1432" s="19" t="s">
        <v>98</v>
      </c>
      <c r="BM1432" s="149" t="s">
        <v>2219</v>
      </c>
    </row>
    <row r="1433" spans="2:65" s="1" customFormat="1">
      <c r="B1433" s="34"/>
      <c r="D1433" s="151" t="s">
        <v>417</v>
      </c>
      <c r="F1433" s="152" t="s">
        <v>2212</v>
      </c>
      <c r="I1433" s="153"/>
      <c r="L1433" s="34"/>
      <c r="M1433" s="154"/>
      <c r="T1433" s="55"/>
      <c r="AT1433" s="19" t="s">
        <v>417</v>
      </c>
      <c r="AU1433" s="19" t="s">
        <v>114</v>
      </c>
    </row>
    <row r="1434" spans="2:65" s="13" customFormat="1">
      <c r="B1434" s="164"/>
      <c r="D1434" s="156" t="s">
        <v>419</v>
      </c>
      <c r="E1434" s="165" t="s">
        <v>3</v>
      </c>
      <c r="F1434" s="166" t="s">
        <v>2220</v>
      </c>
      <c r="H1434" s="165" t="s">
        <v>3</v>
      </c>
      <c r="I1434" s="167"/>
      <c r="L1434" s="164"/>
      <c r="M1434" s="168"/>
      <c r="T1434" s="169"/>
      <c r="AT1434" s="165" t="s">
        <v>419</v>
      </c>
      <c r="AU1434" s="165" t="s">
        <v>114</v>
      </c>
      <c r="AV1434" s="13" t="s">
        <v>76</v>
      </c>
      <c r="AW1434" s="13" t="s">
        <v>33</v>
      </c>
      <c r="AX1434" s="13" t="s">
        <v>72</v>
      </c>
      <c r="AY1434" s="165" t="s">
        <v>408</v>
      </c>
    </row>
    <row r="1435" spans="2:65" s="12" customFormat="1">
      <c r="B1435" s="155"/>
      <c r="D1435" s="156" t="s">
        <v>419</v>
      </c>
      <c r="E1435" s="157" t="s">
        <v>3</v>
      </c>
      <c r="F1435" s="158" t="s">
        <v>2221</v>
      </c>
      <c r="H1435" s="159">
        <v>73.094999999999999</v>
      </c>
      <c r="I1435" s="160"/>
      <c r="L1435" s="155"/>
      <c r="M1435" s="161"/>
      <c r="T1435" s="162"/>
      <c r="AT1435" s="157" t="s">
        <v>419</v>
      </c>
      <c r="AU1435" s="157" t="s">
        <v>114</v>
      </c>
      <c r="AV1435" s="12" t="s">
        <v>80</v>
      </c>
      <c r="AW1435" s="12" t="s">
        <v>33</v>
      </c>
      <c r="AX1435" s="12" t="s">
        <v>72</v>
      </c>
      <c r="AY1435" s="157" t="s">
        <v>408</v>
      </c>
    </row>
    <row r="1436" spans="2:65" s="14" customFormat="1">
      <c r="B1436" s="170"/>
      <c r="D1436" s="156" t="s">
        <v>419</v>
      </c>
      <c r="E1436" s="171" t="s">
        <v>3</v>
      </c>
      <c r="F1436" s="172" t="s">
        <v>451</v>
      </c>
      <c r="H1436" s="173">
        <v>73.094999999999999</v>
      </c>
      <c r="I1436" s="174"/>
      <c r="L1436" s="170"/>
      <c r="M1436" s="175"/>
      <c r="T1436" s="176"/>
      <c r="AT1436" s="171" t="s">
        <v>419</v>
      </c>
      <c r="AU1436" s="171" t="s">
        <v>114</v>
      </c>
      <c r="AV1436" s="14" t="s">
        <v>415</v>
      </c>
      <c r="AW1436" s="14" t="s">
        <v>33</v>
      </c>
      <c r="AX1436" s="14" t="s">
        <v>76</v>
      </c>
      <c r="AY1436" s="171" t="s">
        <v>408</v>
      </c>
    </row>
    <row r="1437" spans="2:65" s="1" customFormat="1" ht="37.799999999999997" customHeight="1">
      <c r="B1437" s="137"/>
      <c r="C1437" s="138" t="s">
        <v>2222</v>
      </c>
      <c r="D1437" s="138" t="s">
        <v>411</v>
      </c>
      <c r="E1437" s="139" t="s">
        <v>2223</v>
      </c>
      <c r="F1437" s="140" t="s">
        <v>2224</v>
      </c>
      <c r="G1437" s="141" t="s">
        <v>117</v>
      </c>
      <c r="H1437" s="142">
        <v>500.11</v>
      </c>
      <c r="I1437" s="143"/>
      <c r="J1437" s="144">
        <f>ROUND(I1437*H1437,2)</f>
        <v>0</v>
      </c>
      <c r="K1437" s="140" t="s">
        <v>414</v>
      </c>
      <c r="L1437" s="34"/>
      <c r="M1437" s="145" t="s">
        <v>3</v>
      </c>
      <c r="N1437" s="146" t="s">
        <v>43</v>
      </c>
      <c r="P1437" s="147">
        <f>O1437*H1437</f>
        <v>0</v>
      </c>
      <c r="Q1437" s="147">
        <v>1E-4</v>
      </c>
      <c r="R1437" s="147">
        <f>Q1437*H1437</f>
        <v>5.0011000000000007E-2</v>
      </c>
      <c r="S1437" s="147">
        <v>0</v>
      </c>
      <c r="T1437" s="148">
        <f>S1437*H1437</f>
        <v>0</v>
      </c>
      <c r="AR1437" s="149" t="s">
        <v>98</v>
      </c>
      <c r="AT1437" s="149" t="s">
        <v>411</v>
      </c>
      <c r="AU1437" s="149" t="s">
        <v>114</v>
      </c>
      <c r="AY1437" s="19" t="s">
        <v>408</v>
      </c>
      <c r="BE1437" s="150">
        <f>IF(N1437="základní",J1437,0)</f>
        <v>0</v>
      </c>
      <c r="BF1437" s="150">
        <f>IF(N1437="snížená",J1437,0)</f>
        <v>0</v>
      </c>
      <c r="BG1437" s="150">
        <f>IF(N1437="zákl. přenesená",J1437,0)</f>
        <v>0</v>
      </c>
      <c r="BH1437" s="150">
        <f>IF(N1437="sníž. přenesená",J1437,0)</f>
        <v>0</v>
      </c>
      <c r="BI1437" s="150">
        <f>IF(N1437="nulová",J1437,0)</f>
        <v>0</v>
      </c>
      <c r="BJ1437" s="19" t="s">
        <v>76</v>
      </c>
      <c r="BK1437" s="150">
        <f>ROUND(I1437*H1437,2)</f>
        <v>0</v>
      </c>
      <c r="BL1437" s="19" t="s">
        <v>98</v>
      </c>
      <c r="BM1437" s="149" t="s">
        <v>2225</v>
      </c>
    </row>
    <row r="1438" spans="2:65" s="1" customFormat="1">
      <c r="B1438" s="34"/>
      <c r="D1438" s="151" t="s">
        <v>417</v>
      </c>
      <c r="F1438" s="152" t="s">
        <v>2226</v>
      </c>
      <c r="I1438" s="153"/>
      <c r="L1438" s="34"/>
      <c r="M1438" s="154"/>
      <c r="T1438" s="55"/>
      <c r="AT1438" s="19" t="s">
        <v>417</v>
      </c>
      <c r="AU1438" s="19" t="s">
        <v>114</v>
      </c>
    </row>
    <row r="1439" spans="2:65" s="1" customFormat="1" ht="44.25" customHeight="1">
      <c r="B1439" s="137"/>
      <c r="C1439" s="138" t="s">
        <v>2227</v>
      </c>
      <c r="D1439" s="138" t="s">
        <v>411</v>
      </c>
      <c r="E1439" s="139" t="s">
        <v>2228</v>
      </c>
      <c r="F1439" s="140" t="s">
        <v>2229</v>
      </c>
      <c r="G1439" s="141" t="s">
        <v>650</v>
      </c>
      <c r="H1439" s="142">
        <v>2</v>
      </c>
      <c r="I1439" s="143"/>
      <c r="J1439" s="144">
        <f>ROUND(I1439*H1439,2)</f>
        <v>0</v>
      </c>
      <c r="K1439" s="140" t="s">
        <v>414</v>
      </c>
      <c r="L1439" s="34"/>
      <c r="M1439" s="145" t="s">
        <v>3</v>
      </c>
      <c r="N1439" s="146" t="s">
        <v>43</v>
      </c>
      <c r="P1439" s="147">
        <f>O1439*H1439</f>
        <v>0</v>
      </c>
      <c r="Q1439" s="147">
        <v>4.3759999999999997E-3</v>
      </c>
      <c r="R1439" s="147">
        <f>Q1439*H1439</f>
        <v>8.7519999999999994E-3</v>
      </c>
      <c r="S1439" s="147">
        <v>0</v>
      </c>
      <c r="T1439" s="148">
        <f>S1439*H1439</f>
        <v>0</v>
      </c>
      <c r="AR1439" s="149" t="s">
        <v>98</v>
      </c>
      <c r="AT1439" s="149" t="s">
        <v>411</v>
      </c>
      <c r="AU1439" s="149" t="s">
        <v>114</v>
      </c>
      <c r="AY1439" s="19" t="s">
        <v>408</v>
      </c>
      <c r="BE1439" s="150">
        <f>IF(N1439="základní",J1439,0)</f>
        <v>0</v>
      </c>
      <c r="BF1439" s="150">
        <f>IF(N1439="snížená",J1439,0)</f>
        <v>0</v>
      </c>
      <c r="BG1439" s="150">
        <f>IF(N1439="zákl. přenesená",J1439,0)</f>
        <v>0</v>
      </c>
      <c r="BH1439" s="150">
        <f>IF(N1439="sníž. přenesená",J1439,0)</f>
        <v>0</v>
      </c>
      <c r="BI1439" s="150">
        <f>IF(N1439="nulová",J1439,0)</f>
        <v>0</v>
      </c>
      <c r="BJ1439" s="19" t="s">
        <v>76</v>
      </c>
      <c r="BK1439" s="150">
        <f>ROUND(I1439*H1439,2)</f>
        <v>0</v>
      </c>
      <c r="BL1439" s="19" t="s">
        <v>98</v>
      </c>
      <c r="BM1439" s="149" t="s">
        <v>2230</v>
      </c>
    </row>
    <row r="1440" spans="2:65" s="1" customFormat="1">
      <c r="B1440" s="34"/>
      <c r="D1440" s="151" t="s">
        <v>417</v>
      </c>
      <c r="F1440" s="152" t="s">
        <v>2231</v>
      </c>
      <c r="I1440" s="153"/>
      <c r="L1440" s="34"/>
      <c r="M1440" s="154"/>
      <c r="T1440" s="55"/>
      <c r="AT1440" s="19" t="s">
        <v>417</v>
      </c>
      <c r="AU1440" s="19" t="s">
        <v>114</v>
      </c>
    </row>
    <row r="1441" spans="2:65" s="12" customFormat="1">
      <c r="B1441" s="155"/>
      <c r="D1441" s="156" t="s">
        <v>419</v>
      </c>
      <c r="E1441" s="157" t="s">
        <v>3</v>
      </c>
      <c r="F1441" s="158" t="s">
        <v>2232</v>
      </c>
      <c r="H1441" s="159">
        <v>2</v>
      </c>
      <c r="I1441" s="160"/>
      <c r="L1441" s="155"/>
      <c r="M1441" s="161"/>
      <c r="T1441" s="162"/>
      <c r="AT1441" s="157" t="s">
        <v>419</v>
      </c>
      <c r="AU1441" s="157" t="s">
        <v>114</v>
      </c>
      <c r="AV1441" s="12" t="s">
        <v>80</v>
      </c>
      <c r="AW1441" s="12" t="s">
        <v>33</v>
      </c>
      <c r="AX1441" s="12" t="s">
        <v>76</v>
      </c>
      <c r="AY1441" s="157" t="s">
        <v>408</v>
      </c>
    </row>
    <row r="1442" spans="2:65" s="1" customFormat="1" ht="24.15" customHeight="1">
      <c r="B1442" s="137"/>
      <c r="C1442" s="138" t="s">
        <v>2233</v>
      </c>
      <c r="D1442" s="138" t="s">
        <v>411</v>
      </c>
      <c r="E1442" s="139" t="s">
        <v>2234</v>
      </c>
      <c r="F1442" s="140" t="s">
        <v>2235</v>
      </c>
      <c r="G1442" s="141" t="s">
        <v>117</v>
      </c>
      <c r="H1442" s="142">
        <v>7.5609999999999999</v>
      </c>
      <c r="I1442" s="143"/>
      <c r="J1442" s="144">
        <f>ROUND(I1442*H1442,2)</f>
        <v>0</v>
      </c>
      <c r="K1442" s="140" t="s">
        <v>414</v>
      </c>
      <c r="L1442" s="34"/>
      <c r="M1442" s="145" t="s">
        <v>3</v>
      </c>
      <c r="N1442" s="146" t="s">
        <v>43</v>
      </c>
      <c r="P1442" s="147">
        <f>O1442*H1442</f>
        <v>0</v>
      </c>
      <c r="Q1442" s="147">
        <v>0</v>
      </c>
      <c r="R1442" s="147">
        <f>Q1442*H1442</f>
        <v>0</v>
      </c>
      <c r="S1442" s="147">
        <v>0</v>
      </c>
      <c r="T1442" s="148">
        <f>S1442*H1442</f>
        <v>0</v>
      </c>
      <c r="AR1442" s="149" t="s">
        <v>98</v>
      </c>
      <c r="AT1442" s="149" t="s">
        <v>411</v>
      </c>
      <c r="AU1442" s="149" t="s">
        <v>114</v>
      </c>
      <c r="AY1442" s="19" t="s">
        <v>408</v>
      </c>
      <c r="BE1442" s="150">
        <f>IF(N1442="základní",J1442,0)</f>
        <v>0</v>
      </c>
      <c r="BF1442" s="150">
        <f>IF(N1442="snížená",J1442,0)</f>
        <v>0</v>
      </c>
      <c r="BG1442" s="150">
        <f>IF(N1442="zákl. přenesená",J1442,0)</f>
        <v>0</v>
      </c>
      <c r="BH1442" s="150">
        <f>IF(N1442="sníž. přenesená",J1442,0)</f>
        <v>0</v>
      </c>
      <c r="BI1442" s="150">
        <f>IF(N1442="nulová",J1442,0)</f>
        <v>0</v>
      </c>
      <c r="BJ1442" s="19" t="s">
        <v>76</v>
      </c>
      <c r="BK1442" s="150">
        <f>ROUND(I1442*H1442,2)</f>
        <v>0</v>
      </c>
      <c r="BL1442" s="19" t="s">
        <v>98</v>
      </c>
      <c r="BM1442" s="149" t="s">
        <v>2236</v>
      </c>
    </row>
    <row r="1443" spans="2:65" s="1" customFormat="1">
      <c r="B1443" s="34"/>
      <c r="D1443" s="151" t="s">
        <v>417</v>
      </c>
      <c r="F1443" s="152" t="s">
        <v>2237</v>
      </c>
      <c r="I1443" s="153"/>
      <c r="L1443" s="34"/>
      <c r="M1443" s="154"/>
      <c r="T1443" s="55"/>
      <c r="AT1443" s="19" t="s">
        <v>417</v>
      </c>
      <c r="AU1443" s="19" t="s">
        <v>114</v>
      </c>
    </row>
    <row r="1444" spans="2:65" s="12" customFormat="1">
      <c r="B1444" s="155"/>
      <c r="D1444" s="156" t="s">
        <v>419</v>
      </c>
      <c r="E1444" s="157" t="s">
        <v>3</v>
      </c>
      <c r="F1444" s="158" t="s">
        <v>2238</v>
      </c>
      <c r="H1444" s="159">
        <v>1.41</v>
      </c>
      <c r="I1444" s="160"/>
      <c r="L1444" s="155"/>
      <c r="M1444" s="161"/>
      <c r="T1444" s="162"/>
      <c r="AT1444" s="157" t="s">
        <v>419</v>
      </c>
      <c r="AU1444" s="157" t="s">
        <v>114</v>
      </c>
      <c r="AV1444" s="12" t="s">
        <v>80</v>
      </c>
      <c r="AW1444" s="12" t="s">
        <v>33</v>
      </c>
      <c r="AX1444" s="12" t="s">
        <v>72</v>
      </c>
      <c r="AY1444" s="157" t="s">
        <v>408</v>
      </c>
    </row>
    <row r="1445" spans="2:65" s="12" customFormat="1">
      <c r="B1445" s="155"/>
      <c r="D1445" s="156" t="s">
        <v>419</v>
      </c>
      <c r="E1445" s="157" t="s">
        <v>3</v>
      </c>
      <c r="F1445" s="158" t="s">
        <v>2239</v>
      </c>
      <c r="H1445" s="159">
        <v>2.36</v>
      </c>
      <c r="I1445" s="160"/>
      <c r="L1445" s="155"/>
      <c r="M1445" s="161"/>
      <c r="T1445" s="162"/>
      <c r="AT1445" s="157" t="s">
        <v>419</v>
      </c>
      <c r="AU1445" s="157" t="s">
        <v>114</v>
      </c>
      <c r="AV1445" s="12" t="s">
        <v>80</v>
      </c>
      <c r="AW1445" s="12" t="s">
        <v>33</v>
      </c>
      <c r="AX1445" s="12" t="s">
        <v>72</v>
      </c>
      <c r="AY1445" s="157" t="s">
        <v>408</v>
      </c>
    </row>
    <row r="1446" spans="2:65" s="12" customFormat="1">
      <c r="B1446" s="155"/>
      <c r="D1446" s="156" t="s">
        <v>419</v>
      </c>
      <c r="E1446" s="157" t="s">
        <v>3</v>
      </c>
      <c r="F1446" s="158" t="s">
        <v>2240</v>
      </c>
      <c r="H1446" s="159">
        <v>1.38</v>
      </c>
      <c r="I1446" s="160"/>
      <c r="L1446" s="155"/>
      <c r="M1446" s="161"/>
      <c r="T1446" s="162"/>
      <c r="AT1446" s="157" t="s">
        <v>419</v>
      </c>
      <c r="AU1446" s="157" t="s">
        <v>114</v>
      </c>
      <c r="AV1446" s="12" t="s">
        <v>80</v>
      </c>
      <c r="AW1446" s="12" t="s">
        <v>33</v>
      </c>
      <c r="AX1446" s="12" t="s">
        <v>72</v>
      </c>
      <c r="AY1446" s="157" t="s">
        <v>408</v>
      </c>
    </row>
    <row r="1447" spans="2:65" s="12" customFormat="1">
      <c r="B1447" s="155"/>
      <c r="D1447" s="156" t="s">
        <v>419</v>
      </c>
      <c r="E1447" s="157" t="s">
        <v>3</v>
      </c>
      <c r="F1447" s="158" t="s">
        <v>2241</v>
      </c>
      <c r="H1447" s="159">
        <v>2.411</v>
      </c>
      <c r="I1447" s="160"/>
      <c r="L1447" s="155"/>
      <c r="M1447" s="161"/>
      <c r="T1447" s="162"/>
      <c r="AT1447" s="157" t="s">
        <v>419</v>
      </c>
      <c r="AU1447" s="157" t="s">
        <v>114</v>
      </c>
      <c r="AV1447" s="12" t="s">
        <v>80</v>
      </c>
      <c r="AW1447" s="12" t="s">
        <v>33</v>
      </c>
      <c r="AX1447" s="12" t="s">
        <v>72</v>
      </c>
      <c r="AY1447" s="157" t="s">
        <v>408</v>
      </c>
    </row>
    <row r="1448" spans="2:65" s="14" customFormat="1">
      <c r="B1448" s="170"/>
      <c r="D1448" s="156" t="s">
        <v>419</v>
      </c>
      <c r="E1448" s="171" t="s">
        <v>3</v>
      </c>
      <c r="F1448" s="172" t="s">
        <v>451</v>
      </c>
      <c r="H1448" s="173">
        <v>7.5609999999999999</v>
      </c>
      <c r="I1448" s="174"/>
      <c r="L1448" s="170"/>
      <c r="M1448" s="175"/>
      <c r="T1448" s="176"/>
      <c r="AT1448" s="171" t="s">
        <v>419</v>
      </c>
      <c r="AU1448" s="171" t="s">
        <v>114</v>
      </c>
      <c r="AV1448" s="14" t="s">
        <v>415</v>
      </c>
      <c r="AW1448" s="14" t="s">
        <v>33</v>
      </c>
      <c r="AX1448" s="14" t="s">
        <v>76</v>
      </c>
      <c r="AY1448" s="171" t="s">
        <v>408</v>
      </c>
    </row>
    <row r="1449" spans="2:65" s="1" customFormat="1" ht="37.799999999999997" customHeight="1">
      <c r="B1449" s="137"/>
      <c r="C1449" s="138" t="s">
        <v>2242</v>
      </c>
      <c r="D1449" s="138" t="s">
        <v>411</v>
      </c>
      <c r="E1449" s="139" t="s">
        <v>2243</v>
      </c>
      <c r="F1449" s="140" t="s">
        <v>2244</v>
      </c>
      <c r="G1449" s="141" t="s">
        <v>650</v>
      </c>
      <c r="H1449" s="142">
        <v>65.92</v>
      </c>
      <c r="I1449" s="143"/>
      <c r="J1449" s="144">
        <f>ROUND(I1449*H1449,2)</f>
        <v>0</v>
      </c>
      <c r="K1449" s="140" t="s">
        <v>414</v>
      </c>
      <c r="L1449" s="34"/>
      <c r="M1449" s="145" t="s">
        <v>3</v>
      </c>
      <c r="N1449" s="146" t="s">
        <v>43</v>
      </c>
      <c r="P1449" s="147">
        <f>O1449*H1449</f>
        <v>0</v>
      </c>
      <c r="Q1449" s="147">
        <v>5.5430000000000002E-3</v>
      </c>
      <c r="R1449" s="147">
        <f>Q1449*H1449</f>
        <v>0.36539456000000003</v>
      </c>
      <c r="S1449" s="147">
        <v>0</v>
      </c>
      <c r="T1449" s="148">
        <f>S1449*H1449</f>
        <v>0</v>
      </c>
      <c r="AR1449" s="149" t="s">
        <v>98</v>
      </c>
      <c r="AT1449" s="149" t="s">
        <v>411</v>
      </c>
      <c r="AU1449" s="149" t="s">
        <v>114</v>
      </c>
      <c r="AY1449" s="19" t="s">
        <v>408</v>
      </c>
      <c r="BE1449" s="150">
        <f>IF(N1449="základní",J1449,0)</f>
        <v>0</v>
      </c>
      <c r="BF1449" s="150">
        <f>IF(N1449="snížená",J1449,0)</f>
        <v>0</v>
      </c>
      <c r="BG1449" s="150">
        <f>IF(N1449="zákl. přenesená",J1449,0)</f>
        <v>0</v>
      </c>
      <c r="BH1449" s="150">
        <f>IF(N1449="sníž. přenesená",J1449,0)</f>
        <v>0</v>
      </c>
      <c r="BI1449" s="150">
        <f>IF(N1449="nulová",J1449,0)</f>
        <v>0</v>
      </c>
      <c r="BJ1449" s="19" t="s">
        <v>76</v>
      </c>
      <c r="BK1449" s="150">
        <f>ROUND(I1449*H1449,2)</f>
        <v>0</v>
      </c>
      <c r="BL1449" s="19" t="s">
        <v>98</v>
      </c>
      <c r="BM1449" s="149" t="s">
        <v>2245</v>
      </c>
    </row>
    <row r="1450" spans="2:65" s="1" customFormat="1">
      <c r="B1450" s="34"/>
      <c r="D1450" s="151" t="s">
        <v>417</v>
      </c>
      <c r="F1450" s="152" t="s">
        <v>2246</v>
      </c>
      <c r="I1450" s="153"/>
      <c r="L1450" s="34"/>
      <c r="M1450" s="154"/>
      <c r="T1450" s="55"/>
      <c r="AT1450" s="19" t="s">
        <v>417</v>
      </c>
      <c r="AU1450" s="19" t="s">
        <v>114</v>
      </c>
    </row>
    <row r="1451" spans="2:65" s="12" customFormat="1">
      <c r="B1451" s="155"/>
      <c r="D1451" s="156" t="s">
        <v>419</v>
      </c>
      <c r="E1451" s="157" t="s">
        <v>3</v>
      </c>
      <c r="F1451" s="158" t="s">
        <v>2247</v>
      </c>
      <c r="H1451" s="159">
        <v>65.92</v>
      </c>
      <c r="I1451" s="160"/>
      <c r="L1451" s="155"/>
      <c r="M1451" s="161"/>
      <c r="T1451" s="162"/>
      <c r="AT1451" s="157" t="s">
        <v>419</v>
      </c>
      <c r="AU1451" s="157" t="s">
        <v>114</v>
      </c>
      <c r="AV1451" s="12" t="s">
        <v>80</v>
      </c>
      <c r="AW1451" s="12" t="s">
        <v>33</v>
      </c>
      <c r="AX1451" s="12" t="s">
        <v>76</v>
      </c>
      <c r="AY1451" s="157" t="s">
        <v>408</v>
      </c>
    </row>
    <row r="1452" spans="2:65" s="1" customFormat="1" ht="44.25" customHeight="1">
      <c r="B1452" s="137"/>
      <c r="C1452" s="138" t="s">
        <v>2248</v>
      </c>
      <c r="D1452" s="138" t="s">
        <v>411</v>
      </c>
      <c r="E1452" s="139" t="s">
        <v>2249</v>
      </c>
      <c r="F1452" s="140" t="s">
        <v>2250</v>
      </c>
      <c r="G1452" s="141" t="s">
        <v>117</v>
      </c>
      <c r="H1452" s="142">
        <v>6.47</v>
      </c>
      <c r="I1452" s="143"/>
      <c r="J1452" s="144">
        <f>ROUND(I1452*H1452,2)</f>
        <v>0</v>
      </c>
      <c r="K1452" s="140" t="s">
        <v>414</v>
      </c>
      <c r="L1452" s="34"/>
      <c r="M1452" s="145" t="s">
        <v>3</v>
      </c>
      <c r="N1452" s="146" t="s">
        <v>43</v>
      </c>
      <c r="P1452" s="147">
        <f>O1452*H1452</f>
        <v>0</v>
      </c>
      <c r="Q1452" s="147">
        <v>0</v>
      </c>
      <c r="R1452" s="147">
        <f>Q1452*H1452</f>
        <v>0</v>
      </c>
      <c r="S1452" s="147">
        <v>0</v>
      </c>
      <c r="T1452" s="148">
        <f>S1452*H1452</f>
        <v>0</v>
      </c>
      <c r="AR1452" s="149" t="s">
        <v>98</v>
      </c>
      <c r="AT1452" s="149" t="s">
        <v>411</v>
      </c>
      <c r="AU1452" s="149" t="s">
        <v>114</v>
      </c>
      <c r="AY1452" s="19" t="s">
        <v>408</v>
      </c>
      <c r="BE1452" s="150">
        <f>IF(N1452="základní",J1452,0)</f>
        <v>0</v>
      </c>
      <c r="BF1452" s="150">
        <f>IF(N1452="snížená",J1452,0)</f>
        <v>0</v>
      </c>
      <c r="BG1452" s="150">
        <f>IF(N1452="zákl. přenesená",J1452,0)</f>
        <v>0</v>
      </c>
      <c r="BH1452" s="150">
        <f>IF(N1452="sníž. přenesená",J1452,0)</f>
        <v>0</v>
      </c>
      <c r="BI1452" s="150">
        <f>IF(N1452="nulová",J1452,0)</f>
        <v>0</v>
      </c>
      <c r="BJ1452" s="19" t="s">
        <v>76</v>
      </c>
      <c r="BK1452" s="150">
        <f>ROUND(I1452*H1452,2)</f>
        <v>0</v>
      </c>
      <c r="BL1452" s="19" t="s">
        <v>98</v>
      </c>
      <c r="BM1452" s="149" t="s">
        <v>2251</v>
      </c>
    </row>
    <row r="1453" spans="2:65" s="1" customFormat="1">
      <c r="B1453" s="34"/>
      <c r="D1453" s="151" t="s">
        <v>417</v>
      </c>
      <c r="F1453" s="152" t="s">
        <v>2252</v>
      </c>
      <c r="I1453" s="153"/>
      <c r="L1453" s="34"/>
      <c r="M1453" s="154"/>
      <c r="T1453" s="55"/>
      <c r="AT1453" s="19" t="s">
        <v>417</v>
      </c>
      <c r="AU1453" s="19" t="s">
        <v>114</v>
      </c>
    </row>
    <row r="1454" spans="2:65" s="12" customFormat="1">
      <c r="B1454" s="155"/>
      <c r="D1454" s="156" t="s">
        <v>419</v>
      </c>
      <c r="E1454" s="157" t="s">
        <v>3</v>
      </c>
      <c r="F1454" s="158" t="s">
        <v>2253</v>
      </c>
      <c r="H1454" s="159">
        <v>6.47</v>
      </c>
      <c r="I1454" s="160"/>
      <c r="L1454" s="155"/>
      <c r="M1454" s="161"/>
      <c r="T1454" s="162"/>
      <c r="AT1454" s="157" t="s">
        <v>419</v>
      </c>
      <c r="AU1454" s="157" t="s">
        <v>114</v>
      </c>
      <c r="AV1454" s="12" t="s">
        <v>80</v>
      </c>
      <c r="AW1454" s="12" t="s">
        <v>33</v>
      </c>
      <c r="AX1454" s="12" t="s">
        <v>76</v>
      </c>
      <c r="AY1454" s="157" t="s">
        <v>408</v>
      </c>
    </row>
    <row r="1455" spans="2:65" s="1" customFormat="1" ht="24.15" customHeight="1">
      <c r="B1455" s="137"/>
      <c r="C1455" s="177" t="s">
        <v>2254</v>
      </c>
      <c r="D1455" s="177" t="s">
        <v>513</v>
      </c>
      <c r="E1455" s="178" t="s">
        <v>2255</v>
      </c>
      <c r="F1455" s="179" t="s">
        <v>2256</v>
      </c>
      <c r="G1455" s="180" t="s">
        <v>117</v>
      </c>
      <c r="H1455" s="181">
        <v>6.5990000000000002</v>
      </c>
      <c r="I1455" s="182"/>
      <c r="J1455" s="183">
        <f>ROUND(I1455*H1455,2)</f>
        <v>0</v>
      </c>
      <c r="K1455" s="179" t="s">
        <v>414</v>
      </c>
      <c r="L1455" s="184"/>
      <c r="M1455" s="185" t="s">
        <v>3</v>
      </c>
      <c r="N1455" s="186" t="s">
        <v>43</v>
      </c>
      <c r="P1455" s="147">
        <f>O1455*H1455</f>
        <v>0</v>
      </c>
      <c r="Q1455" s="147">
        <v>1.4E-3</v>
      </c>
      <c r="R1455" s="147">
        <f>Q1455*H1455</f>
        <v>9.2385999999999996E-3</v>
      </c>
      <c r="S1455" s="147">
        <v>0</v>
      </c>
      <c r="T1455" s="148">
        <f>S1455*H1455</f>
        <v>0</v>
      </c>
      <c r="AR1455" s="149" t="s">
        <v>616</v>
      </c>
      <c r="AT1455" s="149" t="s">
        <v>513</v>
      </c>
      <c r="AU1455" s="149" t="s">
        <v>114</v>
      </c>
      <c r="AY1455" s="19" t="s">
        <v>408</v>
      </c>
      <c r="BE1455" s="150">
        <f>IF(N1455="základní",J1455,0)</f>
        <v>0</v>
      </c>
      <c r="BF1455" s="150">
        <f>IF(N1455="snížená",J1455,0)</f>
        <v>0</v>
      </c>
      <c r="BG1455" s="150">
        <f>IF(N1455="zákl. přenesená",J1455,0)</f>
        <v>0</v>
      </c>
      <c r="BH1455" s="150">
        <f>IF(N1455="sníž. přenesená",J1455,0)</f>
        <v>0</v>
      </c>
      <c r="BI1455" s="150">
        <f>IF(N1455="nulová",J1455,0)</f>
        <v>0</v>
      </c>
      <c r="BJ1455" s="19" t="s">
        <v>76</v>
      </c>
      <c r="BK1455" s="150">
        <f>ROUND(I1455*H1455,2)</f>
        <v>0</v>
      </c>
      <c r="BL1455" s="19" t="s">
        <v>98</v>
      </c>
      <c r="BM1455" s="149" t="s">
        <v>2257</v>
      </c>
    </row>
    <row r="1456" spans="2:65" s="12" customFormat="1">
      <c r="B1456" s="155"/>
      <c r="D1456" s="156" t="s">
        <v>419</v>
      </c>
      <c r="F1456" s="158" t="s">
        <v>2258</v>
      </c>
      <c r="H1456" s="159">
        <v>6.5990000000000002</v>
      </c>
      <c r="I1456" s="160"/>
      <c r="L1456" s="155"/>
      <c r="M1456" s="161"/>
      <c r="T1456" s="162"/>
      <c r="AT1456" s="157" t="s">
        <v>419</v>
      </c>
      <c r="AU1456" s="157" t="s">
        <v>114</v>
      </c>
      <c r="AV1456" s="12" t="s">
        <v>80</v>
      </c>
      <c r="AW1456" s="12" t="s">
        <v>4</v>
      </c>
      <c r="AX1456" s="12" t="s">
        <v>76</v>
      </c>
      <c r="AY1456" s="157" t="s">
        <v>408</v>
      </c>
    </row>
    <row r="1457" spans="2:65" s="11" customFormat="1" ht="20.85" customHeight="1">
      <c r="B1457" s="125"/>
      <c r="D1457" s="126" t="s">
        <v>71</v>
      </c>
      <c r="E1457" s="135" t="s">
        <v>2259</v>
      </c>
      <c r="F1457" s="135" t="s">
        <v>2260</v>
      </c>
      <c r="I1457" s="128"/>
      <c r="J1457" s="136">
        <f>BK1457</f>
        <v>0</v>
      </c>
      <c r="L1457" s="125"/>
      <c r="M1457" s="130"/>
      <c r="P1457" s="131">
        <f>SUM(P1458:P1473)</f>
        <v>0</v>
      </c>
      <c r="R1457" s="131">
        <f>SUM(R1458:R1473)</f>
        <v>0.69487472000000006</v>
      </c>
      <c r="T1457" s="132">
        <f>SUM(T1458:T1473)</f>
        <v>0</v>
      </c>
      <c r="AR1457" s="126" t="s">
        <v>80</v>
      </c>
      <c r="AT1457" s="133" t="s">
        <v>71</v>
      </c>
      <c r="AU1457" s="133" t="s">
        <v>80</v>
      </c>
      <c r="AY1457" s="126" t="s">
        <v>408</v>
      </c>
      <c r="BK1457" s="134">
        <f>SUM(BK1458:BK1473)</f>
        <v>0</v>
      </c>
    </row>
    <row r="1458" spans="2:65" s="1" customFormat="1" ht="24.15" customHeight="1">
      <c r="B1458" s="137"/>
      <c r="C1458" s="138" t="s">
        <v>2261</v>
      </c>
      <c r="D1458" s="138" t="s">
        <v>411</v>
      </c>
      <c r="E1458" s="139" t="s">
        <v>2262</v>
      </c>
      <c r="F1458" s="140" t="s">
        <v>2263</v>
      </c>
      <c r="G1458" s="141" t="s">
        <v>112</v>
      </c>
      <c r="H1458" s="142">
        <v>194.66900000000001</v>
      </c>
      <c r="I1458" s="143"/>
      <c r="J1458" s="144">
        <f>ROUND(I1458*H1458,2)</f>
        <v>0</v>
      </c>
      <c r="K1458" s="140" t="s">
        <v>665</v>
      </c>
      <c r="L1458" s="34"/>
      <c r="M1458" s="145" t="s">
        <v>3</v>
      </c>
      <c r="N1458" s="146" t="s">
        <v>43</v>
      </c>
      <c r="P1458" s="147">
        <f>O1458*H1458</f>
        <v>0</v>
      </c>
      <c r="Q1458" s="147">
        <v>0</v>
      </c>
      <c r="R1458" s="147">
        <f>Q1458*H1458</f>
        <v>0</v>
      </c>
      <c r="S1458" s="147">
        <v>0</v>
      </c>
      <c r="T1458" s="148">
        <f>S1458*H1458</f>
        <v>0</v>
      </c>
      <c r="AR1458" s="149" t="s">
        <v>98</v>
      </c>
      <c r="AT1458" s="149" t="s">
        <v>411</v>
      </c>
      <c r="AU1458" s="149" t="s">
        <v>114</v>
      </c>
      <c r="AY1458" s="19" t="s">
        <v>408</v>
      </c>
      <c r="BE1458" s="150">
        <f>IF(N1458="základní",J1458,0)</f>
        <v>0</v>
      </c>
      <c r="BF1458" s="150">
        <f>IF(N1458="snížená",J1458,0)</f>
        <v>0</v>
      </c>
      <c r="BG1458" s="150">
        <f>IF(N1458="zákl. přenesená",J1458,0)</f>
        <v>0</v>
      </c>
      <c r="BH1458" s="150">
        <f>IF(N1458="sníž. přenesená",J1458,0)</f>
        <v>0</v>
      </c>
      <c r="BI1458" s="150">
        <f>IF(N1458="nulová",J1458,0)</f>
        <v>0</v>
      </c>
      <c r="BJ1458" s="19" t="s">
        <v>76</v>
      </c>
      <c r="BK1458" s="150">
        <f>ROUND(I1458*H1458,2)</f>
        <v>0</v>
      </c>
      <c r="BL1458" s="19" t="s">
        <v>98</v>
      </c>
      <c r="BM1458" s="149" t="s">
        <v>2264</v>
      </c>
    </row>
    <row r="1459" spans="2:65" s="12" customFormat="1">
      <c r="B1459" s="155"/>
      <c r="D1459" s="156" t="s">
        <v>419</v>
      </c>
      <c r="E1459" s="157" t="s">
        <v>3</v>
      </c>
      <c r="F1459" s="158" t="s">
        <v>2265</v>
      </c>
      <c r="H1459" s="159">
        <v>144.66900000000001</v>
      </c>
      <c r="I1459" s="160"/>
      <c r="L1459" s="155"/>
      <c r="M1459" s="161"/>
      <c r="T1459" s="162"/>
      <c r="AT1459" s="157" t="s">
        <v>419</v>
      </c>
      <c r="AU1459" s="157" t="s">
        <v>114</v>
      </c>
      <c r="AV1459" s="12" t="s">
        <v>80</v>
      </c>
      <c r="AW1459" s="12" t="s">
        <v>33</v>
      </c>
      <c r="AX1459" s="12" t="s">
        <v>72</v>
      </c>
      <c r="AY1459" s="157" t="s">
        <v>408</v>
      </c>
    </row>
    <row r="1460" spans="2:65" s="12" customFormat="1">
      <c r="B1460" s="155"/>
      <c r="D1460" s="156" t="s">
        <v>419</v>
      </c>
      <c r="E1460" s="157" t="s">
        <v>3</v>
      </c>
      <c r="F1460" s="158" t="s">
        <v>2266</v>
      </c>
      <c r="H1460" s="159">
        <v>50</v>
      </c>
      <c r="I1460" s="160"/>
      <c r="L1460" s="155"/>
      <c r="M1460" s="161"/>
      <c r="T1460" s="162"/>
      <c r="AT1460" s="157" t="s">
        <v>419</v>
      </c>
      <c r="AU1460" s="157" t="s">
        <v>114</v>
      </c>
      <c r="AV1460" s="12" t="s">
        <v>80</v>
      </c>
      <c r="AW1460" s="12" t="s">
        <v>33</v>
      </c>
      <c r="AX1460" s="12" t="s">
        <v>72</v>
      </c>
      <c r="AY1460" s="157" t="s">
        <v>408</v>
      </c>
    </row>
    <row r="1461" spans="2:65" s="14" customFormat="1">
      <c r="B1461" s="170"/>
      <c r="D1461" s="156" t="s">
        <v>419</v>
      </c>
      <c r="E1461" s="171" t="s">
        <v>3</v>
      </c>
      <c r="F1461" s="172" t="s">
        <v>451</v>
      </c>
      <c r="H1461" s="173">
        <v>194.66900000000001</v>
      </c>
      <c r="I1461" s="174"/>
      <c r="L1461" s="170"/>
      <c r="M1461" s="175"/>
      <c r="T1461" s="176"/>
      <c r="AT1461" s="171" t="s">
        <v>419</v>
      </c>
      <c r="AU1461" s="171" t="s">
        <v>114</v>
      </c>
      <c r="AV1461" s="14" t="s">
        <v>415</v>
      </c>
      <c r="AW1461" s="14" t="s">
        <v>33</v>
      </c>
      <c r="AX1461" s="14" t="s">
        <v>76</v>
      </c>
      <c r="AY1461" s="171" t="s">
        <v>408</v>
      </c>
    </row>
    <row r="1462" spans="2:65" s="1" customFormat="1" ht="24.15" customHeight="1">
      <c r="B1462" s="137"/>
      <c r="C1462" s="177" t="s">
        <v>2267</v>
      </c>
      <c r="D1462" s="177" t="s">
        <v>513</v>
      </c>
      <c r="E1462" s="178" t="s">
        <v>2268</v>
      </c>
      <c r="F1462" s="179" t="s">
        <v>2269</v>
      </c>
      <c r="G1462" s="180" t="s">
        <v>650</v>
      </c>
      <c r="H1462" s="181">
        <v>198.56200000000001</v>
      </c>
      <c r="I1462" s="182"/>
      <c r="J1462" s="183">
        <f>ROUND(I1462*H1462,2)</f>
        <v>0</v>
      </c>
      <c r="K1462" s="179" t="s">
        <v>414</v>
      </c>
      <c r="L1462" s="184"/>
      <c r="M1462" s="185" t="s">
        <v>3</v>
      </c>
      <c r="N1462" s="186" t="s">
        <v>43</v>
      </c>
      <c r="P1462" s="147">
        <f>O1462*H1462</f>
        <v>0</v>
      </c>
      <c r="Q1462" s="147">
        <v>1.0300000000000001E-3</v>
      </c>
      <c r="R1462" s="147">
        <f>Q1462*H1462</f>
        <v>0.20451886000000002</v>
      </c>
      <c r="S1462" s="147">
        <v>0</v>
      </c>
      <c r="T1462" s="148">
        <f>S1462*H1462</f>
        <v>0</v>
      </c>
      <c r="AR1462" s="149" t="s">
        <v>616</v>
      </c>
      <c r="AT1462" s="149" t="s">
        <v>513</v>
      </c>
      <c r="AU1462" s="149" t="s">
        <v>114</v>
      </c>
      <c r="AY1462" s="19" t="s">
        <v>408</v>
      </c>
      <c r="BE1462" s="150">
        <f>IF(N1462="základní",J1462,0)</f>
        <v>0</v>
      </c>
      <c r="BF1462" s="150">
        <f>IF(N1462="snížená",J1462,0)</f>
        <v>0</v>
      </c>
      <c r="BG1462" s="150">
        <f>IF(N1462="zákl. přenesená",J1462,0)</f>
        <v>0</v>
      </c>
      <c r="BH1462" s="150">
        <f>IF(N1462="sníž. přenesená",J1462,0)</f>
        <v>0</v>
      </c>
      <c r="BI1462" s="150">
        <f>IF(N1462="nulová",J1462,0)</f>
        <v>0</v>
      </c>
      <c r="BJ1462" s="19" t="s">
        <v>76</v>
      </c>
      <c r="BK1462" s="150">
        <f>ROUND(I1462*H1462,2)</f>
        <v>0</v>
      </c>
      <c r="BL1462" s="19" t="s">
        <v>98</v>
      </c>
      <c r="BM1462" s="149" t="s">
        <v>2270</v>
      </c>
    </row>
    <row r="1463" spans="2:65" s="12" customFormat="1">
      <c r="B1463" s="155"/>
      <c r="D1463" s="156" t="s">
        <v>419</v>
      </c>
      <c r="F1463" s="158" t="s">
        <v>2271</v>
      </c>
      <c r="H1463" s="159">
        <v>198.56200000000001</v>
      </c>
      <c r="I1463" s="160"/>
      <c r="L1463" s="155"/>
      <c r="M1463" s="161"/>
      <c r="T1463" s="162"/>
      <c r="AT1463" s="157" t="s">
        <v>419</v>
      </c>
      <c r="AU1463" s="157" t="s">
        <v>114</v>
      </c>
      <c r="AV1463" s="12" t="s">
        <v>80</v>
      </c>
      <c r="AW1463" s="12" t="s">
        <v>4</v>
      </c>
      <c r="AX1463" s="12" t="s">
        <v>76</v>
      </c>
      <c r="AY1463" s="157" t="s">
        <v>408</v>
      </c>
    </row>
    <row r="1464" spans="2:65" s="1" customFormat="1" ht="44.25" customHeight="1">
      <c r="B1464" s="137"/>
      <c r="C1464" s="138" t="s">
        <v>2272</v>
      </c>
      <c r="D1464" s="138" t="s">
        <v>411</v>
      </c>
      <c r="E1464" s="139" t="s">
        <v>2273</v>
      </c>
      <c r="F1464" s="140" t="s">
        <v>2274</v>
      </c>
      <c r="G1464" s="141" t="s">
        <v>117</v>
      </c>
      <c r="H1464" s="142">
        <v>294.50799999999998</v>
      </c>
      <c r="I1464" s="143"/>
      <c r="J1464" s="144">
        <f>ROUND(I1464*H1464,2)</f>
        <v>0</v>
      </c>
      <c r="K1464" s="140" t="s">
        <v>414</v>
      </c>
      <c r="L1464" s="34"/>
      <c r="M1464" s="145" t="s">
        <v>3</v>
      </c>
      <c r="N1464" s="146" t="s">
        <v>43</v>
      </c>
      <c r="P1464" s="147">
        <f>O1464*H1464</f>
        <v>0</v>
      </c>
      <c r="Q1464" s="147">
        <v>0</v>
      </c>
      <c r="R1464" s="147">
        <f>Q1464*H1464</f>
        <v>0</v>
      </c>
      <c r="S1464" s="147">
        <v>0</v>
      </c>
      <c r="T1464" s="148">
        <f>S1464*H1464</f>
        <v>0</v>
      </c>
      <c r="AR1464" s="149" t="s">
        <v>98</v>
      </c>
      <c r="AT1464" s="149" t="s">
        <v>411</v>
      </c>
      <c r="AU1464" s="149" t="s">
        <v>114</v>
      </c>
      <c r="AY1464" s="19" t="s">
        <v>408</v>
      </c>
      <c r="BE1464" s="150">
        <f>IF(N1464="základní",J1464,0)</f>
        <v>0</v>
      </c>
      <c r="BF1464" s="150">
        <f>IF(N1464="snížená",J1464,0)</f>
        <v>0</v>
      </c>
      <c r="BG1464" s="150">
        <f>IF(N1464="zákl. přenesená",J1464,0)</f>
        <v>0</v>
      </c>
      <c r="BH1464" s="150">
        <f>IF(N1464="sníž. přenesená",J1464,0)</f>
        <v>0</v>
      </c>
      <c r="BI1464" s="150">
        <f>IF(N1464="nulová",J1464,0)</f>
        <v>0</v>
      </c>
      <c r="BJ1464" s="19" t="s">
        <v>76</v>
      </c>
      <c r="BK1464" s="150">
        <f>ROUND(I1464*H1464,2)</f>
        <v>0</v>
      </c>
      <c r="BL1464" s="19" t="s">
        <v>98</v>
      </c>
      <c r="BM1464" s="149" t="s">
        <v>2275</v>
      </c>
    </row>
    <row r="1465" spans="2:65" s="1" customFormat="1">
      <c r="B1465" s="34"/>
      <c r="D1465" s="151" t="s">
        <v>417</v>
      </c>
      <c r="F1465" s="152" t="s">
        <v>2276</v>
      </c>
      <c r="I1465" s="153"/>
      <c r="L1465" s="34"/>
      <c r="M1465" s="154"/>
      <c r="T1465" s="55"/>
      <c r="AT1465" s="19" t="s">
        <v>417</v>
      </c>
      <c r="AU1465" s="19" t="s">
        <v>114</v>
      </c>
    </row>
    <row r="1466" spans="2:65" s="12" customFormat="1">
      <c r="B1466" s="155"/>
      <c r="D1466" s="156" t="s">
        <v>419</v>
      </c>
      <c r="E1466" s="157" t="s">
        <v>3</v>
      </c>
      <c r="F1466" s="158" t="s">
        <v>2277</v>
      </c>
      <c r="H1466" s="159">
        <v>294.50799999999998</v>
      </c>
      <c r="I1466" s="160"/>
      <c r="L1466" s="155"/>
      <c r="M1466" s="161"/>
      <c r="T1466" s="162"/>
      <c r="AT1466" s="157" t="s">
        <v>419</v>
      </c>
      <c r="AU1466" s="157" t="s">
        <v>114</v>
      </c>
      <c r="AV1466" s="12" t="s">
        <v>80</v>
      </c>
      <c r="AW1466" s="12" t="s">
        <v>33</v>
      </c>
      <c r="AX1466" s="12" t="s">
        <v>76</v>
      </c>
      <c r="AY1466" s="157" t="s">
        <v>408</v>
      </c>
    </row>
    <row r="1467" spans="2:65" s="1" customFormat="1" ht="24.15" customHeight="1">
      <c r="B1467" s="137"/>
      <c r="C1467" s="177" t="s">
        <v>2278</v>
      </c>
      <c r="D1467" s="177" t="s">
        <v>513</v>
      </c>
      <c r="E1467" s="178" t="s">
        <v>2279</v>
      </c>
      <c r="F1467" s="179" t="s">
        <v>2280</v>
      </c>
      <c r="G1467" s="180" t="s">
        <v>117</v>
      </c>
      <c r="H1467" s="181">
        <v>353.41</v>
      </c>
      <c r="I1467" s="182"/>
      <c r="J1467" s="183">
        <f>ROUND(I1467*H1467,2)</f>
        <v>0</v>
      </c>
      <c r="K1467" s="179" t="s">
        <v>414</v>
      </c>
      <c r="L1467" s="184"/>
      <c r="M1467" s="185" t="s">
        <v>3</v>
      </c>
      <c r="N1467" s="186" t="s">
        <v>43</v>
      </c>
      <c r="P1467" s="147">
        <f>O1467*H1467</f>
        <v>0</v>
      </c>
      <c r="Q1467" s="147">
        <v>8.0000000000000007E-5</v>
      </c>
      <c r="R1467" s="147">
        <f>Q1467*H1467</f>
        <v>2.8272800000000004E-2</v>
      </c>
      <c r="S1467" s="147">
        <v>0</v>
      </c>
      <c r="T1467" s="148">
        <f>S1467*H1467</f>
        <v>0</v>
      </c>
      <c r="AR1467" s="149" t="s">
        <v>616</v>
      </c>
      <c r="AT1467" s="149" t="s">
        <v>513</v>
      </c>
      <c r="AU1467" s="149" t="s">
        <v>114</v>
      </c>
      <c r="AY1467" s="19" t="s">
        <v>408</v>
      </c>
      <c r="BE1467" s="150">
        <f>IF(N1467="základní",J1467,0)</f>
        <v>0</v>
      </c>
      <c r="BF1467" s="150">
        <f>IF(N1467="snížená",J1467,0)</f>
        <v>0</v>
      </c>
      <c r="BG1467" s="150">
        <f>IF(N1467="zákl. přenesená",J1467,0)</f>
        <v>0</v>
      </c>
      <c r="BH1467" s="150">
        <f>IF(N1467="sníž. přenesená",J1467,0)</f>
        <v>0</v>
      </c>
      <c r="BI1467" s="150">
        <f>IF(N1467="nulová",J1467,0)</f>
        <v>0</v>
      </c>
      <c r="BJ1467" s="19" t="s">
        <v>76</v>
      </c>
      <c r="BK1467" s="150">
        <f>ROUND(I1467*H1467,2)</f>
        <v>0</v>
      </c>
      <c r="BL1467" s="19" t="s">
        <v>98</v>
      </c>
      <c r="BM1467" s="149" t="s">
        <v>2281</v>
      </c>
    </row>
    <row r="1468" spans="2:65" s="12" customFormat="1">
      <c r="B1468" s="155"/>
      <c r="D1468" s="156" t="s">
        <v>419</v>
      </c>
      <c r="F1468" s="158" t="s">
        <v>2282</v>
      </c>
      <c r="H1468" s="159">
        <v>353.41</v>
      </c>
      <c r="I1468" s="160"/>
      <c r="L1468" s="155"/>
      <c r="M1468" s="161"/>
      <c r="T1468" s="162"/>
      <c r="AT1468" s="157" t="s">
        <v>419</v>
      </c>
      <c r="AU1468" s="157" t="s">
        <v>114</v>
      </c>
      <c r="AV1468" s="12" t="s">
        <v>80</v>
      </c>
      <c r="AW1468" s="12" t="s">
        <v>4</v>
      </c>
      <c r="AX1468" s="12" t="s">
        <v>76</v>
      </c>
      <c r="AY1468" s="157" t="s">
        <v>408</v>
      </c>
    </row>
    <row r="1469" spans="2:65" s="1" customFormat="1" ht="24.15" customHeight="1">
      <c r="B1469" s="137"/>
      <c r="C1469" s="177" t="s">
        <v>2283</v>
      </c>
      <c r="D1469" s="177" t="s">
        <v>513</v>
      </c>
      <c r="E1469" s="178" t="s">
        <v>2268</v>
      </c>
      <c r="F1469" s="179" t="s">
        <v>2269</v>
      </c>
      <c r="G1469" s="180" t="s">
        <v>650</v>
      </c>
      <c r="H1469" s="181">
        <v>441.762</v>
      </c>
      <c r="I1469" s="182"/>
      <c r="J1469" s="183">
        <f>ROUND(I1469*H1469,2)</f>
        <v>0</v>
      </c>
      <c r="K1469" s="179" t="s">
        <v>414</v>
      </c>
      <c r="L1469" s="184"/>
      <c r="M1469" s="185" t="s">
        <v>3</v>
      </c>
      <c r="N1469" s="186" t="s">
        <v>43</v>
      </c>
      <c r="P1469" s="147">
        <f>O1469*H1469</f>
        <v>0</v>
      </c>
      <c r="Q1469" s="147">
        <v>1.0300000000000001E-3</v>
      </c>
      <c r="R1469" s="147">
        <f>Q1469*H1469</f>
        <v>0.45501486000000002</v>
      </c>
      <c r="S1469" s="147">
        <v>0</v>
      </c>
      <c r="T1469" s="148">
        <f>S1469*H1469</f>
        <v>0</v>
      </c>
      <c r="AR1469" s="149" t="s">
        <v>616</v>
      </c>
      <c r="AT1469" s="149" t="s">
        <v>513</v>
      </c>
      <c r="AU1469" s="149" t="s">
        <v>114</v>
      </c>
      <c r="AY1469" s="19" t="s">
        <v>408</v>
      </c>
      <c r="BE1469" s="150">
        <f>IF(N1469="základní",J1469,0)</f>
        <v>0</v>
      </c>
      <c r="BF1469" s="150">
        <f>IF(N1469="snížená",J1469,0)</f>
        <v>0</v>
      </c>
      <c r="BG1469" s="150">
        <f>IF(N1469="zákl. přenesená",J1469,0)</f>
        <v>0</v>
      </c>
      <c r="BH1469" s="150">
        <f>IF(N1469="sníž. přenesená",J1469,0)</f>
        <v>0</v>
      </c>
      <c r="BI1469" s="150">
        <f>IF(N1469="nulová",J1469,0)</f>
        <v>0</v>
      </c>
      <c r="BJ1469" s="19" t="s">
        <v>76</v>
      </c>
      <c r="BK1469" s="150">
        <f>ROUND(I1469*H1469,2)</f>
        <v>0</v>
      </c>
      <c r="BL1469" s="19" t="s">
        <v>98</v>
      </c>
      <c r="BM1469" s="149" t="s">
        <v>2284</v>
      </c>
    </row>
    <row r="1470" spans="2:65" s="1" customFormat="1" ht="19.2">
      <c r="B1470" s="34"/>
      <c r="D1470" s="156" t="s">
        <v>429</v>
      </c>
      <c r="F1470" s="163" t="s">
        <v>2285</v>
      </c>
      <c r="I1470" s="153"/>
      <c r="L1470" s="34"/>
      <c r="M1470" s="154"/>
      <c r="T1470" s="55"/>
      <c r="AT1470" s="19" t="s">
        <v>429</v>
      </c>
      <c r="AU1470" s="19" t="s">
        <v>114</v>
      </c>
    </row>
    <row r="1471" spans="2:65" s="12" customFormat="1">
      <c r="B1471" s="155"/>
      <c r="D1471" s="156" t="s">
        <v>419</v>
      </c>
      <c r="F1471" s="158" t="s">
        <v>2286</v>
      </c>
      <c r="H1471" s="159">
        <v>441.762</v>
      </c>
      <c r="I1471" s="160"/>
      <c r="L1471" s="155"/>
      <c r="M1471" s="161"/>
      <c r="T1471" s="162"/>
      <c r="AT1471" s="157" t="s">
        <v>419</v>
      </c>
      <c r="AU1471" s="157" t="s">
        <v>114</v>
      </c>
      <c r="AV1471" s="12" t="s">
        <v>80</v>
      </c>
      <c r="AW1471" s="12" t="s">
        <v>4</v>
      </c>
      <c r="AX1471" s="12" t="s">
        <v>76</v>
      </c>
      <c r="AY1471" s="157" t="s">
        <v>408</v>
      </c>
    </row>
    <row r="1472" spans="2:65" s="1" customFormat="1" ht="24.15" customHeight="1">
      <c r="B1472" s="137"/>
      <c r="C1472" s="177" t="s">
        <v>2287</v>
      </c>
      <c r="D1472" s="177" t="s">
        <v>513</v>
      </c>
      <c r="E1472" s="178" t="s">
        <v>2288</v>
      </c>
      <c r="F1472" s="179" t="s">
        <v>2289</v>
      </c>
      <c r="G1472" s="180" t="s">
        <v>650</v>
      </c>
      <c r="H1472" s="181">
        <v>353.41</v>
      </c>
      <c r="I1472" s="182"/>
      <c r="J1472" s="183">
        <f>ROUND(I1472*H1472,2)</f>
        <v>0</v>
      </c>
      <c r="K1472" s="179" t="s">
        <v>414</v>
      </c>
      <c r="L1472" s="184"/>
      <c r="M1472" s="185" t="s">
        <v>3</v>
      </c>
      <c r="N1472" s="186" t="s">
        <v>43</v>
      </c>
      <c r="P1472" s="147">
        <f>O1472*H1472</f>
        <v>0</v>
      </c>
      <c r="Q1472" s="147">
        <v>2.0000000000000002E-5</v>
      </c>
      <c r="R1472" s="147">
        <f>Q1472*H1472</f>
        <v>7.068200000000001E-3</v>
      </c>
      <c r="S1472" s="147">
        <v>0</v>
      </c>
      <c r="T1472" s="148">
        <f>S1472*H1472</f>
        <v>0</v>
      </c>
      <c r="AR1472" s="149" t="s">
        <v>616</v>
      </c>
      <c r="AT1472" s="149" t="s">
        <v>513</v>
      </c>
      <c r="AU1472" s="149" t="s">
        <v>114</v>
      </c>
      <c r="AY1472" s="19" t="s">
        <v>408</v>
      </c>
      <c r="BE1472" s="150">
        <f>IF(N1472="základní",J1472,0)</f>
        <v>0</v>
      </c>
      <c r="BF1472" s="150">
        <f>IF(N1472="snížená",J1472,0)</f>
        <v>0</v>
      </c>
      <c r="BG1472" s="150">
        <f>IF(N1472="zákl. přenesená",J1472,0)</f>
        <v>0</v>
      </c>
      <c r="BH1472" s="150">
        <f>IF(N1472="sníž. přenesená",J1472,0)</f>
        <v>0</v>
      </c>
      <c r="BI1472" s="150">
        <f>IF(N1472="nulová",J1472,0)</f>
        <v>0</v>
      </c>
      <c r="BJ1472" s="19" t="s">
        <v>76</v>
      </c>
      <c r="BK1472" s="150">
        <f>ROUND(I1472*H1472,2)</f>
        <v>0</v>
      </c>
      <c r="BL1472" s="19" t="s">
        <v>98</v>
      </c>
      <c r="BM1472" s="149" t="s">
        <v>2290</v>
      </c>
    </row>
    <row r="1473" spans="2:65" s="12" customFormat="1">
      <c r="B1473" s="155"/>
      <c r="D1473" s="156" t="s">
        <v>419</v>
      </c>
      <c r="F1473" s="158" t="s">
        <v>2282</v>
      </c>
      <c r="H1473" s="159">
        <v>353.41</v>
      </c>
      <c r="I1473" s="160"/>
      <c r="L1473" s="155"/>
      <c r="M1473" s="161"/>
      <c r="T1473" s="162"/>
      <c r="AT1473" s="157" t="s">
        <v>419</v>
      </c>
      <c r="AU1473" s="157" t="s">
        <v>114</v>
      </c>
      <c r="AV1473" s="12" t="s">
        <v>80</v>
      </c>
      <c r="AW1473" s="12" t="s">
        <v>4</v>
      </c>
      <c r="AX1473" s="12" t="s">
        <v>76</v>
      </c>
      <c r="AY1473" s="157" t="s">
        <v>408</v>
      </c>
    </row>
    <row r="1474" spans="2:65" s="11" customFormat="1" ht="22.8" customHeight="1">
      <c r="B1474" s="125"/>
      <c r="D1474" s="126" t="s">
        <v>71</v>
      </c>
      <c r="E1474" s="135" t="s">
        <v>2291</v>
      </c>
      <c r="F1474" s="135" t="s">
        <v>2292</v>
      </c>
      <c r="I1474" s="128"/>
      <c r="J1474" s="136">
        <f>BK1474</f>
        <v>0</v>
      </c>
      <c r="L1474" s="125"/>
      <c r="M1474" s="130"/>
      <c r="P1474" s="131">
        <f>P1475+P1476+P1477+P1500+P1510</f>
        <v>0</v>
      </c>
      <c r="R1474" s="131">
        <f>R1475+R1476+R1477+R1500+R1510</f>
        <v>2.4142460801000003</v>
      </c>
      <c r="T1474" s="132">
        <f>T1475+T1476+T1477+T1500+T1510</f>
        <v>0</v>
      </c>
      <c r="AR1474" s="126" t="s">
        <v>80</v>
      </c>
      <c r="AT1474" s="133" t="s">
        <v>71</v>
      </c>
      <c r="AU1474" s="133" t="s">
        <v>76</v>
      </c>
      <c r="AY1474" s="126" t="s">
        <v>408</v>
      </c>
      <c r="BK1474" s="134">
        <f>BK1475+BK1476+BK1477+BK1500+BK1510</f>
        <v>0</v>
      </c>
    </row>
    <row r="1475" spans="2:65" s="1" customFormat="1" ht="49.05" customHeight="1">
      <c r="B1475" s="137"/>
      <c r="C1475" s="138" t="s">
        <v>2293</v>
      </c>
      <c r="D1475" s="138" t="s">
        <v>411</v>
      </c>
      <c r="E1475" s="139" t="s">
        <v>2294</v>
      </c>
      <c r="F1475" s="140" t="s">
        <v>2295</v>
      </c>
      <c r="G1475" s="141" t="s">
        <v>501</v>
      </c>
      <c r="H1475" s="142">
        <v>2.4140000000000001</v>
      </c>
      <c r="I1475" s="143"/>
      <c r="J1475" s="144">
        <f>ROUND(I1475*H1475,2)</f>
        <v>0</v>
      </c>
      <c r="K1475" s="140" t="s">
        <v>414</v>
      </c>
      <c r="L1475" s="34"/>
      <c r="M1475" s="145" t="s">
        <v>3</v>
      </c>
      <c r="N1475" s="146" t="s">
        <v>43</v>
      </c>
      <c r="P1475" s="147">
        <f>O1475*H1475</f>
        <v>0</v>
      </c>
      <c r="Q1475" s="147">
        <v>0</v>
      </c>
      <c r="R1475" s="147">
        <f>Q1475*H1475</f>
        <v>0</v>
      </c>
      <c r="S1475" s="147">
        <v>0</v>
      </c>
      <c r="T1475" s="148">
        <f>S1475*H1475</f>
        <v>0</v>
      </c>
      <c r="AR1475" s="149" t="s">
        <v>98</v>
      </c>
      <c r="AT1475" s="149" t="s">
        <v>411</v>
      </c>
      <c r="AU1475" s="149" t="s">
        <v>80</v>
      </c>
      <c r="AY1475" s="19" t="s">
        <v>408</v>
      </c>
      <c r="BE1475" s="150">
        <f>IF(N1475="základní",J1475,0)</f>
        <v>0</v>
      </c>
      <c r="BF1475" s="150">
        <f>IF(N1475="snížená",J1475,0)</f>
        <v>0</v>
      </c>
      <c r="BG1475" s="150">
        <f>IF(N1475="zákl. přenesená",J1475,0)</f>
        <v>0</v>
      </c>
      <c r="BH1475" s="150">
        <f>IF(N1475="sníž. přenesená",J1475,0)</f>
        <v>0</v>
      </c>
      <c r="BI1475" s="150">
        <f>IF(N1475="nulová",J1475,0)</f>
        <v>0</v>
      </c>
      <c r="BJ1475" s="19" t="s">
        <v>76</v>
      </c>
      <c r="BK1475" s="150">
        <f>ROUND(I1475*H1475,2)</f>
        <v>0</v>
      </c>
      <c r="BL1475" s="19" t="s">
        <v>98</v>
      </c>
      <c r="BM1475" s="149" t="s">
        <v>2296</v>
      </c>
    </row>
    <row r="1476" spans="2:65" s="1" customFormat="1">
      <c r="B1476" s="34"/>
      <c r="D1476" s="151" t="s">
        <v>417</v>
      </c>
      <c r="F1476" s="152" t="s">
        <v>2297</v>
      </c>
      <c r="I1476" s="153"/>
      <c r="L1476" s="34"/>
      <c r="M1476" s="154"/>
      <c r="T1476" s="55"/>
      <c r="AT1476" s="19" t="s">
        <v>417</v>
      </c>
      <c r="AU1476" s="19" t="s">
        <v>80</v>
      </c>
    </row>
    <row r="1477" spans="2:65" s="11" customFormat="1" ht="20.85" customHeight="1">
      <c r="B1477" s="125"/>
      <c r="D1477" s="126" t="s">
        <v>71</v>
      </c>
      <c r="E1477" s="135" t="s">
        <v>2298</v>
      </c>
      <c r="F1477" s="135" t="s">
        <v>2299</v>
      </c>
      <c r="I1477" s="128"/>
      <c r="J1477" s="136">
        <f>BK1477</f>
        <v>0</v>
      </c>
      <c r="L1477" s="125"/>
      <c r="M1477" s="130"/>
      <c r="P1477" s="131">
        <f>SUM(P1478:P1499)</f>
        <v>0</v>
      </c>
      <c r="R1477" s="131">
        <f>SUM(R1478:R1499)</f>
        <v>2.2361349311000001</v>
      </c>
      <c r="T1477" s="132">
        <f>SUM(T1478:T1499)</f>
        <v>0</v>
      </c>
      <c r="AR1477" s="126" t="s">
        <v>80</v>
      </c>
      <c r="AT1477" s="133" t="s">
        <v>71</v>
      </c>
      <c r="AU1477" s="133" t="s">
        <v>80</v>
      </c>
      <c r="AY1477" s="126" t="s">
        <v>408</v>
      </c>
      <c r="BK1477" s="134">
        <f>SUM(BK1478:BK1499)</f>
        <v>0</v>
      </c>
    </row>
    <row r="1478" spans="2:65" s="1" customFormat="1" ht="49.05" customHeight="1">
      <c r="B1478" s="137"/>
      <c r="C1478" s="138" t="s">
        <v>2300</v>
      </c>
      <c r="D1478" s="138" t="s">
        <v>411</v>
      </c>
      <c r="E1478" s="139" t="s">
        <v>2301</v>
      </c>
      <c r="F1478" s="140" t="s">
        <v>2302</v>
      </c>
      <c r="G1478" s="141" t="s">
        <v>117</v>
      </c>
      <c r="H1478" s="142">
        <v>5.5659999999999998</v>
      </c>
      <c r="I1478" s="143"/>
      <c r="J1478" s="144">
        <f>ROUND(I1478*H1478,2)</f>
        <v>0</v>
      </c>
      <c r="K1478" s="140" t="s">
        <v>414</v>
      </c>
      <c r="L1478" s="34"/>
      <c r="M1478" s="145" t="s">
        <v>3</v>
      </c>
      <c r="N1478" s="146" t="s">
        <v>43</v>
      </c>
      <c r="P1478" s="147">
        <f>O1478*H1478</f>
        <v>0</v>
      </c>
      <c r="Q1478" s="147">
        <v>6.5994000000000001E-3</v>
      </c>
      <c r="R1478" s="147">
        <f>Q1478*H1478</f>
        <v>3.6732260400000001E-2</v>
      </c>
      <c r="S1478" s="147">
        <v>0</v>
      </c>
      <c r="T1478" s="148">
        <f>S1478*H1478</f>
        <v>0</v>
      </c>
      <c r="AR1478" s="149" t="s">
        <v>98</v>
      </c>
      <c r="AT1478" s="149" t="s">
        <v>411</v>
      </c>
      <c r="AU1478" s="149" t="s">
        <v>114</v>
      </c>
      <c r="AY1478" s="19" t="s">
        <v>408</v>
      </c>
      <c r="BE1478" s="150">
        <f>IF(N1478="základní",J1478,0)</f>
        <v>0</v>
      </c>
      <c r="BF1478" s="150">
        <f>IF(N1478="snížená",J1478,0)</f>
        <v>0</v>
      </c>
      <c r="BG1478" s="150">
        <f>IF(N1478="zákl. přenesená",J1478,0)</f>
        <v>0</v>
      </c>
      <c r="BH1478" s="150">
        <f>IF(N1478="sníž. přenesená",J1478,0)</f>
        <v>0</v>
      </c>
      <c r="BI1478" s="150">
        <f>IF(N1478="nulová",J1478,0)</f>
        <v>0</v>
      </c>
      <c r="BJ1478" s="19" t="s">
        <v>76</v>
      </c>
      <c r="BK1478" s="150">
        <f>ROUND(I1478*H1478,2)</f>
        <v>0</v>
      </c>
      <c r="BL1478" s="19" t="s">
        <v>98</v>
      </c>
      <c r="BM1478" s="149" t="s">
        <v>2303</v>
      </c>
    </row>
    <row r="1479" spans="2:65" s="1" customFormat="1">
      <c r="B1479" s="34"/>
      <c r="D1479" s="151" t="s">
        <v>417</v>
      </c>
      <c r="F1479" s="152" t="s">
        <v>2304</v>
      </c>
      <c r="I1479" s="153"/>
      <c r="L1479" s="34"/>
      <c r="M1479" s="154"/>
      <c r="T1479" s="55"/>
      <c r="AT1479" s="19" t="s">
        <v>417</v>
      </c>
      <c r="AU1479" s="19" t="s">
        <v>114</v>
      </c>
    </row>
    <row r="1480" spans="2:65" s="13" customFormat="1">
      <c r="B1480" s="164"/>
      <c r="D1480" s="156" t="s">
        <v>419</v>
      </c>
      <c r="E1480" s="165" t="s">
        <v>3</v>
      </c>
      <c r="F1480" s="166" t="s">
        <v>1887</v>
      </c>
      <c r="H1480" s="165" t="s">
        <v>3</v>
      </c>
      <c r="I1480" s="167"/>
      <c r="L1480" s="164"/>
      <c r="M1480" s="168"/>
      <c r="T1480" s="169"/>
      <c r="AT1480" s="165" t="s">
        <v>419</v>
      </c>
      <c r="AU1480" s="165" t="s">
        <v>114</v>
      </c>
      <c r="AV1480" s="13" t="s">
        <v>76</v>
      </c>
      <c r="AW1480" s="13" t="s">
        <v>33</v>
      </c>
      <c r="AX1480" s="13" t="s">
        <v>72</v>
      </c>
      <c r="AY1480" s="165" t="s">
        <v>408</v>
      </c>
    </row>
    <row r="1481" spans="2:65" s="12" customFormat="1">
      <c r="B1481" s="155"/>
      <c r="D1481" s="156" t="s">
        <v>419</v>
      </c>
      <c r="E1481" s="157" t="s">
        <v>3</v>
      </c>
      <c r="F1481" s="158" t="s">
        <v>2305</v>
      </c>
      <c r="H1481" s="159">
        <v>5.5659999999999998</v>
      </c>
      <c r="I1481" s="160"/>
      <c r="L1481" s="155"/>
      <c r="M1481" s="161"/>
      <c r="T1481" s="162"/>
      <c r="AT1481" s="157" t="s">
        <v>419</v>
      </c>
      <c r="AU1481" s="157" t="s">
        <v>114</v>
      </c>
      <c r="AV1481" s="12" t="s">
        <v>80</v>
      </c>
      <c r="AW1481" s="12" t="s">
        <v>33</v>
      </c>
      <c r="AX1481" s="12" t="s">
        <v>76</v>
      </c>
      <c r="AY1481" s="157" t="s">
        <v>408</v>
      </c>
    </row>
    <row r="1482" spans="2:65" s="1" customFormat="1" ht="62.7" customHeight="1">
      <c r="B1482" s="137"/>
      <c r="C1482" s="138" t="s">
        <v>2306</v>
      </c>
      <c r="D1482" s="138" t="s">
        <v>411</v>
      </c>
      <c r="E1482" s="139" t="s">
        <v>2307</v>
      </c>
      <c r="F1482" s="140" t="s">
        <v>2308</v>
      </c>
      <c r="G1482" s="141" t="s">
        <v>117</v>
      </c>
      <c r="H1482" s="142">
        <v>278.10500000000002</v>
      </c>
      <c r="I1482" s="143"/>
      <c r="J1482" s="144">
        <f>ROUND(I1482*H1482,2)</f>
        <v>0</v>
      </c>
      <c r="K1482" s="140" t="s">
        <v>414</v>
      </c>
      <c r="L1482" s="34"/>
      <c r="M1482" s="145" t="s">
        <v>3</v>
      </c>
      <c r="N1482" s="146" t="s">
        <v>43</v>
      </c>
      <c r="P1482" s="147">
        <f>O1482*H1482</f>
        <v>0</v>
      </c>
      <c r="Q1482" s="147">
        <v>6.6096000000000002E-3</v>
      </c>
      <c r="R1482" s="147">
        <f>Q1482*H1482</f>
        <v>1.8381628080000001</v>
      </c>
      <c r="S1482" s="147">
        <v>0</v>
      </c>
      <c r="T1482" s="148">
        <f>S1482*H1482</f>
        <v>0</v>
      </c>
      <c r="AR1482" s="149" t="s">
        <v>98</v>
      </c>
      <c r="AT1482" s="149" t="s">
        <v>411</v>
      </c>
      <c r="AU1482" s="149" t="s">
        <v>114</v>
      </c>
      <c r="AY1482" s="19" t="s">
        <v>408</v>
      </c>
      <c r="BE1482" s="150">
        <f>IF(N1482="základní",J1482,0)</f>
        <v>0</v>
      </c>
      <c r="BF1482" s="150">
        <f>IF(N1482="snížená",J1482,0)</f>
        <v>0</v>
      </c>
      <c r="BG1482" s="150">
        <f>IF(N1482="zákl. přenesená",J1482,0)</f>
        <v>0</v>
      </c>
      <c r="BH1482" s="150">
        <f>IF(N1482="sníž. přenesená",J1482,0)</f>
        <v>0</v>
      </c>
      <c r="BI1482" s="150">
        <f>IF(N1482="nulová",J1482,0)</f>
        <v>0</v>
      </c>
      <c r="BJ1482" s="19" t="s">
        <v>76</v>
      </c>
      <c r="BK1482" s="150">
        <f>ROUND(I1482*H1482,2)</f>
        <v>0</v>
      </c>
      <c r="BL1482" s="19" t="s">
        <v>98</v>
      </c>
      <c r="BM1482" s="149" t="s">
        <v>2309</v>
      </c>
    </row>
    <row r="1483" spans="2:65" s="1" customFormat="1">
      <c r="B1483" s="34"/>
      <c r="D1483" s="151" t="s">
        <v>417</v>
      </c>
      <c r="F1483" s="152" t="s">
        <v>2310</v>
      </c>
      <c r="I1483" s="153"/>
      <c r="L1483" s="34"/>
      <c r="M1483" s="154"/>
      <c r="T1483" s="55"/>
      <c r="AT1483" s="19" t="s">
        <v>417</v>
      </c>
      <c r="AU1483" s="19" t="s">
        <v>114</v>
      </c>
    </row>
    <row r="1484" spans="2:65" s="12" customFormat="1">
      <c r="B1484" s="155"/>
      <c r="D1484" s="156" t="s">
        <v>419</v>
      </c>
      <c r="E1484" s="157" t="s">
        <v>3</v>
      </c>
      <c r="F1484" s="158" t="s">
        <v>308</v>
      </c>
      <c r="H1484" s="159">
        <v>278.10500000000002</v>
      </c>
      <c r="I1484" s="160"/>
      <c r="L1484" s="155"/>
      <c r="M1484" s="161"/>
      <c r="T1484" s="162"/>
      <c r="AT1484" s="157" t="s">
        <v>419</v>
      </c>
      <c r="AU1484" s="157" t="s">
        <v>114</v>
      </c>
      <c r="AV1484" s="12" t="s">
        <v>80</v>
      </c>
      <c r="AW1484" s="12" t="s">
        <v>33</v>
      </c>
      <c r="AX1484" s="12" t="s">
        <v>76</v>
      </c>
      <c r="AY1484" s="157" t="s">
        <v>408</v>
      </c>
    </row>
    <row r="1485" spans="2:65" s="1" customFormat="1" ht="49.05" customHeight="1">
      <c r="B1485" s="137"/>
      <c r="C1485" s="138" t="s">
        <v>2311</v>
      </c>
      <c r="D1485" s="138" t="s">
        <v>411</v>
      </c>
      <c r="E1485" s="139" t="s">
        <v>2312</v>
      </c>
      <c r="F1485" s="140" t="s">
        <v>2313</v>
      </c>
      <c r="G1485" s="141" t="s">
        <v>650</v>
      </c>
      <c r="H1485" s="142">
        <v>24.35</v>
      </c>
      <c r="I1485" s="143"/>
      <c r="J1485" s="144">
        <f>ROUND(I1485*H1485,2)</f>
        <v>0</v>
      </c>
      <c r="K1485" s="140" t="s">
        <v>414</v>
      </c>
      <c r="L1485" s="34"/>
      <c r="M1485" s="145" t="s">
        <v>3</v>
      </c>
      <c r="N1485" s="146" t="s">
        <v>43</v>
      </c>
      <c r="P1485" s="147">
        <f>O1485*H1485</f>
        <v>0</v>
      </c>
      <c r="Q1485" s="147">
        <v>6.6024999999999999E-3</v>
      </c>
      <c r="R1485" s="147">
        <f>Q1485*H1485</f>
        <v>0.16077087500000001</v>
      </c>
      <c r="S1485" s="147">
        <v>0</v>
      </c>
      <c r="T1485" s="148">
        <f>S1485*H1485</f>
        <v>0</v>
      </c>
      <c r="AR1485" s="149" t="s">
        <v>98</v>
      </c>
      <c r="AT1485" s="149" t="s">
        <v>411</v>
      </c>
      <c r="AU1485" s="149" t="s">
        <v>114</v>
      </c>
      <c r="AY1485" s="19" t="s">
        <v>408</v>
      </c>
      <c r="BE1485" s="150">
        <f>IF(N1485="základní",J1485,0)</f>
        <v>0</v>
      </c>
      <c r="BF1485" s="150">
        <f>IF(N1485="snížená",J1485,0)</f>
        <v>0</v>
      </c>
      <c r="BG1485" s="150">
        <f>IF(N1485="zákl. přenesená",J1485,0)</f>
        <v>0</v>
      </c>
      <c r="BH1485" s="150">
        <f>IF(N1485="sníž. přenesená",J1485,0)</f>
        <v>0</v>
      </c>
      <c r="BI1485" s="150">
        <f>IF(N1485="nulová",J1485,0)</f>
        <v>0</v>
      </c>
      <c r="BJ1485" s="19" t="s">
        <v>76</v>
      </c>
      <c r="BK1485" s="150">
        <f>ROUND(I1485*H1485,2)</f>
        <v>0</v>
      </c>
      <c r="BL1485" s="19" t="s">
        <v>98</v>
      </c>
      <c r="BM1485" s="149" t="s">
        <v>2314</v>
      </c>
    </row>
    <row r="1486" spans="2:65" s="1" customFormat="1">
      <c r="B1486" s="34"/>
      <c r="D1486" s="151" t="s">
        <v>417</v>
      </c>
      <c r="F1486" s="152" t="s">
        <v>2315</v>
      </c>
      <c r="I1486" s="153"/>
      <c r="L1486" s="34"/>
      <c r="M1486" s="154"/>
      <c r="T1486" s="55"/>
      <c r="AT1486" s="19" t="s">
        <v>417</v>
      </c>
      <c r="AU1486" s="19" t="s">
        <v>114</v>
      </c>
    </row>
    <row r="1487" spans="2:65" s="12" customFormat="1">
      <c r="B1487" s="155"/>
      <c r="D1487" s="156" t="s">
        <v>419</v>
      </c>
      <c r="E1487" s="157" t="s">
        <v>3</v>
      </c>
      <c r="F1487" s="158" t="s">
        <v>197</v>
      </c>
      <c r="H1487" s="159">
        <v>24.35</v>
      </c>
      <c r="I1487" s="160"/>
      <c r="L1487" s="155"/>
      <c r="M1487" s="161"/>
      <c r="T1487" s="162"/>
      <c r="AT1487" s="157" t="s">
        <v>419</v>
      </c>
      <c r="AU1487" s="157" t="s">
        <v>114</v>
      </c>
      <c r="AV1487" s="12" t="s">
        <v>80</v>
      </c>
      <c r="AW1487" s="12" t="s">
        <v>33</v>
      </c>
      <c r="AX1487" s="12" t="s">
        <v>76</v>
      </c>
      <c r="AY1487" s="157" t="s">
        <v>408</v>
      </c>
    </row>
    <row r="1488" spans="2:65" s="1" customFormat="1" ht="33" customHeight="1">
      <c r="B1488" s="137"/>
      <c r="C1488" s="138" t="s">
        <v>2316</v>
      </c>
      <c r="D1488" s="138" t="s">
        <v>411</v>
      </c>
      <c r="E1488" s="139" t="s">
        <v>2317</v>
      </c>
      <c r="F1488" s="140" t="s">
        <v>2318</v>
      </c>
      <c r="G1488" s="141" t="s">
        <v>650</v>
      </c>
      <c r="H1488" s="142">
        <v>22.841999999999999</v>
      </c>
      <c r="I1488" s="143"/>
      <c r="J1488" s="144">
        <f>ROUND(I1488*H1488,2)</f>
        <v>0</v>
      </c>
      <c r="K1488" s="140" t="s">
        <v>414</v>
      </c>
      <c r="L1488" s="34"/>
      <c r="M1488" s="145" t="s">
        <v>3</v>
      </c>
      <c r="N1488" s="146" t="s">
        <v>43</v>
      </c>
      <c r="P1488" s="147">
        <f>O1488*H1488</f>
        <v>0</v>
      </c>
      <c r="Q1488" s="147">
        <v>2.8668500000000002E-3</v>
      </c>
      <c r="R1488" s="147">
        <f>Q1488*H1488</f>
        <v>6.5484587699999999E-2</v>
      </c>
      <c r="S1488" s="147">
        <v>0</v>
      </c>
      <c r="T1488" s="148">
        <f>S1488*H1488</f>
        <v>0</v>
      </c>
      <c r="AR1488" s="149" t="s">
        <v>98</v>
      </c>
      <c r="AT1488" s="149" t="s">
        <v>411</v>
      </c>
      <c r="AU1488" s="149" t="s">
        <v>114</v>
      </c>
      <c r="AY1488" s="19" t="s">
        <v>408</v>
      </c>
      <c r="BE1488" s="150">
        <f>IF(N1488="základní",J1488,0)</f>
        <v>0</v>
      </c>
      <c r="BF1488" s="150">
        <f>IF(N1488="snížená",J1488,0)</f>
        <v>0</v>
      </c>
      <c r="BG1488" s="150">
        <f>IF(N1488="zákl. přenesená",J1488,0)</f>
        <v>0</v>
      </c>
      <c r="BH1488" s="150">
        <f>IF(N1488="sníž. přenesená",J1488,0)</f>
        <v>0</v>
      </c>
      <c r="BI1488" s="150">
        <f>IF(N1488="nulová",J1488,0)</f>
        <v>0</v>
      </c>
      <c r="BJ1488" s="19" t="s">
        <v>76</v>
      </c>
      <c r="BK1488" s="150">
        <f>ROUND(I1488*H1488,2)</f>
        <v>0</v>
      </c>
      <c r="BL1488" s="19" t="s">
        <v>98</v>
      </c>
      <c r="BM1488" s="149" t="s">
        <v>2319</v>
      </c>
    </row>
    <row r="1489" spans="2:65" s="1" customFormat="1">
      <c r="B1489" s="34"/>
      <c r="D1489" s="151" t="s">
        <v>417</v>
      </c>
      <c r="F1489" s="152" t="s">
        <v>2320</v>
      </c>
      <c r="I1489" s="153"/>
      <c r="L1489" s="34"/>
      <c r="M1489" s="154"/>
      <c r="T1489" s="55"/>
      <c r="AT1489" s="19" t="s">
        <v>417</v>
      </c>
      <c r="AU1489" s="19" t="s">
        <v>114</v>
      </c>
    </row>
    <row r="1490" spans="2:65" s="12" customFormat="1">
      <c r="B1490" s="155"/>
      <c r="D1490" s="156" t="s">
        <v>419</v>
      </c>
      <c r="E1490" s="157" t="s">
        <v>3</v>
      </c>
      <c r="F1490" s="158" t="s">
        <v>316</v>
      </c>
      <c r="H1490" s="159">
        <v>22.841999999999999</v>
      </c>
      <c r="I1490" s="160"/>
      <c r="L1490" s="155"/>
      <c r="M1490" s="161"/>
      <c r="T1490" s="162"/>
      <c r="AT1490" s="157" t="s">
        <v>419</v>
      </c>
      <c r="AU1490" s="157" t="s">
        <v>114</v>
      </c>
      <c r="AV1490" s="12" t="s">
        <v>80</v>
      </c>
      <c r="AW1490" s="12" t="s">
        <v>33</v>
      </c>
      <c r="AX1490" s="12" t="s">
        <v>72</v>
      </c>
      <c r="AY1490" s="157" t="s">
        <v>408</v>
      </c>
    </row>
    <row r="1491" spans="2:65" s="14" customFormat="1">
      <c r="B1491" s="170"/>
      <c r="D1491" s="156" t="s">
        <v>419</v>
      </c>
      <c r="E1491" s="171" t="s">
        <v>3</v>
      </c>
      <c r="F1491" s="172" t="s">
        <v>451</v>
      </c>
      <c r="H1491" s="173">
        <v>22.841999999999999</v>
      </c>
      <c r="I1491" s="174"/>
      <c r="L1491" s="170"/>
      <c r="M1491" s="175"/>
      <c r="T1491" s="176"/>
      <c r="AT1491" s="171" t="s">
        <v>419</v>
      </c>
      <c r="AU1491" s="171" t="s">
        <v>114</v>
      </c>
      <c r="AV1491" s="14" t="s">
        <v>415</v>
      </c>
      <c r="AW1491" s="14" t="s">
        <v>33</v>
      </c>
      <c r="AX1491" s="14" t="s">
        <v>76</v>
      </c>
      <c r="AY1491" s="171" t="s">
        <v>408</v>
      </c>
    </row>
    <row r="1492" spans="2:65" s="1" customFormat="1" ht="21.75" customHeight="1">
      <c r="B1492" s="137"/>
      <c r="C1492" s="138" t="s">
        <v>2321</v>
      </c>
      <c r="D1492" s="138" t="s">
        <v>411</v>
      </c>
      <c r="E1492" s="139" t="s">
        <v>2322</v>
      </c>
      <c r="F1492" s="140" t="s">
        <v>2323</v>
      </c>
      <c r="G1492" s="141" t="s">
        <v>117</v>
      </c>
      <c r="H1492" s="142">
        <v>278.10500000000002</v>
      </c>
      <c r="I1492" s="143"/>
      <c r="J1492" s="144">
        <f>ROUND(I1492*H1492,2)</f>
        <v>0</v>
      </c>
      <c r="K1492" s="140" t="s">
        <v>414</v>
      </c>
      <c r="L1492" s="34"/>
      <c r="M1492" s="145" t="s">
        <v>3</v>
      </c>
      <c r="N1492" s="146" t="s">
        <v>43</v>
      </c>
      <c r="P1492" s="147">
        <f>O1492*H1492</f>
        <v>0</v>
      </c>
      <c r="Q1492" s="147">
        <v>0</v>
      </c>
      <c r="R1492" s="147">
        <f>Q1492*H1492</f>
        <v>0</v>
      </c>
      <c r="S1492" s="147">
        <v>0</v>
      </c>
      <c r="T1492" s="148">
        <f>S1492*H1492</f>
        <v>0</v>
      </c>
      <c r="AR1492" s="149" t="s">
        <v>98</v>
      </c>
      <c r="AT1492" s="149" t="s">
        <v>411</v>
      </c>
      <c r="AU1492" s="149" t="s">
        <v>114</v>
      </c>
      <c r="AY1492" s="19" t="s">
        <v>408</v>
      </c>
      <c r="BE1492" s="150">
        <f>IF(N1492="základní",J1492,0)</f>
        <v>0</v>
      </c>
      <c r="BF1492" s="150">
        <f>IF(N1492="snížená",J1492,0)</f>
        <v>0</v>
      </c>
      <c r="BG1492" s="150">
        <f>IF(N1492="zákl. přenesená",J1492,0)</f>
        <v>0</v>
      </c>
      <c r="BH1492" s="150">
        <f>IF(N1492="sníž. přenesená",J1492,0)</f>
        <v>0</v>
      </c>
      <c r="BI1492" s="150">
        <f>IF(N1492="nulová",J1492,0)</f>
        <v>0</v>
      </c>
      <c r="BJ1492" s="19" t="s">
        <v>76</v>
      </c>
      <c r="BK1492" s="150">
        <f>ROUND(I1492*H1492,2)</f>
        <v>0</v>
      </c>
      <c r="BL1492" s="19" t="s">
        <v>98</v>
      </c>
      <c r="BM1492" s="149" t="s">
        <v>2324</v>
      </c>
    </row>
    <row r="1493" spans="2:65" s="1" customFormat="1">
      <c r="B1493" s="34"/>
      <c r="D1493" s="151" t="s">
        <v>417</v>
      </c>
      <c r="F1493" s="152" t="s">
        <v>2325</v>
      </c>
      <c r="I1493" s="153"/>
      <c r="L1493" s="34"/>
      <c r="M1493" s="154"/>
      <c r="T1493" s="55"/>
      <c r="AT1493" s="19" t="s">
        <v>417</v>
      </c>
      <c r="AU1493" s="19" t="s">
        <v>114</v>
      </c>
    </row>
    <row r="1494" spans="2:65" s="12" customFormat="1">
      <c r="B1494" s="155"/>
      <c r="D1494" s="156" t="s">
        <v>419</v>
      </c>
      <c r="E1494" s="157" t="s">
        <v>3</v>
      </c>
      <c r="F1494" s="158" t="s">
        <v>308</v>
      </c>
      <c r="H1494" s="159">
        <v>278.10500000000002</v>
      </c>
      <c r="I1494" s="160"/>
      <c r="L1494" s="155"/>
      <c r="M1494" s="161"/>
      <c r="T1494" s="162"/>
      <c r="AT1494" s="157" t="s">
        <v>419</v>
      </c>
      <c r="AU1494" s="157" t="s">
        <v>114</v>
      </c>
      <c r="AV1494" s="12" t="s">
        <v>80</v>
      </c>
      <c r="AW1494" s="12" t="s">
        <v>33</v>
      </c>
      <c r="AX1494" s="12" t="s">
        <v>76</v>
      </c>
      <c r="AY1494" s="157" t="s">
        <v>408</v>
      </c>
    </row>
    <row r="1495" spans="2:65" s="1" customFormat="1" ht="16.5" customHeight="1">
      <c r="B1495" s="137"/>
      <c r="C1495" s="177" t="s">
        <v>2326</v>
      </c>
      <c r="D1495" s="177" t="s">
        <v>513</v>
      </c>
      <c r="E1495" s="178" t="s">
        <v>2327</v>
      </c>
      <c r="F1495" s="179" t="s">
        <v>2328</v>
      </c>
      <c r="G1495" s="180" t="s">
        <v>117</v>
      </c>
      <c r="H1495" s="181">
        <v>305.916</v>
      </c>
      <c r="I1495" s="182"/>
      <c r="J1495" s="183">
        <f>ROUND(I1495*H1495,2)</f>
        <v>0</v>
      </c>
      <c r="K1495" s="179" t="s">
        <v>414</v>
      </c>
      <c r="L1495" s="184"/>
      <c r="M1495" s="185" t="s">
        <v>3</v>
      </c>
      <c r="N1495" s="186" t="s">
        <v>43</v>
      </c>
      <c r="P1495" s="147">
        <f>O1495*H1495</f>
        <v>0</v>
      </c>
      <c r="Q1495" s="147">
        <v>4.0000000000000002E-4</v>
      </c>
      <c r="R1495" s="147">
        <f>Q1495*H1495</f>
        <v>0.1223664</v>
      </c>
      <c r="S1495" s="147">
        <v>0</v>
      </c>
      <c r="T1495" s="148">
        <f>S1495*H1495</f>
        <v>0</v>
      </c>
      <c r="AR1495" s="149" t="s">
        <v>616</v>
      </c>
      <c r="AT1495" s="149" t="s">
        <v>513</v>
      </c>
      <c r="AU1495" s="149" t="s">
        <v>114</v>
      </c>
      <c r="AY1495" s="19" t="s">
        <v>408</v>
      </c>
      <c r="BE1495" s="150">
        <f>IF(N1495="základní",J1495,0)</f>
        <v>0</v>
      </c>
      <c r="BF1495" s="150">
        <f>IF(N1495="snížená",J1495,0)</f>
        <v>0</v>
      </c>
      <c r="BG1495" s="150">
        <f>IF(N1495="zákl. přenesená",J1495,0)</f>
        <v>0</v>
      </c>
      <c r="BH1495" s="150">
        <f>IF(N1495="sníž. přenesená",J1495,0)</f>
        <v>0</v>
      </c>
      <c r="BI1495" s="150">
        <f>IF(N1495="nulová",J1495,0)</f>
        <v>0</v>
      </c>
      <c r="BJ1495" s="19" t="s">
        <v>76</v>
      </c>
      <c r="BK1495" s="150">
        <f>ROUND(I1495*H1495,2)</f>
        <v>0</v>
      </c>
      <c r="BL1495" s="19" t="s">
        <v>98</v>
      </c>
      <c r="BM1495" s="149" t="s">
        <v>2329</v>
      </c>
    </row>
    <row r="1496" spans="2:65" s="12" customFormat="1">
      <c r="B1496" s="155"/>
      <c r="D1496" s="156" t="s">
        <v>419</v>
      </c>
      <c r="F1496" s="158" t="s">
        <v>2112</v>
      </c>
      <c r="H1496" s="159">
        <v>305.916</v>
      </c>
      <c r="I1496" s="160"/>
      <c r="L1496" s="155"/>
      <c r="M1496" s="161"/>
      <c r="T1496" s="162"/>
      <c r="AT1496" s="157" t="s">
        <v>419</v>
      </c>
      <c r="AU1496" s="157" t="s">
        <v>114</v>
      </c>
      <c r="AV1496" s="12" t="s">
        <v>80</v>
      </c>
      <c r="AW1496" s="12" t="s">
        <v>4</v>
      </c>
      <c r="AX1496" s="12" t="s">
        <v>76</v>
      </c>
      <c r="AY1496" s="157" t="s">
        <v>408</v>
      </c>
    </row>
    <row r="1497" spans="2:65" s="1" customFormat="1" ht="44.25" customHeight="1">
      <c r="B1497" s="137"/>
      <c r="C1497" s="138" t="s">
        <v>2330</v>
      </c>
      <c r="D1497" s="138" t="s">
        <v>411</v>
      </c>
      <c r="E1497" s="139" t="s">
        <v>2331</v>
      </c>
      <c r="F1497" s="140" t="s">
        <v>2332</v>
      </c>
      <c r="G1497" s="141" t="s">
        <v>561</v>
      </c>
      <c r="H1497" s="142">
        <v>5</v>
      </c>
      <c r="I1497" s="143"/>
      <c r="J1497" s="144">
        <f>ROUND(I1497*H1497,2)</f>
        <v>0</v>
      </c>
      <c r="K1497" s="140" t="s">
        <v>414</v>
      </c>
      <c r="L1497" s="34"/>
      <c r="M1497" s="145" t="s">
        <v>3</v>
      </c>
      <c r="N1497" s="146" t="s">
        <v>43</v>
      </c>
      <c r="P1497" s="147">
        <f>O1497*H1497</f>
        <v>0</v>
      </c>
      <c r="Q1497" s="147">
        <v>2.5236E-3</v>
      </c>
      <c r="R1497" s="147">
        <f>Q1497*H1497</f>
        <v>1.2618000000000001E-2</v>
      </c>
      <c r="S1497" s="147">
        <v>0</v>
      </c>
      <c r="T1497" s="148">
        <f>S1497*H1497</f>
        <v>0</v>
      </c>
      <c r="AR1497" s="149" t="s">
        <v>98</v>
      </c>
      <c r="AT1497" s="149" t="s">
        <v>411</v>
      </c>
      <c r="AU1497" s="149" t="s">
        <v>114</v>
      </c>
      <c r="AY1497" s="19" t="s">
        <v>408</v>
      </c>
      <c r="BE1497" s="150">
        <f>IF(N1497="základní",J1497,0)</f>
        <v>0</v>
      </c>
      <c r="BF1497" s="150">
        <f>IF(N1497="snížená",J1497,0)</f>
        <v>0</v>
      </c>
      <c r="BG1497" s="150">
        <f>IF(N1497="zákl. přenesená",J1497,0)</f>
        <v>0</v>
      </c>
      <c r="BH1497" s="150">
        <f>IF(N1497="sníž. přenesená",J1497,0)</f>
        <v>0</v>
      </c>
      <c r="BI1497" s="150">
        <f>IF(N1497="nulová",J1497,0)</f>
        <v>0</v>
      </c>
      <c r="BJ1497" s="19" t="s">
        <v>76</v>
      </c>
      <c r="BK1497" s="150">
        <f>ROUND(I1497*H1497,2)</f>
        <v>0</v>
      </c>
      <c r="BL1497" s="19" t="s">
        <v>98</v>
      </c>
      <c r="BM1497" s="149" t="s">
        <v>2333</v>
      </c>
    </row>
    <row r="1498" spans="2:65" s="1" customFormat="1">
      <c r="B1498" s="34"/>
      <c r="D1498" s="151" t="s">
        <v>417</v>
      </c>
      <c r="F1498" s="152" t="s">
        <v>2334</v>
      </c>
      <c r="I1498" s="153"/>
      <c r="L1498" s="34"/>
      <c r="M1498" s="154"/>
      <c r="T1498" s="55"/>
      <c r="AT1498" s="19" t="s">
        <v>417</v>
      </c>
      <c r="AU1498" s="19" t="s">
        <v>114</v>
      </c>
    </row>
    <row r="1499" spans="2:65" s="12" customFormat="1">
      <c r="B1499" s="155"/>
      <c r="D1499" s="156" t="s">
        <v>419</v>
      </c>
      <c r="E1499" s="157" t="s">
        <v>3</v>
      </c>
      <c r="F1499" s="158" t="s">
        <v>2335</v>
      </c>
      <c r="H1499" s="159">
        <v>5</v>
      </c>
      <c r="I1499" s="160"/>
      <c r="L1499" s="155"/>
      <c r="M1499" s="161"/>
      <c r="T1499" s="162"/>
      <c r="AT1499" s="157" t="s">
        <v>419</v>
      </c>
      <c r="AU1499" s="157" t="s">
        <v>114</v>
      </c>
      <c r="AV1499" s="12" t="s">
        <v>80</v>
      </c>
      <c r="AW1499" s="12" t="s">
        <v>33</v>
      </c>
      <c r="AX1499" s="12" t="s">
        <v>76</v>
      </c>
      <c r="AY1499" s="157" t="s">
        <v>408</v>
      </c>
    </row>
    <row r="1500" spans="2:65" s="11" customFormat="1" ht="20.85" customHeight="1">
      <c r="B1500" s="125"/>
      <c r="D1500" s="126" t="s">
        <v>71</v>
      </c>
      <c r="E1500" s="135" t="s">
        <v>2336</v>
      </c>
      <c r="F1500" s="135" t="s">
        <v>2337</v>
      </c>
      <c r="I1500" s="128"/>
      <c r="J1500" s="136">
        <f>BK1500</f>
        <v>0</v>
      </c>
      <c r="L1500" s="125"/>
      <c r="M1500" s="130"/>
      <c r="P1500" s="131">
        <f>SUM(P1501:P1509)</f>
        <v>0</v>
      </c>
      <c r="R1500" s="131">
        <f>SUM(R1501:R1509)</f>
        <v>4.1186858999999999E-2</v>
      </c>
      <c r="T1500" s="132">
        <f>SUM(T1501:T1509)</f>
        <v>0</v>
      </c>
      <c r="AR1500" s="126" t="s">
        <v>80</v>
      </c>
      <c r="AT1500" s="133" t="s">
        <v>71</v>
      </c>
      <c r="AU1500" s="133" t="s">
        <v>80</v>
      </c>
      <c r="AY1500" s="126" t="s">
        <v>408</v>
      </c>
      <c r="BK1500" s="134">
        <f>SUM(BK1501:BK1509)</f>
        <v>0</v>
      </c>
    </row>
    <row r="1501" spans="2:65" s="1" customFormat="1" ht="37.799999999999997" customHeight="1">
      <c r="B1501" s="137"/>
      <c r="C1501" s="138" t="s">
        <v>2338</v>
      </c>
      <c r="D1501" s="138" t="s">
        <v>411</v>
      </c>
      <c r="E1501" s="139" t="s">
        <v>2339</v>
      </c>
      <c r="F1501" s="140" t="s">
        <v>2340</v>
      </c>
      <c r="G1501" s="141" t="s">
        <v>650</v>
      </c>
      <c r="H1501" s="142">
        <v>11.5</v>
      </c>
      <c r="I1501" s="143"/>
      <c r="J1501" s="144">
        <f>ROUND(I1501*H1501,2)</f>
        <v>0</v>
      </c>
      <c r="K1501" s="140" t="s">
        <v>414</v>
      </c>
      <c r="L1501" s="34"/>
      <c r="M1501" s="145" t="s">
        <v>3</v>
      </c>
      <c r="N1501" s="146" t="s">
        <v>43</v>
      </c>
      <c r="P1501" s="147">
        <f>O1501*H1501</f>
        <v>0</v>
      </c>
      <c r="Q1501" s="147">
        <v>3.5814660000000002E-3</v>
      </c>
      <c r="R1501" s="147">
        <f>Q1501*H1501</f>
        <v>4.1186858999999999E-2</v>
      </c>
      <c r="S1501" s="147">
        <v>0</v>
      </c>
      <c r="T1501" s="148">
        <f>S1501*H1501</f>
        <v>0</v>
      </c>
      <c r="AR1501" s="149" t="s">
        <v>98</v>
      </c>
      <c r="AT1501" s="149" t="s">
        <v>411</v>
      </c>
      <c r="AU1501" s="149" t="s">
        <v>114</v>
      </c>
      <c r="AY1501" s="19" t="s">
        <v>408</v>
      </c>
      <c r="BE1501" s="150">
        <f>IF(N1501="základní",J1501,0)</f>
        <v>0</v>
      </c>
      <c r="BF1501" s="150">
        <f>IF(N1501="snížená",J1501,0)</f>
        <v>0</v>
      </c>
      <c r="BG1501" s="150">
        <f>IF(N1501="zákl. přenesená",J1501,0)</f>
        <v>0</v>
      </c>
      <c r="BH1501" s="150">
        <f>IF(N1501="sníž. přenesená",J1501,0)</f>
        <v>0</v>
      </c>
      <c r="BI1501" s="150">
        <f>IF(N1501="nulová",J1501,0)</f>
        <v>0</v>
      </c>
      <c r="BJ1501" s="19" t="s">
        <v>76</v>
      </c>
      <c r="BK1501" s="150">
        <f>ROUND(I1501*H1501,2)</f>
        <v>0</v>
      </c>
      <c r="BL1501" s="19" t="s">
        <v>98</v>
      </c>
      <c r="BM1501" s="149" t="s">
        <v>2341</v>
      </c>
    </row>
    <row r="1502" spans="2:65" s="1" customFormat="1">
      <c r="B1502" s="34"/>
      <c r="D1502" s="151" t="s">
        <v>417</v>
      </c>
      <c r="F1502" s="152" t="s">
        <v>2342</v>
      </c>
      <c r="I1502" s="153"/>
      <c r="L1502" s="34"/>
      <c r="M1502" s="154"/>
      <c r="T1502" s="55"/>
      <c r="AT1502" s="19" t="s">
        <v>417</v>
      </c>
      <c r="AU1502" s="19" t="s">
        <v>114</v>
      </c>
    </row>
    <row r="1503" spans="2:65" s="13" customFormat="1">
      <c r="B1503" s="164"/>
      <c r="D1503" s="156" t="s">
        <v>419</v>
      </c>
      <c r="E1503" s="165" t="s">
        <v>3</v>
      </c>
      <c r="F1503" s="166" t="s">
        <v>2343</v>
      </c>
      <c r="H1503" s="165" t="s">
        <v>3</v>
      </c>
      <c r="I1503" s="167"/>
      <c r="L1503" s="164"/>
      <c r="M1503" s="168"/>
      <c r="T1503" s="169"/>
      <c r="AT1503" s="165" t="s">
        <v>419</v>
      </c>
      <c r="AU1503" s="165" t="s">
        <v>114</v>
      </c>
      <c r="AV1503" s="13" t="s">
        <v>76</v>
      </c>
      <c r="AW1503" s="13" t="s">
        <v>33</v>
      </c>
      <c r="AX1503" s="13" t="s">
        <v>72</v>
      </c>
      <c r="AY1503" s="165" t="s">
        <v>408</v>
      </c>
    </row>
    <row r="1504" spans="2:65" s="12" customFormat="1">
      <c r="B1504" s="155"/>
      <c r="D1504" s="156" t="s">
        <v>419</v>
      </c>
      <c r="E1504" s="157" t="s">
        <v>3</v>
      </c>
      <c r="F1504" s="158" t="s">
        <v>2344</v>
      </c>
      <c r="H1504" s="159">
        <v>3</v>
      </c>
      <c r="I1504" s="160"/>
      <c r="L1504" s="155"/>
      <c r="M1504" s="161"/>
      <c r="T1504" s="162"/>
      <c r="AT1504" s="157" t="s">
        <v>419</v>
      </c>
      <c r="AU1504" s="157" t="s">
        <v>114</v>
      </c>
      <c r="AV1504" s="12" t="s">
        <v>80</v>
      </c>
      <c r="AW1504" s="12" t="s">
        <v>33</v>
      </c>
      <c r="AX1504" s="12" t="s">
        <v>72</v>
      </c>
      <c r="AY1504" s="157" t="s">
        <v>408</v>
      </c>
    </row>
    <row r="1505" spans="2:65" s="12" customFormat="1">
      <c r="B1505" s="155"/>
      <c r="D1505" s="156" t="s">
        <v>419</v>
      </c>
      <c r="E1505" s="157" t="s">
        <v>3</v>
      </c>
      <c r="F1505" s="158" t="s">
        <v>2345</v>
      </c>
      <c r="H1505" s="159">
        <v>4</v>
      </c>
      <c r="I1505" s="160"/>
      <c r="L1505" s="155"/>
      <c r="M1505" s="161"/>
      <c r="T1505" s="162"/>
      <c r="AT1505" s="157" t="s">
        <v>419</v>
      </c>
      <c r="AU1505" s="157" t="s">
        <v>114</v>
      </c>
      <c r="AV1505" s="12" t="s">
        <v>80</v>
      </c>
      <c r="AW1505" s="12" t="s">
        <v>33</v>
      </c>
      <c r="AX1505" s="12" t="s">
        <v>72</v>
      </c>
      <c r="AY1505" s="157" t="s">
        <v>408</v>
      </c>
    </row>
    <row r="1506" spans="2:65" s="12" customFormat="1">
      <c r="B1506" s="155"/>
      <c r="D1506" s="156" t="s">
        <v>419</v>
      </c>
      <c r="E1506" s="157" t="s">
        <v>3</v>
      </c>
      <c r="F1506" s="158" t="s">
        <v>2346</v>
      </c>
      <c r="H1506" s="159">
        <v>4.5</v>
      </c>
      <c r="I1506" s="160"/>
      <c r="L1506" s="155"/>
      <c r="M1506" s="161"/>
      <c r="T1506" s="162"/>
      <c r="AT1506" s="157" t="s">
        <v>419</v>
      </c>
      <c r="AU1506" s="157" t="s">
        <v>114</v>
      </c>
      <c r="AV1506" s="12" t="s">
        <v>80</v>
      </c>
      <c r="AW1506" s="12" t="s">
        <v>33</v>
      </c>
      <c r="AX1506" s="12" t="s">
        <v>72</v>
      </c>
      <c r="AY1506" s="157" t="s">
        <v>408</v>
      </c>
    </row>
    <row r="1507" spans="2:65" s="14" customFormat="1">
      <c r="B1507" s="170"/>
      <c r="D1507" s="156" t="s">
        <v>419</v>
      </c>
      <c r="E1507" s="171" t="s">
        <v>3</v>
      </c>
      <c r="F1507" s="172" t="s">
        <v>451</v>
      </c>
      <c r="H1507" s="173">
        <v>11.5</v>
      </c>
      <c r="I1507" s="174"/>
      <c r="L1507" s="170"/>
      <c r="M1507" s="175"/>
      <c r="T1507" s="176"/>
      <c r="AT1507" s="171" t="s">
        <v>419</v>
      </c>
      <c r="AU1507" s="171" t="s">
        <v>114</v>
      </c>
      <c r="AV1507" s="14" t="s">
        <v>415</v>
      </c>
      <c r="AW1507" s="14" t="s">
        <v>33</v>
      </c>
      <c r="AX1507" s="14" t="s">
        <v>76</v>
      </c>
      <c r="AY1507" s="171" t="s">
        <v>408</v>
      </c>
    </row>
    <row r="1508" spans="2:65" s="1" customFormat="1" ht="55.5" customHeight="1">
      <c r="B1508" s="137"/>
      <c r="C1508" s="138" t="s">
        <v>2347</v>
      </c>
      <c r="D1508" s="138" t="s">
        <v>411</v>
      </c>
      <c r="E1508" s="139" t="s">
        <v>2348</v>
      </c>
      <c r="F1508" s="140" t="s">
        <v>2349</v>
      </c>
      <c r="G1508" s="141" t="s">
        <v>561</v>
      </c>
      <c r="H1508" s="142">
        <v>16</v>
      </c>
      <c r="I1508" s="143"/>
      <c r="J1508" s="144">
        <f>ROUND(I1508*H1508,2)</f>
        <v>0</v>
      </c>
      <c r="K1508" s="140" t="s">
        <v>414</v>
      </c>
      <c r="L1508" s="34"/>
      <c r="M1508" s="145" t="s">
        <v>3</v>
      </c>
      <c r="N1508" s="146" t="s">
        <v>43</v>
      </c>
      <c r="P1508" s="147">
        <f>O1508*H1508</f>
        <v>0</v>
      </c>
      <c r="Q1508" s="147">
        <v>0</v>
      </c>
      <c r="R1508" s="147">
        <f>Q1508*H1508</f>
        <v>0</v>
      </c>
      <c r="S1508" s="147">
        <v>0</v>
      </c>
      <c r="T1508" s="148">
        <f>S1508*H1508</f>
        <v>0</v>
      </c>
      <c r="AR1508" s="149" t="s">
        <v>98</v>
      </c>
      <c r="AT1508" s="149" t="s">
        <v>411</v>
      </c>
      <c r="AU1508" s="149" t="s">
        <v>114</v>
      </c>
      <c r="AY1508" s="19" t="s">
        <v>408</v>
      </c>
      <c r="BE1508" s="150">
        <f>IF(N1508="základní",J1508,0)</f>
        <v>0</v>
      </c>
      <c r="BF1508" s="150">
        <f>IF(N1508="snížená",J1508,0)</f>
        <v>0</v>
      </c>
      <c r="BG1508" s="150">
        <f>IF(N1508="zákl. přenesená",J1508,0)</f>
        <v>0</v>
      </c>
      <c r="BH1508" s="150">
        <f>IF(N1508="sníž. přenesená",J1508,0)</f>
        <v>0</v>
      </c>
      <c r="BI1508" s="150">
        <f>IF(N1508="nulová",J1508,0)</f>
        <v>0</v>
      </c>
      <c r="BJ1508" s="19" t="s">
        <v>76</v>
      </c>
      <c r="BK1508" s="150">
        <f>ROUND(I1508*H1508,2)</f>
        <v>0</v>
      </c>
      <c r="BL1508" s="19" t="s">
        <v>98</v>
      </c>
      <c r="BM1508" s="149" t="s">
        <v>2350</v>
      </c>
    </row>
    <row r="1509" spans="2:65" s="1" customFormat="1">
      <c r="B1509" s="34"/>
      <c r="D1509" s="151" t="s">
        <v>417</v>
      </c>
      <c r="F1509" s="152" t="s">
        <v>2351</v>
      </c>
      <c r="I1509" s="153"/>
      <c r="L1509" s="34"/>
      <c r="M1509" s="154"/>
      <c r="T1509" s="55"/>
      <c r="AT1509" s="19" t="s">
        <v>417</v>
      </c>
      <c r="AU1509" s="19" t="s">
        <v>114</v>
      </c>
    </row>
    <row r="1510" spans="2:65" s="11" customFormat="1" ht="20.85" customHeight="1">
      <c r="B1510" s="125"/>
      <c r="D1510" s="126" t="s">
        <v>71</v>
      </c>
      <c r="E1510" s="135" t="s">
        <v>2352</v>
      </c>
      <c r="F1510" s="135" t="s">
        <v>2353</v>
      </c>
      <c r="I1510" s="128"/>
      <c r="J1510" s="136">
        <f>BK1510</f>
        <v>0</v>
      </c>
      <c r="L1510" s="125"/>
      <c r="M1510" s="130"/>
      <c r="P1510" s="131">
        <f>SUM(P1511:P1518)</f>
        <v>0</v>
      </c>
      <c r="R1510" s="131">
        <f>SUM(R1511:R1518)</f>
        <v>0.13692429</v>
      </c>
      <c r="T1510" s="132">
        <f>SUM(T1511:T1518)</f>
        <v>0</v>
      </c>
      <c r="AR1510" s="126" t="s">
        <v>80</v>
      </c>
      <c r="AT1510" s="133" t="s">
        <v>71</v>
      </c>
      <c r="AU1510" s="133" t="s">
        <v>80</v>
      </c>
      <c r="AY1510" s="126" t="s">
        <v>408</v>
      </c>
      <c r="BK1510" s="134">
        <f>SUM(BK1511:BK1518)</f>
        <v>0</v>
      </c>
    </row>
    <row r="1511" spans="2:65" s="1" customFormat="1" ht="33" customHeight="1">
      <c r="B1511" s="137"/>
      <c r="C1511" s="138" t="s">
        <v>2354</v>
      </c>
      <c r="D1511" s="138" t="s">
        <v>411</v>
      </c>
      <c r="E1511" s="139" t="s">
        <v>2355</v>
      </c>
      <c r="F1511" s="140" t="s">
        <v>2356</v>
      </c>
      <c r="G1511" s="141" t="s">
        <v>650</v>
      </c>
      <c r="H1511" s="142">
        <v>48.7</v>
      </c>
      <c r="I1511" s="143"/>
      <c r="J1511" s="144">
        <f>ROUND(I1511*H1511,2)</f>
        <v>0</v>
      </c>
      <c r="K1511" s="140" t="s">
        <v>414</v>
      </c>
      <c r="L1511" s="34"/>
      <c r="M1511" s="145" t="s">
        <v>3</v>
      </c>
      <c r="N1511" s="146" t="s">
        <v>43</v>
      </c>
      <c r="P1511" s="147">
        <f>O1511*H1511</f>
        <v>0</v>
      </c>
      <c r="Q1511" s="147">
        <v>1.6887E-3</v>
      </c>
      <c r="R1511" s="147">
        <f>Q1511*H1511</f>
        <v>8.2239690000000004E-2</v>
      </c>
      <c r="S1511" s="147">
        <v>0</v>
      </c>
      <c r="T1511" s="148">
        <f>S1511*H1511</f>
        <v>0</v>
      </c>
      <c r="AR1511" s="149" t="s">
        <v>98</v>
      </c>
      <c r="AT1511" s="149" t="s">
        <v>411</v>
      </c>
      <c r="AU1511" s="149" t="s">
        <v>114</v>
      </c>
      <c r="AY1511" s="19" t="s">
        <v>408</v>
      </c>
      <c r="BE1511" s="150">
        <f>IF(N1511="základní",J1511,0)</f>
        <v>0</v>
      </c>
      <c r="BF1511" s="150">
        <f>IF(N1511="snížená",J1511,0)</f>
        <v>0</v>
      </c>
      <c r="BG1511" s="150">
        <f>IF(N1511="zákl. přenesená",J1511,0)</f>
        <v>0</v>
      </c>
      <c r="BH1511" s="150">
        <f>IF(N1511="sníž. přenesená",J1511,0)</f>
        <v>0</v>
      </c>
      <c r="BI1511" s="150">
        <f>IF(N1511="nulová",J1511,0)</f>
        <v>0</v>
      </c>
      <c r="BJ1511" s="19" t="s">
        <v>76</v>
      </c>
      <c r="BK1511" s="150">
        <f>ROUND(I1511*H1511,2)</f>
        <v>0</v>
      </c>
      <c r="BL1511" s="19" t="s">
        <v>98</v>
      </c>
      <c r="BM1511" s="149" t="s">
        <v>2357</v>
      </c>
    </row>
    <row r="1512" spans="2:65" s="1" customFormat="1">
      <c r="B1512" s="34"/>
      <c r="D1512" s="151" t="s">
        <v>417</v>
      </c>
      <c r="F1512" s="152" t="s">
        <v>2358</v>
      </c>
      <c r="I1512" s="153"/>
      <c r="L1512" s="34"/>
      <c r="M1512" s="154"/>
      <c r="T1512" s="55"/>
      <c r="AT1512" s="19" t="s">
        <v>417</v>
      </c>
      <c r="AU1512" s="19" t="s">
        <v>114</v>
      </c>
    </row>
    <row r="1513" spans="2:65" s="12" customFormat="1">
      <c r="B1513" s="155"/>
      <c r="D1513" s="156" t="s">
        <v>419</v>
      </c>
      <c r="E1513" s="157" t="s">
        <v>3</v>
      </c>
      <c r="F1513" s="158" t="s">
        <v>2359</v>
      </c>
      <c r="H1513" s="159">
        <v>48.7</v>
      </c>
      <c r="I1513" s="160"/>
      <c r="L1513" s="155"/>
      <c r="M1513" s="161"/>
      <c r="T1513" s="162"/>
      <c r="AT1513" s="157" t="s">
        <v>419</v>
      </c>
      <c r="AU1513" s="157" t="s">
        <v>114</v>
      </c>
      <c r="AV1513" s="12" t="s">
        <v>80</v>
      </c>
      <c r="AW1513" s="12" t="s">
        <v>33</v>
      </c>
      <c r="AX1513" s="12" t="s">
        <v>76</v>
      </c>
      <c r="AY1513" s="157" t="s">
        <v>408</v>
      </c>
    </row>
    <row r="1514" spans="2:65" s="1" customFormat="1" ht="44.25" customHeight="1">
      <c r="B1514" s="137"/>
      <c r="C1514" s="138" t="s">
        <v>2360</v>
      </c>
      <c r="D1514" s="138" t="s">
        <v>411</v>
      </c>
      <c r="E1514" s="139" t="s">
        <v>2361</v>
      </c>
      <c r="F1514" s="140" t="s">
        <v>2362</v>
      </c>
      <c r="G1514" s="141" t="s">
        <v>561</v>
      </c>
      <c r="H1514" s="142">
        <v>3</v>
      </c>
      <c r="I1514" s="143"/>
      <c r="J1514" s="144">
        <f>ROUND(I1514*H1514,2)</f>
        <v>0</v>
      </c>
      <c r="K1514" s="140" t="s">
        <v>414</v>
      </c>
      <c r="L1514" s="34"/>
      <c r="M1514" s="145" t="s">
        <v>3</v>
      </c>
      <c r="N1514" s="146" t="s">
        <v>43</v>
      </c>
      <c r="P1514" s="147">
        <f>O1514*H1514</f>
        <v>0</v>
      </c>
      <c r="Q1514" s="147">
        <v>3.6200000000000002E-4</v>
      </c>
      <c r="R1514" s="147">
        <f>Q1514*H1514</f>
        <v>1.0860000000000002E-3</v>
      </c>
      <c r="S1514" s="147">
        <v>0</v>
      </c>
      <c r="T1514" s="148">
        <f>S1514*H1514</f>
        <v>0</v>
      </c>
      <c r="AR1514" s="149" t="s">
        <v>98</v>
      </c>
      <c r="AT1514" s="149" t="s">
        <v>411</v>
      </c>
      <c r="AU1514" s="149" t="s">
        <v>114</v>
      </c>
      <c r="AY1514" s="19" t="s">
        <v>408</v>
      </c>
      <c r="BE1514" s="150">
        <f>IF(N1514="základní",J1514,0)</f>
        <v>0</v>
      </c>
      <c r="BF1514" s="150">
        <f>IF(N1514="snížená",J1514,0)</f>
        <v>0</v>
      </c>
      <c r="BG1514" s="150">
        <f>IF(N1514="zákl. přenesená",J1514,0)</f>
        <v>0</v>
      </c>
      <c r="BH1514" s="150">
        <f>IF(N1514="sníž. přenesená",J1514,0)</f>
        <v>0</v>
      </c>
      <c r="BI1514" s="150">
        <f>IF(N1514="nulová",J1514,0)</f>
        <v>0</v>
      </c>
      <c r="BJ1514" s="19" t="s">
        <v>76</v>
      </c>
      <c r="BK1514" s="150">
        <f>ROUND(I1514*H1514,2)</f>
        <v>0</v>
      </c>
      <c r="BL1514" s="19" t="s">
        <v>98</v>
      </c>
      <c r="BM1514" s="149" t="s">
        <v>2363</v>
      </c>
    </row>
    <row r="1515" spans="2:65" s="1" customFormat="1">
      <c r="B1515" s="34"/>
      <c r="D1515" s="151" t="s">
        <v>417</v>
      </c>
      <c r="F1515" s="152" t="s">
        <v>2364</v>
      </c>
      <c r="I1515" s="153"/>
      <c r="L1515" s="34"/>
      <c r="M1515" s="154"/>
      <c r="T1515" s="55"/>
      <c r="AT1515" s="19" t="s">
        <v>417</v>
      </c>
      <c r="AU1515" s="19" t="s">
        <v>114</v>
      </c>
    </row>
    <row r="1516" spans="2:65" s="1" customFormat="1" ht="37.799999999999997" customHeight="1">
      <c r="B1516" s="137"/>
      <c r="C1516" s="138" t="s">
        <v>2365</v>
      </c>
      <c r="D1516" s="138" t="s">
        <v>411</v>
      </c>
      <c r="E1516" s="139" t="s">
        <v>2366</v>
      </c>
      <c r="F1516" s="140" t="s">
        <v>2367</v>
      </c>
      <c r="G1516" s="141" t="s">
        <v>650</v>
      </c>
      <c r="H1516" s="142">
        <v>24.75</v>
      </c>
      <c r="I1516" s="143"/>
      <c r="J1516" s="144">
        <f>ROUND(I1516*H1516,2)</f>
        <v>0</v>
      </c>
      <c r="K1516" s="140" t="s">
        <v>414</v>
      </c>
      <c r="L1516" s="34"/>
      <c r="M1516" s="145" t="s">
        <v>3</v>
      </c>
      <c r="N1516" s="146" t="s">
        <v>43</v>
      </c>
      <c r="P1516" s="147">
        <f>O1516*H1516</f>
        <v>0</v>
      </c>
      <c r="Q1516" s="147">
        <v>2.1656000000000002E-3</v>
      </c>
      <c r="R1516" s="147">
        <f>Q1516*H1516</f>
        <v>5.3598600000000003E-2</v>
      </c>
      <c r="S1516" s="147">
        <v>0</v>
      </c>
      <c r="T1516" s="148">
        <f>S1516*H1516</f>
        <v>0</v>
      </c>
      <c r="AR1516" s="149" t="s">
        <v>98</v>
      </c>
      <c r="AT1516" s="149" t="s">
        <v>411</v>
      </c>
      <c r="AU1516" s="149" t="s">
        <v>114</v>
      </c>
      <c r="AY1516" s="19" t="s">
        <v>408</v>
      </c>
      <c r="BE1516" s="150">
        <f>IF(N1516="základní",J1516,0)</f>
        <v>0</v>
      </c>
      <c r="BF1516" s="150">
        <f>IF(N1516="snížená",J1516,0)</f>
        <v>0</v>
      </c>
      <c r="BG1516" s="150">
        <f>IF(N1516="zákl. přenesená",J1516,0)</f>
        <v>0</v>
      </c>
      <c r="BH1516" s="150">
        <f>IF(N1516="sníž. přenesená",J1516,0)</f>
        <v>0</v>
      </c>
      <c r="BI1516" s="150">
        <f>IF(N1516="nulová",J1516,0)</f>
        <v>0</v>
      </c>
      <c r="BJ1516" s="19" t="s">
        <v>76</v>
      </c>
      <c r="BK1516" s="150">
        <f>ROUND(I1516*H1516,2)</f>
        <v>0</v>
      </c>
      <c r="BL1516" s="19" t="s">
        <v>98</v>
      </c>
      <c r="BM1516" s="149" t="s">
        <v>2368</v>
      </c>
    </row>
    <row r="1517" spans="2:65" s="1" customFormat="1">
      <c r="B1517" s="34"/>
      <c r="D1517" s="151" t="s">
        <v>417</v>
      </c>
      <c r="F1517" s="152" t="s">
        <v>2369</v>
      </c>
      <c r="I1517" s="153"/>
      <c r="L1517" s="34"/>
      <c r="M1517" s="154"/>
      <c r="T1517" s="55"/>
      <c r="AT1517" s="19" t="s">
        <v>417</v>
      </c>
      <c r="AU1517" s="19" t="s">
        <v>114</v>
      </c>
    </row>
    <row r="1518" spans="2:65" s="12" customFormat="1">
      <c r="B1518" s="155"/>
      <c r="D1518" s="156" t="s">
        <v>419</v>
      </c>
      <c r="E1518" s="157" t="s">
        <v>3</v>
      </c>
      <c r="F1518" s="158" t="s">
        <v>2370</v>
      </c>
      <c r="H1518" s="159">
        <v>24.75</v>
      </c>
      <c r="I1518" s="160"/>
      <c r="L1518" s="155"/>
      <c r="M1518" s="161"/>
      <c r="T1518" s="162"/>
      <c r="AT1518" s="157" t="s">
        <v>419</v>
      </c>
      <c r="AU1518" s="157" t="s">
        <v>114</v>
      </c>
      <c r="AV1518" s="12" t="s">
        <v>80</v>
      </c>
      <c r="AW1518" s="12" t="s">
        <v>33</v>
      </c>
      <c r="AX1518" s="12" t="s">
        <v>76</v>
      </c>
      <c r="AY1518" s="157" t="s">
        <v>408</v>
      </c>
    </row>
    <row r="1519" spans="2:65" s="11" customFormat="1" ht="22.8" customHeight="1">
      <c r="B1519" s="125"/>
      <c r="D1519" s="126" t="s">
        <v>71</v>
      </c>
      <c r="E1519" s="135" t="s">
        <v>2371</v>
      </c>
      <c r="F1519" s="135" t="s">
        <v>2372</v>
      </c>
      <c r="I1519" s="128"/>
      <c r="J1519" s="136">
        <f>BK1519</f>
        <v>0</v>
      </c>
      <c r="L1519" s="125"/>
      <c r="M1519" s="130"/>
      <c r="P1519" s="131">
        <f>P1520+P1521+P1522</f>
        <v>0</v>
      </c>
      <c r="R1519" s="131">
        <f>R1520+R1521+R1522</f>
        <v>0.15785195000000002</v>
      </c>
      <c r="T1519" s="132">
        <f>T1520+T1521+T1522</f>
        <v>0</v>
      </c>
      <c r="AR1519" s="126" t="s">
        <v>80</v>
      </c>
      <c r="AT1519" s="133" t="s">
        <v>71</v>
      </c>
      <c r="AU1519" s="133" t="s">
        <v>76</v>
      </c>
      <c r="AY1519" s="126" t="s">
        <v>408</v>
      </c>
      <c r="BK1519" s="134">
        <f>BK1520+BK1521+BK1522</f>
        <v>0</v>
      </c>
    </row>
    <row r="1520" spans="2:65" s="1" customFormat="1" ht="49.05" customHeight="1">
      <c r="B1520" s="137"/>
      <c r="C1520" s="138" t="s">
        <v>2373</v>
      </c>
      <c r="D1520" s="138" t="s">
        <v>411</v>
      </c>
      <c r="E1520" s="139" t="s">
        <v>2374</v>
      </c>
      <c r="F1520" s="140" t="s">
        <v>2375</v>
      </c>
      <c r="G1520" s="141" t="s">
        <v>501</v>
      </c>
      <c r="H1520" s="142">
        <v>0.158</v>
      </c>
      <c r="I1520" s="143"/>
      <c r="J1520" s="144">
        <f>ROUND(I1520*H1520,2)</f>
        <v>0</v>
      </c>
      <c r="K1520" s="140" t="s">
        <v>414</v>
      </c>
      <c r="L1520" s="34"/>
      <c r="M1520" s="145" t="s">
        <v>3</v>
      </c>
      <c r="N1520" s="146" t="s">
        <v>43</v>
      </c>
      <c r="P1520" s="147">
        <f>O1520*H1520</f>
        <v>0</v>
      </c>
      <c r="Q1520" s="147">
        <v>0</v>
      </c>
      <c r="R1520" s="147">
        <f>Q1520*H1520</f>
        <v>0</v>
      </c>
      <c r="S1520" s="147">
        <v>0</v>
      </c>
      <c r="T1520" s="148">
        <f>S1520*H1520</f>
        <v>0</v>
      </c>
      <c r="AR1520" s="149" t="s">
        <v>98</v>
      </c>
      <c r="AT1520" s="149" t="s">
        <v>411</v>
      </c>
      <c r="AU1520" s="149" t="s">
        <v>80</v>
      </c>
      <c r="AY1520" s="19" t="s">
        <v>408</v>
      </c>
      <c r="BE1520" s="150">
        <f>IF(N1520="základní",J1520,0)</f>
        <v>0</v>
      </c>
      <c r="BF1520" s="150">
        <f>IF(N1520="snížená",J1520,0)</f>
        <v>0</v>
      </c>
      <c r="BG1520" s="150">
        <f>IF(N1520="zákl. přenesená",J1520,0)</f>
        <v>0</v>
      </c>
      <c r="BH1520" s="150">
        <f>IF(N1520="sníž. přenesená",J1520,0)</f>
        <v>0</v>
      </c>
      <c r="BI1520" s="150">
        <f>IF(N1520="nulová",J1520,0)</f>
        <v>0</v>
      </c>
      <c r="BJ1520" s="19" t="s">
        <v>76</v>
      </c>
      <c r="BK1520" s="150">
        <f>ROUND(I1520*H1520,2)</f>
        <v>0</v>
      </c>
      <c r="BL1520" s="19" t="s">
        <v>98</v>
      </c>
      <c r="BM1520" s="149" t="s">
        <v>2376</v>
      </c>
    </row>
    <row r="1521" spans="2:65" s="1" customFormat="1">
      <c r="B1521" s="34"/>
      <c r="D1521" s="151" t="s">
        <v>417</v>
      </c>
      <c r="F1521" s="152" t="s">
        <v>2377</v>
      </c>
      <c r="I1521" s="153"/>
      <c r="L1521" s="34"/>
      <c r="M1521" s="154"/>
      <c r="T1521" s="55"/>
      <c r="AT1521" s="19" t="s">
        <v>417</v>
      </c>
      <c r="AU1521" s="19" t="s">
        <v>80</v>
      </c>
    </row>
    <row r="1522" spans="2:65" s="11" customFormat="1" ht="20.85" customHeight="1">
      <c r="B1522" s="125"/>
      <c r="D1522" s="126" t="s">
        <v>71</v>
      </c>
      <c r="E1522" s="135" t="s">
        <v>2378</v>
      </c>
      <c r="F1522" s="135" t="s">
        <v>2379</v>
      </c>
      <c r="I1522" s="128"/>
      <c r="J1522" s="136">
        <f>BK1522</f>
        <v>0</v>
      </c>
      <c r="L1522" s="125"/>
      <c r="M1522" s="130"/>
      <c r="P1522" s="131">
        <f>SUM(P1523:P1540)</f>
        <v>0</v>
      </c>
      <c r="R1522" s="131">
        <f>SUM(R1523:R1540)</f>
        <v>0.15785195000000002</v>
      </c>
      <c r="T1522" s="132">
        <f>SUM(T1523:T1540)</f>
        <v>0</v>
      </c>
      <c r="AR1522" s="126" t="s">
        <v>80</v>
      </c>
      <c r="AT1522" s="133" t="s">
        <v>71</v>
      </c>
      <c r="AU1522" s="133" t="s">
        <v>80</v>
      </c>
      <c r="AY1522" s="126" t="s">
        <v>408</v>
      </c>
      <c r="BK1522" s="134">
        <f>SUM(BK1523:BK1540)</f>
        <v>0</v>
      </c>
    </row>
    <row r="1523" spans="2:65" s="1" customFormat="1" ht="37.799999999999997" customHeight="1">
      <c r="B1523" s="137"/>
      <c r="C1523" s="138" t="s">
        <v>801</v>
      </c>
      <c r="D1523" s="138" t="s">
        <v>411</v>
      </c>
      <c r="E1523" s="139" t="s">
        <v>2380</v>
      </c>
      <c r="F1523" s="140" t="s">
        <v>2381</v>
      </c>
      <c r="G1523" s="141" t="s">
        <v>650</v>
      </c>
      <c r="H1523" s="142">
        <v>48.7</v>
      </c>
      <c r="I1523" s="143"/>
      <c r="J1523" s="144">
        <f>ROUND(I1523*H1523,2)</f>
        <v>0</v>
      </c>
      <c r="K1523" s="140" t="s">
        <v>414</v>
      </c>
      <c r="L1523" s="34"/>
      <c r="M1523" s="145" t="s">
        <v>3</v>
      </c>
      <c r="N1523" s="146" t="s">
        <v>43</v>
      </c>
      <c r="P1523" s="147">
        <f>O1523*H1523</f>
        <v>0</v>
      </c>
      <c r="Q1523" s="147">
        <v>1.8525E-3</v>
      </c>
      <c r="R1523" s="147">
        <f>Q1523*H1523</f>
        <v>9.0216749999999998E-2</v>
      </c>
      <c r="S1523" s="147">
        <v>0</v>
      </c>
      <c r="T1523" s="148">
        <f>S1523*H1523</f>
        <v>0</v>
      </c>
      <c r="AR1523" s="149" t="s">
        <v>98</v>
      </c>
      <c r="AT1523" s="149" t="s">
        <v>411</v>
      </c>
      <c r="AU1523" s="149" t="s">
        <v>114</v>
      </c>
      <c r="AY1523" s="19" t="s">
        <v>408</v>
      </c>
      <c r="BE1523" s="150">
        <f>IF(N1523="základní",J1523,0)</f>
        <v>0</v>
      </c>
      <c r="BF1523" s="150">
        <f>IF(N1523="snížená",J1523,0)</f>
        <v>0</v>
      </c>
      <c r="BG1523" s="150">
        <f>IF(N1523="zákl. přenesená",J1523,0)</f>
        <v>0</v>
      </c>
      <c r="BH1523" s="150">
        <f>IF(N1523="sníž. přenesená",J1523,0)</f>
        <v>0</v>
      </c>
      <c r="BI1523" s="150">
        <f>IF(N1523="nulová",J1523,0)</f>
        <v>0</v>
      </c>
      <c r="BJ1523" s="19" t="s">
        <v>76</v>
      </c>
      <c r="BK1523" s="150">
        <f>ROUND(I1523*H1523,2)</f>
        <v>0</v>
      </c>
      <c r="BL1523" s="19" t="s">
        <v>98</v>
      </c>
      <c r="BM1523" s="149" t="s">
        <v>2382</v>
      </c>
    </row>
    <row r="1524" spans="2:65" s="1" customFormat="1">
      <c r="B1524" s="34"/>
      <c r="D1524" s="151" t="s">
        <v>417</v>
      </c>
      <c r="F1524" s="152" t="s">
        <v>2383</v>
      </c>
      <c r="I1524" s="153"/>
      <c r="L1524" s="34"/>
      <c r="M1524" s="154"/>
      <c r="T1524" s="55"/>
      <c r="AT1524" s="19" t="s">
        <v>417</v>
      </c>
      <c r="AU1524" s="19" t="s">
        <v>114</v>
      </c>
    </row>
    <row r="1525" spans="2:65" s="12" customFormat="1">
      <c r="B1525" s="155"/>
      <c r="D1525" s="156" t="s">
        <v>419</v>
      </c>
      <c r="E1525" s="157" t="s">
        <v>3</v>
      </c>
      <c r="F1525" s="158" t="s">
        <v>2384</v>
      </c>
      <c r="H1525" s="159">
        <v>48.7</v>
      </c>
      <c r="I1525" s="160"/>
      <c r="L1525" s="155"/>
      <c r="M1525" s="161"/>
      <c r="T1525" s="162"/>
      <c r="AT1525" s="157" t="s">
        <v>419</v>
      </c>
      <c r="AU1525" s="157" t="s">
        <v>114</v>
      </c>
      <c r="AV1525" s="12" t="s">
        <v>80</v>
      </c>
      <c r="AW1525" s="12" t="s">
        <v>33</v>
      </c>
      <c r="AX1525" s="12" t="s">
        <v>76</v>
      </c>
      <c r="AY1525" s="157" t="s">
        <v>408</v>
      </c>
    </row>
    <row r="1526" spans="2:65" s="1" customFormat="1" ht="37.799999999999997" customHeight="1">
      <c r="B1526" s="137"/>
      <c r="C1526" s="138" t="s">
        <v>2385</v>
      </c>
      <c r="D1526" s="138" t="s">
        <v>411</v>
      </c>
      <c r="E1526" s="139" t="s">
        <v>2386</v>
      </c>
      <c r="F1526" s="140" t="s">
        <v>2387</v>
      </c>
      <c r="G1526" s="141" t="s">
        <v>117</v>
      </c>
      <c r="H1526" s="142">
        <v>278.10500000000002</v>
      </c>
      <c r="I1526" s="143"/>
      <c r="J1526" s="144">
        <f>ROUND(I1526*H1526,2)</f>
        <v>0</v>
      </c>
      <c r="K1526" s="140" t="s">
        <v>414</v>
      </c>
      <c r="L1526" s="34"/>
      <c r="M1526" s="145" t="s">
        <v>3</v>
      </c>
      <c r="N1526" s="146" t="s">
        <v>43</v>
      </c>
      <c r="P1526" s="147">
        <f>O1526*H1526</f>
        <v>0</v>
      </c>
      <c r="Q1526" s="147">
        <v>0</v>
      </c>
      <c r="R1526" s="147">
        <f>Q1526*H1526</f>
        <v>0</v>
      </c>
      <c r="S1526" s="147">
        <v>0</v>
      </c>
      <c r="T1526" s="148">
        <f>S1526*H1526</f>
        <v>0</v>
      </c>
      <c r="AR1526" s="149" t="s">
        <v>98</v>
      </c>
      <c r="AT1526" s="149" t="s">
        <v>411</v>
      </c>
      <c r="AU1526" s="149" t="s">
        <v>114</v>
      </c>
      <c r="AY1526" s="19" t="s">
        <v>408</v>
      </c>
      <c r="BE1526" s="150">
        <f>IF(N1526="základní",J1526,0)</f>
        <v>0</v>
      </c>
      <c r="BF1526" s="150">
        <f>IF(N1526="snížená",J1526,0)</f>
        <v>0</v>
      </c>
      <c r="BG1526" s="150">
        <f>IF(N1526="zákl. přenesená",J1526,0)</f>
        <v>0</v>
      </c>
      <c r="BH1526" s="150">
        <f>IF(N1526="sníž. přenesená",J1526,0)</f>
        <v>0</v>
      </c>
      <c r="BI1526" s="150">
        <f>IF(N1526="nulová",J1526,0)</f>
        <v>0</v>
      </c>
      <c r="BJ1526" s="19" t="s">
        <v>76</v>
      </c>
      <c r="BK1526" s="150">
        <f>ROUND(I1526*H1526,2)</f>
        <v>0</v>
      </c>
      <c r="BL1526" s="19" t="s">
        <v>98</v>
      </c>
      <c r="BM1526" s="149" t="s">
        <v>2388</v>
      </c>
    </row>
    <row r="1527" spans="2:65" s="1" customFormat="1">
      <c r="B1527" s="34"/>
      <c r="D1527" s="151" t="s">
        <v>417</v>
      </c>
      <c r="F1527" s="152" t="s">
        <v>2389</v>
      </c>
      <c r="I1527" s="153"/>
      <c r="L1527" s="34"/>
      <c r="M1527" s="154"/>
      <c r="T1527" s="55"/>
      <c r="AT1527" s="19" t="s">
        <v>417</v>
      </c>
      <c r="AU1527" s="19" t="s">
        <v>114</v>
      </c>
    </row>
    <row r="1528" spans="2:65" s="12" customFormat="1">
      <c r="B1528" s="155"/>
      <c r="D1528" s="156" t="s">
        <v>419</v>
      </c>
      <c r="E1528" s="157" t="s">
        <v>3</v>
      </c>
      <c r="F1528" s="158" t="s">
        <v>308</v>
      </c>
      <c r="H1528" s="159">
        <v>278.10500000000002</v>
      </c>
      <c r="I1528" s="160"/>
      <c r="L1528" s="155"/>
      <c r="M1528" s="161"/>
      <c r="T1528" s="162"/>
      <c r="AT1528" s="157" t="s">
        <v>419</v>
      </c>
      <c r="AU1528" s="157" t="s">
        <v>114</v>
      </c>
      <c r="AV1528" s="12" t="s">
        <v>80</v>
      </c>
      <c r="AW1528" s="12" t="s">
        <v>33</v>
      </c>
      <c r="AX1528" s="12" t="s">
        <v>76</v>
      </c>
      <c r="AY1528" s="157" t="s">
        <v>408</v>
      </c>
    </row>
    <row r="1529" spans="2:65" s="14" customFormat="1">
      <c r="B1529" s="170"/>
      <c r="D1529" s="156" t="s">
        <v>419</v>
      </c>
      <c r="E1529" s="171" t="s">
        <v>3</v>
      </c>
      <c r="F1529" s="172" t="s">
        <v>451</v>
      </c>
      <c r="H1529" s="173">
        <v>278.10500000000002</v>
      </c>
      <c r="I1529" s="174"/>
      <c r="L1529" s="170"/>
      <c r="M1529" s="175"/>
      <c r="T1529" s="176"/>
      <c r="AT1529" s="171" t="s">
        <v>419</v>
      </c>
      <c r="AU1529" s="171" t="s">
        <v>114</v>
      </c>
      <c r="AV1529" s="14" t="s">
        <v>415</v>
      </c>
      <c r="AW1529" s="14" t="s">
        <v>33</v>
      </c>
      <c r="AX1529" s="14" t="s">
        <v>72</v>
      </c>
      <c r="AY1529" s="171" t="s">
        <v>408</v>
      </c>
    </row>
    <row r="1530" spans="2:65" s="1" customFormat="1" ht="24.15" customHeight="1">
      <c r="B1530" s="137"/>
      <c r="C1530" s="138" t="s">
        <v>2390</v>
      </c>
      <c r="D1530" s="138" t="s">
        <v>411</v>
      </c>
      <c r="E1530" s="139" t="s">
        <v>2391</v>
      </c>
      <c r="F1530" s="140" t="s">
        <v>2392</v>
      </c>
      <c r="G1530" s="141" t="s">
        <v>650</v>
      </c>
      <c r="H1530" s="142">
        <v>24.35</v>
      </c>
      <c r="I1530" s="143"/>
      <c r="J1530" s="144">
        <f>ROUND(I1530*H1530,2)</f>
        <v>0</v>
      </c>
      <c r="K1530" s="140" t="s">
        <v>414</v>
      </c>
      <c r="L1530" s="34"/>
      <c r="M1530" s="145" t="s">
        <v>3</v>
      </c>
      <c r="N1530" s="146" t="s">
        <v>43</v>
      </c>
      <c r="P1530" s="147">
        <f>O1530*H1530</f>
        <v>0</v>
      </c>
      <c r="Q1530" s="147">
        <v>0</v>
      </c>
      <c r="R1530" s="147">
        <f>Q1530*H1530</f>
        <v>0</v>
      </c>
      <c r="S1530" s="147">
        <v>0</v>
      </c>
      <c r="T1530" s="148">
        <f>S1530*H1530</f>
        <v>0</v>
      </c>
      <c r="AR1530" s="149" t="s">
        <v>98</v>
      </c>
      <c r="AT1530" s="149" t="s">
        <v>411</v>
      </c>
      <c r="AU1530" s="149" t="s">
        <v>114</v>
      </c>
      <c r="AY1530" s="19" t="s">
        <v>408</v>
      </c>
      <c r="BE1530" s="150">
        <f>IF(N1530="základní",J1530,0)</f>
        <v>0</v>
      </c>
      <c r="BF1530" s="150">
        <f>IF(N1530="snížená",J1530,0)</f>
        <v>0</v>
      </c>
      <c r="BG1530" s="150">
        <f>IF(N1530="zákl. přenesená",J1530,0)</f>
        <v>0</v>
      </c>
      <c r="BH1530" s="150">
        <f>IF(N1530="sníž. přenesená",J1530,0)</f>
        <v>0</v>
      </c>
      <c r="BI1530" s="150">
        <f>IF(N1530="nulová",J1530,0)</f>
        <v>0</v>
      </c>
      <c r="BJ1530" s="19" t="s">
        <v>76</v>
      </c>
      <c r="BK1530" s="150">
        <f>ROUND(I1530*H1530,2)</f>
        <v>0</v>
      </c>
      <c r="BL1530" s="19" t="s">
        <v>98</v>
      </c>
      <c r="BM1530" s="149" t="s">
        <v>2393</v>
      </c>
    </row>
    <row r="1531" spans="2:65" s="1" customFormat="1">
      <c r="B1531" s="34"/>
      <c r="D1531" s="151" t="s">
        <v>417</v>
      </c>
      <c r="F1531" s="152" t="s">
        <v>2394</v>
      </c>
      <c r="I1531" s="153"/>
      <c r="L1531" s="34"/>
      <c r="M1531" s="154"/>
      <c r="T1531" s="55"/>
      <c r="AT1531" s="19" t="s">
        <v>417</v>
      </c>
      <c r="AU1531" s="19" t="s">
        <v>114</v>
      </c>
    </row>
    <row r="1532" spans="2:65" s="12" customFormat="1">
      <c r="B1532" s="155"/>
      <c r="D1532" s="156" t="s">
        <v>419</v>
      </c>
      <c r="E1532" s="157" t="s">
        <v>3</v>
      </c>
      <c r="F1532" s="158" t="s">
        <v>2395</v>
      </c>
      <c r="H1532" s="159">
        <v>24.35</v>
      </c>
      <c r="I1532" s="160"/>
      <c r="L1532" s="155"/>
      <c r="M1532" s="161"/>
      <c r="T1532" s="162"/>
      <c r="AT1532" s="157" t="s">
        <v>419</v>
      </c>
      <c r="AU1532" s="157" t="s">
        <v>114</v>
      </c>
      <c r="AV1532" s="12" t="s">
        <v>80</v>
      </c>
      <c r="AW1532" s="12" t="s">
        <v>33</v>
      </c>
      <c r="AX1532" s="12" t="s">
        <v>76</v>
      </c>
      <c r="AY1532" s="157" t="s">
        <v>408</v>
      </c>
    </row>
    <row r="1533" spans="2:65" s="1" customFormat="1" ht="24.15" customHeight="1">
      <c r="B1533" s="137"/>
      <c r="C1533" s="138" t="s">
        <v>2396</v>
      </c>
      <c r="D1533" s="138" t="s">
        <v>411</v>
      </c>
      <c r="E1533" s="139" t="s">
        <v>2397</v>
      </c>
      <c r="F1533" s="140" t="s">
        <v>2398</v>
      </c>
      <c r="G1533" s="141" t="s">
        <v>650</v>
      </c>
      <c r="H1533" s="142">
        <v>48.7</v>
      </c>
      <c r="I1533" s="143"/>
      <c r="J1533" s="144">
        <f>ROUND(I1533*H1533,2)</f>
        <v>0</v>
      </c>
      <c r="K1533" s="140" t="s">
        <v>414</v>
      </c>
      <c r="L1533" s="34"/>
      <c r="M1533" s="145" t="s">
        <v>3</v>
      </c>
      <c r="N1533" s="146" t="s">
        <v>43</v>
      </c>
      <c r="P1533" s="147">
        <f>O1533*H1533</f>
        <v>0</v>
      </c>
      <c r="Q1533" s="147">
        <v>0</v>
      </c>
      <c r="R1533" s="147">
        <f>Q1533*H1533</f>
        <v>0</v>
      </c>
      <c r="S1533" s="147">
        <v>0</v>
      </c>
      <c r="T1533" s="148">
        <f>S1533*H1533</f>
        <v>0</v>
      </c>
      <c r="AR1533" s="149" t="s">
        <v>98</v>
      </c>
      <c r="AT1533" s="149" t="s">
        <v>411</v>
      </c>
      <c r="AU1533" s="149" t="s">
        <v>114</v>
      </c>
      <c r="AY1533" s="19" t="s">
        <v>408</v>
      </c>
      <c r="BE1533" s="150">
        <f>IF(N1533="základní",J1533,0)</f>
        <v>0</v>
      </c>
      <c r="BF1533" s="150">
        <f>IF(N1533="snížená",J1533,0)</f>
        <v>0</v>
      </c>
      <c r="BG1533" s="150">
        <f>IF(N1533="zákl. přenesená",J1533,0)</f>
        <v>0</v>
      </c>
      <c r="BH1533" s="150">
        <f>IF(N1533="sníž. přenesená",J1533,0)</f>
        <v>0</v>
      </c>
      <c r="BI1533" s="150">
        <f>IF(N1533="nulová",J1533,0)</f>
        <v>0</v>
      </c>
      <c r="BJ1533" s="19" t="s">
        <v>76</v>
      </c>
      <c r="BK1533" s="150">
        <f>ROUND(I1533*H1533,2)</f>
        <v>0</v>
      </c>
      <c r="BL1533" s="19" t="s">
        <v>98</v>
      </c>
      <c r="BM1533" s="149" t="s">
        <v>2399</v>
      </c>
    </row>
    <row r="1534" spans="2:65" s="1" customFormat="1">
      <c r="B1534" s="34"/>
      <c r="D1534" s="151" t="s">
        <v>417</v>
      </c>
      <c r="F1534" s="152" t="s">
        <v>2400</v>
      </c>
      <c r="I1534" s="153"/>
      <c r="L1534" s="34"/>
      <c r="M1534" s="154"/>
      <c r="T1534" s="55"/>
      <c r="AT1534" s="19" t="s">
        <v>417</v>
      </c>
      <c r="AU1534" s="19" t="s">
        <v>114</v>
      </c>
    </row>
    <row r="1535" spans="2:65" s="12" customFormat="1">
      <c r="B1535" s="155"/>
      <c r="D1535" s="156" t="s">
        <v>419</v>
      </c>
      <c r="E1535" s="157" t="s">
        <v>3</v>
      </c>
      <c r="F1535" s="158" t="s">
        <v>312</v>
      </c>
      <c r="H1535" s="159">
        <v>48.7</v>
      </c>
      <c r="I1535" s="160"/>
      <c r="L1535" s="155"/>
      <c r="M1535" s="161"/>
      <c r="T1535" s="162"/>
      <c r="AT1535" s="157" t="s">
        <v>419</v>
      </c>
      <c r="AU1535" s="157" t="s">
        <v>114</v>
      </c>
      <c r="AV1535" s="12" t="s">
        <v>80</v>
      </c>
      <c r="AW1535" s="12" t="s">
        <v>33</v>
      </c>
      <c r="AX1535" s="12" t="s">
        <v>76</v>
      </c>
      <c r="AY1535" s="157" t="s">
        <v>408</v>
      </c>
    </row>
    <row r="1536" spans="2:65" s="1" customFormat="1" ht="37.799999999999997" customHeight="1">
      <c r="B1536" s="137"/>
      <c r="C1536" s="177" t="s">
        <v>2401</v>
      </c>
      <c r="D1536" s="177" t="s">
        <v>513</v>
      </c>
      <c r="E1536" s="178" t="s">
        <v>2402</v>
      </c>
      <c r="F1536" s="179" t="s">
        <v>2403</v>
      </c>
      <c r="G1536" s="180" t="s">
        <v>117</v>
      </c>
      <c r="H1536" s="181">
        <v>338.17599999999999</v>
      </c>
      <c r="I1536" s="182"/>
      <c r="J1536" s="183">
        <f>ROUND(I1536*H1536,2)</f>
        <v>0</v>
      </c>
      <c r="K1536" s="179" t="s">
        <v>414</v>
      </c>
      <c r="L1536" s="184"/>
      <c r="M1536" s="185" t="s">
        <v>3</v>
      </c>
      <c r="N1536" s="186" t="s">
        <v>43</v>
      </c>
      <c r="P1536" s="147">
        <f>O1536*H1536</f>
        <v>0</v>
      </c>
      <c r="Q1536" s="147">
        <v>2.0000000000000001E-4</v>
      </c>
      <c r="R1536" s="147">
        <f>Q1536*H1536</f>
        <v>6.7635200000000006E-2</v>
      </c>
      <c r="S1536" s="147">
        <v>0</v>
      </c>
      <c r="T1536" s="148">
        <f>S1536*H1536</f>
        <v>0</v>
      </c>
      <c r="AR1536" s="149" t="s">
        <v>616</v>
      </c>
      <c r="AT1536" s="149" t="s">
        <v>513</v>
      </c>
      <c r="AU1536" s="149" t="s">
        <v>114</v>
      </c>
      <c r="AY1536" s="19" t="s">
        <v>408</v>
      </c>
      <c r="BE1536" s="150">
        <f>IF(N1536="základní",J1536,0)</f>
        <v>0</v>
      </c>
      <c r="BF1536" s="150">
        <f>IF(N1536="snížená",J1536,0)</f>
        <v>0</v>
      </c>
      <c r="BG1536" s="150">
        <f>IF(N1536="zákl. přenesená",J1536,0)</f>
        <v>0</v>
      </c>
      <c r="BH1536" s="150">
        <f>IF(N1536="sníž. přenesená",J1536,0)</f>
        <v>0</v>
      </c>
      <c r="BI1536" s="150">
        <f>IF(N1536="nulová",J1536,0)</f>
        <v>0</v>
      </c>
      <c r="BJ1536" s="19" t="s">
        <v>76</v>
      </c>
      <c r="BK1536" s="150">
        <f>ROUND(I1536*H1536,2)</f>
        <v>0</v>
      </c>
      <c r="BL1536" s="19" t="s">
        <v>98</v>
      </c>
      <c r="BM1536" s="149" t="s">
        <v>2404</v>
      </c>
    </row>
    <row r="1537" spans="2:65" s="12" customFormat="1">
      <c r="B1537" s="155"/>
      <c r="D1537" s="156" t="s">
        <v>419</v>
      </c>
      <c r="E1537" s="157" t="s">
        <v>3</v>
      </c>
      <c r="F1537" s="158" t="s">
        <v>308</v>
      </c>
      <c r="H1537" s="159">
        <v>278.10500000000002</v>
      </c>
      <c r="I1537" s="160"/>
      <c r="L1537" s="155"/>
      <c r="M1537" s="161"/>
      <c r="T1537" s="162"/>
      <c r="AT1537" s="157" t="s">
        <v>419</v>
      </c>
      <c r="AU1537" s="157" t="s">
        <v>114</v>
      </c>
      <c r="AV1537" s="12" t="s">
        <v>80</v>
      </c>
      <c r="AW1537" s="12" t="s">
        <v>33</v>
      </c>
      <c r="AX1537" s="12" t="s">
        <v>72</v>
      </c>
      <c r="AY1537" s="157" t="s">
        <v>408</v>
      </c>
    </row>
    <row r="1538" spans="2:65" s="12" customFormat="1">
      <c r="B1538" s="155"/>
      <c r="D1538" s="156" t="s">
        <v>419</v>
      </c>
      <c r="E1538" s="157" t="s">
        <v>3</v>
      </c>
      <c r="F1538" s="158" t="s">
        <v>2405</v>
      </c>
      <c r="H1538" s="159">
        <v>12.175000000000001</v>
      </c>
      <c r="I1538" s="160"/>
      <c r="L1538" s="155"/>
      <c r="M1538" s="161"/>
      <c r="T1538" s="162"/>
      <c r="AT1538" s="157" t="s">
        <v>419</v>
      </c>
      <c r="AU1538" s="157" t="s">
        <v>114</v>
      </c>
      <c r="AV1538" s="12" t="s">
        <v>80</v>
      </c>
      <c r="AW1538" s="12" t="s">
        <v>33</v>
      </c>
      <c r="AX1538" s="12" t="s">
        <v>72</v>
      </c>
      <c r="AY1538" s="157" t="s">
        <v>408</v>
      </c>
    </row>
    <row r="1539" spans="2:65" s="14" customFormat="1">
      <c r="B1539" s="170"/>
      <c r="D1539" s="156" t="s">
        <v>419</v>
      </c>
      <c r="E1539" s="171" t="s">
        <v>3</v>
      </c>
      <c r="F1539" s="172" t="s">
        <v>451</v>
      </c>
      <c r="H1539" s="173">
        <v>290.27999999999997</v>
      </c>
      <c r="I1539" s="174"/>
      <c r="L1539" s="170"/>
      <c r="M1539" s="175"/>
      <c r="T1539" s="176"/>
      <c r="AT1539" s="171" t="s">
        <v>419</v>
      </c>
      <c r="AU1539" s="171" t="s">
        <v>114</v>
      </c>
      <c r="AV1539" s="14" t="s">
        <v>415</v>
      </c>
      <c r="AW1539" s="14" t="s">
        <v>33</v>
      </c>
      <c r="AX1539" s="14" t="s">
        <v>76</v>
      </c>
      <c r="AY1539" s="171" t="s">
        <v>408</v>
      </c>
    </row>
    <row r="1540" spans="2:65" s="12" customFormat="1">
      <c r="B1540" s="155"/>
      <c r="D1540" s="156" t="s">
        <v>419</v>
      </c>
      <c r="F1540" s="158" t="s">
        <v>2406</v>
      </c>
      <c r="H1540" s="159">
        <v>338.17599999999999</v>
      </c>
      <c r="I1540" s="160"/>
      <c r="L1540" s="155"/>
      <c r="M1540" s="161"/>
      <c r="T1540" s="162"/>
      <c r="AT1540" s="157" t="s">
        <v>419</v>
      </c>
      <c r="AU1540" s="157" t="s">
        <v>114</v>
      </c>
      <c r="AV1540" s="12" t="s">
        <v>80</v>
      </c>
      <c r="AW1540" s="12" t="s">
        <v>4</v>
      </c>
      <c r="AX1540" s="12" t="s">
        <v>76</v>
      </c>
      <c r="AY1540" s="157" t="s">
        <v>408</v>
      </c>
    </row>
    <row r="1541" spans="2:65" s="11" customFormat="1" ht="22.8" customHeight="1">
      <c r="B1541" s="125"/>
      <c r="D1541" s="126" t="s">
        <v>71</v>
      </c>
      <c r="E1541" s="135" t="s">
        <v>2407</v>
      </c>
      <c r="F1541" s="135" t="s">
        <v>2408</v>
      </c>
      <c r="I1541" s="128"/>
      <c r="J1541" s="136">
        <f>BK1541</f>
        <v>0</v>
      </c>
      <c r="L1541" s="125"/>
      <c r="M1541" s="130"/>
      <c r="P1541" s="131">
        <f>P1542+SUM(P1543:P1554)+P1627</f>
        <v>0</v>
      </c>
      <c r="R1541" s="131">
        <f>R1542+SUM(R1543:R1554)+R1627</f>
        <v>1.6322536125</v>
      </c>
      <c r="T1541" s="132">
        <f>T1542+SUM(T1543:T1554)+T1627</f>
        <v>0</v>
      </c>
      <c r="AR1541" s="126" t="s">
        <v>80</v>
      </c>
      <c r="AT1541" s="133" t="s">
        <v>71</v>
      </c>
      <c r="AU1541" s="133" t="s">
        <v>76</v>
      </c>
      <c r="AY1541" s="126" t="s">
        <v>408</v>
      </c>
      <c r="BK1541" s="134">
        <f>BK1542+SUM(BK1543:BK1554)+BK1627</f>
        <v>0</v>
      </c>
    </row>
    <row r="1542" spans="2:65" s="1" customFormat="1" ht="33" customHeight="1">
      <c r="B1542" s="137"/>
      <c r="C1542" s="138" t="s">
        <v>2409</v>
      </c>
      <c r="D1542" s="138" t="s">
        <v>411</v>
      </c>
      <c r="E1542" s="139" t="s">
        <v>2410</v>
      </c>
      <c r="F1542" s="140" t="s">
        <v>2411</v>
      </c>
      <c r="G1542" s="141" t="s">
        <v>650</v>
      </c>
      <c r="H1542" s="142">
        <v>5</v>
      </c>
      <c r="I1542" s="143"/>
      <c r="J1542" s="144">
        <f>ROUND(I1542*H1542,2)</f>
        <v>0</v>
      </c>
      <c r="K1542" s="140" t="s">
        <v>414</v>
      </c>
      <c r="L1542" s="34"/>
      <c r="M1542" s="145" t="s">
        <v>3</v>
      </c>
      <c r="N1542" s="146" t="s">
        <v>43</v>
      </c>
      <c r="P1542" s="147">
        <f>O1542*H1542</f>
        <v>0</v>
      </c>
      <c r="Q1542" s="147">
        <v>0</v>
      </c>
      <c r="R1542" s="147">
        <f>Q1542*H1542</f>
        <v>0</v>
      </c>
      <c r="S1542" s="147">
        <v>0</v>
      </c>
      <c r="T1542" s="148">
        <f>S1542*H1542</f>
        <v>0</v>
      </c>
      <c r="AR1542" s="149" t="s">
        <v>98</v>
      </c>
      <c r="AT1542" s="149" t="s">
        <v>411</v>
      </c>
      <c r="AU1542" s="149" t="s">
        <v>80</v>
      </c>
      <c r="AY1542" s="19" t="s">
        <v>408</v>
      </c>
      <c r="BE1542" s="150">
        <f>IF(N1542="základní",J1542,0)</f>
        <v>0</v>
      </c>
      <c r="BF1542" s="150">
        <f>IF(N1542="snížená",J1542,0)</f>
        <v>0</v>
      </c>
      <c r="BG1542" s="150">
        <f>IF(N1542="zákl. přenesená",J1542,0)</f>
        <v>0</v>
      </c>
      <c r="BH1542" s="150">
        <f>IF(N1542="sníž. přenesená",J1542,0)</f>
        <v>0</v>
      </c>
      <c r="BI1542" s="150">
        <f>IF(N1542="nulová",J1542,0)</f>
        <v>0</v>
      </c>
      <c r="BJ1542" s="19" t="s">
        <v>76</v>
      </c>
      <c r="BK1542" s="150">
        <f>ROUND(I1542*H1542,2)</f>
        <v>0</v>
      </c>
      <c r="BL1542" s="19" t="s">
        <v>98</v>
      </c>
      <c r="BM1542" s="149" t="s">
        <v>2412</v>
      </c>
    </row>
    <row r="1543" spans="2:65" s="1" customFormat="1">
      <c r="B1543" s="34"/>
      <c r="D1543" s="151" t="s">
        <v>417</v>
      </c>
      <c r="F1543" s="152" t="s">
        <v>2413</v>
      </c>
      <c r="I1543" s="153"/>
      <c r="L1543" s="34"/>
      <c r="M1543" s="154"/>
      <c r="T1543" s="55"/>
      <c r="AT1543" s="19" t="s">
        <v>417</v>
      </c>
      <c r="AU1543" s="19" t="s">
        <v>80</v>
      </c>
    </row>
    <row r="1544" spans="2:65" s="12" customFormat="1">
      <c r="B1544" s="155"/>
      <c r="D1544" s="156" t="s">
        <v>419</v>
      </c>
      <c r="E1544" s="157" t="s">
        <v>3</v>
      </c>
      <c r="F1544" s="158" t="s">
        <v>2414</v>
      </c>
      <c r="H1544" s="159">
        <v>1</v>
      </c>
      <c r="I1544" s="160"/>
      <c r="L1544" s="155"/>
      <c r="M1544" s="161"/>
      <c r="T1544" s="162"/>
      <c r="AT1544" s="157" t="s">
        <v>419</v>
      </c>
      <c r="AU1544" s="157" t="s">
        <v>80</v>
      </c>
      <c r="AV1544" s="12" t="s">
        <v>80</v>
      </c>
      <c r="AW1544" s="12" t="s">
        <v>33</v>
      </c>
      <c r="AX1544" s="12" t="s">
        <v>72</v>
      </c>
      <c r="AY1544" s="157" t="s">
        <v>408</v>
      </c>
    </row>
    <row r="1545" spans="2:65" s="12" customFormat="1">
      <c r="B1545" s="155"/>
      <c r="D1545" s="156" t="s">
        <v>419</v>
      </c>
      <c r="E1545" s="157" t="s">
        <v>3</v>
      </c>
      <c r="F1545" s="158" t="s">
        <v>2415</v>
      </c>
      <c r="H1545" s="159">
        <v>4</v>
      </c>
      <c r="I1545" s="160"/>
      <c r="L1545" s="155"/>
      <c r="M1545" s="161"/>
      <c r="T1545" s="162"/>
      <c r="AT1545" s="157" t="s">
        <v>419</v>
      </c>
      <c r="AU1545" s="157" t="s">
        <v>80</v>
      </c>
      <c r="AV1545" s="12" t="s">
        <v>80</v>
      </c>
      <c r="AW1545" s="12" t="s">
        <v>33</v>
      </c>
      <c r="AX1545" s="12" t="s">
        <v>72</v>
      </c>
      <c r="AY1545" s="157" t="s">
        <v>408</v>
      </c>
    </row>
    <row r="1546" spans="2:65" s="14" customFormat="1">
      <c r="B1546" s="170"/>
      <c r="D1546" s="156" t="s">
        <v>419</v>
      </c>
      <c r="E1546" s="171" t="s">
        <v>3</v>
      </c>
      <c r="F1546" s="172" t="s">
        <v>451</v>
      </c>
      <c r="H1546" s="173">
        <v>5</v>
      </c>
      <c r="I1546" s="174"/>
      <c r="L1546" s="170"/>
      <c r="M1546" s="175"/>
      <c r="T1546" s="176"/>
      <c r="AT1546" s="171" t="s">
        <v>419</v>
      </c>
      <c r="AU1546" s="171" t="s">
        <v>80</v>
      </c>
      <c r="AV1546" s="14" t="s">
        <v>415</v>
      </c>
      <c r="AW1546" s="14" t="s">
        <v>33</v>
      </c>
      <c r="AX1546" s="14" t="s">
        <v>76</v>
      </c>
      <c r="AY1546" s="171" t="s">
        <v>408</v>
      </c>
    </row>
    <row r="1547" spans="2:65" s="1" customFormat="1" ht="24.15" customHeight="1">
      <c r="B1547" s="137"/>
      <c r="C1547" s="177" t="s">
        <v>2416</v>
      </c>
      <c r="D1547" s="177" t="s">
        <v>513</v>
      </c>
      <c r="E1547" s="178" t="s">
        <v>2417</v>
      </c>
      <c r="F1547" s="179" t="s">
        <v>2418</v>
      </c>
      <c r="G1547" s="180" t="s">
        <v>650</v>
      </c>
      <c r="H1547" s="181">
        <v>5.5</v>
      </c>
      <c r="I1547" s="182"/>
      <c r="J1547" s="183">
        <f>ROUND(I1547*H1547,2)</f>
        <v>0</v>
      </c>
      <c r="K1547" s="179" t="s">
        <v>414</v>
      </c>
      <c r="L1547" s="184"/>
      <c r="M1547" s="185" t="s">
        <v>3</v>
      </c>
      <c r="N1547" s="186" t="s">
        <v>43</v>
      </c>
      <c r="P1547" s="147">
        <f>O1547*H1547</f>
        <v>0</v>
      </c>
      <c r="Q1547" s="147">
        <v>5.0000000000000001E-3</v>
      </c>
      <c r="R1547" s="147">
        <f>Q1547*H1547</f>
        <v>2.75E-2</v>
      </c>
      <c r="S1547" s="147">
        <v>0</v>
      </c>
      <c r="T1547" s="148">
        <f>S1547*H1547</f>
        <v>0</v>
      </c>
      <c r="AR1547" s="149" t="s">
        <v>616</v>
      </c>
      <c r="AT1547" s="149" t="s">
        <v>513</v>
      </c>
      <c r="AU1547" s="149" t="s">
        <v>80</v>
      </c>
      <c r="AY1547" s="19" t="s">
        <v>408</v>
      </c>
      <c r="BE1547" s="150">
        <f>IF(N1547="základní",J1547,0)</f>
        <v>0</v>
      </c>
      <c r="BF1547" s="150">
        <f>IF(N1547="snížená",J1547,0)</f>
        <v>0</v>
      </c>
      <c r="BG1547" s="150">
        <f>IF(N1547="zákl. přenesená",J1547,0)</f>
        <v>0</v>
      </c>
      <c r="BH1547" s="150">
        <f>IF(N1547="sníž. přenesená",J1547,0)</f>
        <v>0</v>
      </c>
      <c r="BI1547" s="150">
        <f>IF(N1547="nulová",J1547,0)</f>
        <v>0</v>
      </c>
      <c r="BJ1547" s="19" t="s">
        <v>76</v>
      </c>
      <c r="BK1547" s="150">
        <f>ROUND(I1547*H1547,2)</f>
        <v>0</v>
      </c>
      <c r="BL1547" s="19" t="s">
        <v>98</v>
      </c>
      <c r="BM1547" s="149" t="s">
        <v>2419</v>
      </c>
    </row>
    <row r="1548" spans="2:65" s="12" customFormat="1">
      <c r="B1548" s="155"/>
      <c r="D1548" s="156" t="s">
        <v>419</v>
      </c>
      <c r="E1548" s="157" t="s">
        <v>3</v>
      </c>
      <c r="F1548" s="158" t="s">
        <v>437</v>
      </c>
      <c r="H1548" s="159">
        <v>5</v>
      </c>
      <c r="I1548" s="160"/>
      <c r="L1548" s="155"/>
      <c r="M1548" s="161"/>
      <c r="T1548" s="162"/>
      <c r="AT1548" s="157" t="s">
        <v>419</v>
      </c>
      <c r="AU1548" s="157" t="s">
        <v>80</v>
      </c>
      <c r="AV1548" s="12" t="s">
        <v>80</v>
      </c>
      <c r="AW1548" s="12" t="s">
        <v>33</v>
      </c>
      <c r="AX1548" s="12" t="s">
        <v>76</v>
      </c>
      <c r="AY1548" s="157" t="s">
        <v>408</v>
      </c>
    </row>
    <row r="1549" spans="2:65" s="12" customFormat="1">
      <c r="B1549" s="155"/>
      <c r="D1549" s="156" t="s">
        <v>419</v>
      </c>
      <c r="F1549" s="158" t="s">
        <v>2420</v>
      </c>
      <c r="H1549" s="159">
        <v>5.5</v>
      </c>
      <c r="I1549" s="160"/>
      <c r="L1549" s="155"/>
      <c r="M1549" s="161"/>
      <c r="T1549" s="162"/>
      <c r="AT1549" s="157" t="s">
        <v>419</v>
      </c>
      <c r="AU1549" s="157" t="s">
        <v>80</v>
      </c>
      <c r="AV1549" s="12" t="s">
        <v>80</v>
      </c>
      <c r="AW1549" s="12" t="s">
        <v>4</v>
      </c>
      <c r="AX1549" s="12" t="s">
        <v>76</v>
      </c>
      <c r="AY1549" s="157" t="s">
        <v>408</v>
      </c>
    </row>
    <row r="1550" spans="2:65" s="1" customFormat="1" ht="24.15" customHeight="1">
      <c r="B1550" s="137"/>
      <c r="C1550" s="177" t="s">
        <v>2421</v>
      </c>
      <c r="D1550" s="177" t="s">
        <v>513</v>
      </c>
      <c r="E1550" s="178" t="s">
        <v>2422</v>
      </c>
      <c r="F1550" s="179" t="s">
        <v>2423</v>
      </c>
      <c r="G1550" s="180" t="s">
        <v>561</v>
      </c>
      <c r="H1550" s="181">
        <v>10</v>
      </c>
      <c r="I1550" s="182"/>
      <c r="J1550" s="183">
        <f>ROUND(I1550*H1550,2)</f>
        <v>0</v>
      </c>
      <c r="K1550" s="179" t="s">
        <v>414</v>
      </c>
      <c r="L1550" s="184"/>
      <c r="M1550" s="185" t="s">
        <v>3</v>
      </c>
      <c r="N1550" s="186" t="s">
        <v>43</v>
      </c>
      <c r="P1550" s="147">
        <f>O1550*H1550</f>
        <v>0</v>
      </c>
      <c r="Q1550" s="147">
        <v>6.0000000000000002E-5</v>
      </c>
      <c r="R1550" s="147">
        <f>Q1550*H1550</f>
        <v>6.0000000000000006E-4</v>
      </c>
      <c r="S1550" s="147">
        <v>0</v>
      </c>
      <c r="T1550" s="148">
        <f>S1550*H1550</f>
        <v>0</v>
      </c>
      <c r="AR1550" s="149" t="s">
        <v>616</v>
      </c>
      <c r="AT1550" s="149" t="s">
        <v>513</v>
      </c>
      <c r="AU1550" s="149" t="s">
        <v>80</v>
      </c>
      <c r="AY1550" s="19" t="s">
        <v>408</v>
      </c>
      <c r="BE1550" s="150">
        <f>IF(N1550="základní",J1550,0)</f>
        <v>0</v>
      </c>
      <c r="BF1550" s="150">
        <f>IF(N1550="snížená",J1550,0)</f>
        <v>0</v>
      </c>
      <c r="BG1550" s="150">
        <f>IF(N1550="zákl. přenesená",J1550,0)</f>
        <v>0</v>
      </c>
      <c r="BH1550" s="150">
        <f>IF(N1550="sníž. přenesená",J1550,0)</f>
        <v>0</v>
      </c>
      <c r="BI1550" s="150">
        <f>IF(N1550="nulová",J1550,0)</f>
        <v>0</v>
      </c>
      <c r="BJ1550" s="19" t="s">
        <v>76</v>
      </c>
      <c r="BK1550" s="150">
        <f>ROUND(I1550*H1550,2)</f>
        <v>0</v>
      </c>
      <c r="BL1550" s="19" t="s">
        <v>98</v>
      </c>
      <c r="BM1550" s="149" t="s">
        <v>2424</v>
      </c>
    </row>
    <row r="1551" spans="2:65" s="12" customFormat="1">
      <c r="B1551" s="155"/>
      <c r="D1551" s="156" t="s">
        <v>419</v>
      </c>
      <c r="E1551" s="157" t="s">
        <v>3</v>
      </c>
      <c r="F1551" s="158" t="s">
        <v>2425</v>
      </c>
      <c r="H1551" s="159">
        <v>10</v>
      </c>
      <c r="I1551" s="160"/>
      <c r="L1551" s="155"/>
      <c r="M1551" s="161"/>
      <c r="T1551" s="162"/>
      <c r="AT1551" s="157" t="s">
        <v>419</v>
      </c>
      <c r="AU1551" s="157" t="s">
        <v>80</v>
      </c>
      <c r="AV1551" s="12" t="s">
        <v>80</v>
      </c>
      <c r="AW1551" s="12" t="s">
        <v>33</v>
      </c>
      <c r="AX1551" s="12" t="s">
        <v>76</v>
      </c>
      <c r="AY1551" s="157" t="s">
        <v>408</v>
      </c>
    </row>
    <row r="1552" spans="2:65" s="1" customFormat="1" ht="49.05" customHeight="1">
      <c r="B1552" s="137"/>
      <c r="C1552" s="138" t="s">
        <v>2426</v>
      </c>
      <c r="D1552" s="138" t="s">
        <v>411</v>
      </c>
      <c r="E1552" s="139" t="s">
        <v>2427</v>
      </c>
      <c r="F1552" s="140" t="s">
        <v>2428</v>
      </c>
      <c r="G1552" s="141" t="s">
        <v>501</v>
      </c>
      <c r="H1552" s="142">
        <v>1.6319999999999999</v>
      </c>
      <c r="I1552" s="143"/>
      <c r="J1552" s="144">
        <f>ROUND(I1552*H1552,2)</f>
        <v>0</v>
      </c>
      <c r="K1552" s="140" t="s">
        <v>414</v>
      </c>
      <c r="L1552" s="34"/>
      <c r="M1552" s="145" t="s">
        <v>3</v>
      </c>
      <c r="N1552" s="146" t="s">
        <v>43</v>
      </c>
      <c r="P1552" s="147">
        <f>O1552*H1552</f>
        <v>0</v>
      </c>
      <c r="Q1552" s="147">
        <v>0</v>
      </c>
      <c r="R1552" s="147">
        <f>Q1552*H1552</f>
        <v>0</v>
      </c>
      <c r="S1552" s="147">
        <v>0</v>
      </c>
      <c r="T1552" s="148">
        <f>S1552*H1552</f>
        <v>0</v>
      </c>
      <c r="AR1552" s="149" t="s">
        <v>98</v>
      </c>
      <c r="AT1552" s="149" t="s">
        <v>411</v>
      </c>
      <c r="AU1552" s="149" t="s">
        <v>80</v>
      </c>
      <c r="AY1552" s="19" t="s">
        <v>408</v>
      </c>
      <c r="BE1552" s="150">
        <f>IF(N1552="základní",J1552,0)</f>
        <v>0</v>
      </c>
      <c r="BF1552" s="150">
        <f>IF(N1552="snížená",J1552,0)</f>
        <v>0</v>
      </c>
      <c r="BG1552" s="150">
        <f>IF(N1552="zákl. přenesená",J1552,0)</f>
        <v>0</v>
      </c>
      <c r="BH1552" s="150">
        <f>IF(N1552="sníž. přenesená",J1552,0)</f>
        <v>0</v>
      </c>
      <c r="BI1552" s="150">
        <f>IF(N1552="nulová",J1552,0)</f>
        <v>0</v>
      </c>
      <c r="BJ1552" s="19" t="s">
        <v>76</v>
      </c>
      <c r="BK1552" s="150">
        <f>ROUND(I1552*H1552,2)</f>
        <v>0</v>
      </c>
      <c r="BL1552" s="19" t="s">
        <v>98</v>
      </c>
      <c r="BM1552" s="149" t="s">
        <v>2429</v>
      </c>
    </row>
    <row r="1553" spans="2:65" s="1" customFormat="1">
      <c r="B1553" s="34"/>
      <c r="D1553" s="151" t="s">
        <v>417</v>
      </c>
      <c r="F1553" s="152" t="s">
        <v>2430</v>
      </c>
      <c r="I1553" s="153"/>
      <c r="L1553" s="34"/>
      <c r="M1553" s="154"/>
      <c r="T1553" s="55"/>
      <c r="AT1553" s="19" t="s">
        <v>417</v>
      </c>
      <c r="AU1553" s="19" t="s">
        <v>80</v>
      </c>
    </row>
    <row r="1554" spans="2:65" s="11" customFormat="1" ht="20.85" customHeight="1">
      <c r="B1554" s="125"/>
      <c r="D1554" s="126" t="s">
        <v>71</v>
      </c>
      <c r="E1554" s="135" t="s">
        <v>2431</v>
      </c>
      <c r="F1554" s="135" t="s">
        <v>2432</v>
      </c>
      <c r="I1554" s="128"/>
      <c r="J1554" s="136">
        <f>BK1554</f>
        <v>0</v>
      </c>
      <c r="L1554" s="125"/>
      <c r="M1554" s="130"/>
      <c r="P1554" s="131">
        <f>SUM(P1555:P1626)</f>
        <v>0</v>
      </c>
      <c r="R1554" s="131">
        <f>SUM(R1555:R1626)</f>
        <v>0.5828728125</v>
      </c>
      <c r="T1554" s="132">
        <f>SUM(T1555:T1626)</f>
        <v>0</v>
      </c>
      <c r="AR1554" s="126" t="s">
        <v>80</v>
      </c>
      <c r="AT1554" s="133" t="s">
        <v>71</v>
      </c>
      <c r="AU1554" s="133" t="s">
        <v>80</v>
      </c>
      <c r="AY1554" s="126" t="s">
        <v>408</v>
      </c>
      <c r="BK1554" s="134">
        <f>SUM(BK1555:BK1626)</f>
        <v>0</v>
      </c>
    </row>
    <row r="1555" spans="2:65" s="1" customFormat="1" ht="37.799999999999997" customHeight="1">
      <c r="B1555" s="137"/>
      <c r="C1555" s="138" t="s">
        <v>2433</v>
      </c>
      <c r="D1555" s="138" t="s">
        <v>411</v>
      </c>
      <c r="E1555" s="139" t="s">
        <v>2434</v>
      </c>
      <c r="F1555" s="140" t="s">
        <v>2435</v>
      </c>
      <c r="G1555" s="141" t="s">
        <v>561</v>
      </c>
      <c r="H1555" s="142">
        <v>1</v>
      </c>
      <c r="I1555" s="143"/>
      <c r="J1555" s="144">
        <f>ROUND(I1555*H1555,2)</f>
        <v>0</v>
      </c>
      <c r="K1555" s="140" t="s">
        <v>414</v>
      </c>
      <c r="L1555" s="34"/>
      <c r="M1555" s="145" t="s">
        <v>3</v>
      </c>
      <c r="N1555" s="146" t="s">
        <v>43</v>
      </c>
      <c r="P1555" s="147">
        <f>O1555*H1555</f>
        <v>0</v>
      </c>
      <c r="Q1555" s="147">
        <v>0</v>
      </c>
      <c r="R1555" s="147">
        <f>Q1555*H1555</f>
        <v>0</v>
      </c>
      <c r="S1555" s="147">
        <v>0</v>
      </c>
      <c r="T1555" s="148">
        <f>S1555*H1555</f>
        <v>0</v>
      </c>
      <c r="AR1555" s="149" t="s">
        <v>98</v>
      </c>
      <c r="AT1555" s="149" t="s">
        <v>411</v>
      </c>
      <c r="AU1555" s="149" t="s">
        <v>114</v>
      </c>
      <c r="AY1555" s="19" t="s">
        <v>408</v>
      </c>
      <c r="BE1555" s="150">
        <f>IF(N1555="základní",J1555,0)</f>
        <v>0</v>
      </c>
      <c r="BF1555" s="150">
        <f>IF(N1555="snížená",J1555,0)</f>
        <v>0</v>
      </c>
      <c r="BG1555" s="150">
        <f>IF(N1555="zákl. přenesená",J1555,0)</f>
        <v>0</v>
      </c>
      <c r="BH1555" s="150">
        <f>IF(N1555="sníž. přenesená",J1555,0)</f>
        <v>0</v>
      </c>
      <c r="BI1555" s="150">
        <f>IF(N1555="nulová",J1555,0)</f>
        <v>0</v>
      </c>
      <c r="BJ1555" s="19" t="s">
        <v>76</v>
      </c>
      <c r="BK1555" s="150">
        <f>ROUND(I1555*H1555,2)</f>
        <v>0</v>
      </c>
      <c r="BL1555" s="19" t="s">
        <v>98</v>
      </c>
      <c r="BM1555" s="149" t="s">
        <v>2436</v>
      </c>
    </row>
    <row r="1556" spans="2:65" s="1" customFormat="1">
      <c r="B1556" s="34"/>
      <c r="D1556" s="151" t="s">
        <v>417</v>
      </c>
      <c r="F1556" s="152" t="s">
        <v>2437</v>
      </c>
      <c r="I1556" s="153"/>
      <c r="L1556" s="34"/>
      <c r="M1556" s="154"/>
      <c r="T1556" s="55"/>
      <c r="AT1556" s="19" t="s">
        <v>417</v>
      </c>
      <c r="AU1556" s="19" t="s">
        <v>114</v>
      </c>
    </row>
    <row r="1557" spans="2:65" s="13" customFormat="1">
      <c r="B1557" s="164"/>
      <c r="D1557" s="156" t="s">
        <v>419</v>
      </c>
      <c r="E1557" s="165" t="s">
        <v>3</v>
      </c>
      <c r="F1557" s="166" t="s">
        <v>1636</v>
      </c>
      <c r="H1557" s="165" t="s">
        <v>3</v>
      </c>
      <c r="I1557" s="167"/>
      <c r="L1557" s="164"/>
      <c r="M1557" s="168"/>
      <c r="T1557" s="169"/>
      <c r="AT1557" s="165" t="s">
        <v>419</v>
      </c>
      <c r="AU1557" s="165" t="s">
        <v>114</v>
      </c>
      <c r="AV1557" s="13" t="s">
        <v>76</v>
      </c>
      <c r="AW1557" s="13" t="s">
        <v>33</v>
      </c>
      <c r="AX1557" s="13" t="s">
        <v>72</v>
      </c>
      <c r="AY1557" s="165" t="s">
        <v>408</v>
      </c>
    </row>
    <row r="1558" spans="2:65" s="12" customFormat="1">
      <c r="B1558" s="155"/>
      <c r="D1558" s="156" t="s">
        <v>419</v>
      </c>
      <c r="E1558" s="157" t="s">
        <v>3</v>
      </c>
      <c r="F1558" s="158" t="s">
        <v>2438</v>
      </c>
      <c r="H1558" s="159">
        <v>1</v>
      </c>
      <c r="I1558" s="160"/>
      <c r="L1558" s="155"/>
      <c r="M1558" s="161"/>
      <c r="T1558" s="162"/>
      <c r="AT1558" s="157" t="s">
        <v>419</v>
      </c>
      <c r="AU1558" s="157" t="s">
        <v>114</v>
      </c>
      <c r="AV1558" s="12" t="s">
        <v>80</v>
      </c>
      <c r="AW1558" s="12" t="s">
        <v>33</v>
      </c>
      <c r="AX1558" s="12" t="s">
        <v>76</v>
      </c>
      <c r="AY1558" s="157" t="s">
        <v>408</v>
      </c>
    </row>
    <row r="1559" spans="2:65" s="1" customFormat="1" ht="33" customHeight="1">
      <c r="B1559" s="137"/>
      <c r="C1559" s="177" t="s">
        <v>2439</v>
      </c>
      <c r="D1559" s="177" t="s">
        <v>513</v>
      </c>
      <c r="E1559" s="178" t="s">
        <v>2440</v>
      </c>
      <c r="F1559" s="179" t="s">
        <v>2441</v>
      </c>
      <c r="G1559" s="180" t="s">
        <v>561</v>
      </c>
      <c r="H1559" s="181">
        <v>1</v>
      </c>
      <c r="I1559" s="182"/>
      <c r="J1559" s="183">
        <f>ROUND(I1559*H1559,2)</f>
        <v>0</v>
      </c>
      <c r="K1559" s="179" t="s">
        <v>414</v>
      </c>
      <c r="L1559" s="184"/>
      <c r="M1559" s="185" t="s">
        <v>3</v>
      </c>
      <c r="N1559" s="186" t="s">
        <v>43</v>
      </c>
      <c r="P1559" s="147">
        <f>O1559*H1559</f>
        <v>0</v>
      </c>
      <c r="Q1559" s="147">
        <v>2.1600000000000001E-2</v>
      </c>
      <c r="R1559" s="147">
        <f>Q1559*H1559</f>
        <v>2.1600000000000001E-2</v>
      </c>
      <c r="S1559" s="147">
        <v>0</v>
      </c>
      <c r="T1559" s="148">
        <f>S1559*H1559</f>
        <v>0</v>
      </c>
      <c r="AR1559" s="149" t="s">
        <v>616</v>
      </c>
      <c r="AT1559" s="149" t="s">
        <v>513</v>
      </c>
      <c r="AU1559" s="149" t="s">
        <v>114</v>
      </c>
      <c r="AY1559" s="19" t="s">
        <v>408</v>
      </c>
      <c r="BE1559" s="150">
        <f>IF(N1559="základní",J1559,0)</f>
        <v>0</v>
      </c>
      <c r="BF1559" s="150">
        <f>IF(N1559="snížená",J1559,0)</f>
        <v>0</v>
      </c>
      <c r="BG1559" s="150">
        <f>IF(N1559="zákl. přenesená",J1559,0)</f>
        <v>0</v>
      </c>
      <c r="BH1559" s="150">
        <f>IF(N1559="sníž. přenesená",J1559,0)</f>
        <v>0</v>
      </c>
      <c r="BI1559" s="150">
        <f>IF(N1559="nulová",J1559,0)</f>
        <v>0</v>
      </c>
      <c r="BJ1559" s="19" t="s">
        <v>76</v>
      </c>
      <c r="BK1559" s="150">
        <f>ROUND(I1559*H1559,2)</f>
        <v>0</v>
      </c>
      <c r="BL1559" s="19" t="s">
        <v>98</v>
      </c>
      <c r="BM1559" s="149" t="s">
        <v>2442</v>
      </c>
    </row>
    <row r="1560" spans="2:65" s="1" customFormat="1" ht="37.799999999999997" customHeight="1">
      <c r="B1560" s="137"/>
      <c r="C1560" s="138" t="s">
        <v>2443</v>
      </c>
      <c r="D1560" s="138" t="s">
        <v>411</v>
      </c>
      <c r="E1560" s="139" t="s">
        <v>2444</v>
      </c>
      <c r="F1560" s="140" t="s">
        <v>2445</v>
      </c>
      <c r="G1560" s="141" t="s">
        <v>561</v>
      </c>
      <c r="H1560" s="142">
        <v>1</v>
      </c>
      <c r="I1560" s="143"/>
      <c r="J1560" s="144">
        <f>ROUND(I1560*H1560,2)</f>
        <v>0</v>
      </c>
      <c r="K1560" s="140" t="s">
        <v>414</v>
      </c>
      <c r="L1560" s="34"/>
      <c r="M1560" s="145" t="s">
        <v>3</v>
      </c>
      <c r="N1560" s="146" t="s">
        <v>43</v>
      </c>
      <c r="P1560" s="147">
        <f>O1560*H1560</f>
        <v>0</v>
      </c>
      <c r="Q1560" s="147">
        <v>0</v>
      </c>
      <c r="R1560" s="147">
        <f>Q1560*H1560</f>
        <v>0</v>
      </c>
      <c r="S1560" s="147">
        <v>0</v>
      </c>
      <c r="T1560" s="148">
        <f>S1560*H1560</f>
        <v>0</v>
      </c>
      <c r="AR1560" s="149" t="s">
        <v>98</v>
      </c>
      <c r="AT1560" s="149" t="s">
        <v>411</v>
      </c>
      <c r="AU1560" s="149" t="s">
        <v>114</v>
      </c>
      <c r="AY1560" s="19" t="s">
        <v>408</v>
      </c>
      <c r="BE1560" s="150">
        <f>IF(N1560="základní",J1560,0)</f>
        <v>0</v>
      </c>
      <c r="BF1560" s="150">
        <f>IF(N1560="snížená",J1560,0)</f>
        <v>0</v>
      </c>
      <c r="BG1560" s="150">
        <f>IF(N1560="zákl. přenesená",J1560,0)</f>
        <v>0</v>
      </c>
      <c r="BH1560" s="150">
        <f>IF(N1560="sníž. přenesená",J1560,0)</f>
        <v>0</v>
      </c>
      <c r="BI1560" s="150">
        <f>IF(N1560="nulová",J1560,0)</f>
        <v>0</v>
      </c>
      <c r="BJ1560" s="19" t="s">
        <v>76</v>
      </c>
      <c r="BK1560" s="150">
        <f>ROUND(I1560*H1560,2)</f>
        <v>0</v>
      </c>
      <c r="BL1560" s="19" t="s">
        <v>98</v>
      </c>
      <c r="BM1560" s="149" t="s">
        <v>2446</v>
      </c>
    </row>
    <row r="1561" spans="2:65" s="1" customFormat="1">
      <c r="B1561" s="34"/>
      <c r="D1561" s="151" t="s">
        <v>417</v>
      </c>
      <c r="F1561" s="152" t="s">
        <v>2447</v>
      </c>
      <c r="I1561" s="153"/>
      <c r="L1561" s="34"/>
      <c r="M1561" s="154"/>
      <c r="T1561" s="55"/>
      <c r="AT1561" s="19" t="s">
        <v>417</v>
      </c>
      <c r="AU1561" s="19" t="s">
        <v>114</v>
      </c>
    </row>
    <row r="1562" spans="2:65" s="12" customFormat="1">
      <c r="B1562" s="155"/>
      <c r="D1562" s="156" t="s">
        <v>419</v>
      </c>
      <c r="E1562" s="157" t="s">
        <v>3</v>
      </c>
      <c r="F1562" s="158" t="s">
        <v>2448</v>
      </c>
      <c r="H1562" s="159">
        <v>1</v>
      </c>
      <c r="I1562" s="160"/>
      <c r="L1562" s="155"/>
      <c r="M1562" s="161"/>
      <c r="T1562" s="162"/>
      <c r="AT1562" s="157" t="s">
        <v>419</v>
      </c>
      <c r="AU1562" s="157" t="s">
        <v>114</v>
      </c>
      <c r="AV1562" s="12" t="s">
        <v>80</v>
      </c>
      <c r="AW1562" s="12" t="s">
        <v>33</v>
      </c>
      <c r="AX1562" s="12" t="s">
        <v>76</v>
      </c>
      <c r="AY1562" s="157" t="s">
        <v>408</v>
      </c>
    </row>
    <row r="1563" spans="2:65" s="1" customFormat="1" ht="33" customHeight="1">
      <c r="B1563" s="137"/>
      <c r="C1563" s="177" t="s">
        <v>2449</v>
      </c>
      <c r="D1563" s="177" t="s">
        <v>513</v>
      </c>
      <c r="E1563" s="178" t="s">
        <v>2450</v>
      </c>
      <c r="F1563" s="179" t="s">
        <v>2451</v>
      </c>
      <c r="G1563" s="180" t="s">
        <v>561</v>
      </c>
      <c r="H1563" s="181">
        <v>1</v>
      </c>
      <c r="I1563" s="182"/>
      <c r="J1563" s="183">
        <f>ROUND(I1563*H1563,2)</f>
        <v>0</v>
      </c>
      <c r="K1563" s="179" t="s">
        <v>414</v>
      </c>
      <c r="L1563" s="184"/>
      <c r="M1563" s="185" t="s">
        <v>3</v>
      </c>
      <c r="N1563" s="186" t="s">
        <v>43</v>
      </c>
      <c r="P1563" s="147">
        <f>O1563*H1563</f>
        <v>0</v>
      </c>
      <c r="Q1563" s="147">
        <v>5.2479999999999999E-2</v>
      </c>
      <c r="R1563" s="147">
        <f>Q1563*H1563</f>
        <v>5.2479999999999999E-2</v>
      </c>
      <c r="S1563" s="147">
        <v>0</v>
      </c>
      <c r="T1563" s="148">
        <f>S1563*H1563</f>
        <v>0</v>
      </c>
      <c r="AR1563" s="149" t="s">
        <v>616</v>
      </c>
      <c r="AT1563" s="149" t="s">
        <v>513</v>
      </c>
      <c r="AU1563" s="149" t="s">
        <v>114</v>
      </c>
      <c r="AY1563" s="19" t="s">
        <v>408</v>
      </c>
      <c r="BE1563" s="150">
        <f>IF(N1563="základní",J1563,0)</f>
        <v>0</v>
      </c>
      <c r="BF1563" s="150">
        <f>IF(N1563="snížená",J1563,0)</f>
        <v>0</v>
      </c>
      <c r="BG1563" s="150">
        <f>IF(N1563="zákl. přenesená",J1563,0)</f>
        <v>0</v>
      </c>
      <c r="BH1563" s="150">
        <f>IF(N1563="sníž. přenesená",J1563,0)</f>
        <v>0</v>
      </c>
      <c r="BI1563" s="150">
        <f>IF(N1563="nulová",J1563,0)</f>
        <v>0</v>
      </c>
      <c r="BJ1563" s="19" t="s">
        <v>76</v>
      </c>
      <c r="BK1563" s="150">
        <f>ROUND(I1563*H1563,2)</f>
        <v>0</v>
      </c>
      <c r="BL1563" s="19" t="s">
        <v>98</v>
      </c>
      <c r="BM1563" s="149" t="s">
        <v>2452</v>
      </c>
    </row>
    <row r="1564" spans="2:65" s="1" customFormat="1" ht="37.799999999999997" customHeight="1">
      <c r="B1564" s="137"/>
      <c r="C1564" s="138" t="s">
        <v>2453</v>
      </c>
      <c r="D1564" s="138" t="s">
        <v>411</v>
      </c>
      <c r="E1564" s="139" t="s">
        <v>2454</v>
      </c>
      <c r="F1564" s="140" t="s">
        <v>2455</v>
      </c>
      <c r="G1564" s="141" t="s">
        <v>561</v>
      </c>
      <c r="H1564" s="142">
        <v>1</v>
      </c>
      <c r="I1564" s="143"/>
      <c r="J1564" s="144">
        <f>ROUND(I1564*H1564,2)</f>
        <v>0</v>
      </c>
      <c r="K1564" s="140" t="s">
        <v>414</v>
      </c>
      <c r="L1564" s="34"/>
      <c r="M1564" s="145" t="s">
        <v>3</v>
      </c>
      <c r="N1564" s="146" t="s">
        <v>43</v>
      </c>
      <c r="P1564" s="147">
        <f>O1564*H1564</f>
        <v>0</v>
      </c>
      <c r="Q1564" s="147">
        <v>0</v>
      </c>
      <c r="R1564" s="147">
        <f>Q1564*H1564</f>
        <v>0</v>
      </c>
      <c r="S1564" s="147">
        <v>0</v>
      </c>
      <c r="T1564" s="148">
        <f>S1564*H1564</f>
        <v>0</v>
      </c>
      <c r="AR1564" s="149" t="s">
        <v>98</v>
      </c>
      <c r="AT1564" s="149" t="s">
        <v>411</v>
      </c>
      <c r="AU1564" s="149" t="s">
        <v>114</v>
      </c>
      <c r="AY1564" s="19" t="s">
        <v>408</v>
      </c>
      <c r="BE1564" s="150">
        <f>IF(N1564="základní",J1564,0)</f>
        <v>0</v>
      </c>
      <c r="BF1564" s="150">
        <f>IF(N1564="snížená",J1564,0)</f>
        <v>0</v>
      </c>
      <c r="BG1564" s="150">
        <f>IF(N1564="zákl. přenesená",J1564,0)</f>
        <v>0</v>
      </c>
      <c r="BH1564" s="150">
        <f>IF(N1564="sníž. přenesená",J1564,0)</f>
        <v>0</v>
      </c>
      <c r="BI1564" s="150">
        <f>IF(N1564="nulová",J1564,0)</f>
        <v>0</v>
      </c>
      <c r="BJ1564" s="19" t="s">
        <v>76</v>
      </c>
      <c r="BK1564" s="150">
        <f>ROUND(I1564*H1564,2)</f>
        <v>0</v>
      </c>
      <c r="BL1564" s="19" t="s">
        <v>98</v>
      </c>
      <c r="BM1564" s="149" t="s">
        <v>2456</v>
      </c>
    </row>
    <row r="1565" spans="2:65" s="1" customFormat="1">
      <c r="B1565" s="34"/>
      <c r="D1565" s="151" t="s">
        <v>417</v>
      </c>
      <c r="F1565" s="152" t="s">
        <v>2457</v>
      </c>
      <c r="I1565" s="153"/>
      <c r="L1565" s="34"/>
      <c r="M1565" s="154"/>
      <c r="T1565" s="55"/>
      <c r="AT1565" s="19" t="s">
        <v>417</v>
      </c>
      <c r="AU1565" s="19" t="s">
        <v>114</v>
      </c>
    </row>
    <row r="1566" spans="2:65" s="12" customFormat="1">
      <c r="B1566" s="155"/>
      <c r="D1566" s="156" t="s">
        <v>419</v>
      </c>
      <c r="E1566" s="157" t="s">
        <v>3</v>
      </c>
      <c r="F1566" s="158" t="s">
        <v>1667</v>
      </c>
      <c r="H1566" s="159">
        <v>1</v>
      </c>
      <c r="I1566" s="160"/>
      <c r="L1566" s="155"/>
      <c r="M1566" s="161"/>
      <c r="T1566" s="162"/>
      <c r="AT1566" s="157" t="s">
        <v>419</v>
      </c>
      <c r="AU1566" s="157" t="s">
        <v>114</v>
      </c>
      <c r="AV1566" s="12" t="s">
        <v>80</v>
      </c>
      <c r="AW1566" s="12" t="s">
        <v>33</v>
      </c>
      <c r="AX1566" s="12" t="s">
        <v>76</v>
      </c>
      <c r="AY1566" s="157" t="s">
        <v>408</v>
      </c>
    </row>
    <row r="1567" spans="2:65" s="1" customFormat="1" ht="33" customHeight="1">
      <c r="B1567" s="137"/>
      <c r="C1567" s="177" t="s">
        <v>2458</v>
      </c>
      <c r="D1567" s="177" t="s">
        <v>513</v>
      </c>
      <c r="E1567" s="178" t="s">
        <v>2459</v>
      </c>
      <c r="F1567" s="179" t="s">
        <v>2460</v>
      </c>
      <c r="G1567" s="180" t="s">
        <v>561</v>
      </c>
      <c r="H1567" s="181">
        <v>1</v>
      </c>
      <c r="I1567" s="182"/>
      <c r="J1567" s="183">
        <f>ROUND(I1567*H1567,2)</f>
        <v>0</v>
      </c>
      <c r="K1567" s="179" t="s">
        <v>414</v>
      </c>
      <c r="L1567" s="184"/>
      <c r="M1567" s="185" t="s">
        <v>3</v>
      </c>
      <c r="N1567" s="186" t="s">
        <v>43</v>
      </c>
      <c r="P1567" s="147">
        <f>O1567*H1567</f>
        <v>0</v>
      </c>
      <c r="Q1567" s="147">
        <v>2.9700000000000001E-2</v>
      </c>
      <c r="R1567" s="147">
        <f>Q1567*H1567</f>
        <v>2.9700000000000001E-2</v>
      </c>
      <c r="S1567" s="147">
        <v>0</v>
      </c>
      <c r="T1567" s="148">
        <f>S1567*H1567</f>
        <v>0</v>
      </c>
      <c r="AR1567" s="149" t="s">
        <v>616</v>
      </c>
      <c r="AT1567" s="149" t="s">
        <v>513</v>
      </c>
      <c r="AU1567" s="149" t="s">
        <v>114</v>
      </c>
      <c r="AY1567" s="19" t="s">
        <v>408</v>
      </c>
      <c r="BE1567" s="150">
        <f>IF(N1567="základní",J1567,0)</f>
        <v>0</v>
      </c>
      <c r="BF1567" s="150">
        <f>IF(N1567="snížená",J1567,0)</f>
        <v>0</v>
      </c>
      <c r="BG1567" s="150">
        <f>IF(N1567="zákl. přenesená",J1567,0)</f>
        <v>0</v>
      </c>
      <c r="BH1567" s="150">
        <f>IF(N1567="sníž. přenesená",J1567,0)</f>
        <v>0</v>
      </c>
      <c r="BI1567" s="150">
        <f>IF(N1567="nulová",J1567,0)</f>
        <v>0</v>
      </c>
      <c r="BJ1567" s="19" t="s">
        <v>76</v>
      </c>
      <c r="BK1567" s="150">
        <f>ROUND(I1567*H1567,2)</f>
        <v>0</v>
      </c>
      <c r="BL1567" s="19" t="s">
        <v>98</v>
      </c>
      <c r="BM1567" s="149" t="s">
        <v>2461</v>
      </c>
    </row>
    <row r="1568" spans="2:65" s="1" customFormat="1" ht="37.799999999999997" customHeight="1">
      <c r="B1568" s="137"/>
      <c r="C1568" s="138" t="s">
        <v>2462</v>
      </c>
      <c r="D1568" s="138" t="s">
        <v>411</v>
      </c>
      <c r="E1568" s="139" t="s">
        <v>2463</v>
      </c>
      <c r="F1568" s="140" t="s">
        <v>2464</v>
      </c>
      <c r="G1568" s="141" t="s">
        <v>561</v>
      </c>
      <c r="H1568" s="142">
        <v>12</v>
      </c>
      <c r="I1568" s="143"/>
      <c r="J1568" s="144">
        <f>ROUND(I1568*H1568,2)</f>
        <v>0</v>
      </c>
      <c r="K1568" s="140" t="s">
        <v>414</v>
      </c>
      <c r="L1568" s="34"/>
      <c r="M1568" s="145" t="s">
        <v>3</v>
      </c>
      <c r="N1568" s="146" t="s">
        <v>43</v>
      </c>
      <c r="P1568" s="147">
        <f>O1568*H1568</f>
        <v>0</v>
      </c>
      <c r="Q1568" s="147">
        <v>0</v>
      </c>
      <c r="R1568" s="147">
        <f>Q1568*H1568</f>
        <v>0</v>
      </c>
      <c r="S1568" s="147">
        <v>0</v>
      </c>
      <c r="T1568" s="148">
        <f>S1568*H1568</f>
        <v>0</v>
      </c>
      <c r="AR1568" s="149" t="s">
        <v>98</v>
      </c>
      <c r="AT1568" s="149" t="s">
        <v>411</v>
      </c>
      <c r="AU1568" s="149" t="s">
        <v>114</v>
      </c>
      <c r="AY1568" s="19" t="s">
        <v>408</v>
      </c>
      <c r="BE1568" s="150">
        <f>IF(N1568="základní",J1568,0)</f>
        <v>0</v>
      </c>
      <c r="BF1568" s="150">
        <f>IF(N1568="snížená",J1568,0)</f>
        <v>0</v>
      </c>
      <c r="BG1568" s="150">
        <f>IF(N1568="zákl. přenesená",J1568,0)</f>
        <v>0</v>
      </c>
      <c r="BH1568" s="150">
        <f>IF(N1568="sníž. přenesená",J1568,0)</f>
        <v>0</v>
      </c>
      <c r="BI1568" s="150">
        <f>IF(N1568="nulová",J1568,0)</f>
        <v>0</v>
      </c>
      <c r="BJ1568" s="19" t="s">
        <v>76</v>
      </c>
      <c r="BK1568" s="150">
        <f>ROUND(I1568*H1568,2)</f>
        <v>0</v>
      </c>
      <c r="BL1568" s="19" t="s">
        <v>98</v>
      </c>
      <c r="BM1568" s="149" t="s">
        <v>2465</v>
      </c>
    </row>
    <row r="1569" spans="2:65" s="1" customFormat="1">
      <c r="B1569" s="34"/>
      <c r="D1569" s="151" t="s">
        <v>417</v>
      </c>
      <c r="F1569" s="152" t="s">
        <v>2466</v>
      </c>
      <c r="I1569" s="153"/>
      <c r="L1569" s="34"/>
      <c r="M1569" s="154"/>
      <c r="T1569" s="55"/>
      <c r="AT1569" s="19" t="s">
        <v>417</v>
      </c>
      <c r="AU1569" s="19" t="s">
        <v>114</v>
      </c>
    </row>
    <row r="1570" spans="2:65" s="1" customFormat="1" ht="24.15" customHeight="1">
      <c r="B1570" s="137"/>
      <c r="C1570" s="177" t="s">
        <v>2467</v>
      </c>
      <c r="D1570" s="177" t="s">
        <v>513</v>
      </c>
      <c r="E1570" s="178" t="s">
        <v>2468</v>
      </c>
      <c r="F1570" s="179" t="s">
        <v>2469</v>
      </c>
      <c r="G1570" s="180" t="s">
        <v>561</v>
      </c>
      <c r="H1570" s="181">
        <v>2</v>
      </c>
      <c r="I1570" s="182"/>
      <c r="J1570" s="183">
        <f>ROUND(I1570*H1570,2)</f>
        <v>0</v>
      </c>
      <c r="K1570" s="179" t="s">
        <v>414</v>
      </c>
      <c r="L1570" s="184"/>
      <c r="M1570" s="185" t="s">
        <v>3</v>
      </c>
      <c r="N1570" s="186" t="s">
        <v>43</v>
      </c>
      <c r="P1570" s="147">
        <f>O1570*H1570</f>
        <v>0</v>
      </c>
      <c r="Q1570" s="147">
        <v>1.6E-2</v>
      </c>
      <c r="R1570" s="147">
        <f>Q1570*H1570</f>
        <v>3.2000000000000001E-2</v>
      </c>
      <c r="S1570" s="147">
        <v>0</v>
      </c>
      <c r="T1570" s="148">
        <f>S1570*H1570</f>
        <v>0</v>
      </c>
      <c r="AR1570" s="149" t="s">
        <v>616</v>
      </c>
      <c r="AT1570" s="149" t="s">
        <v>513</v>
      </c>
      <c r="AU1570" s="149" t="s">
        <v>114</v>
      </c>
      <c r="AY1570" s="19" t="s">
        <v>408</v>
      </c>
      <c r="BE1570" s="150">
        <f>IF(N1570="základní",J1570,0)</f>
        <v>0</v>
      </c>
      <c r="BF1570" s="150">
        <f>IF(N1570="snížená",J1570,0)</f>
        <v>0</v>
      </c>
      <c r="BG1570" s="150">
        <f>IF(N1570="zákl. přenesená",J1570,0)</f>
        <v>0</v>
      </c>
      <c r="BH1570" s="150">
        <f>IF(N1570="sníž. přenesená",J1570,0)</f>
        <v>0</v>
      </c>
      <c r="BI1570" s="150">
        <f>IF(N1570="nulová",J1570,0)</f>
        <v>0</v>
      </c>
      <c r="BJ1570" s="19" t="s">
        <v>76</v>
      </c>
      <c r="BK1570" s="150">
        <f>ROUND(I1570*H1570,2)</f>
        <v>0</v>
      </c>
      <c r="BL1570" s="19" t="s">
        <v>98</v>
      </c>
      <c r="BM1570" s="149" t="s">
        <v>2470</v>
      </c>
    </row>
    <row r="1571" spans="2:65" s="12" customFormat="1">
      <c r="B1571" s="155"/>
      <c r="D1571" s="156" t="s">
        <v>419</v>
      </c>
      <c r="E1571" s="157" t="s">
        <v>3</v>
      </c>
      <c r="F1571" s="158" t="s">
        <v>1652</v>
      </c>
      <c r="H1571" s="159">
        <v>2</v>
      </c>
      <c r="I1571" s="160"/>
      <c r="L1571" s="155"/>
      <c r="M1571" s="161"/>
      <c r="T1571" s="162"/>
      <c r="AT1571" s="157" t="s">
        <v>419</v>
      </c>
      <c r="AU1571" s="157" t="s">
        <v>114</v>
      </c>
      <c r="AV1571" s="12" t="s">
        <v>80</v>
      </c>
      <c r="AW1571" s="12" t="s">
        <v>33</v>
      </c>
      <c r="AX1571" s="12" t="s">
        <v>76</v>
      </c>
      <c r="AY1571" s="157" t="s">
        <v>408</v>
      </c>
    </row>
    <row r="1572" spans="2:65" s="1" customFormat="1" ht="24.15" customHeight="1">
      <c r="B1572" s="137"/>
      <c r="C1572" s="177" t="s">
        <v>2471</v>
      </c>
      <c r="D1572" s="177" t="s">
        <v>513</v>
      </c>
      <c r="E1572" s="178" t="s">
        <v>2472</v>
      </c>
      <c r="F1572" s="179" t="s">
        <v>2473</v>
      </c>
      <c r="G1572" s="180" t="s">
        <v>561</v>
      </c>
      <c r="H1572" s="181">
        <v>2</v>
      </c>
      <c r="I1572" s="182"/>
      <c r="J1572" s="183">
        <f>ROUND(I1572*H1572,2)</f>
        <v>0</v>
      </c>
      <c r="K1572" s="179" t="s">
        <v>414</v>
      </c>
      <c r="L1572" s="184"/>
      <c r="M1572" s="185" t="s">
        <v>3</v>
      </c>
      <c r="N1572" s="186" t="s">
        <v>43</v>
      </c>
      <c r="P1572" s="147">
        <f>O1572*H1572</f>
        <v>0</v>
      </c>
      <c r="Q1572" s="147">
        <v>1.7500000000000002E-2</v>
      </c>
      <c r="R1572" s="147">
        <f>Q1572*H1572</f>
        <v>3.5000000000000003E-2</v>
      </c>
      <c r="S1572" s="147">
        <v>0</v>
      </c>
      <c r="T1572" s="148">
        <f>S1572*H1572</f>
        <v>0</v>
      </c>
      <c r="AR1572" s="149" t="s">
        <v>616</v>
      </c>
      <c r="AT1572" s="149" t="s">
        <v>513</v>
      </c>
      <c r="AU1572" s="149" t="s">
        <v>114</v>
      </c>
      <c r="AY1572" s="19" t="s">
        <v>408</v>
      </c>
      <c r="BE1572" s="150">
        <f>IF(N1572="základní",J1572,0)</f>
        <v>0</v>
      </c>
      <c r="BF1572" s="150">
        <f>IF(N1572="snížená",J1572,0)</f>
        <v>0</v>
      </c>
      <c r="BG1572" s="150">
        <f>IF(N1572="zákl. přenesená",J1572,0)</f>
        <v>0</v>
      </c>
      <c r="BH1572" s="150">
        <f>IF(N1572="sníž. přenesená",J1572,0)</f>
        <v>0</v>
      </c>
      <c r="BI1572" s="150">
        <f>IF(N1572="nulová",J1572,0)</f>
        <v>0</v>
      </c>
      <c r="BJ1572" s="19" t="s">
        <v>76</v>
      </c>
      <c r="BK1572" s="150">
        <f>ROUND(I1572*H1572,2)</f>
        <v>0</v>
      </c>
      <c r="BL1572" s="19" t="s">
        <v>98</v>
      </c>
      <c r="BM1572" s="149" t="s">
        <v>2474</v>
      </c>
    </row>
    <row r="1573" spans="2:65" s="12" customFormat="1">
      <c r="B1573" s="155"/>
      <c r="D1573" s="156" t="s">
        <v>419</v>
      </c>
      <c r="E1573" s="157" t="s">
        <v>3</v>
      </c>
      <c r="F1573" s="158" t="s">
        <v>1647</v>
      </c>
      <c r="H1573" s="159">
        <v>2</v>
      </c>
      <c r="I1573" s="160"/>
      <c r="L1573" s="155"/>
      <c r="M1573" s="161"/>
      <c r="T1573" s="162"/>
      <c r="AT1573" s="157" t="s">
        <v>419</v>
      </c>
      <c r="AU1573" s="157" t="s">
        <v>114</v>
      </c>
      <c r="AV1573" s="12" t="s">
        <v>80</v>
      </c>
      <c r="AW1573" s="12" t="s">
        <v>33</v>
      </c>
      <c r="AX1573" s="12" t="s">
        <v>76</v>
      </c>
      <c r="AY1573" s="157" t="s">
        <v>408</v>
      </c>
    </row>
    <row r="1574" spans="2:65" s="1" customFormat="1" ht="24.15" customHeight="1">
      <c r="B1574" s="137"/>
      <c r="C1574" s="177" t="s">
        <v>2475</v>
      </c>
      <c r="D1574" s="177" t="s">
        <v>513</v>
      </c>
      <c r="E1574" s="178" t="s">
        <v>2476</v>
      </c>
      <c r="F1574" s="179" t="s">
        <v>2477</v>
      </c>
      <c r="G1574" s="180" t="s">
        <v>561</v>
      </c>
      <c r="H1574" s="181">
        <v>8</v>
      </c>
      <c r="I1574" s="182"/>
      <c r="J1574" s="183">
        <f>ROUND(I1574*H1574,2)</f>
        <v>0</v>
      </c>
      <c r="K1574" s="179" t="s">
        <v>414</v>
      </c>
      <c r="L1574" s="184"/>
      <c r="M1574" s="185" t="s">
        <v>3</v>
      </c>
      <c r="N1574" s="186" t="s">
        <v>43</v>
      </c>
      <c r="P1574" s="147">
        <f>O1574*H1574</f>
        <v>0</v>
      </c>
      <c r="Q1574" s="147">
        <v>1.95E-2</v>
      </c>
      <c r="R1574" s="147">
        <f>Q1574*H1574</f>
        <v>0.156</v>
      </c>
      <c r="S1574" s="147">
        <v>0</v>
      </c>
      <c r="T1574" s="148">
        <f>S1574*H1574</f>
        <v>0</v>
      </c>
      <c r="AR1574" s="149" t="s">
        <v>616</v>
      </c>
      <c r="AT1574" s="149" t="s">
        <v>513</v>
      </c>
      <c r="AU1574" s="149" t="s">
        <v>114</v>
      </c>
      <c r="AY1574" s="19" t="s">
        <v>408</v>
      </c>
      <c r="BE1574" s="150">
        <f>IF(N1574="základní",J1574,0)</f>
        <v>0</v>
      </c>
      <c r="BF1574" s="150">
        <f>IF(N1574="snížená",J1574,0)</f>
        <v>0</v>
      </c>
      <c r="BG1574" s="150">
        <f>IF(N1574="zákl. přenesená",J1574,0)</f>
        <v>0</v>
      </c>
      <c r="BH1574" s="150">
        <f>IF(N1574="sníž. přenesená",J1574,0)</f>
        <v>0</v>
      </c>
      <c r="BI1574" s="150">
        <f>IF(N1574="nulová",J1574,0)</f>
        <v>0</v>
      </c>
      <c r="BJ1574" s="19" t="s">
        <v>76</v>
      </c>
      <c r="BK1574" s="150">
        <f>ROUND(I1574*H1574,2)</f>
        <v>0</v>
      </c>
      <c r="BL1574" s="19" t="s">
        <v>98</v>
      </c>
      <c r="BM1574" s="149" t="s">
        <v>2478</v>
      </c>
    </row>
    <row r="1575" spans="2:65" s="12" customFormat="1">
      <c r="B1575" s="155"/>
      <c r="D1575" s="156" t="s">
        <v>419</v>
      </c>
      <c r="E1575" s="157" t="s">
        <v>3</v>
      </c>
      <c r="F1575" s="158" t="s">
        <v>2479</v>
      </c>
      <c r="H1575" s="159">
        <v>3</v>
      </c>
      <c r="I1575" s="160"/>
      <c r="L1575" s="155"/>
      <c r="M1575" s="161"/>
      <c r="T1575" s="162"/>
      <c r="AT1575" s="157" t="s">
        <v>419</v>
      </c>
      <c r="AU1575" s="157" t="s">
        <v>114</v>
      </c>
      <c r="AV1575" s="12" t="s">
        <v>80</v>
      </c>
      <c r="AW1575" s="12" t="s">
        <v>33</v>
      </c>
      <c r="AX1575" s="12" t="s">
        <v>72</v>
      </c>
      <c r="AY1575" s="157" t="s">
        <v>408</v>
      </c>
    </row>
    <row r="1576" spans="2:65" s="12" customFormat="1">
      <c r="B1576" s="155"/>
      <c r="D1576" s="156" t="s">
        <v>419</v>
      </c>
      <c r="E1576" s="157" t="s">
        <v>3</v>
      </c>
      <c r="F1576" s="158" t="s">
        <v>1672</v>
      </c>
      <c r="H1576" s="159">
        <v>1</v>
      </c>
      <c r="I1576" s="160"/>
      <c r="L1576" s="155"/>
      <c r="M1576" s="161"/>
      <c r="T1576" s="162"/>
      <c r="AT1576" s="157" t="s">
        <v>419</v>
      </c>
      <c r="AU1576" s="157" t="s">
        <v>114</v>
      </c>
      <c r="AV1576" s="12" t="s">
        <v>80</v>
      </c>
      <c r="AW1576" s="12" t="s">
        <v>33</v>
      </c>
      <c r="AX1576" s="12" t="s">
        <v>72</v>
      </c>
      <c r="AY1576" s="157" t="s">
        <v>408</v>
      </c>
    </row>
    <row r="1577" spans="2:65" s="12" customFormat="1">
      <c r="B1577" s="155"/>
      <c r="D1577" s="156" t="s">
        <v>419</v>
      </c>
      <c r="E1577" s="157" t="s">
        <v>3</v>
      </c>
      <c r="F1577" s="158" t="s">
        <v>2480</v>
      </c>
      <c r="H1577" s="159">
        <v>3</v>
      </c>
      <c r="I1577" s="160"/>
      <c r="L1577" s="155"/>
      <c r="M1577" s="161"/>
      <c r="T1577" s="162"/>
      <c r="AT1577" s="157" t="s">
        <v>419</v>
      </c>
      <c r="AU1577" s="157" t="s">
        <v>114</v>
      </c>
      <c r="AV1577" s="12" t="s">
        <v>80</v>
      </c>
      <c r="AW1577" s="12" t="s">
        <v>33</v>
      </c>
      <c r="AX1577" s="12" t="s">
        <v>72</v>
      </c>
      <c r="AY1577" s="157" t="s">
        <v>408</v>
      </c>
    </row>
    <row r="1578" spans="2:65" s="12" customFormat="1">
      <c r="B1578" s="155"/>
      <c r="D1578" s="156" t="s">
        <v>419</v>
      </c>
      <c r="E1578" s="157" t="s">
        <v>3</v>
      </c>
      <c r="F1578" s="158" t="s">
        <v>1677</v>
      </c>
      <c r="H1578" s="159">
        <v>1</v>
      </c>
      <c r="I1578" s="160"/>
      <c r="L1578" s="155"/>
      <c r="M1578" s="161"/>
      <c r="T1578" s="162"/>
      <c r="AT1578" s="157" t="s">
        <v>419</v>
      </c>
      <c r="AU1578" s="157" t="s">
        <v>114</v>
      </c>
      <c r="AV1578" s="12" t="s">
        <v>80</v>
      </c>
      <c r="AW1578" s="12" t="s">
        <v>33</v>
      </c>
      <c r="AX1578" s="12" t="s">
        <v>72</v>
      </c>
      <c r="AY1578" s="157" t="s">
        <v>408</v>
      </c>
    </row>
    <row r="1579" spans="2:65" s="14" customFormat="1">
      <c r="B1579" s="170"/>
      <c r="D1579" s="156" t="s">
        <v>419</v>
      </c>
      <c r="E1579" s="171" t="s">
        <v>3</v>
      </c>
      <c r="F1579" s="172" t="s">
        <v>451</v>
      </c>
      <c r="H1579" s="173">
        <v>8</v>
      </c>
      <c r="I1579" s="174"/>
      <c r="L1579" s="170"/>
      <c r="M1579" s="175"/>
      <c r="T1579" s="176"/>
      <c r="AT1579" s="171" t="s">
        <v>419</v>
      </c>
      <c r="AU1579" s="171" t="s">
        <v>114</v>
      </c>
      <c r="AV1579" s="14" t="s">
        <v>415</v>
      </c>
      <c r="AW1579" s="14" t="s">
        <v>33</v>
      </c>
      <c r="AX1579" s="14" t="s">
        <v>76</v>
      </c>
      <c r="AY1579" s="171" t="s">
        <v>408</v>
      </c>
    </row>
    <row r="1580" spans="2:65" s="1" customFormat="1" ht="37.799999999999997" customHeight="1">
      <c r="B1580" s="137"/>
      <c r="C1580" s="138" t="s">
        <v>2481</v>
      </c>
      <c r="D1580" s="138" t="s">
        <v>411</v>
      </c>
      <c r="E1580" s="139" t="s">
        <v>2482</v>
      </c>
      <c r="F1580" s="140" t="s">
        <v>2483</v>
      </c>
      <c r="G1580" s="141" t="s">
        <v>561</v>
      </c>
      <c r="H1580" s="142">
        <v>5</v>
      </c>
      <c r="I1580" s="143"/>
      <c r="J1580" s="144">
        <f>ROUND(I1580*H1580,2)</f>
        <v>0</v>
      </c>
      <c r="K1580" s="140" t="s">
        <v>414</v>
      </c>
      <c r="L1580" s="34"/>
      <c r="M1580" s="145" t="s">
        <v>3</v>
      </c>
      <c r="N1580" s="146" t="s">
        <v>43</v>
      </c>
      <c r="P1580" s="147">
        <f>O1580*H1580</f>
        <v>0</v>
      </c>
      <c r="Q1580" s="147">
        <v>0</v>
      </c>
      <c r="R1580" s="147">
        <f>Q1580*H1580</f>
        <v>0</v>
      </c>
      <c r="S1580" s="147">
        <v>0</v>
      </c>
      <c r="T1580" s="148">
        <f>S1580*H1580</f>
        <v>0</v>
      </c>
      <c r="AR1580" s="149" t="s">
        <v>98</v>
      </c>
      <c r="AT1580" s="149" t="s">
        <v>411</v>
      </c>
      <c r="AU1580" s="149" t="s">
        <v>114</v>
      </c>
      <c r="AY1580" s="19" t="s">
        <v>408</v>
      </c>
      <c r="BE1580" s="150">
        <f>IF(N1580="základní",J1580,0)</f>
        <v>0</v>
      </c>
      <c r="BF1580" s="150">
        <f>IF(N1580="snížená",J1580,0)</f>
        <v>0</v>
      </c>
      <c r="BG1580" s="150">
        <f>IF(N1580="zákl. přenesená",J1580,0)</f>
        <v>0</v>
      </c>
      <c r="BH1580" s="150">
        <f>IF(N1580="sníž. přenesená",J1580,0)</f>
        <v>0</v>
      </c>
      <c r="BI1580" s="150">
        <f>IF(N1580="nulová",J1580,0)</f>
        <v>0</v>
      </c>
      <c r="BJ1580" s="19" t="s">
        <v>76</v>
      </c>
      <c r="BK1580" s="150">
        <f>ROUND(I1580*H1580,2)</f>
        <v>0</v>
      </c>
      <c r="BL1580" s="19" t="s">
        <v>98</v>
      </c>
      <c r="BM1580" s="149" t="s">
        <v>2484</v>
      </c>
    </row>
    <row r="1581" spans="2:65" s="1" customFormat="1">
      <c r="B1581" s="34"/>
      <c r="D1581" s="151" t="s">
        <v>417</v>
      </c>
      <c r="F1581" s="152" t="s">
        <v>2485</v>
      </c>
      <c r="I1581" s="153"/>
      <c r="L1581" s="34"/>
      <c r="M1581" s="154"/>
      <c r="T1581" s="55"/>
      <c r="AT1581" s="19" t="s">
        <v>417</v>
      </c>
      <c r="AU1581" s="19" t="s">
        <v>114</v>
      </c>
    </row>
    <row r="1582" spans="2:65" s="1" customFormat="1" ht="24.15" customHeight="1">
      <c r="B1582" s="137"/>
      <c r="C1582" s="177" t="s">
        <v>2486</v>
      </c>
      <c r="D1582" s="177" t="s">
        <v>513</v>
      </c>
      <c r="E1582" s="178" t="s">
        <v>2487</v>
      </c>
      <c r="F1582" s="179" t="s">
        <v>2488</v>
      </c>
      <c r="G1582" s="180" t="s">
        <v>561</v>
      </c>
      <c r="H1582" s="181">
        <v>5</v>
      </c>
      <c r="I1582" s="182"/>
      <c r="J1582" s="183">
        <f>ROUND(I1582*H1582,2)</f>
        <v>0</v>
      </c>
      <c r="K1582" s="179" t="s">
        <v>414</v>
      </c>
      <c r="L1582" s="184"/>
      <c r="M1582" s="185" t="s">
        <v>3</v>
      </c>
      <c r="N1582" s="186" t="s">
        <v>43</v>
      </c>
      <c r="P1582" s="147">
        <f>O1582*H1582</f>
        <v>0</v>
      </c>
      <c r="Q1582" s="147">
        <v>2.0500000000000001E-2</v>
      </c>
      <c r="R1582" s="147">
        <f>Q1582*H1582</f>
        <v>0.10250000000000001</v>
      </c>
      <c r="S1582" s="147">
        <v>0</v>
      </c>
      <c r="T1582" s="148">
        <f>S1582*H1582</f>
        <v>0</v>
      </c>
      <c r="AR1582" s="149" t="s">
        <v>616</v>
      </c>
      <c r="AT1582" s="149" t="s">
        <v>513</v>
      </c>
      <c r="AU1582" s="149" t="s">
        <v>114</v>
      </c>
      <c r="AY1582" s="19" t="s">
        <v>408</v>
      </c>
      <c r="BE1582" s="150">
        <f>IF(N1582="základní",J1582,0)</f>
        <v>0</v>
      </c>
      <c r="BF1582" s="150">
        <f>IF(N1582="snížená",J1582,0)</f>
        <v>0</v>
      </c>
      <c r="BG1582" s="150">
        <f>IF(N1582="zákl. přenesená",J1582,0)</f>
        <v>0</v>
      </c>
      <c r="BH1582" s="150">
        <f>IF(N1582="sníž. přenesená",J1582,0)</f>
        <v>0</v>
      </c>
      <c r="BI1582" s="150">
        <f>IF(N1582="nulová",J1582,0)</f>
        <v>0</v>
      </c>
      <c r="BJ1582" s="19" t="s">
        <v>76</v>
      </c>
      <c r="BK1582" s="150">
        <f>ROUND(I1582*H1582,2)</f>
        <v>0</v>
      </c>
      <c r="BL1582" s="19" t="s">
        <v>98</v>
      </c>
      <c r="BM1582" s="149" t="s">
        <v>2489</v>
      </c>
    </row>
    <row r="1583" spans="2:65" s="12" customFormat="1">
      <c r="B1583" s="155"/>
      <c r="D1583" s="156" t="s">
        <v>419</v>
      </c>
      <c r="E1583" s="157" t="s">
        <v>3</v>
      </c>
      <c r="F1583" s="158" t="s">
        <v>2490</v>
      </c>
      <c r="H1583" s="159">
        <v>2</v>
      </c>
      <c r="I1583" s="160"/>
      <c r="L1583" s="155"/>
      <c r="M1583" s="161"/>
      <c r="T1583" s="162"/>
      <c r="AT1583" s="157" t="s">
        <v>419</v>
      </c>
      <c r="AU1583" s="157" t="s">
        <v>114</v>
      </c>
      <c r="AV1583" s="12" t="s">
        <v>80</v>
      </c>
      <c r="AW1583" s="12" t="s">
        <v>33</v>
      </c>
      <c r="AX1583" s="12" t="s">
        <v>72</v>
      </c>
      <c r="AY1583" s="157" t="s">
        <v>408</v>
      </c>
    </row>
    <row r="1584" spans="2:65" s="12" customFormat="1">
      <c r="B1584" s="155"/>
      <c r="D1584" s="156" t="s">
        <v>419</v>
      </c>
      <c r="E1584" s="157" t="s">
        <v>3</v>
      </c>
      <c r="F1584" s="158" t="s">
        <v>2491</v>
      </c>
      <c r="H1584" s="159">
        <v>1</v>
      </c>
      <c r="I1584" s="160"/>
      <c r="L1584" s="155"/>
      <c r="M1584" s="161"/>
      <c r="T1584" s="162"/>
      <c r="AT1584" s="157" t="s">
        <v>419</v>
      </c>
      <c r="AU1584" s="157" t="s">
        <v>114</v>
      </c>
      <c r="AV1584" s="12" t="s">
        <v>80</v>
      </c>
      <c r="AW1584" s="12" t="s">
        <v>33</v>
      </c>
      <c r="AX1584" s="12" t="s">
        <v>72</v>
      </c>
      <c r="AY1584" s="157" t="s">
        <v>408</v>
      </c>
    </row>
    <row r="1585" spans="2:65" s="12" customFormat="1">
      <c r="B1585" s="155"/>
      <c r="D1585" s="156" t="s">
        <v>419</v>
      </c>
      <c r="E1585" s="157" t="s">
        <v>3</v>
      </c>
      <c r="F1585" s="158" t="s">
        <v>2492</v>
      </c>
      <c r="H1585" s="159">
        <v>1</v>
      </c>
      <c r="I1585" s="160"/>
      <c r="L1585" s="155"/>
      <c r="M1585" s="161"/>
      <c r="T1585" s="162"/>
      <c r="AT1585" s="157" t="s">
        <v>419</v>
      </c>
      <c r="AU1585" s="157" t="s">
        <v>114</v>
      </c>
      <c r="AV1585" s="12" t="s">
        <v>80</v>
      </c>
      <c r="AW1585" s="12" t="s">
        <v>33</v>
      </c>
      <c r="AX1585" s="12" t="s">
        <v>72</v>
      </c>
      <c r="AY1585" s="157" t="s">
        <v>408</v>
      </c>
    </row>
    <row r="1586" spans="2:65" s="12" customFormat="1">
      <c r="B1586" s="155"/>
      <c r="D1586" s="156" t="s">
        <v>419</v>
      </c>
      <c r="E1586" s="157" t="s">
        <v>3</v>
      </c>
      <c r="F1586" s="158" t="s">
        <v>1657</v>
      </c>
      <c r="H1586" s="159">
        <v>1</v>
      </c>
      <c r="I1586" s="160"/>
      <c r="L1586" s="155"/>
      <c r="M1586" s="161"/>
      <c r="T1586" s="162"/>
      <c r="AT1586" s="157" t="s">
        <v>419</v>
      </c>
      <c r="AU1586" s="157" t="s">
        <v>114</v>
      </c>
      <c r="AV1586" s="12" t="s">
        <v>80</v>
      </c>
      <c r="AW1586" s="12" t="s">
        <v>33</v>
      </c>
      <c r="AX1586" s="12" t="s">
        <v>72</v>
      </c>
      <c r="AY1586" s="157" t="s">
        <v>408</v>
      </c>
    </row>
    <row r="1587" spans="2:65" s="14" customFormat="1">
      <c r="B1587" s="170"/>
      <c r="D1587" s="156" t="s">
        <v>419</v>
      </c>
      <c r="E1587" s="171" t="s">
        <v>3</v>
      </c>
      <c r="F1587" s="172" t="s">
        <v>451</v>
      </c>
      <c r="H1587" s="173">
        <v>5</v>
      </c>
      <c r="I1587" s="174"/>
      <c r="L1587" s="170"/>
      <c r="M1587" s="175"/>
      <c r="T1587" s="176"/>
      <c r="AT1587" s="171" t="s">
        <v>419</v>
      </c>
      <c r="AU1587" s="171" t="s">
        <v>114</v>
      </c>
      <c r="AV1587" s="14" t="s">
        <v>415</v>
      </c>
      <c r="AW1587" s="14" t="s">
        <v>33</v>
      </c>
      <c r="AX1587" s="14" t="s">
        <v>76</v>
      </c>
      <c r="AY1587" s="171" t="s">
        <v>408</v>
      </c>
    </row>
    <row r="1588" spans="2:65" s="1" customFormat="1" ht="37.799999999999997" customHeight="1">
      <c r="B1588" s="137"/>
      <c r="C1588" s="138" t="s">
        <v>2493</v>
      </c>
      <c r="D1588" s="138" t="s">
        <v>411</v>
      </c>
      <c r="E1588" s="139" t="s">
        <v>2494</v>
      </c>
      <c r="F1588" s="140" t="s">
        <v>2495</v>
      </c>
      <c r="G1588" s="141" t="s">
        <v>561</v>
      </c>
      <c r="H1588" s="142">
        <v>1</v>
      </c>
      <c r="I1588" s="143"/>
      <c r="J1588" s="144">
        <f>ROUND(I1588*H1588,2)</f>
        <v>0</v>
      </c>
      <c r="K1588" s="140" t="s">
        <v>414</v>
      </c>
      <c r="L1588" s="34"/>
      <c r="M1588" s="145" t="s">
        <v>3</v>
      </c>
      <c r="N1588" s="146" t="s">
        <v>43</v>
      </c>
      <c r="P1588" s="147">
        <f>O1588*H1588</f>
        <v>0</v>
      </c>
      <c r="Q1588" s="147">
        <v>0</v>
      </c>
      <c r="R1588" s="147">
        <f>Q1588*H1588</f>
        <v>0</v>
      </c>
      <c r="S1588" s="147">
        <v>0</v>
      </c>
      <c r="T1588" s="148">
        <f>S1588*H1588</f>
        <v>0</v>
      </c>
      <c r="AR1588" s="149" t="s">
        <v>98</v>
      </c>
      <c r="AT1588" s="149" t="s">
        <v>411</v>
      </c>
      <c r="AU1588" s="149" t="s">
        <v>114</v>
      </c>
      <c r="AY1588" s="19" t="s">
        <v>408</v>
      </c>
      <c r="BE1588" s="150">
        <f>IF(N1588="základní",J1588,0)</f>
        <v>0</v>
      </c>
      <c r="BF1588" s="150">
        <f>IF(N1588="snížená",J1588,0)</f>
        <v>0</v>
      </c>
      <c r="BG1588" s="150">
        <f>IF(N1588="zákl. přenesená",J1588,0)</f>
        <v>0</v>
      </c>
      <c r="BH1588" s="150">
        <f>IF(N1588="sníž. přenesená",J1588,0)</f>
        <v>0</v>
      </c>
      <c r="BI1588" s="150">
        <f>IF(N1588="nulová",J1588,0)</f>
        <v>0</v>
      </c>
      <c r="BJ1588" s="19" t="s">
        <v>76</v>
      </c>
      <c r="BK1588" s="150">
        <f>ROUND(I1588*H1588,2)</f>
        <v>0</v>
      </c>
      <c r="BL1588" s="19" t="s">
        <v>98</v>
      </c>
      <c r="BM1588" s="149" t="s">
        <v>2496</v>
      </c>
    </row>
    <row r="1589" spans="2:65" s="1" customFormat="1">
      <c r="B1589" s="34"/>
      <c r="D1589" s="151" t="s">
        <v>417</v>
      </c>
      <c r="F1589" s="152" t="s">
        <v>2497</v>
      </c>
      <c r="I1589" s="153"/>
      <c r="L1589" s="34"/>
      <c r="M1589" s="154"/>
      <c r="T1589" s="55"/>
      <c r="AT1589" s="19" t="s">
        <v>417</v>
      </c>
      <c r="AU1589" s="19" t="s">
        <v>114</v>
      </c>
    </row>
    <row r="1590" spans="2:65" s="12" customFormat="1">
      <c r="B1590" s="155"/>
      <c r="D1590" s="156" t="s">
        <v>419</v>
      </c>
      <c r="E1590" s="157" t="s">
        <v>3</v>
      </c>
      <c r="F1590" s="158" t="s">
        <v>1692</v>
      </c>
      <c r="H1590" s="159">
        <v>1</v>
      </c>
      <c r="I1590" s="160"/>
      <c r="L1590" s="155"/>
      <c r="M1590" s="161"/>
      <c r="T1590" s="162"/>
      <c r="AT1590" s="157" t="s">
        <v>419</v>
      </c>
      <c r="AU1590" s="157" t="s">
        <v>114</v>
      </c>
      <c r="AV1590" s="12" t="s">
        <v>80</v>
      </c>
      <c r="AW1590" s="12" t="s">
        <v>33</v>
      </c>
      <c r="AX1590" s="12" t="s">
        <v>76</v>
      </c>
      <c r="AY1590" s="157" t="s">
        <v>408</v>
      </c>
    </row>
    <row r="1591" spans="2:65" s="1" customFormat="1" ht="24.15" customHeight="1">
      <c r="B1591" s="137"/>
      <c r="C1591" s="177" t="s">
        <v>2498</v>
      </c>
      <c r="D1591" s="177" t="s">
        <v>513</v>
      </c>
      <c r="E1591" s="178" t="s">
        <v>2499</v>
      </c>
      <c r="F1591" s="179" t="s">
        <v>2500</v>
      </c>
      <c r="G1591" s="180" t="s">
        <v>561</v>
      </c>
      <c r="H1591" s="181">
        <v>1</v>
      </c>
      <c r="I1591" s="182"/>
      <c r="J1591" s="183">
        <f>ROUND(I1591*H1591,2)</f>
        <v>0</v>
      </c>
      <c r="K1591" s="179" t="s">
        <v>414</v>
      </c>
      <c r="L1591" s="184"/>
      <c r="M1591" s="185" t="s">
        <v>3</v>
      </c>
      <c r="N1591" s="186" t="s">
        <v>43</v>
      </c>
      <c r="P1591" s="147">
        <f>O1591*H1591</f>
        <v>0</v>
      </c>
      <c r="Q1591" s="147">
        <v>4.3999999999999997E-2</v>
      </c>
      <c r="R1591" s="147">
        <f>Q1591*H1591</f>
        <v>4.3999999999999997E-2</v>
      </c>
      <c r="S1591" s="147">
        <v>0</v>
      </c>
      <c r="T1591" s="148">
        <f>S1591*H1591</f>
        <v>0</v>
      </c>
      <c r="AR1591" s="149" t="s">
        <v>616</v>
      </c>
      <c r="AT1591" s="149" t="s">
        <v>513</v>
      </c>
      <c r="AU1591" s="149" t="s">
        <v>114</v>
      </c>
      <c r="AY1591" s="19" t="s">
        <v>408</v>
      </c>
      <c r="BE1591" s="150">
        <f>IF(N1591="základní",J1591,0)</f>
        <v>0</v>
      </c>
      <c r="BF1591" s="150">
        <f>IF(N1591="snížená",J1591,0)</f>
        <v>0</v>
      </c>
      <c r="BG1591" s="150">
        <f>IF(N1591="zákl. přenesená",J1591,0)</f>
        <v>0</v>
      </c>
      <c r="BH1591" s="150">
        <f>IF(N1591="sníž. přenesená",J1591,0)</f>
        <v>0</v>
      </c>
      <c r="BI1591" s="150">
        <f>IF(N1591="nulová",J1591,0)</f>
        <v>0</v>
      </c>
      <c r="BJ1591" s="19" t="s">
        <v>76</v>
      </c>
      <c r="BK1591" s="150">
        <f>ROUND(I1591*H1591,2)</f>
        <v>0</v>
      </c>
      <c r="BL1591" s="19" t="s">
        <v>98</v>
      </c>
      <c r="BM1591" s="149" t="s">
        <v>2501</v>
      </c>
    </row>
    <row r="1592" spans="2:65" s="1" customFormat="1" ht="37.799999999999997" customHeight="1">
      <c r="B1592" s="137"/>
      <c r="C1592" s="138" t="s">
        <v>2502</v>
      </c>
      <c r="D1592" s="138" t="s">
        <v>411</v>
      </c>
      <c r="E1592" s="139" t="s">
        <v>2503</v>
      </c>
      <c r="F1592" s="140" t="s">
        <v>2504</v>
      </c>
      <c r="G1592" s="141" t="s">
        <v>561</v>
      </c>
      <c r="H1592" s="142">
        <v>1</v>
      </c>
      <c r="I1592" s="143"/>
      <c r="J1592" s="144">
        <f>ROUND(I1592*H1592,2)</f>
        <v>0</v>
      </c>
      <c r="K1592" s="140" t="s">
        <v>414</v>
      </c>
      <c r="L1592" s="34"/>
      <c r="M1592" s="145" t="s">
        <v>3</v>
      </c>
      <c r="N1592" s="146" t="s">
        <v>43</v>
      </c>
      <c r="P1592" s="147">
        <f>O1592*H1592</f>
        <v>0</v>
      </c>
      <c r="Q1592" s="147">
        <v>0</v>
      </c>
      <c r="R1592" s="147">
        <f>Q1592*H1592</f>
        <v>0</v>
      </c>
      <c r="S1592" s="147">
        <v>0</v>
      </c>
      <c r="T1592" s="148">
        <f>S1592*H1592</f>
        <v>0</v>
      </c>
      <c r="AR1592" s="149" t="s">
        <v>98</v>
      </c>
      <c r="AT1592" s="149" t="s">
        <v>411</v>
      </c>
      <c r="AU1592" s="149" t="s">
        <v>114</v>
      </c>
      <c r="AY1592" s="19" t="s">
        <v>408</v>
      </c>
      <c r="BE1592" s="150">
        <f>IF(N1592="základní",J1592,0)</f>
        <v>0</v>
      </c>
      <c r="BF1592" s="150">
        <f>IF(N1592="snížená",J1592,0)</f>
        <v>0</v>
      </c>
      <c r="BG1592" s="150">
        <f>IF(N1592="zákl. přenesená",J1592,0)</f>
        <v>0</v>
      </c>
      <c r="BH1592" s="150">
        <f>IF(N1592="sníž. přenesená",J1592,0)</f>
        <v>0</v>
      </c>
      <c r="BI1592" s="150">
        <f>IF(N1592="nulová",J1592,0)</f>
        <v>0</v>
      </c>
      <c r="BJ1592" s="19" t="s">
        <v>76</v>
      </c>
      <c r="BK1592" s="150">
        <f>ROUND(I1592*H1592,2)</f>
        <v>0</v>
      </c>
      <c r="BL1592" s="19" t="s">
        <v>98</v>
      </c>
      <c r="BM1592" s="149" t="s">
        <v>2505</v>
      </c>
    </row>
    <row r="1593" spans="2:65" s="1" customFormat="1">
      <c r="B1593" s="34"/>
      <c r="D1593" s="151" t="s">
        <v>417</v>
      </c>
      <c r="F1593" s="152" t="s">
        <v>2506</v>
      </c>
      <c r="I1593" s="153"/>
      <c r="L1593" s="34"/>
      <c r="M1593" s="154"/>
      <c r="T1593" s="55"/>
      <c r="AT1593" s="19" t="s">
        <v>417</v>
      </c>
      <c r="AU1593" s="19" t="s">
        <v>114</v>
      </c>
    </row>
    <row r="1594" spans="2:65" s="13" customFormat="1">
      <c r="B1594" s="164"/>
      <c r="D1594" s="156" t="s">
        <v>419</v>
      </c>
      <c r="E1594" s="165" t="s">
        <v>3</v>
      </c>
      <c r="F1594" s="166" t="s">
        <v>2507</v>
      </c>
      <c r="H1594" s="165" t="s">
        <v>3</v>
      </c>
      <c r="I1594" s="167"/>
      <c r="L1594" s="164"/>
      <c r="M1594" s="168"/>
      <c r="T1594" s="169"/>
      <c r="AT1594" s="165" t="s">
        <v>419</v>
      </c>
      <c r="AU1594" s="165" t="s">
        <v>114</v>
      </c>
      <c r="AV1594" s="13" t="s">
        <v>76</v>
      </c>
      <c r="AW1594" s="13" t="s">
        <v>33</v>
      </c>
      <c r="AX1594" s="13" t="s">
        <v>72</v>
      </c>
      <c r="AY1594" s="165" t="s">
        <v>408</v>
      </c>
    </row>
    <row r="1595" spans="2:65" s="12" customFormat="1">
      <c r="B1595" s="155"/>
      <c r="D1595" s="156" t="s">
        <v>419</v>
      </c>
      <c r="E1595" s="157" t="s">
        <v>3</v>
      </c>
      <c r="F1595" s="158" t="s">
        <v>76</v>
      </c>
      <c r="H1595" s="159">
        <v>1</v>
      </c>
      <c r="I1595" s="160"/>
      <c r="L1595" s="155"/>
      <c r="M1595" s="161"/>
      <c r="T1595" s="162"/>
      <c r="AT1595" s="157" t="s">
        <v>419</v>
      </c>
      <c r="AU1595" s="157" t="s">
        <v>114</v>
      </c>
      <c r="AV1595" s="12" t="s">
        <v>80</v>
      </c>
      <c r="AW1595" s="12" t="s">
        <v>33</v>
      </c>
      <c r="AX1595" s="12" t="s">
        <v>76</v>
      </c>
      <c r="AY1595" s="157" t="s">
        <v>408</v>
      </c>
    </row>
    <row r="1596" spans="2:65" s="1" customFormat="1" ht="24.15" customHeight="1">
      <c r="B1596" s="137"/>
      <c r="C1596" s="177" t="s">
        <v>2508</v>
      </c>
      <c r="D1596" s="177" t="s">
        <v>513</v>
      </c>
      <c r="E1596" s="178" t="s">
        <v>2472</v>
      </c>
      <c r="F1596" s="179" t="s">
        <v>2473</v>
      </c>
      <c r="G1596" s="180" t="s">
        <v>561</v>
      </c>
      <c r="H1596" s="181">
        <v>1</v>
      </c>
      <c r="I1596" s="182"/>
      <c r="J1596" s="183">
        <f>ROUND(I1596*H1596,2)</f>
        <v>0</v>
      </c>
      <c r="K1596" s="179" t="s">
        <v>414</v>
      </c>
      <c r="L1596" s="184"/>
      <c r="M1596" s="185" t="s">
        <v>3</v>
      </c>
      <c r="N1596" s="186" t="s">
        <v>43</v>
      </c>
      <c r="P1596" s="147">
        <f>O1596*H1596</f>
        <v>0</v>
      </c>
      <c r="Q1596" s="147">
        <v>1.7500000000000002E-2</v>
      </c>
      <c r="R1596" s="147">
        <f>Q1596*H1596</f>
        <v>1.7500000000000002E-2</v>
      </c>
      <c r="S1596" s="147">
        <v>0</v>
      </c>
      <c r="T1596" s="148">
        <f>S1596*H1596</f>
        <v>0</v>
      </c>
      <c r="AR1596" s="149" t="s">
        <v>616</v>
      </c>
      <c r="AT1596" s="149" t="s">
        <v>513</v>
      </c>
      <c r="AU1596" s="149" t="s">
        <v>114</v>
      </c>
      <c r="AY1596" s="19" t="s">
        <v>408</v>
      </c>
      <c r="BE1596" s="150">
        <f>IF(N1596="základní",J1596,0)</f>
        <v>0</v>
      </c>
      <c r="BF1596" s="150">
        <f>IF(N1596="snížená",J1596,0)</f>
        <v>0</v>
      </c>
      <c r="BG1596" s="150">
        <f>IF(N1596="zákl. přenesená",J1596,0)</f>
        <v>0</v>
      </c>
      <c r="BH1596" s="150">
        <f>IF(N1596="sníž. přenesená",J1596,0)</f>
        <v>0</v>
      </c>
      <c r="BI1596" s="150">
        <f>IF(N1596="nulová",J1596,0)</f>
        <v>0</v>
      </c>
      <c r="BJ1596" s="19" t="s">
        <v>76</v>
      </c>
      <c r="BK1596" s="150">
        <f>ROUND(I1596*H1596,2)</f>
        <v>0</v>
      </c>
      <c r="BL1596" s="19" t="s">
        <v>98</v>
      </c>
      <c r="BM1596" s="149" t="s">
        <v>2509</v>
      </c>
    </row>
    <row r="1597" spans="2:65" s="1" customFormat="1" ht="24.15" customHeight="1">
      <c r="B1597" s="137"/>
      <c r="C1597" s="138" t="s">
        <v>2510</v>
      </c>
      <c r="D1597" s="138" t="s">
        <v>411</v>
      </c>
      <c r="E1597" s="139" t="s">
        <v>2511</v>
      </c>
      <c r="F1597" s="140" t="s">
        <v>2512</v>
      </c>
      <c r="G1597" s="141" t="s">
        <v>561</v>
      </c>
      <c r="H1597" s="142">
        <v>4</v>
      </c>
      <c r="I1597" s="143"/>
      <c r="J1597" s="144">
        <f>ROUND(I1597*H1597,2)</f>
        <v>0</v>
      </c>
      <c r="K1597" s="140" t="s">
        <v>414</v>
      </c>
      <c r="L1597" s="34"/>
      <c r="M1597" s="145" t="s">
        <v>3</v>
      </c>
      <c r="N1597" s="146" t="s">
        <v>43</v>
      </c>
      <c r="P1597" s="147">
        <f>O1597*H1597</f>
        <v>0</v>
      </c>
      <c r="Q1597" s="147">
        <v>0</v>
      </c>
      <c r="R1597" s="147">
        <f>Q1597*H1597</f>
        <v>0</v>
      </c>
      <c r="S1597" s="147">
        <v>0</v>
      </c>
      <c r="T1597" s="148">
        <f>S1597*H1597</f>
        <v>0</v>
      </c>
      <c r="AR1597" s="149" t="s">
        <v>98</v>
      </c>
      <c r="AT1597" s="149" t="s">
        <v>411</v>
      </c>
      <c r="AU1597" s="149" t="s">
        <v>114</v>
      </c>
      <c r="AY1597" s="19" t="s">
        <v>408</v>
      </c>
      <c r="BE1597" s="150">
        <f>IF(N1597="základní",J1597,0)</f>
        <v>0</v>
      </c>
      <c r="BF1597" s="150">
        <f>IF(N1597="snížená",J1597,0)</f>
        <v>0</v>
      </c>
      <c r="BG1597" s="150">
        <f>IF(N1597="zákl. přenesená",J1597,0)</f>
        <v>0</v>
      </c>
      <c r="BH1597" s="150">
        <f>IF(N1597="sníž. přenesená",J1597,0)</f>
        <v>0</v>
      </c>
      <c r="BI1597" s="150">
        <f>IF(N1597="nulová",J1597,0)</f>
        <v>0</v>
      </c>
      <c r="BJ1597" s="19" t="s">
        <v>76</v>
      </c>
      <c r="BK1597" s="150">
        <f>ROUND(I1597*H1597,2)</f>
        <v>0</v>
      </c>
      <c r="BL1597" s="19" t="s">
        <v>98</v>
      </c>
      <c r="BM1597" s="149" t="s">
        <v>2513</v>
      </c>
    </row>
    <row r="1598" spans="2:65" s="1" customFormat="1">
      <c r="B1598" s="34"/>
      <c r="D1598" s="151" t="s">
        <v>417</v>
      </c>
      <c r="F1598" s="152" t="s">
        <v>2514</v>
      </c>
      <c r="I1598" s="153"/>
      <c r="L1598" s="34"/>
      <c r="M1598" s="154"/>
      <c r="T1598" s="55"/>
      <c r="AT1598" s="19" t="s">
        <v>417</v>
      </c>
      <c r="AU1598" s="19" t="s">
        <v>114</v>
      </c>
    </row>
    <row r="1599" spans="2:65" s="1" customFormat="1" ht="16.5" customHeight="1">
      <c r="B1599" s="137"/>
      <c r="C1599" s="177" t="s">
        <v>2515</v>
      </c>
      <c r="D1599" s="177" t="s">
        <v>513</v>
      </c>
      <c r="E1599" s="178" t="s">
        <v>2516</v>
      </c>
      <c r="F1599" s="179" t="s">
        <v>2517</v>
      </c>
      <c r="G1599" s="180" t="s">
        <v>561</v>
      </c>
      <c r="H1599" s="181">
        <v>4</v>
      </c>
      <c r="I1599" s="182"/>
      <c r="J1599" s="183">
        <f>ROUND(I1599*H1599,2)</f>
        <v>0</v>
      </c>
      <c r="K1599" s="179" t="s">
        <v>414</v>
      </c>
      <c r="L1599" s="184"/>
      <c r="M1599" s="185" t="s">
        <v>3</v>
      </c>
      <c r="N1599" s="186" t="s">
        <v>43</v>
      </c>
      <c r="P1599" s="147">
        <f>O1599*H1599</f>
        <v>0</v>
      </c>
      <c r="Q1599" s="147">
        <v>2.3999999999999998E-3</v>
      </c>
      <c r="R1599" s="147">
        <f>Q1599*H1599</f>
        <v>9.5999999999999992E-3</v>
      </c>
      <c r="S1599" s="147">
        <v>0</v>
      </c>
      <c r="T1599" s="148">
        <f>S1599*H1599</f>
        <v>0</v>
      </c>
      <c r="AR1599" s="149" t="s">
        <v>616</v>
      </c>
      <c r="AT1599" s="149" t="s">
        <v>513</v>
      </c>
      <c r="AU1599" s="149" t="s">
        <v>114</v>
      </c>
      <c r="AY1599" s="19" t="s">
        <v>408</v>
      </c>
      <c r="BE1599" s="150">
        <f>IF(N1599="základní",J1599,0)</f>
        <v>0</v>
      </c>
      <c r="BF1599" s="150">
        <f>IF(N1599="snížená",J1599,0)</f>
        <v>0</v>
      </c>
      <c r="BG1599" s="150">
        <f>IF(N1599="zákl. přenesená",J1599,0)</f>
        <v>0</v>
      </c>
      <c r="BH1599" s="150">
        <f>IF(N1599="sníž. přenesená",J1599,0)</f>
        <v>0</v>
      </c>
      <c r="BI1599" s="150">
        <f>IF(N1599="nulová",J1599,0)</f>
        <v>0</v>
      </c>
      <c r="BJ1599" s="19" t="s">
        <v>76</v>
      </c>
      <c r="BK1599" s="150">
        <f>ROUND(I1599*H1599,2)</f>
        <v>0</v>
      </c>
      <c r="BL1599" s="19" t="s">
        <v>98</v>
      </c>
      <c r="BM1599" s="149" t="s">
        <v>2518</v>
      </c>
    </row>
    <row r="1600" spans="2:65" s="1" customFormat="1" ht="24.15" customHeight="1">
      <c r="B1600" s="137"/>
      <c r="C1600" s="138" t="s">
        <v>2519</v>
      </c>
      <c r="D1600" s="138" t="s">
        <v>411</v>
      </c>
      <c r="E1600" s="139" t="s">
        <v>2520</v>
      </c>
      <c r="F1600" s="140" t="s">
        <v>2521</v>
      </c>
      <c r="G1600" s="141" t="s">
        <v>561</v>
      </c>
      <c r="H1600" s="142">
        <v>4</v>
      </c>
      <c r="I1600" s="143"/>
      <c r="J1600" s="144">
        <f>ROUND(I1600*H1600,2)</f>
        <v>0</v>
      </c>
      <c r="K1600" s="140" t="s">
        <v>414</v>
      </c>
      <c r="L1600" s="34"/>
      <c r="M1600" s="145" t="s">
        <v>3</v>
      </c>
      <c r="N1600" s="146" t="s">
        <v>43</v>
      </c>
      <c r="P1600" s="147">
        <f>O1600*H1600</f>
        <v>0</v>
      </c>
      <c r="Q1600" s="147">
        <v>0</v>
      </c>
      <c r="R1600" s="147">
        <f>Q1600*H1600</f>
        <v>0</v>
      </c>
      <c r="S1600" s="147">
        <v>0</v>
      </c>
      <c r="T1600" s="148">
        <f>S1600*H1600</f>
        <v>0</v>
      </c>
      <c r="AR1600" s="149" t="s">
        <v>98</v>
      </c>
      <c r="AT1600" s="149" t="s">
        <v>411</v>
      </c>
      <c r="AU1600" s="149" t="s">
        <v>114</v>
      </c>
      <c r="AY1600" s="19" t="s">
        <v>408</v>
      </c>
      <c r="BE1600" s="150">
        <f>IF(N1600="základní",J1600,0)</f>
        <v>0</v>
      </c>
      <c r="BF1600" s="150">
        <f>IF(N1600="snížená",J1600,0)</f>
        <v>0</v>
      </c>
      <c r="BG1600" s="150">
        <f>IF(N1600="zákl. přenesená",J1600,0)</f>
        <v>0</v>
      </c>
      <c r="BH1600" s="150">
        <f>IF(N1600="sníž. přenesená",J1600,0)</f>
        <v>0</v>
      </c>
      <c r="BI1600" s="150">
        <f>IF(N1600="nulová",J1600,0)</f>
        <v>0</v>
      </c>
      <c r="BJ1600" s="19" t="s">
        <v>76</v>
      </c>
      <c r="BK1600" s="150">
        <f>ROUND(I1600*H1600,2)</f>
        <v>0</v>
      </c>
      <c r="BL1600" s="19" t="s">
        <v>98</v>
      </c>
      <c r="BM1600" s="149" t="s">
        <v>2522</v>
      </c>
    </row>
    <row r="1601" spans="2:65" s="1" customFormat="1">
      <c r="B1601" s="34"/>
      <c r="D1601" s="151" t="s">
        <v>417</v>
      </c>
      <c r="F1601" s="152" t="s">
        <v>2523</v>
      </c>
      <c r="I1601" s="153"/>
      <c r="L1601" s="34"/>
      <c r="M1601" s="154"/>
      <c r="T1601" s="55"/>
      <c r="AT1601" s="19" t="s">
        <v>417</v>
      </c>
      <c r="AU1601" s="19" t="s">
        <v>114</v>
      </c>
    </row>
    <row r="1602" spans="2:65" s="12" customFormat="1">
      <c r="B1602" s="155"/>
      <c r="D1602" s="156" t="s">
        <v>419</v>
      </c>
      <c r="E1602" s="157" t="s">
        <v>3</v>
      </c>
      <c r="F1602" s="158" t="s">
        <v>415</v>
      </c>
      <c r="H1602" s="159">
        <v>4</v>
      </c>
      <c r="I1602" s="160"/>
      <c r="L1602" s="155"/>
      <c r="M1602" s="161"/>
      <c r="T1602" s="162"/>
      <c r="AT1602" s="157" t="s">
        <v>419</v>
      </c>
      <c r="AU1602" s="157" t="s">
        <v>114</v>
      </c>
      <c r="AV1602" s="12" t="s">
        <v>80</v>
      </c>
      <c r="AW1602" s="12" t="s">
        <v>33</v>
      </c>
      <c r="AX1602" s="12" t="s">
        <v>76</v>
      </c>
      <c r="AY1602" s="157" t="s">
        <v>408</v>
      </c>
    </row>
    <row r="1603" spans="2:65" s="1" customFormat="1" ht="22.8">
      <c r="B1603" s="137"/>
      <c r="C1603" s="177" t="s">
        <v>2524</v>
      </c>
      <c r="D1603" s="177" t="s">
        <v>513</v>
      </c>
      <c r="E1603" s="178" t="s">
        <v>2525</v>
      </c>
      <c r="F1603" s="179" t="s">
        <v>2526</v>
      </c>
      <c r="G1603" s="180" t="s">
        <v>2047</v>
      </c>
      <c r="H1603" s="181">
        <v>0.04</v>
      </c>
      <c r="I1603" s="182"/>
      <c r="J1603" s="183">
        <f>ROUND(I1603*H1603,2)</f>
        <v>0</v>
      </c>
      <c r="K1603" s="179" t="s">
        <v>414</v>
      </c>
      <c r="L1603" s="184"/>
      <c r="M1603" s="185" t="s">
        <v>3</v>
      </c>
      <c r="N1603" s="186" t="s">
        <v>43</v>
      </c>
      <c r="P1603" s="147">
        <f>O1603*H1603</f>
        <v>0</v>
      </c>
      <c r="Q1603" s="147">
        <v>1.2999999999999999E-2</v>
      </c>
      <c r="R1603" s="147">
        <f>Q1603*H1603</f>
        <v>5.1999999999999995E-4</v>
      </c>
      <c r="S1603" s="147">
        <v>0</v>
      </c>
      <c r="T1603" s="148">
        <f>S1603*H1603</f>
        <v>0</v>
      </c>
      <c r="AR1603" s="149" t="s">
        <v>616</v>
      </c>
      <c r="AT1603" s="149" t="s">
        <v>513</v>
      </c>
      <c r="AU1603" s="149" t="s">
        <v>114</v>
      </c>
      <c r="AY1603" s="19" t="s">
        <v>408</v>
      </c>
      <c r="BE1603" s="150">
        <f>IF(N1603="základní",J1603,0)</f>
        <v>0</v>
      </c>
      <c r="BF1603" s="150">
        <f>IF(N1603="snížená",J1603,0)</f>
        <v>0</v>
      </c>
      <c r="BG1603" s="150">
        <f>IF(N1603="zákl. přenesená",J1603,0)</f>
        <v>0</v>
      </c>
      <c r="BH1603" s="150">
        <f>IF(N1603="sníž. přenesená",J1603,0)</f>
        <v>0</v>
      </c>
      <c r="BI1603" s="150">
        <f>IF(N1603="nulová",J1603,0)</f>
        <v>0</v>
      </c>
      <c r="BJ1603" s="19" t="s">
        <v>76</v>
      </c>
      <c r="BK1603" s="150">
        <f>ROUND(I1603*H1603,2)</f>
        <v>0</v>
      </c>
      <c r="BL1603" s="19" t="s">
        <v>98</v>
      </c>
      <c r="BM1603" s="149" t="s">
        <v>2527</v>
      </c>
    </row>
    <row r="1604" spans="2:65" s="12" customFormat="1">
      <c r="B1604" s="155"/>
      <c r="D1604" s="156" t="s">
        <v>419</v>
      </c>
      <c r="F1604" s="158" t="s">
        <v>2528</v>
      </c>
      <c r="H1604" s="159">
        <v>0.04</v>
      </c>
      <c r="I1604" s="160"/>
      <c r="L1604" s="155"/>
      <c r="M1604" s="161"/>
      <c r="T1604" s="162"/>
      <c r="AT1604" s="157" t="s">
        <v>419</v>
      </c>
      <c r="AU1604" s="157" t="s">
        <v>114</v>
      </c>
      <c r="AV1604" s="12" t="s">
        <v>80</v>
      </c>
      <c r="AW1604" s="12" t="s">
        <v>4</v>
      </c>
      <c r="AX1604" s="12" t="s">
        <v>76</v>
      </c>
      <c r="AY1604" s="157" t="s">
        <v>408</v>
      </c>
    </row>
    <row r="1605" spans="2:65" s="1" customFormat="1" ht="24.15" customHeight="1">
      <c r="B1605" s="137"/>
      <c r="C1605" s="138" t="s">
        <v>2529</v>
      </c>
      <c r="D1605" s="138" t="s">
        <v>411</v>
      </c>
      <c r="E1605" s="139" t="s">
        <v>2530</v>
      </c>
      <c r="F1605" s="140" t="s">
        <v>2531</v>
      </c>
      <c r="G1605" s="141" t="s">
        <v>561</v>
      </c>
      <c r="H1605" s="142">
        <v>22</v>
      </c>
      <c r="I1605" s="143"/>
      <c r="J1605" s="144">
        <f>ROUND(I1605*H1605,2)</f>
        <v>0</v>
      </c>
      <c r="K1605" s="140" t="s">
        <v>414</v>
      </c>
      <c r="L1605" s="34"/>
      <c r="M1605" s="145" t="s">
        <v>3</v>
      </c>
      <c r="N1605" s="146" t="s">
        <v>43</v>
      </c>
      <c r="P1605" s="147">
        <f>O1605*H1605</f>
        <v>0</v>
      </c>
      <c r="Q1605" s="147">
        <v>0</v>
      </c>
      <c r="R1605" s="147">
        <f>Q1605*H1605</f>
        <v>0</v>
      </c>
      <c r="S1605" s="147">
        <v>0</v>
      </c>
      <c r="T1605" s="148">
        <f>S1605*H1605</f>
        <v>0</v>
      </c>
      <c r="AR1605" s="149" t="s">
        <v>98</v>
      </c>
      <c r="AT1605" s="149" t="s">
        <v>411</v>
      </c>
      <c r="AU1605" s="149" t="s">
        <v>114</v>
      </c>
      <c r="AY1605" s="19" t="s">
        <v>408</v>
      </c>
      <c r="BE1605" s="150">
        <f>IF(N1605="základní",J1605,0)</f>
        <v>0</v>
      </c>
      <c r="BF1605" s="150">
        <f>IF(N1605="snížená",J1605,0)</f>
        <v>0</v>
      </c>
      <c r="BG1605" s="150">
        <f>IF(N1605="zákl. přenesená",J1605,0)</f>
        <v>0</v>
      </c>
      <c r="BH1605" s="150">
        <f>IF(N1605="sníž. přenesená",J1605,0)</f>
        <v>0</v>
      </c>
      <c r="BI1605" s="150">
        <f>IF(N1605="nulová",J1605,0)</f>
        <v>0</v>
      </c>
      <c r="BJ1605" s="19" t="s">
        <v>76</v>
      </c>
      <c r="BK1605" s="150">
        <f>ROUND(I1605*H1605,2)</f>
        <v>0</v>
      </c>
      <c r="BL1605" s="19" t="s">
        <v>98</v>
      </c>
      <c r="BM1605" s="149" t="s">
        <v>2532</v>
      </c>
    </row>
    <row r="1606" spans="2:65" s="1" customFormat="1">
      <c r="B1606" s="34"/>
      <c r="D1606" s="151" t="s">
        <v>417</v>
      </c>
      <c r="F1606" s="152" t="s">
        <v>2533</v>
      </c>
      <c r="I1606" s="153"/>
      <c r="L1606" s="34"/>
      <c r="M1606" s="154"/>
      <c r="T1606" s="55"/>
      <c r="AT1606" s="19" t="s">
        <v>417</v>
      </c>
      <c r="AU1606" s="19" t="s">
        <v>114</v>
      </c>
    </row>
    <row r="1607" spans="2:65" s="1" customFormat="1" ht="24.15" customHeight="1">
      <c r="B1607" s="137"/>
      <c r="C1607" s="177" t="s">
        <v>2534</v>
      </c>
      <c r="D1607" s="177" t="s">
        <v>513</v>
      </c>
      <c r="E1607" s="178" t="s">
        <v>2535</v>
      </c>
      <c r="F1607" s="179" t="s">
        <v>2536</v>
      </c>
      <c r="G1607" s="180" t="s">
        <v>561</v>
      </c>
      <c r="H1607" s="181">
        <v>22</v>
      </c>
      <c r="I1607" s="182"/>
      <c r="J1607" s="183">
        <f>ROUND(I1607*H1607,2)</f>
        <v>0</v>
      </c>
      <c r="K1607" s="179" t="s">
        <v>414</v>
      </c>
      <c r="L1607" s="184"/>
      <c r="M1607" s="185" t="s">
        <v>3</v>
      </c>
      <c r="N1607" s="186" t="s">
        <v>43</v>
      </c>
      <c r="P1607" s="147">
        <f>O1607*H1607</f>
        <v>0</v>
      </c>
      <c r="Q1607" s="147">
        <v>1.4999999999999999E-4</v>
      </c>
      <c r="R1607" s="147">
        <f>Q1607*H1607</f>
        <v>3.2999999999999995E-3</v>
      </c>
      <c r="S1607" s="147">
        <v>0</v>
      </c>
      <c r="T1607" s="148">
        <f>S1607*H1607</f>
        <v>0</v>
      </c>
      <c r="AR1607" s="149" t="s">
        <v>616</v>
      </c>
      <c r="AT1607" s="149" t="s">
        <v>513</v>
      </c>
      <c r="AU1607" s="149" t="s">
        <v>114</v>
      </c>
      <c r="AY1607" s="19" t="s">
        <v>408</v>
      </c>
      <c r="BE1607" s="150">
        <f>IF(N1607="základní",J1607,0)</f>
        <v>0</v>
      </c>
      <c r="BF1607" s="150">
        <f>IF(N1607="snížená",J1607,0)</f>
        <v>0</v>
      </c>
      <c r="BG1607" s="150">
        <f>IF(N1607="zákl. přenesená",J1607,0)</f>
        <v>0</v>
      </c>
      <c r="BH1607" s="150">
        <f>IF(N1607="sníž. přenesená",J1607,0)</f>
        <v>0</v>
      </c>
      <c r="BI1607" s="150">
        <f>IF(N1607="nulová",J1607,0)</f>
        <v>0</v>
      </c>
      <c r="BJ1607" s="19" t="s">
        <v>76</v>
      </c>
      <c r="BK1607" s="150">
        <f>ROUND(I1607*H1607,2)</f>
        <v>0</v>
      </c>
      <c r="BL1607" s="19" t="s">
        <v>98</v>
      </c>
      <c r="BM1607" s="149" t="s">
        <v>2537</v>
      </c>
    </row>
    <row r="1608" spans="2:65" s="1" customFormat="1" ht="24.15" customHeight="1">
      <c r="B1608" s="137"/>
      <c r="C1608" s="138" t="s">
        <v>2538</v>
      </c>
      <c r="D1608" s="138" t="s">
        <v>411</v>
      </c>
      <c r="E1608" s="139" t="s">
        <v>2539</v>
      </c>
      <c r="F1608" s="140" t="s">
        <v>2540</v>
      </c>
      <c r="G1608" s="141" t="s">
        <v>561</v>
      </c>
      <c r="H1608" s="142">
        <v>22</v>
      </c>
      <c r="I1608" s="143"/>
      <c r="J1608" s="144">
        <f>ROUND(I1608*H1608,2)</f>
        <v>0</v>
      </c>
      <c r="K1608" s="140" t="s">
        <v>414</v>
      </c>
      <c r="L1608" s="34"/>
      <c r="M1608" s="145" t="s">
        <v>3</v>
      </c>
      <c r="N1608" s="146" t="s">
        <v>43</v>
      </c>
      <c r="P1608" s="147">
        <f>O1608*H1608</f>
        <v>0</v>
      </c>
      <c r="Q1608" s="147">
        <v>0</v>
      </c>
      <c r="R1608" s="147">
        <f>Q1608*H1608</f>
        <v>0</v>
      </c>
      <c r="S1608" s="147">
        <v>0</v>
      </c>
      <c r="T1608" s="148">
        <f>S1608*H1608</f>
        <v>0</v>
      </c>
      <c r="AR1608" s="149" t="s">
        <v>98</v>
      </c>
      <c r="AT1608" s="149" t="s">
        <v>411</v>
      </c>
      <c r="AU1608" s="149" t="s">
        <v>114</v>
      </c>
      <c r="AY1608" s="19" t="s">
        <v>408</v>
      </c>
      <c r="BE1608" s="150">
        <f>IF(N1608="základní",J1608,0)</f>
        <v>0</v>
      </c>
      <c r="BF1608" s="150">
        <f>IF(N1608="snížená",J1608,0)</f>
        <v>0</v>
      </c>
      <c r="BG1608" s="150">
        <f>IF(N1608="zákl. přenesená",J1608,0)</f>
        <v>0</v>
      </c>
      <c r="BH1608" s="150">
        <f>IF(N1608="sníž. přenesená",J1608,0)</f>
        <v>0</v>
      </c>
      <c r="BI1608" s="150">
        <f>IF(N1608="nulová",J1608,0)</f>
        <v>0</v>
      </c>
      <c r="BJ1608" s="19" t="s">
        <v>76</v>
      </c>
      <c r="BK1608" s="150">
        <f>ROUND(I1608*H1608,2)</f>
        <v>0</v>
      </c>
      <c r="BL1608" s="19" t="s">
        <v>98</v>
      </c>
      <c r="BM1608" s="149" t="s">
        <v>2541</v>
      </c>
    </row>
    <row r="1609" spans="2:65" s="1" customFormat="1">
      <c r="B1609" s="34"/>
      <c r="D1609" s="151" t="s">
        <v>417</v>
      </c>
      <c r="F1609" s="152" t="s">
        <v>2542</v>
      </c>
      <c r="I1609" s="153"/>
      <c r="L1609" s="34"/>
      <c r="M1609" s="154"/>
      <c r="T1609" s="55"/>
      <c r="AT1609" s="19" t="s">
        <v>417</v>
      </c>
      <c r="AU1609" s="19" t="s">
        <v>114</v>
      </c>
    </row>
    <row r="1610" spans="2:65" s="1" customFormat="1" ht="24.15" customHeight="1">
      <c r="B1610" s="137"/>
      <c r="C1610" s="177" t="s">
        <v>2543</v>
      </c>
      <c r="D1610" s="177" t="s">
        <v>513</v>
      </c>
      <c r="E1610" s="178" t="s">
        <v>2544</v>
      </c>
      <c r="F1610" s="179" t="s">
        <v>2545</v>
      </c>
      <c r="G1610" s="180" t="s">
        <v>561</v>
      </c>
      <c r="H1610" s="181">
        <v>21</v>
      </c>
      <c r="I1610" s="182"/>
      <c r="J1610" s="183">
        <f>ROUND(I1610*H1610,2)</f>
        <v>0</v>
      </c>
      <c r="K1610" s="179" t="s">
        <v>414</v>
      </c>
      <c r="L1610" s="184"/>
      <c r="M1610" s="185" t="s">
        <v>3</v>
      </c>
      <c r="N1610" s="186" t="s">
        <v>43</v>
      </c>
      <c r="P1610" s="147">
        <f>O1610*H1610</f>
        <v>0</v>
      </c>
      <c r="Q1610" s="147">
        <v>2.2000000000000001E-3</v>
      </c>
      <c r="R1610" s="147">
        <f>Q1610*H1610</f>
        <v>4.6200000000000005E-2</v>
      </c>
      <c r="S1610" s="147">
        <v>0</v>
      </c>
      <c r="T1610" s="148">
        <f>S1610*H1610</f>
        <v>0</v>
      </c>
      <c r="AR1610" s="149" t="s">
        <v>616</v>
      </c>
      <c r="AT1610" s="149" t="s">
        <v>513</v>
      </c>
      <c r="AU1610" s="149" t="s">
        <v>114</v>
      </c>
      <c r="AY1610" s="19" t="s">
        <v>408</v>
      </c>
      <c r="BE1610" s="150">
        <f>IF(N1610="základní",J1610,0)</f>
        <v>0</v>
      </c>
      <c r="BF1610" s="150">
        <f>IF(N1610="snížená",J1610,0)</f>
        <v>0</v>
      </c>
      <c r="BG1610" s="150">
        <f>IF(N1610="zákl. přenesená",J1610,0)</f>
        <v>0</v>
      </c>
      <c r="BH1610" s="150">
        <f>IF(N1610="sníž. přenesená",J1610,0)</f>
        <v>0</v>
      </c>
      <c r="BI1610" s="150">
        <f>IF(N1610="nulová",J1610,0)</f>
        <v>0</v>
      </c>
      <c r="BJ1610" s="19" t="s">
        <v>76</v>
      </c>
      <c r="BK1610" s="150">
        <f>ROUND(I1610*H1610,2)</f>
        <v>0</v>
      </c>
      <c r="BL1610" s="19" t="s">
        <v>98</v>
      </c>
      <c r="BM1610" s="149" t="s">
        <v>2546</v>
      </c>
    </row>
    <row r="1611" spans="2:65" s="1" customFormat="1" ht="21.75" customHeight="1">
      <c r="B1611" s="137"/>
      <c r="C1611" s="177" t="s">
        <v>2547</v>
      </c>
      <c r="D1611" s="177" t="s">
        <v>513</v>
      </c>
      <c r="E1611" s="178" t="s">
        <v>2548</v>
      </c>
      <c r="F1611" s="179" t="s">
        <v>2549</v>
      </c>
      <c r="G1611" s="180" t="s">
        <v>561</v>
      </c>
      <c r="H1611" s="181">
        <v>1</v>
      </c>
      <c r="I1611" s="182"/>
      <c r="J1611" s="183">
        <f>ROUND(I1611*H1611,2)</f>
        <v>0</v>
      </c>
      <c r="K1611" s="179" t="s">
        <v>414</v>
      </c>
      <c r="L1611" s="184"/>
      <c r="M1611" s="185" t="s">
        <v>3</v>
      </c>
      <c r="N1611" s="186" t="s">
        <v>43</v>
      </c>
      <c r="P1611" s="147">
        <f>O1611*H1611</f>
        <v>0</v>
      </c>
      <c r="Q1611" s="147">
        <v>5.0000000000000002E-5</v>
      </c>
      <c r="R1611" s="147">
        <f>Q1611*H1611</f>
        <v>5.0000000000000002E-5</v>
      </c>
      <c r="S1611" s="147">
        <v>0</v>
      </c>
      <c r="T1611" s="148">
        <f>S1611*H1611</f>
        <v>0</v>
      </c>
      <c r="AR1611" s="149" t="s">
        <v>616</v>
      </c>
      <c r="AT1611" s="149" t="s">
        <v>513</v>
      </c>
      <c r="AU1611" s="149" t="s">
        <v>114</v>
      </c>
      <c r="AY1611" s="19" t="s">
        <v>408</v>
      </c>
      <c r="BE1611" s="150">
        <f>IF(N1611="základní",J1611,0)</f>
        <v>0</v>
      </c>
      <c r="BF1611" s="150">
        <f>IF(N1611="snížená",J1611,0)</f>
        <v>0</v>
      </c>
      <c r="BG1611" s="150">
        <f>IF(N1611="zákl. přenesená",J1611,0)</f>
        <v>0</v>
      </c>
      <c r="BH1611" s="150">
        <f>IF(N1611="sníž. přenesená",J1611,0)</f>
        <v>0</v>
      </c>
      <c r="BI1611" s="150">
        <f>IF(N1611="nulová",J1611,0)</f>
        <v>0</v>
      </c>
      <c r="BJ1611" s="19" t="s">
        <v>76</v>
      </c>
      <c r="BK1611" s="150">
        <f>ROUND(I1611*H1611,2)</f>
        <v>0</v>
      </c>
      <c r="BL1611" s="19" t="s">
        <v>98</v>
      </c>
      <c r="BM1611" s="149" t="s">
        <v>2550</v>
      </c>
    </row>
    <row r="1612" spans="2:65" s="1" customFormat="1" ht="24.15" customHeight="1">
      <c r="B1612" s="137"/>
      <c r="C1612" s="138" t="s">
        <v>2551</v>
      </c>
      <c r="D1612" s="138" t="s">
        <v>411</v>
      </c>
      <c r="E1612" s="139" t="s">
        <v>2552</v>
      </c>
      <c r="F1612" s="140" t="s">
        <v>2553</v>
      </c>
      <c r="G1612" s="141" t="s">
        <v>561</v>
      </c>
      <c r="H1612" s="142">
        <v>4</v>
      </c>
      <c r="I1612" s="143"/>
      <c r="J1612" s="144">
        <f>ROUND(I1612*H1612,2)</f>
        <v>0</v>
      </c>
      <c r="K1612" s="140" t="s">
        <v>414</v>
      </c>
      <c r="L1612" s="34"/>
      <c r="M1612" s="145" t="s">
        <v>3</v>
      </c>
      <c r="N1612" s="146" t="s">
        <v>43</v>
      </c>
      <c r="P1612" s="147">
        <f>O1612*H1612</f>
        <v>0</v>
      </c>
      <c r="Q1612" s="147">
        <v>0</v>
      </c>
      <c r="R1612" s="147">
        <f>Q1612*H1612</f>
        <v>0</v>
      </c>
      <c r="S1612" s="147">
        <v>0</v>
      </c>
      <c r="T1612" s="148">
        <f>S1612*H1612</f>
        <v>0</v>
      </c>
      <c r="AR1612" s="149" t="s">
        <v>98</v>
      </c>
      <c r="AT1612" s="149" t="s">
        <v>411</v>
      </c>
      <c r="AU1612" s="149" t="s">
        <v>114</v>
      </c>
      <c r="AY1612" s="19" t="s">
        <v>408</v>
      </c>
      <c r="BE1612" s="150">
        <f>IF(N1612="základní",J1612,0)</f>
        <v>0</v>
      </c>
      <c r="BF1612" s="150">
        <f>IF(N1612="snížená",J1612,0)</f>
        <v>0</v>
      </c>
      <c r="BG1612" s="150">
        <f>IF(N1612="zákl. přenesená",J1612,0)</f>
        <v>0</v>
      </c>
      <c r="BH1612" s="150">
        <f>IF(N1612="sníž. přenesená",J1612,0)</f>
        <v>0</v>
      </c>
      <c r="BI1612" s="150">
        <f>IF(N1612="nulová",J1612,0)</f>
        <v>0</v>
      </c>
      <c r="BJ1612" s="19" t="s">
        <v>76</v>
      </c>
      <c r="BK1612" s="150">
        <f>ROUND(I1612*H1612,2)</f>
        <v>0</v>
      </c>
      <c r="BL1612" s="19" t="s">
        <v>98</v>
      </c>
      <c r="BM1612" s="149" t="s">
        <v>2554</v>
      </c>
    </row>
    <row r="1613" spans="2:65" s="1" customFormat="1">
      <c r="B1613" s="34"/>
      <c r="D1613" s="151" t="s">
        <v>417</v>
      </c>
      <c r="F1613" s="152" t="s">
        <v>2555</v>
      </c>
      <c r="I1613" s="153"/>
      <c r="L1613" s="34"/>
      <c r="M1613" s="154"/>
      <c r="T1613" s="55"/>
      <c r="AT1613" s="19" t="s">
        <v>417</v>
      </c>
      <c r="AU1613" s="19" t="s">
        <v>114</v>
      </c>
    </row>
    <row r="1614" spans="2:65" s="1" customFormat="1" ht="16.5" customHeight="1">
      <c r="B1614" s="137"/>
      <c r="C1614" s="177" t="s">
        <v>2556</v>
      </c>
      <c r="D1614" s="177" t="s">
        <v>513</v>
      </c>
      <c r="E1614" s="178" t="s">
        <v>2557</v>
      </c>
      <c r="F1614" s="179" t="s">
        <v>2558</v>
      </c>
      <c r="G1614" s="180" t="s">
        <v>561</v>
      </c>
      <c r="H1614" s="181">
        <v>4</v>
      </c>
      <c r="I1614" s="182"/>
      <c r="J1614" s="183">
        <f>ROUND(I1614*H1614,2)</f>
        <v>0</v>
      </c>
      <c r="K1614" s="179" t="s">
        <v>414</v>
      </c>
      <c r="L1614" s="184"/>
      <c r="M1614" s="185" t="s">
        <v>3</v>
      </c>
      <c r="N1614" s="186" t="s">
        <v>43</v>
      </c>
      <c r="P1614" s="147">
        <f>O1614*H1614</f>
        <v>0</v>
      </c>
      <c r="Q1614" s="147">
        <v>2.2000000000000001E-3</v>
      </c>
      <c r="R1614" s="147">
        <f>Q1614*H1614</f>
        <v>8.8000000000000005E-3</v>
      </c>
      <c r="S1614" s="147">
        <v>0</v>
      </c>
      <c r="T1614" s="148">
        <f>S1614*H1614</f>
        <v>0</v>
      </c>
      <c r="AR1614" s="149" t="s">
        <v>616</v>
      </c>
      <c r="AT1614" s="149" t="s">
        <v>513</v>
      </c>
      <c r="AU1614" s="149" t="s">
        <v>114</v>
      </c>
      <c r="AY1614" s="19" t="s">
        <v>408</v>
      </c>
      <c r="BE1614" s="150">
        <f>IF(N1614="základní",J1614,0)</f>
        <v>0</v>
      </c>
      <c r="BF1614" s="150">
        <f>IF(N1614="snížená",J1614,0)</f>
        <v>0</v>
      </c>
      <c r="BG1614" s="150">
        <f>IF(N1614="zákl. přenesená",J1614,0)</f>
        <v>0</v>
      </c>
      <c r="BH1614" s="150">
        <f>IF(N1614="sníž. přenesená",J1614,0)</f>
        <v>0</v>
      </c>
      <c r="BI1614" s="150">
        <f>IF(N1614="nulová",J1614,0)</f>
        <v>0</v>
      </c>
      <c r="BJ1614" s="19" t="s">
        <v>76</v>
      </c>
      <c r="BK1614" s="150">
        <f>ROUND(I1614*H1614,2)</f>
        <v>0</v>
      </c>
      <c r="BL1614" s="19" t="s">
        <v>98</v>
      </c>
      <c r="BM1614" s="149" t="s">
        <v>2559</v>
      </c>
    </row>
    <row r="1615" spans="2:65" s="1" customFormat="1" ht="37.799999999999997" customHeight="1">
      <c r="B1615" s="137"/>
      <c r="C1615" s="138" t="s">
        <v>2560</v>
      </c>
      <c r="D1615" s="138" t="s">
        <v>411</v>
      </c>
      <c r="E1615" s="139" t="s">
        <v>2561</v>
      </c>
      <c r="F1615" s="140" t="s">
        <v>2562</v>
      </c>
      <c r="G1615" s="141" t="s">
        <v>561</v>
      </c>
      <c r="H1615" s="142">
        <v>1</v>
      </c>
      <c r="I1615" s="143"/>
      <c r="J1615" s="144">
        <f>ROUND(I1615*H1615,2)</f>
        <v>0</v>
      </c>
      <c r="K1615" s="140" t="s">
        <v>414</v>
      </c>
      <c r="L1615" s="34"/>
      <c r="M1615" s="145" t="s">
        <v>3</v>
      </c>
      <c r="N1615" s="146" t="s">
        <v>43</v>
      </c>
      <c r="P1615" s="147">
        <f>O1615*H1615</f>
        <v>0</v>
      </c>
      <c r="Q1615" s="147">
        <v>4.7281249999999998E-4</v>
      </c>
      <c r="R1615" s="147">
        <f>Q1615*H1615</f>
        <v>4.7281249999999998E-4</v>
      </c>
      <c r="S1615" s="147">
        <v>0</v>
      </c>
      <c r="T1615" s="148">
        <f>S1615*H1615</f>
        <v>0</v>
      </c>
      <c r="AR1615" s="149" t="s">
        <v>98</v>
      </c>
      <c r="AT1615" s="149" t="s">
        <v>411</v>
      </c>
      <c r="AU1615" s="149" t="s">
        <v>114</v>
      </c>
      <c r="AY1615" s="19" t="s">
        <v>408</v>
      </c>
      <c r="BE1615" s="150">
        <f>IF(N1615="základní",J1615,0)</f>
        <v>0</v>
      </c>
      <c r="BF1615" s="150">
        <f>IF(N1615="snížená",J1615,0)</f>
        <v>0</v>
      </c>
      <c r="BG1615" s="150">
        <f>IF(N1615="zákl. přenesená",J1615,0)</f>
        <v>0</v>
      </c>
      <c r="BH1615" s="150">
        <f>IF(N1615="sníž. přenesená",J1615,0)</f>
        <v>0</v>
      </c>
      <c r="BI1615" s="150">
        <f>IF(N1615="nulová",J1615,0)</f>
        <v>0</v>
      </c>
      <c r="BJ1615" s="19" t="s">
        <v>76</v>
      </c>
      <c r="BK1615" s="150">
        <f>ROUND(I1615*H1615,2)</f>
        <v>0</v>
      </c>
      <c r="BL1615" s="19" t="s">
        <v>98</v>
      </c>
      <c r="BM1615" s="149" t="s">
        <v>2563</v>
      </c>
    </row>
    <row r="1616" spans="2:65" s="1" customFormat="1">
      <c r="B1616" s="34"/>
      <c r="D1616" s="151" t="s">
        <v>417</v>
      </c>
      <c r="F1616" s="152" t="s">
        <v>2564</v>
      </c>
      <c r="I1616" s="153"/>
      <c r="L1616" s="34"/>
      <c r="M1616" s="154"/>
      <c r="T1616" s="55"/>
      <c r="AT1616" s="19" t="s">
        <v>417</v>
      </c>
      <c r="AU1616" s="19" t="s">
        <v>114</v>
      </c>
    </row>
    <row r="1617" spans="2:65" s="12" customFormat="1">
      <c r="B1617" s="155"/>
      <c r="D1617" s="156" t="s">
        <v>419</v>
      </c>
      <c r="E1617" s="157" t="s">
        <v>3</v>
      </c>
      <c r="F1617" s="158" t="s">
        <v>2565</v>
      </c>
      <c r="H1617" s="159">
        <v>1</v>
      </c>
      <c r="I1617" s="160"/>
      <c r="L1617" s="155"/>
      <c r="M1617" s="161"/>
      <c r="T1617" s="162"/>
      <c r="AT1617" s="157" t="s">
        <v>419</v>
      </c>
      <c r="AU1617" s="157" t="s">
        <v>114</v>
      </c>
      <c r="AV1617" s="12" t="s">
        <v>80</v>
      </c>
      <c r="AW1617" s="12" t="s">
        <v>33</v>
      </c>
      <c r="AX1617" s="12" t="s">
        <v>76</v>
      </c>
      <c r="AY1617" s="157" t="s">
        <v>408</v>
      </c>
    </row>
    <row r="1618" spans="2:65" s="1" customFormat="1" ht="33" customHeight="1">
      <c r="B1618" s="137"/>
      <c r="C1618" s="177" t="s">
        <v>2566</v>
      </c>
      <c r="D1618" s="177" t="s">
        <v>513</v>
      </c>
      <c r="E1618" s="178" t="s">
        <v>2567</v>
      </c>
      <c r="F1618" s="179" t="s">
        <v>2568</v>
      </c>
      <c r="G1618" s="180" t="s">
        <v>561</v>
      </c>
      <c r="H1618" s="181">
        <v>1</v>
      </c>
      <c r="I1618" s="182"/>
      <c r="J1618" s="183">
        <f>ROUND(I1618*H1618,2)</f>
        <v>0</v>
      </c>
      <c r="K1618" s="179" t="s">
        <v>414</v>
      </c>
      <c r="L1618" s="184"/>
      <c r="M1618" s="185" t="s">
        <v>3</v>
      </c>
      <c r="N1618" s="186" t="s">
        <v>43</v>
      </c>
      <c r="P1618" s="147">
        <f>O1618*H1618</f>
        <v>0</v>
      </c>
      <c r="Q1618" s="147">
        <v>1.6E-2</v>
      </c>
      <c r="R1618" s="147">
        <f>Q1618*H1618</f>
        <v>1.6E-2</v>
      </c>
      <c r="S1618" s="147">
        <v>0</v>
      </c>
      <c r="T1618" s="148">
        <f>S1618*H1618</f>
        <v>0</v>
      </c>
      <c r="AR1618" s="149" t="s">
        <v>616</v>
      </c>
      <c r="AT1618" s="149" t="s">
        <v>513</v>
      </c>
      <c r="AU1618" s="149" t="s">
        <v>114</v>
      </c>
      <c r="AY1618" s="19" t="s">
        <v>408</v>
      </c>
      <c r="BE1618" s="150">
        <f>IF(N1618="základní",J1618,0)</f>
        <v>0</v>
      </c>
      <c r="BF1618" s="150">
        <f>IF(N1618="snížená",J1618,0)</f>
        <v>0</v>
      </c>
      <c r="BG1618" s="150">
        <f>IF(N1618="zákl. přenesená",J1618,0)</f>
        <v>0</v>
      </c>
      <c r="BH1618" s="150">
        <f>IF(N1618="sníž. přenesená",J1618,0)</f>
        <v>0</v>
      </c>
      <c r="BI1618" s="150">
        <f>IF(N1618="nulová",J1618,0)</f>
        <v>0</v>
      </c>
      <c r="BJ1618" s="19" t="s">
        <v>76</v>
      </c>
      <c r="BK1618" s="150">
        <f>ROUND(I1618*H1618,2)</f>
        <v>0</v>
      </c>
      <c r="BL1618" s="19" t="s">
        <v>98</v>
      </c>
      <c r="BM1618" s="149" t="s">
        <v>2569</v>
      </c>
    </row>
    <row r="1619" spans="2:65" s="1" customFormat="1" ht="24.15" customHeight="1">
      <c r="B1619" s="137"/>
      <c r="C1619" s="138" t="s">
        <v>2570</v>
      </c>
      <c r="D1619" s="138" t="s">
        <v>411</v>
      </c>
      <c r="E1619" s="139" t="s">
        <v>2571</v>
      </c>
      <c r="F1619" s="140" t="s">
        <v>2572</v>
      </c>
      <c r="G1619" s="141" t="s">
        <v>561</v>
      </c>
      <c r="H1619" s="142">
        <v>4</v>
      </c>
      <c r="I1619" s="143"/>
      <c r="J1619" s="144">
        <f>ROUND(I1619*H1619,2)</f>
        <v>0</v>
      </c>
      <c r="K1619" s="140" t="s">
        <v>414</v>
      </c>
      <c r="L1619" s="34"/>
      <c r="M1619" s="145" t="s">
        <v>3</v>
      </c>
      <c r="N1619" s="146" t="s">
        <v>43</v>
      </c>
      <c r="P1619" s="147">
        <f>O1619*H1619</f>
        <v>0</v>
      </c>
      <c r="Q1619" s="147">
        <v>0</v>
      </c>
      <c r="R1619" s="147">
        <f>Q1619*H1619</f>
        <v>0</v>
      </c>
      <c r="S1619" s="147">
        <v>0</v>
      </c>
      <c r="T1619" s="148">
        <f>S1619*H1619</f>
        <v>0</v>
      </c>
      <c r="AR1619" s="149" t="s">
        <v>98</v>
      </c>
      <c r="AT1619" s="149" t="s">
        <v>411</v>
      </c>
      <c r="AU1619" s="149" t="s">
        <v>114</v>
      </c>
      <c r="AY1619" s="19" t="s">
        <v>408</v>
      </c>
      <c r="BE1619" s="150">
        <f>IF(N1619="základní",J1619,0)</f>
        <v>0</v>
      </c>
      <c r="BF1619" s="150">
        <f>IF(N1619="snížená",J1619,0)</f>
        <v>0</v>
      </c>
      <c r="BG1619" s="150">
        <f>IF(N1619="zákl. přenesená",J1619,0)</f>
        <v>0</v>
      </c>
      <c r="BH1619" s="150">
        <f>IF(N1619="sníž. přenesená",J1619,0)</f>
        <v>0</v>
      </c>
      <c r="BI1619" s="150">
        <f>IF(N1619="nulová",J1619,0)</f>
        <v>0</v>
      </c>
      <c r="BJ1619" s="19" t="s">
        <v>76</v>
      </c>
      <c r="BK1619" s="150">
        <f>ROUND(I1619*H1619,2)</f>
        <v>0</v>
      </c>
      <c r="BL1619" s="19" t="s">
        <v>98</v>
      </c>
      <c r="BM1619" s="149" t="s">
        <v>2573</v>
      </c>
    </row>
    <row r="1620" spans="2:65" s="1" customFormat="1">
      <c r="B1620" s="34"/>
      <c r="D1620" s="151" t="s">
        <v>417</v>
      </c>
      <c r="F1620" s="152" t="s">
        <v>2574</v>
      </c>
      <c r="I1620" s="153"/>
      <c r="L1620" s="34"/>
      <c r="M1620" s="154"/>
      <c r="T1620" s="55"/>
      <c r="AT1620" s="19" t="s">
        <v>417</v>
      </c>
      <c r="AU1620" s="19" t="s">
        <v>114</v>
      </c>
    </row>
    <row r="1621" spans="2:65" s="1" customFormat="1" ht="24.15" customHeight="1">
      <c r="B1621" s="137"/>
      <c r="C1621" s="177" t="s">
        <v>2575</v>
      </c>
      <c r="D1621" s="177" t="s">
        <v>513</v>
      </c>
      <c r="E1621" s="178" t="s">
        <v>2576</v>
      </c>
      <c r="F1621" s="179" t="s">
        <v>2577</v>
      </c>
      <c r="G1621" s="180" t="s">
        <v>561</v>
      </c>
      <c r="H1621" s="181">
        <v>4</v>
      </c>
      <c r="I1621" s="182"/>
      <c r="J1621" s="183">
        <f>ROUND(I1621*H1621,2)</f>
        <v>0</v>
      </c>
      <c r="K1621" s="179" t="s">
        <v>414</v>
      </c>
      <c r="L1621" s="184"/>
      <c r="M1621" s="185" t="s">
        <v>3</v>
      </c>
      <c r="N1621" s="186" t="s">
        <v>43</v>
      </c>
      <c r="P1621" s="147">
        <f>O1621*H1621</f>
        <v>0</v>
      </c>
      <c r="Q1621" s="147">
        <v>1.23E-3</v>
      </c>
      <c r="R1621" s="147">
        <f>Q1621*H1621</f>
        <v>4.9199999999999999E-3</v>
      </c>
      <c r="S1621" s="147">
        <v>0</v>
      </c>
      <c r="T1621" s="148">
        <f>S1621*H1621</f>
        <v>0</v>
      </c>
      <c r="AR1621" s="149" t="s">
        <v>616</v>
      </c>
      <c r="AT1621" s="149" t="s">
        <v>513</v>
      </c>
      <c r="AU1621" s="149" t="s">
        <v>114</v>
      </c>
      <c r="AY1621" s="19" t="s">
        <v>408</v>
      </c>
      <c r="BE1621" s="150">
        <f>IF(N1621="základní",J1621,0)</f>
        <v>0</v>
      </c>
      <c r="BF1621" s="150">
        <f>IF(N1621="snížená",J1621,0)</f>
        <v>0</v>
      </c>
      <c r="BG1621" s="150">
        <f>IF(N1621="zákl. přenesená",J1621,0)</f>
        <v>0</v>
      </c>
      <c r="BH1621" s="150">
        <f>IF(N1621="sníž. přenesená",J1621,0)</f>
        <v>0</v>
      </c>
      <c r="BI1621" s="150">
        <f>IF(N1621="nulová",J1621,0)</f>
        <v>0</v>
      </c>
      <c r="BJ1621" s="19" t="s">
        <v>76</v>
      </c>
      <c r="BK1621" s="150">
        <f>ROUND(I1621*H1621,2)</f>
        <v>0</v>
      </c>
      <c r="BL1621" s="19" t="s">
        <v>98</v>
      </c>
      <c r="BM1621" s="149" t="s">
        <v>2578</v>
      </c>
    </row>
    <row r="1622" spans="2:65" s="1" customFormat="1" ht="24.15" customHeight="1">
      <c r="B1622" s="137"/>
      <c r="C1622" s="138" t="s">
        <v>2579</v>
      </c>
      <c r="D1622" s="138" t="s">
        <v>411</v>
      </c>
      <c r="E1622" s="139" t="s">
        <v>2580</v>
      </c>
      <c r="F1622" s="140" t="s">
        <v>2581</v>
      </c>
      <c r="G1622" s="141" t="s">
        <v>561</v>
      </c>
      <c r="H1622" s="142">
        <v>1</v>
      </c>
      <c r="I1622" s="143"/>
      <c r="J1622" s="144">
        <f>ROUND(I1622*H1622,2)</f>
        <v>0</v>
      </c>
      <c r="K1622" s="140" t="s">
        <v>414</v>
      </c>
      <c r="L1622" s="34"/>
      <c r="M1622" s="145" t="s">
        <v>3</v>
      </c>
      <c r="N1622" s="146" t="s">
        <v>43</v>
      </c>
      <c r="P1622" s="147">
        <f>O1622*H1622</f>
        <v>0</v>
      </c>
      <c r="Q1622" s="147">
        <v>0</v>
      </c>
      <c r="R1622" s="147">
        <f>Q1622*H1622</f>
        <v>0</v>
      </c>
      <c r="S1622" s="147">
        <v>0</v>
      </c>
      <c r="T1622" s="148">
        <f>S1622*H1622</f>
        <v>0</v>
      </c>
      <c r="AR1622" s="149" t="s">
        <v>98</v>
      </c>
      <c r="AT1622" s="149" t="s">
        <v>411</v>
      </c>
      <c r="AU1622" s="149" t="s">
        <v>114</v>
      </c>
      <c r="AY1622" s="19" t="s">
        <v>408</v>
      </c>
      <c r="BE1622" s="150">
        <f>IF(N1622="základní",J1622,0)</f>
        <v>0</v>
      </c>
      <c r="BF1622" s="150">
        <f>IF(N1622="snížená",J1622,0)</f>
        <v>0</v>
      </c>
      <c r="BG1622" s="150">
        <f>IF(N1622="zákl. přenesená",J1622,0)</f>
        <v>0</v>
      </c>
      <c r="BH1622" s="150">
        <f>IF(N1622="sníž. přenesená",J1622,0)</f>
        <v>0</v>
      </c>
      <c r="BI1622" s="150">
        <f>IF(N1622="nulová",J1622,0)</f>
        <v>0</v>
      </c>
      <c r="BJ1622" s="19" t="s">
        <v>76</v>
      </c>
      <c r="BK1622" s="150">
        <f>ROUND(I1622*H1622,2)</f>
        <v>0</v>
      </c>
      <c r="BL1622" s="19" t="s">
        <v>98</v>
      </c>
      <c r="BM1622" s="149" t="s">
        <v>2582</v>
      </c>
    </row>
    <row r="1623" spans="2:65" s="1" customFormat="1">
      <c r="B1623" s="34"/>
      <c r="D1623" s="151" t="s">
        <v>417</v>
      </c>
      <c r="F1623" s="152" t="s">
        <v>2583</v>
      </c>
      <c r="I1623" s="153"/>
      <c r="L1623" s="34"/>
      <c r="M1623" s="154"/>
      <c r="T1623" s="55"/>
      <c r="AT1623" s="19" t="s">
        <v>417</v>
      </c>
      <c r="AU1623" s="19" t="s">
        <v>114</v>
      </c>
    </row>
    <row r="1624" spans="2:65" s="1" customFormat="1" ht="24.15" customHeight="1">
      <c r="B1624" s="137"/>
      <c r="C1624" s="177" t="s">
        <v>2584</v>
      </c>
      <c r="D1624" s="177" t="s">
        <v>513</v>
      </c>
      <c r="E1624" s="178" t="s">
        <v>2585</v>
      </c>
      <c r="F1624" s="179" t="s">
        <v>2586</v>
      </c>
      <c r="G1624" s="180" t="s">
        <v>561</v>
      </c>
      <c r="H1624" s="181">
        <v>1</v>
      </c>
      <c r="I1624" s="182"/>
      <c r="J1624" s="183">
        <f>ROUND(I1624*H1624,2)</f>
        <v>0</v>
      </c>
      <c r="K1624" s="179" t="s">
        <v>665</v>
      </c>
      <c r="L1624" s="184"/>
      <c r="M1624" s="185" t="s">
        <v>3</v>
      </c>
      <c r="N1624" s="186" t="s">
        <v>43</v>
      </c>
      <c r="P1624" s="147">
        <f>O1624*H1624</f>
        <v>0</v>
      </c>
      <c r="Q1624" s="147">
        <v>2.2300000000000002E-3</v>
      </c>
      <c r="R1624" s="147">
        <f>Q1624*H1624</f>
        <v>2.2300000000000002E-3</v>
      </c>
      <c r="S1624" s="147">
        <v>0</v>
      </c>
      <c r="T1624" s="148">
        <f>S1624*H1624</f>
        <v>0</v>
      </c>
      <c r="AR1624" s="149" t="s">
        <v>616</v>
      </c>
      <c r="AT1624" s="149" t="s">
        <v>513</v>
      </c>
      <c r="AU1624" s="149" t="s">
        <v>114</v>
      </c>
      <c r="AY1624" s="19" t="s">
        <v>408</v>
      </c>
      <c r="BE1624" s="150">
        <f>IF(N1624="základní",J1624,0)</f>
        <v>0</v>
      </c>
      <c r="BF1624" s="150">
        <f>IF(N1624="snížená",J1624,0)</f>
        <v>0</v>
      </c>
      <c r="BG1624" s="150">
        <f>IF(N1624="zákl. přenesená",J1624,0)</f>
        <v>0</v>
      </c>
      <c r="BH1624" s="150">
        <f>IF(N1624="sníž. přenesená",J1624,0)</f>
        <v>0</v>
      </c>
      <c r="BI1624" s="150">
        <f>IF(N1624="nulová",J1624,0)</f>
        <v>0</v>
      </c>
      <c r="BJ1624" s="19" t="s">
        <v>76</v>
      </c>
      <c r="BK1624" s="150">
        <f>ROUND(I1624*H1624,2)</f>
        <v>0</v>
      </c>
      <c r="BL1624" s="19" t="s">
        <v>98</v>
      </c>
      <c r="BM1624" s="149" t="s">
        <v>2587</v>
      </c>
    </row>
    <row r="1625" spans="2:65" s="1" customFormat="1" ht="16.5" customHeight="1">
      <c r="B1625" s="137"/>
      <c r="C1625" s="138" t="s">
        <v>2588</v>
      </c>
      <c r="D1625" s="138" t="s">
        <v>411</v>
      </c>
      <c r="E1625" s="139" t="s">
        <v>2589</v>
      </c>
      <c r="F1625" s="140" t="s">
        <v>2590</v>
      </c>
      <c r="G1625" s="141" t="s">
        <v>664</v>
      </c>
      <c r="H1625" s="142">
        <v>8</v>
      </c>
      <c r="I1625" s="143"/>
      <c r="J1625" s="144">
        <f>ROUND(I1625*H1625,2)</f>
        <v>0</v>
      </c>
      <c r="K1625" s="140" t="s">
        <v>665</v>
      </c>
      <c r="L1625" s="34"/>
      <c r="M1625" s="145" t="s">
        <v>3</v>
      </c>
      <c r="N1625" s="146" t="s">
        <v>43</v>
      </c>
      <c r="P1625" s="147">
        <f>O1625*H1625</f>
        <v>0</v>
      </c>
      <c r="Q1625" s="147">
        <v>0</v>
      </c>
      <c r="R1625" s="147">
        <f>Q1625*H1625</f>
        <v>0</v>
      </c>
      <c r="S1625" s="147">
        <v>0</v>
      </c>
      <c r="T1625" s="148">
        <f>S1625*H1625</f>
        <v>0</v>
      </c>
      <c r="AR1625" s="149" t="s">
        <v>98</v>
      </c>
      <c r="AT1625" s="149" t="s">
        <v>411</v>
      </c>
      <c r="AU1625" s="149" t="s">
        <v>114</v>
      </c>
      <c r="AY1625" s="19" t="s">
        <v>408</v>
      </c>
      <c r="BE1625" s="150">
        <f>IF(N1625="základní",J1625,0)</f>
        <v>0</v>
      </c>
      <c r="BF1625" s="150">
        <f>IF(N1625="snížená",J1625,0)</f>
        <v>0</v>
      </c>
      <c r="BG1625" s="150">
        <f>IF(N1625="zákl. přenesená",J1625,0)</f>
        <v>0</v>
      </c>
      <c r="BH1625" s="150">
        <f>IF(N1625="sníž. přenesená",J1625,0)</f>
        <v>0</v>
      </c>
      <c r="BI1625" s="150">
        <f>IF(N1625="nulová",J1625,0)</f>
        <v>0</v>
      </c>
      <c r="BJ1625" s="19" t="s">
        <v>76</v>
      </c>
      <c r="BK1625" s="150">
        <f>ROUND(I1625*H1625,2)</f>
        <v>0</v>
      </c>
      <c r="BL1625" s="19" t="s">
        <v>98</v>
      </c>
      <c r="BM1625" s="149" t="s">
        <v>2591</v>
      </c>
    </row>
    <row r="1626" spans="2:65" s="1" customFormat="1" ht="16.5" customHeight="1">
      <c r="B1626" s="137"/>
      <c r="C1626" s="138" t="s">
        <v>2592</v>
      </c>
      <c r="D1626" s="138" t="s">
        <v>411</v>
      </c>
      <c r="E1626" s="139" t="s">
        <v>2593</v>
      </c>
      <c r="F1626" s="140" t="s">
        <v>2594</v>
      </c>
      <c r="G1626" s="141" t="s">
        <v>664</v>
      </c>
      <c r="H1626" s="142">
        <v>1</v>
      </c>
      <c r="I1626" s="143"/>
      <c r="J1626" s="144">
        <f>ROUND(I1626*H1626,2)</f>
        <v>0</v>
      </c>
      <c r="K1626" s="140" t="s">
        <v>665</v>
      </c>
      <c r="L1626" s="34"/>
      <c r="M1626" s="145" t="s">
        <v>3</v>
      </c>
      <c r="N1626" s="146" t="s">
        <v>43</v>
      </c>
      <c r="P1626" s="147">
        <f>O1626*H1626</f>
        <v>0</v>
      </c>
      <c r="Q1626" s="147">
        <v>0</v>
      </c>
      <c r="R1626" s="147">
        <f>Q1626*H1626</f>
        <v>0</v>
      </c>
      <c r="S1626" s="147">
        <v>0</v>
      </c>
      <c r="T1626" s="148">
        <f>S1626*H1626</f>
        <v>0</v>
      </c>
      <c r="AR1626" s="149" t="s">
        <v>98</v>
      </c>
      <c r="AT1626" s="149" t="s">
        <v>411</v>
      </c>
      <c r="AU1626" s="149" t="s">
        <v>114</v>
      </c>
      <c r="AY1626" s="19" t="s">
        <v>408</v>
      </c>
      <c r="BE1626" s="150">
        <f>IF(N1626="základní",J1626,0)</f>
        <v>0</v>
      </c>
      <c r="BF1626" s="150">
        <f>IF(N1626="snížená",J1626,0)</f>
        <v>0</v>
      </c>
      <c r="BG1626" s="150">
        <f>IF(N1626="zákl. přenesená",J1626,0)</f>
        <v>0</v>
      </c>
      <c r="BH1626" s="150">
        <f>IF(N1626="sníž. přenesená",J1626,0)</f>
        <v>0</v>
      </c>
      <c r="BI1626" s="150">
        <f>IF(N1626="nulová",J1626,0)</f>
        <v>0</v>
      </c>
      <c r="BJ1626" s="19" t="s">
        <v>76</v>
      </c>
      <c r="BK1626" s="150">
        <f>ROUND(I1626*H1626,2)</f>
        <v>0</v>
      </c>
      <c r="BL1626" s="19" t="s">
        <v>98</v>
      </c>
      <c r="BM1626" s="149" t="s">
        <v>2595</v>
      </c>
    </row>
    <row r="1627" spans="2:65" s="11" customFormat="1" ht="20.85" customHeight="1">
      <c r="B1627" s="125"/>
      <c r="D1627" s="126" t="s">
        <v>71</v>
      </c>
      <c r="E1627" s="135" t="s">
        <v>2596</v>
      </c>
      <c r="F1627" s="135" t="s">
        <v>2597</v>
      </c>
      <c r="I1627" s="128"/>
      <c r="J1627" s="136">
        <f>BK1627</f>
        <v>0</v>
      </c>
      <c r="L1627" s="125"/>
      <c r="M1627" s="130"/>
      <c r="P1627" s="131">
        <f>SUM(P1628:P1636)</f>
        <v>0</v>
      </c>
      <c r="R1627" s="131">
        <f>SUM(R1628:R1636)</f>
        <v>1.0212808</v>
      </c>
      <c r="T1627" s="132">
        <f>SUM(T1628:T1636)</f>
        <v>0</v>
      </c>
      <c r="AR1627" s="126" t="s">
        <v>80</v>
      </c>
      <c r="AT1627" s="133" t="s">
        <v>71</v>
      </c>
      <c r="AU1627" s="133" t="s">
        <v>80</v>
      </c>
      <c r="AY1627" s="126" t="s">
        <v>408</v>
      </c>
      <c r="BK1627" s="134">
        <f>SUM(BK1628:BK1636)</f>
        <v>0</v>
      </c>
    </row>
    <row r="1628" spans="2:65" s="1" customFormat="1" ht="55.5" customHeight="1">
      <c r="B1628" s="137"/>
      <c r="C1628" s="138" t="s">
        <v>2598</v>
      </c>
      <c r="D1628" s="138" t="s">
        <v>411</v>
      </c>
      <c r="E1628" s="139" t="s">
        <v>2599</v>
      </c>
      <c r="F1628" s="140" t="s">
        <v>2600</v>
      </c>
      <c r="G1628" s="141" t="s">
        <v>561</v>
      </c>
      <c r="H1628" s="142">
        <v>16</v>
      </c>
      <c r="I1628" s="143"/>
      <c r="J1628" s="144">
        <f>ROUND(I1628*H1628,2)</f>
        <v>0</v>
      </c>
      <c r="K1628" s="140" t="s">
        <v>414</v>
      </c>
      <c r="L1628" s="34"/>
      <c r="M1628" s="145" t="s">
        <v>3</v>
      </c>
      <c r="N1628" s="146" t="s">
        <v>43</v>
      </c>
      <c r="P1628" s="147">
        <f>O1628*H1628</f>
        <v>0</v>
      </c>
      <c r="Q1628" s="147">
        <v>2.7004999999999998E-4</v>
      </c>
      <c r="R1628" s="147">
        <f>Q1628*H1628</f>
        <v>4.3207999999999996E-3</v>
      </c>
      <c r="S1628" s="147">
        <v>0</v>
      </c>
      <c r="T1628" s="148">
        <f>S1628*H1628</f>
        <v>0</v>
      </c>
      <c r="AR1628" s="149" t="s">
        <v>98</v>
      </c>
      <c r="AT1628" s="149" t="s">
        <v>411</v>
      </c>
      <c r="AU1628" s="149" t="s">
        <v>114</v>
      </c>
      <c r="AY1628" s="19" t="s">
        <v>408</v>
      </c>
      <c r="BE1628" s="150">
        <f>IF(N1628="základní",J1628,0)</f>
        <v>0</v>
      </c>
      <c r="BF1628" s="150">
        <f>IF(N1628="snížená",J1628,0)</f>
        <v>0</v>
      </c>
      <c r="BG1628" s="150">
        <f>IF(N1628="zákl. přenesená",J1628,0)</f>
        <v>0</v>
      </c>
      <c r="BH1628" s="150">
        <f>IF(N1628="sníž. přenesená",J1628,0)</f>
        <v>0</v>
      </c>
      <c r="BI1628" s="150">
        <f>IF(N1628="nulová",J1628,0)</f>
        <v>0</v>
      </c>
      <c r="BJ1628" s="19" t="s">
        <v>76</v>
      </c>
      <c r="BK1628" s="150">
        <f>ROUND(I1628*H1628,2)</f>
        <v>0</v>
      </c>
      <c r="BL1628" s="19" t="s">
        <v>98</v>
      </c>
      <c r="BM1628" s="149" t="s">
        <v>2601</v>
      </c>
    </row>
    <row r="1629" spans="2:65" s="1" customFormat="1">
      <c r="B1629" s="34"/>
      <c r="D1629" s="151" t="s">
        <v>417</v>
      </c>
      <c r="F1629" s="152" t="s">
        <v>2602</v>
      </c>
      <c r="I1629" s="153"/>
      <c r="L1629" s="34"/>
      <c r="M1629" s="154"/>
      <c r="T1629" s="55"/>
      <c r="AT1629" s="19" t="s">
        <v>417</v>
      </c>
      <c r="AU1629" s="19" t="s">
        <v>114</v>
      </c>
    </row>
    <row r="1630" spans="2:65" s="12" customFormat="1">
      <c r="B1630" s="155"/>
      <c r="D1630" s="156" t="s">
        <v>419</v>
      </c>
      <c r="E1630" s="157" t="s">
        <v>3</v>
      </c>
      <c r="F1630" s="158" t="s">
        <v>2603</v>
      </c>
      <c r="H1630" s="159">
        <v>16</v>
      </c>
      <c r="I1630" s="160"/>
      <c r="L1630" s="155"/>
      <c r="M1630" s="161"/>
      <c r="T1630" s="162"/>
      <c r="AT1630" s="157" t="s">
        <v>419</v>
      </c>
      <c r="AU1630" s="157" t="s">
        <v>114</v>
      </c>
      <c r="AV1630" s="12" t="s">
        <v>80</v>
      </c>
      <c r="AW1630" s="12" t="s">
        <v>33</v>
      </c>
      <c r="AX1630" s="12" t="s">
        <v>76</v>
      </c>
      <c r="AY1630" s="157" t="s">
        <v>408</v>
      </c>
    </row>
    <row r="1631" spans="2:65" s="1" customFormat="1" ht="24.15" customHeight="1">
      <c r="B1631" s="137"/>
      <c r="C1631" s="177" t="s">
        <v>2604</v>
      </c>
      <c r="D1631" s="177" t="s">
        <v>513</v>
      </c>
      <c r="E1631" s="178" t="s">
        <v>2605</v>
      </c>
      <c r="F1631" s="179" t="s">
        <v>2606</v>
      </c>
      <c r="G1631" s="180" t="s">
        <v>561</v>
      </c>
      <c r="H1631" s="181">
        <v>16</v>
      </c>
      <c r="I1631" s="182"/>
      <c r="J1631" s="183">
        <f t="shared" ref="J1631:J1636" si="0">ROUND(I1631*H1631,2)</f>
        <v>0</v>
      </c>
      <c r="K1631" s="179" t="s">
        <v>414</v>
      </c>
      <c r="L1631" s="184"/>
      <c r="M1631" s="185" t="s">
        <v>3</v>
      </c>
      <c r="N1631" s="186" t="s">
        <v>43</v>
      </c>
      <c r="P1631" s="147">
        <f t="shared" ref="P1631:P1636" si="1">O1631*H1631</f>
        <v>0</v>
      </c>
      <c r="Q1631" s="147">
        <v>0.05</v>
      </c>
      <c r="R1631" s="147">
        <f t="shared" ref="R1631:R1636" si="2">Q1631*H1631</f>
        <v>0.8</v>
      </c>
      <c r="S1631" s="147">
        <v>0</v>
      </c>
      <c r="T1631" s="148">
        <f t="shared" ref="T1631:T1636" si="3">S1631*H1631</f>
        <v>0</v>
      </c>
      <c r="AR1631" s="149" t="s">
        <v>616</v>
      </c>
      <c r="AT1631" s="149" t="s">
        <v>513</v>
      </c>
      <c r="AU1631" s="149" t="s">
        <v>114</v>
      </c>
      <c r="AY1631" s="19" t="s">
        <v>408</v>
      </c>
      <c r="BE1631" s="150">
        <f t="shared" ref="BE1631:BE1636" si="4">IF(N1631="základní",J1631,0)</f>
        <v>0</v>
      </c>
      <c r="BF1631" s="150">
        <f t="shared" ref="BF1631:BF1636" si="5">IF(N1631="snížená",J1631,0)</f>
        <v>0</v>
      </c>
      <c r="BG1631" s="150">
        <f t="shared" ref="BG1631:BG1636" si="6">IF(N1631="zákl. přenesená",J1631,0)</f>
        <v>0</v>
      </c>
      <c r="BH1631" s="150">
        <f t="shared" ref="BH1631:BH1636" si="7">IF(N1631="sníž. přenesená",J1631,0)</f>
        <v>0</v>
      </c>
      <c r="BI1631" s="150">
        <f t="shared" ref="BI1631:BI1636" si="8">IF(N1631="nulová",J1631,0)</f>
        <v>0</v>
      </c>
      <c r="BJ1631" s="19" t="s">
        <v>76</v>
      </c>
      <c r="BK1631" s="150">
        <f t="shared" ref="BK1631:BK1636" si="9">ROUND(I1631*H1631,2)</f>
        <v>0</v>
      </c>
      <c r="BL1631" s="19" t="s">
        <v>98</v>
      </c>
      <c r="BM1631" s="149" t="s">
        <v>2607</v>
      </c>
    </row>
    <row r="1632" spans="2:65" s="1" customFormat="1" ht="24.15" customHeight="1">
      <c r="B1632" s="137"/>
      <c r="C1632" s="177" t="s">
        <v>2608</v>
      </c>
      <c r="D1632" s="177" t="s">
        <v>513</v>
      </c>
      <c r="E1632" s="178" t="s">
        <v>2609</v>
      </c>
      <c r="F1632" s="179" t="s">
        <v>2610</v>
      </c>
      <c r="G1632" s="180" t="s">
        <v>561</v>
      </c>
      <c r="H1632" s="181">
        <v>16</v>
      </c>
      <c r="I1632" s="182"/>
      <c r="J1632" s="183">
        <f t="shared" si="0"/>
        <v>0</v>
      </c>
      <c r="K1632" s="179" t="s">
        <v>414</v>
      </c>
      <c r="L1632" s="184"/>
      <c r="M1632" s="185" t="s">
        <v>3</v>
      </c>
      <c r="N1632" s="186" t="s">
        <v>43</v>
      </c>
      <c r="P1632" s="147">
        <f t="shared" si="1"/>
        <v>0</v>
      </c>
      <c r="Q1632" s="147">
        <v>6.4999999999999997E-3</v>
      </c>
      <c r="R1632" s="147">
        <f t="shared" si="2"/>
        <v>0.104</v>
      </c>
      <c r="S1632" s="147">
        <v>0</v>
      </c>
      <c r="T1632" s="148">
        <f t="shared" si="3"/>
        <v>0</v>
      </c>
      <c r="AR1632" s="149" t="s">
        <v>616</v>
      </c>
      <c r="AT1632" s="149" t="s">
        <v>513</v>
      </c>
      <c r="AU1632" s="149" t="s">
        <v>114</v>
      </c>
      <c r="AY1632" s="19" t="s">
        <v>408</v>
      </c>
      <c r="BE1632" s="150">
        <f t="shared" si="4"/>
        <v>0</v>
      </c>
      <c r="BF1632" s="150">
        <f t="shared" si="5"/>
        <v>0</v>
      </c>
      <c r="BG1632" s="150">
        <f t="shared" si="6"/>
        <v>0</v>
      </c>
      <c r="BH1632" s="150">
        <f t="shared" si="7"/>
        <v>0</v>
      </c>
      <c r="BI1632" s="150">
        <f t="shared" si="8"/>
        <v>0</v>
      </c>
      <c r="BJ1632" s="19" t="s">
        <v>76</v>
      </c>
      <c r="BK1632" s="150">
        <f t="shared" si="9"/>
        <v>0</v>
      </c>
      <c r="BL1632" s="19" t="s">
        <v>98</v>
      </c>
      <c r="BM1632" s="149" t="s">
        <v>2611</v>
      </c>
    </row>
    <row r="1633" spans="2:65" s="1" customFormat="1" ht="21.75" customHeight="1">
      <c r="B1633" s="137"/>
      <c r="C1633" s="177" t="s">
        <v>2612</v>
      </c>
      <c r="D1633" s="177" t="s">
        <v>513</v>
      </c>
      <c r="E1633" s="178" t="s">
        <v>2613</v>
      </c>
      <c r="F1633" s="179" t="s">
        <v>2614</v>
      </c>
      <c r="G1633" s="180" t="s">
        <v>561</v>
      </c>
      <c r="H1633" s="181">
        <v>16</v>
      </c>
      <c r="I1633" s="182"/>
      <c r="J1633" s="183">
        <f t="shared" si="0"/>
        <v>0</v>
      </c>
      <c r="K1633" s="179" t="s">
        <v>665</v>
      </c>
      <c r="L1633" s="184"/>
      <c r="M1633" s="185" t="s">
        <v>3</v>
      </c>
      <c r="N1633" s="186" t="s">
        <v>43</v>
      </c>
      <c r="P1633" s="147">
        <f t="shared" si="1"/>
        <v>0</v>
      </c>
      <c r="Q1633" s="147">
        <v>8.5999999999999998E-4</v>
      </c>
      <c r="R1633" s="147">
        <f t="shared" si="2"/>
        <v>1.376E-2</v>
      </c>
      <c r="S1633" s="147">
        <v>0</v>
      </c>
      <c r="T1633" s="148">
        <f t="shared" si="3"/>
        <v>0</v>
      </c>
      <c r="AR1633" s="149" t="s">
        <v>616</v>
      </c>
      <c r="AT1633" s="149" t="s">
        <v>513</v>
      </c>
      <c r="AU1633" s="149" t="s">
        <v>114</v>
      </c>
      <c r="AY1633" s="19" t="s">
        <v>408</v>
      </c>
      <c r="BE1633" s="150">
        <f t="shared" si="4"/>
        <v>0</v>
      </c>
      <c r="BF1633" s="150">
        <f t="shared" si="5"/>
        <v>0</v>
      </c>
      <c r="BG1633" s="150">
        <f t="shared" si="6"/>
        <v>0</v>
      </c>
      <c r="BH1633" s="150">
        <f t="shared" si="7"/>
        <v>0</v>
      </c>
      <c r="BI1633" s="150">
        <f t="shared" si="8"/>
        <v>0</v>
      </c>
      <c r="BJ1633" s="19" t="s">
        <v>76</v>
      </c>
      <c r="BK1633" s="150">
        <f t="shared" si="9"/>
        <v>0</v>
      </c>
      <c r="BL1633" s="19" t="s">
        <v>98</v>
      </c>
      <c r="BM1633" s="149" t="s">
        <v>2615</v>
      </c>
    </row>
    <row r="1634" spans="2:65" s="1" customFormat="1" ht="16.5" customHeight="1">
      <c r="B1634" s="137"/>
      <c r="C1634" s="177" t="s">
        <v>2616</v>
      </c>
      <c r="D1634" s="177" t="s">
        <v>513</v>
      </c>
      <c r="E1634" s="178" t="s">
        <v>2617</v>
      </c>
      <c r="F1634" s="179" t="s">
        <v>2618</v>
      </c>
      <c r="G1634" s="180" t="s">
        <v>2619</v>
      </c>
      <c r="H1634" s="181">
        <v>16</v>
      </c>
      <c r="I1634" s="182"/>
      <c r="J1634" s="183">
        <f t="shared" si="0"/>
        <v>0</v>
      </c>
      <c r="K1634" s="179" t="s">
        <v>414</v>
      </c>
      <c r="L1634" s="184"/>
      <c r="M1634" s="185" t="s">
        <v>3</v>
      </c>
      <c r="N1634" s="186" t="s">
        <v>43</v>
      </c>
      <c r="P1634" s="147">
        <f t="shared" si="1"/>
        <v>0</v>
      </c>
      <c r="Q1634" s="147">
        <v>3.2000000000000002E-3</v>
      </c>
      <c r="R1634" s="147">
        <f t="shared" si="2"/>
        <v>5.1200000000000002E-2</v>
      </c>
      <c r="S1634" s="147">
        <v>0</v>
      </c>
      <c r="T1634" s="148">
        <f t="shared" si="3"/>
        <v>0</v>
      </c>
      <c r="AR1634" s="149" t="s">
        <v>616</v>
      </c>
      <c r="AT1634" s="149" t="s">
        <v>513</v>
      </c>
      <c r="AU1634" s="149" t="s">
        <v>114</v>
      </c>
      <c r="AY1634" s="19" t="s">
        <v>408</v>
      </c>
      <c r="BE1634" s="150">
        <f t="shared" si="4"/>
        <v>0</v>
      </c>
      <c r="BF1634" s="150">
        <f t="shared" si="5"/>
        <v>0</v>
      </c>
      <c r="BG1634" s="150">
        <f t="shared" si="6"/>
        <v>0</v>
      </c>
      <c r="BH1634" s="150">
        <f t="shared" si="7"/>
        <v>0</v>
      </c>
      <c r="BI1634" s="150">
        <f t="shared" si="8"/>
        <v>0</v>
      </c>
      <c r="BJ1634" s="19" t="s">
        <v>76</v>
      </c>
      <c r="BK1634" s="150">
        <f t="shared" si="9"/>
        <v>0</v>
      </c>
      <c r="BL1634" s="19" t="s">
        <v>98</v>
      </c>
      <c r="BM1634" s="149" t="s">
        <v>2620</v>
      </c>
    </row>
    <row r="1635" spans="2:65" s="1" customFormat="1" ht="16.5" customHeight="1">
      <c r="B1635" s="137"/>
      <c r="C1635" s="138" t="s">
        <v>2621</v>
      </c>
      <c r="D1635" s="138" t="s">
        <v>411</v>
      </c>
      <c r="E1635" s="139" t="s">
        <v>2622</v>
      </c>
      <c r="F1635" s="140" t="s">
        <v>2623</v>
      </c>
      <c r="G1635" s="141" t="s">
        <v>664</v>
      </c>
      <c r="H1635" s="142">
        <v>16</v>
      </c>
      <c r="I1635" s="143"/>
      <c r="J1635" s="144">
        <f t="shared" si="0"/>
        <v>0</v>
      </c>
      <c r="K1635" s="140" t="s">
        <v>665</v>
      </c>
      <c r="L1635" s="34"/>
      <c r="M1635" s="145" t="s">
        <v>3</v>
      </c>
      <c r="N1635" s="146" t="s">
        <v>43</v>
      </c>
      <c r="P1635" s="147">
        <f t="shared" si="1"/>
        <v>0</v>
      </c>
      <c r="Q1635" s="147">
        <v>0</v>
      </c>
      <c r="R1635" s="147">
        <f t="shared" si="2"/>
        <v>0</v>
      </c>
      <c r="S1635" s="147">
        <v>0</v>
      </c>
      <c r="T1635" s="148">
        <f t="shared" si="3"/>
        <v>0</v>
      </c>
      <c r="AR1635" s="149" t="s">
        <v>98</v>
      </c>
      <c r="AT1635" s="149" t="s">
        <v>411</v>
      </c>
      <c r="AU1635" s="149" t="s">
        <v>114</v>
      </c>
      <c r="AY1635" s="19" t="s">
        <v>408</v>
      </c>
      <c r="BE1635" s="150">
        <f t="shared" si="4"/>
        <v>0</v>
      </c>
      <c r="BF1635" s="150">
        <f t="shared" si="5"/>
        <v>0</v>
      </c>
      <c r="BG1635" s="150">
        <f t="shared" si="6"/>
        <v>0</v>
      </c>
      <c r="BH1635" s="150">
        <f t="shared" si="7"/>
        <v>0</v>
      </c>
      <c r="BI1635" s="150">
        <f t="shared" si="8"/>
        <v>0</v>
      </c>
      <c r="BJ1635" s="19" t="s">
        <v>76</v>
      </c>
      <c r="BK1635" s="150">
        <f t="shared" si="9"/>
        <v>0</v>
      </c>
      <c r="BL1635" s="19" t="s">
        <v>98</v>
      </c>
      <c r="BM1635" s="149" t="s">
        <v>2624</v>
      </c>
    </row>
    <row r="1636" spans="2:65" s="1" customFormat="1" ht="24.15" customHeight="1">
      <c r="B1636" s="137"/>
      <c r="C1636" s="177" t="s">
        <v>2625</v>
      </c>
      <c r="D1636" s="177" t="s">
        <v>513</v>
      </c>
      <c r="E1636" s="178" t="s">
        <v>2626</v>
      </c>
      <c r="F1636" s="179" t="s">
        <v>2627</v>
      </c>
      <c r="G1636" s="180" t="s">
        <v>561</v>
      </c>
      <c r="H1636" s="181">
        <v>16</v>
      </c>
      <c r="I1636" s="182"/>
      <c r="J1636" s="183">
        <f t="shared" si="0"/>
        <v>0</v>
      </c>
      <c r="K1636" s="179" t="s">
        <v>665</v>
      </c>
      <c r="L1636" s="184"/>
      <c r="M1636" s="185" t="s">
        <v>3</v>
      </c>
      <c r="N1636" s="186" t="s">
        <v>43</v>
      </c>
      <c r="P1636" s="147">
        <f t="shared" si="1"/>
        <v>0</v>
      </c>
      <c r="Q1636" s="147">
        <v>3.0000000000000001E-3</v>
      </c>
      <c r="R1636" s="147">
        <f t="shared" si="2"/>
        <v>4.8000000000000001E-2</v>
      </c>
      <c r="S1636" s="147">
        <v>0</v>
      </c>
      <c r="T1636" s="148">
        <f t="shared" si="3"/>
        <v>0</v>
      </c>
      <c r="AR1636" s="149" t="s">
        <v>616</v>
      </c>
      <c r="AT1636" s="149" t="s">
        <v>513</v>
      </c>
      <c r="AU1636" s="149" t="s">
        <v>114</v>
      </c>
      <c r="AY1636" s="19" t="s">
        <v>408</v>
      </c>
      <c r="BE1636" s="150">
        <f t="shared" si="4"/>
        <v>0</v>
      </c>
      <c r="BF1636" s="150">
        <f t="shared" si="5"/>
        <v>0</v>
      </c>
      <c r="BG1636" s="150">
        <f t="shared" si="6"/>
        <v>0</v>
      </c>
      <c r="BH1636" s="150">
        <f t="shared" si="7"/>
        <v>0</v>
      </c>
      <c r="BI1636" s="150">
        <f t="shared" si="8"/>
        <v>0</v>
      </c>
      <c r="BJ1636" s="19" t="s">
        <v>76</v>
      </c>
      <c r="BK1636" s="150">
        <f t="shared" si="9"/>
        <v>0</v>
      </c>
      <c r="BL1636" s="19" t="s">
        <v>98</v>
      </c>
      <c r="BM1636" s="149" t="s">
        <v>2628</v>
      </c>
    </row>
    <row r="1637" spans="2:65" s="11" customFormat="1" ht="22.8" customHeight="1">
      <c r="B1637" s="125"/>
      <c r="D1637" s="126" t="s">
        <v>71</v>
      </c>
      <c r="E1637" s="135" t="s">
        <v>2629</v>
      </c>
      <c r="F1637" s="135" t="s">
        <v>2630</v>
      </c>
      <c r="I1637" s="128"/>
      <c r="J1637" s="136">
        <f>BK1637</f>
        <v>0</v>
      </c>
      <c r="L1637" s="125"/>
      <c r="M1637" s="130"/>
      <c r="P1637" s="131">
        <f>P1638+SUM(P1639:P1664)</f>
        <v>0</v>
      </c>
      <c r="R1637" s="131">
        <f>R1638+SUM(R1639:R1664)</f>
        <v>3.0635731558599999</v>
      </c>
      <c r="T1637" s="132">
        <f>T1638+SUM(T1639:T1664)</f>
        <v>0</v>
      </c>
      <c r="AR1637" s="126" t="s">
        <v>80</v>
      </c>
      <c r="AT1637" s="133" t="s">
        <v>71</v>
      </c>
      <c r="AU1637" s="133" t="s">
        <v>76</v>
      </c>
      <c r="AY1637" s="126" t="s">
        <v>408</v>
      </c>
      <c r="BK1637" s="134">
        <f>BK1638+SUM(BK1639:BK1664)</f>
        <v>0</v>
      </c>
    </row>
    <row r="1638" spans="2:65" s="1" customFormat="1" ht="24.15" customHeight="1">
      <c r="B1638" s="137"/>
      <c r="C1638" s="138" t="s">
        <v>2631</v>
      </c>
      <c r="D1638" s="138" t="s">
        <v>411</v>
      </c>
      <c r="E1638" s="139" t="s">
        <v>2632</v>
      </c>
      <c r="F1638" s="140" t="s">
        <v>2633</v>
      </c>
      <c r="G1638" s="141" t="s">
        <v>2634</v>
      </c>
      <c r="H1638" s="142">
        <v>15</v>
      </c>
      <c r="I1638" s="143"/>
      <c r="J1638" s="144">
        <f>ROUND(I1638*H1638,2)</f>
        <v>0</v>
      </c>
      <c r="K1638" s="140" t="s">
        <v>1628</v>
      </c>
      <c r="L1638" s="34"/>
      <c r="M1638" s="145" t="s">
        <v>3</v>
      </c>
      <c r="N1638" s="146" t="s">
        <v>43</v>
      </c>
      <c r="P1638" s="147">
        <f>O1638*H1638</f>
        <v>0</v>
      </c>
      <c r="Q1638" s="147">
        <v>0</v>
      </c>
      <c r="R1638" s="147">
        <f>Q1638*H1638</f>
        <v>0</v>
      </c>
      <c r="S1638" s="147">
        <v>0</v>
      </c>
      <c r="T1638" s="148">
        <f>S1638*H1638</f>
        <v>0</v>
      </c>
      <c r="AR1638" s="149" t="s">
        <v>98</v>
      </c>
      <c r="AT1638" s="149" t="s">
        <v>411</v>
      </c>
      <c r="AU1638" s="149" t="s">
        <v>80</v>
      </c>
      <c r="AY1638" s="19" t="s">
        <v>408</v>
      </c>
      <c r="BE1638" s="150">
        <f>IF(N1638="základní",J1638,0)</f>
        <v>0</v>
      </c>
      <c r="BF1638" s="150">
        <f>IF(N1638="snížená",J1638,0)</f>
        <v>0</v>
      </c>
      <c r="BG1638" s="150">
        <f>IF(N1638="zákl. přenesená",J1638,0)</f>
        <v>0</v>
      </c>
      <c r="BH1638" s="150">
        <f>IF(N1638="sníž. přenesená",J1638,0)</f>
        <v>0</v>
      </c>
      <c r="BI1638" s="150">
        <f>IF(N1638="nulová",J1638,0)</f>
        <v>0</v>
      </c>
      <c r="BJ1638" s="19" t="s">
        <v>76</v>
      </c>
      <c r="BK1638" s="150">
        <f>ROUND(I1638*H1638,2)</f>
        <v>0</v>
      </c>
      <c r="BL1638" s="19" t="s">
        <v>98</v>
      </c>
      <c r="BM1638" s="149" t="s">
        <v>2635</v>
      </c>
    </row>
    <row r="1639" spans="2:65" s="1" customFormat="1" ht="24.15" customHeight="1">
      <c r="B1639" s="137"/>
      <c r="C1639" s="138" t="s">
        <v>2636</v>
      </c>
      <c r="D1639" s="138" t="s">
        <v>411</v>
      </c>
      <c r="E1639" s="139" t="s">
        <v>2637</v>
      </c>
      <c r="F1639" s="140" t="s">
        <v>2638</v>
      </c>
      <c r="G1639" s="141" t="s">
        <v>650</v>
      </c>
      <c r="H1639" s="142">
        <v>11.42</v>
      </c>
      <c r="I1639" s="143"/>
      <c r="J1639" s="144">
        <f>ROUND(I1639*H1639,2)</f>
        <v>0</v>
      </c>
      <c r="K1639" s="140" t="s">
        <v>414</v>
      </c>
      <c r="L1639" s="34"/>
      <c r="M1639" s="145" t="s">
        <v>3</v>
      </c>
      <c r="N1639" s="146" t="s">
        <v>43</v>
      </c>
      <c r="P1639" s="147">
        <f>O1639*H1639</f>
        <v>0</v>
      </c>
      <c r="Q1639" s="147">
        <v>6.2799999999999998E-4</v>
      </c>
      <c r="R1639" s="147">
        <f>Q1639*H1639</f>
        <v>7.1717600000000001E-3</v>
      </c>
      <c r="S1639" s="147">
        <v>0</v>
      </c>
      <c r="T1639" s="148">
        <f>S1639*H1639</f>
        <v>0</v>
      </c>
      <c r="AR1639" s="149" t="s">
        <v>98</v>
      </c>
      <c r="AT1639" s="149" t="s">
        <v>411</v>
      </c>
      <c r="AU1639" s="149" t="s">
        <v>80</v>
      </c>
      <c r="AY1639" s="19" t="s">
        <v>408</v>
      </c>
      <c r="BE1639" s="150">
        <f>IF(N1639="základní",J1639,0)</f>
        <v>0</v>
      </c>
      <c r="BF1639" s="150">
        <f>IF(N1639="snížená",J1639,0)</f>
        <v>0</v>
      </c>
      <c r="BG1639" s="150">
        <f>IF(N1639="zákl. přenesená",J1639,0)</f>
        <v>0</v>
      </c>
      <c r="BH1639" s="150">
        <f>IF(N1639="sníž. přenesená",J1639,0)</f>
        <v>0</v>
      </c>
      <c r="BI1639" s="150">
        <f>IF(N1639="nulová",J1639,0)</f>
        <v>0</v>
      </c>
      <c r="BJ1639" s="19" t="s">
        <v>76</v>
      </c>
      <c r="BK1639" s="150">
        <f>ROUND(I1639*H1639,2)</f>
        <v>0</v>
      </c>
      <c r="BL1639" s="19" t="s">
        <v>98</v>
      </c>
      <c r="BM1639" s="149" t="s">
        <v>2639</v>
      </c>
    </row>
    <row r="1640" spans="2:65" s="1" customFormat="1">
      <c r="B1640" s="34"/>
      <c r="D1640" s="151" t="s">
        <v>417</v>
      </c>
      <c r="F1640" s="152" t="s">
        <v>2640</v>
      </c>
      <c r="I1640" s="153"/>
      <c r="L1640" s="34"/>
      <c r="M1640" s="154"/>
      <c r="T1640" s="55"/>
      <c r="AT1640" s="19" t="s">
        <v>417</v>
      </c>
      <c r="AU1640" s="19" t="s">
        <v>80</v>
      </c>
    </row>
    <row r="1641" spans="2:65" s="13" customFormat="1">
      <c r="B1641" s="164"/>
      <c r="D1641" s="156" t="s">
        <v>419</v>
      </c>
      <c r="E1641" s="165" t="s">
        <v>3</v>
      </c>
      <c r="F1641" s="166" t="s">
        <v>2641</v>
      </c>
      <c r="H1641" s="165" t="s">
        <v>3</v>
      </c>
      <c r="I1641" s="167"/>
      <c r="L1641" s="164"/>
      <c r="M1641" s="168"/>
      <c r="T1641" s="169"/>
      <c r="AT1641" s="165" t="s">
        <v>419</v>
      </c>
      <c r="AU1641" s="165" t="s">
        <v>80</v>
      </c>
      <c r="AV1641" s="13" t="s">
        <v>76</v>
      </c>
      <c r="AW1641" s="13" t="s">
        <v>33</v>
      </c>
      <c r="AX1641" s="13" t="s">
        <v>72</v>
      </c>
      <c r="AY1641" s="165" t="s">
        <v>408</v>
      </c>
    </row>
    <row r="1642" spans="2:65" s="12" customFormat="1">
      <c r="B1642" s="155"/>
      <c r="D1642" s="156" t="s">
        <v>419</v>
      </c>
      <c r="E1642" s="157" t="s">
        <v>3</v>
      </c>
      <c r="F1642" s="158" t="s">
        <v>2642</v>
      </c>
      <c r="H1642" s="159">
        <v>11.42</v>
      </c>
      <c r="I1642" s="160"/>
      <c r="L1642" s="155"/>
      <c r="M1642" s="161"/>
      <c r="T1642" s="162"/>
      <c r="AT1642" s="157" t="s">
        <v>419</v>
      </c>
      <c r="AU1642" s="157" t="s">
        <v>80</v>
      </c>
      <c r="AV1642" s="12" t="s">
        <v>80</v>
      </c>
      <c r="AW1642" s="12" t="s">
        <v>33</v>
      </c>
      <c r="AX1642" s="12" t="s">
        <v>76</v>
      </c>
      <c r="AY1642" s="157" t="s">
        <v>408</v>
      </c>
    </row>
    <row r="1643" spans="2:65" s="1" customFormat="1" ht="24.15" customHeight="1">
      <c r="B1643" s="137"/>
      <c r="C1643" s="177" t="s">
        <v>2643</v>
      </c>
      <c r="D1643" s="177" t="s">
        <v>513</v>
      </c>
      <c r="E1643" s="178" t="s">
        <v>2644</v>
      </c>
      <c r="F1643" s="179" t="s">
        <v>2645</v>
      </c>
      <c r="G1643" s="180" t="s">
        <v>650</v>
      </c>
      <c r="H1643" s="181">
        <v>11.42</v>
      </c>
      <c r="I1643" s="182"/>
      <c r="J1643" s="183">
        <f>ROUND(I1643*H1643,2)</f>
        <v>0</v>
      </c>
      <c r="K1643" s="179" t="s">
        <v>414</v>
      </c>
      <c r="L1643" s="184"/>
      <c r="M1643" s="185" t="s">
        <v>3</v>
      </c>
      <c r="N1643" s="186" t="s">
        <v>43</v>
      </c>
      <c r="P1643" s="147">
        <f>O1643*H1643</f>
        <v>0</v>
      </c>
      <c r="Q1643" s="147">
        <v>0.03</v>
      </c>
      <c r="R1643" s="147">
        <f>Q1643*H1643</f>
        <v>0.34259999999999996</v>
      </c>
      <c r="S1643" s="147">
        <v>0</v>
      </c>
      <c r="T1643" s="148">
        <f>S1643*H1643</f>
        <v>0</v>
      </c>
      <c r="AR1643" s="149" t="s">
        <v>616</v>
      </c>
      <c r="AT1643" s="149" t="s">
        <v>513</v>
      </c>
      <c r="AU1643" s="149" t="s">
        <v>80</v>
      </c>
      <c r="AY1643" s="19" t="s">
        <v>408</v>
      </c>
      <c r="BE1643" s="150">
        <f>IF(N1643="základní",J1643,0)</f>
        <v>0</v>
      </c>
      <c r="BF1643" s="150">
        <f>IF(N1643="snížená",J1643,0)</f>
        <v>0</v>
      </c>
      <c r="BG1643" s="150">
        <f>IF(N1643="zákl. přenesená",J1643,0)</f>
        <v>0</v>
      </c>
      <c r="BH1643" s="150">
        <f>IF(N1643="sníž. přenesená",J1643,0)</f>
        <v>0</v>
      </c>
      <c r="BI1643" s="150">
        <f>IF(N1643="nulová",J1643,0)</f>
        <v>0</v>
      </c>
      <c r="BJ1643" s="19" t="s">
        <v>76</v>
      </c>
      <c r="BK1643" s="150">
        <f>ROUND(I1643*H1643,2)</f>
        <v>0</v>
      </c>
      <c r="BL1643" s="19" t="s">
        <v>98</v>
      </c>
      <c r="BM1643" s="149" t="s">
        <v>2646</v>
      </c>
    </row>
    <row r="1644" spans="2:65" s="1" customFormat="1" ht="24.15" customHeight="1">
      <c r="B1644" s="137"/>
      <c r="C1644" s="138" t="s">
        <v>2647</v>
      </c>
      <c r="D1644" s="138" t="s">
        <v>411</v>
      </c>
      <c r="E1644" s="139" t="s">
        <v>2648</v>
      </c>
      <c r="F1644" s="140" t="s">
        <v>2649</v>
      </c>
      <c r="G1644" s="141" t="s">
        <v>650</v>
      </c>
      <c r="H1644" s="142">
        <v>18.7</v>
      </c>
      <c r="I1644" s="143"/>
      <c r="J1644" s="144">
        <f>ROUND(I1644*H1644,2)</f>
        <v>0</v>
      </c>
      <c r="K1644" s="140" t="s">
        <v>414</v>
      </c>
      <c r="L1644" s="34"/>
      <c r="M1644" s="145" t="s">
        <v>3</v>
      </c>
      <c r="N1644" s="146" t="s">
        <v>43</v>
      </c>
      <c r="P1644" s="147">
        <f>O1644*H1644</f>
        <v>0</v>
      </c>
      <c r="Q1644" s="147">
        <v>0</v>
      </c>
      <c r="R1644" s="147">
        <f>Q1644*H1644</f>
        <v>0</v>
      </c>
      <c r="S1644" s="147">
        <v>0</v>
      </c>
      <c r="T1644" s="148">
        <f>S1644*H1644</f>
        <v>0</v>
      </c>
      <c r="AR1644" s="149" t="s">
        <v>98</v>
      </c>
      <c r="AT1644" s="149" t="s">
        <v>411</v>
      </c>
      <c r="AU1644" s="149" t="s">
        <v>80</v>
      </c>
      <c r="AY1644" s="19" t="s">
        <v>408</v>
      </c>
      <c r="BE1644" s="150">
        <f>IF(N1644="základní",J1644,0)</f>
        <v>0</v>
      </c>
      <c r="BF1644" s="150">
        <f>IF(N1644="snížená",J1644,0)</f>
        <v>0</v>
      </c>
      <c r="BG1644" s="150">
        <f>IF(N1644="zákl. přenesená",J1644,0)</f>
        <v>0</v>
      </c>
      <c r="BH1644" s="150">
        <f>IF(N1644="sníž. přenesená",J1644,0)</f>
        <v>0</v>
      </c>
      <c r="BI1644" s="150">
        <f>IF(N1644="nulová",J1644,0)</f>
        <v>0</v>
      </c>
      <c r="BJ1644" s="19" t="s">
        <v>76</v>
      </c>
      <c r="BK1644" s="150">
        <f>ROUND(I1644*H1644,2)</f>
        <v>0</v>
      </c>
      <c r="BL1644" s="19" t="s">
        <v>98</v>
      </c>
      <c r="BM1644" s="149" t="s">
        <v>2650</v>
      </c>
    </row>
    <row r="1645" spans="2:65" s="1" customFormat="1">
      <c r="B1645" s="34"/>
      <c r="D1645" s="151" t="s">
        <v>417</v>
      </c>
      <c r="F1645" s="152" t="s">
        <v>2651</v>
      </c>
      <c r="I1645" s="153"/>
      <c r="L1645" s="34"/>
      <c r="M1645" s="154"/>
      <c r="T1645" s="55"/>
      <c r="AT1645" s="19" t="s">
        <v>417</v>
      </c>
      <c r="AU1645" s="19" t="s">
        <v>80</v>
      </c>
    </row>
    <row r="1646" spans="2:65" s="12" customFormat="1">
      <c r="B1646" s="155"/>
      <c r="D1646" s="156" t="s">
        <v>419</v>
      </c>
      <c r="E1646" s="157" t="s">
        <v>3</v>
      </c>
      <c r="F1646" s="158" t="s">
        <v>2652</v>
      </c>
      <c r="H1646" s="159">
        <v>11.7</v>
      </c>
      <c r="I1646" s="160"/>
      <c r="L1646" s="155"/>
      <c r="M1646" s="161"/>
      <c r="T1646" s="162"/>
      <c r="AT1646" s="157" t="s">
        <v>419</v>
      </c>
      <c r="AU1646" s="157" t="s">
        <v>80</v>
      </c>
      <c r="AV1646" s="12" t="s">
        <v>80</v>
      </c>
      <c r="AW1646" s="12" t="s">
        <v>33</v>
      </c>
      <c r="AX1646" s="12" t="s">
        <v>72</v>
      </c>
      <c r="AY1646" s="157" t="s">
        <v>408</v>
      </c>
    </row>
    <row r="1647" spans="2:65" s="12" customFormat="1">
      <c r="B1647" s="155"/>
      <c r="D1647" s="156" t="s">
        <v>419</v>
      </c>
      <c r="E1647" s="157" t="s">
        <v>3</v>
      </c>
      <c r="F1647" s="158" t="s">
        <v>2653</v>
      </c>
      <c r="H1647" s="159">
        <v>7</v>
      </c>
      <c r="I1647" s="160"/>
      <c r="L1647" s="155"/>
      <c r="M1647" s="161"/>
      <c r="T1647" s="162"/>
      <c r="AT1647" s="157" t="s">
        <v>419</v>
      </c>
      <c r="AU1647" s="157" t="s">
        <v>80</v>
      </c>
      <c r="AV1647" s="12" t="s">
        <v>80</v>
      </c>
      <c r="AW1647" s="12" t="s">
        <v>33</v>
      </c>
      <c r="AX1647" s="12" t="s">
        <v>72</v>
      </c>
      <c r="AY1647" s="157" t="s">
        <v>408</v>
      </c>
    </row>
    <row r="1648" spans="2:65" s="14" customFormat="1">
      <c r="B1648" s="170"/>
      <c r="D1648" s="156" t="s">
        <v>419</v>
      </c>
      <c r="E1648" s="171" t="s">
        <v>3</v>
      </c>
      <c r="F1648" s="172" t="s">
        <v>451</v>
      </c>
      <c r="H1648" s="173">
        <v>18.7</v>
      </c>
      <c r="I1648" s="174"/>
      <c r="L1648" s="170"/>
      <c r="M1648" s="175"/>
      <c r="T1648" s="176"/>
      <c r="AT1648" s="171" t="s">
        <v>419</v>
      </c>
      <c r="AU1648" s="171" t="s">
        <v>80</v>
      </c>
      <c r="AV1648" s="14" t="s">
        <v>415</v>
      </c>
      <c r="AW1648" s="14" t="s">
        <v>33</v>
      </c>
      <c r="AX1648" s="14" t="s">
        <v>76</v>
      </c>
      <c r="AY1648" s="171" t="s">
        <v>408</v>
      </c>
    </row>
    <row r="1649" spans="2:65" s="1" customFormat="1" ht="16.5" customHeight="1">
      <c r="B1649" s="137"/>
      <c r="C1649" s="177" t="s">
        <v>2654</v>
      </c>
      <c r="D1649" s="177" t="s">
        <v>513</v>
      </c>
      <c r="E1649" s="178" t="s">
        <v>2655</v>
      </c>
      <c r="F1649" s="179" t="s">
        <v>2656</v>
      </c>
      <c r="G1649" s="180" t="s">
        <v>561</v>
      </c>
      <c r="H1649" s="181">
        <v>14</v>
      </c>
      <c r="I1649" s="182"/>
      <c r="J1649" s="183">
        <f>ROUND(I1649*H1649,2)</f>
        <v>0</v>
      </c>
      <c r="K1649" s="179" t="s">
        <v>414</v>
      </c>
      <c r="L1649" s="184"/>
      <c r="M1649" s="185" t="s">
        <v>3</v>
      </c>
      <c r="N1649" s="186" t="s">
        <v>43</v>
      </c>
      <c r="P1649" s="147">
        <f>O1649*H1649</f>
        <v>0</v>
      </c>
      <c r="Q1649" s="147">
        <v>8.0000000000000004E-4</v>
      </c>
      <c r="R1649" s="147">
        <f>Q1649*H1649</f>
        <v>1.12E-2</v>
      </c>
      <c r="S1649" s="147">
        <v>0</v>
      </c>
      <c r="T1649" s="148">
        <f>S1649*H1649</f>
        <v>0</v>
      </c>
      <c r="AR1649" s="149" t="s">
        <v>616</v>
      </c>
      <c r="AT1649" s="149" t="s">
        <v>513</v>
      </c>
      <c r="AU1649" s="149" t="s">
        <v>80</v>
      </c>
      <c r="AY1649" s="19" t="s">
        <v>408</v>
      </c>
      <c r="BE1649" s="150">
        <f>IF(N1649="základní",J1649,0)</f>
        <v>0</v>
      </c>
      <c r="BF1649" s="150">
        <f>IF(N1649="snížená",J1649,0)</f>
        <v>0</v>
      </c>
      <c r="BG1649" s="150">
        <f>IF(N1649="zákl. přenesená",J1649,0)</f>
        <v>0</v>
      </c>
      <c r="BH1649" s="150">
        <f>IF(N1649="sníž. přenesená",J1649,0)</f>
        <v>0</v>
      </c>
      <c r="BI1649" s="150">
        <f>IF(N1649="nulová",J1649,0)</f>
        <v>0</v>
      </c>
      <c r="BJ1649" s="19" t="s">
        <v>76</v>
      </c>
      <c r="BK1649" s="150">
        <f>ROUND(I1649*H1649,2)</f>
        <v>0</v>
      </c>
      <c r="BL1649" s="19" t="s">
        <v>98</v>
      </c>
      <c r="BM1649" s="149" t="s">
        <v>2657</v>
      </c>
    </row>
    <row r="1650" spans="2:65" s="12" customFormat="1">
      <c r="B1650" s="155"/>
      <c r="D1650" s="156" t="s">
        <v>419</v>
      </c>
      <c r="E1650" s="157" t="s">
        <v>3</v>
      </c>
      <c r="F1650" s="158" t="s">
        <v>2658</v>
      </c>
      <c r="H1650" s="159">
        <v>14</v>
      </c>
      <c r="I1650" s="160"/>
      <c r="L1650" s="155"/>
      <c r="M1650" s="161"/>
      <c r="T1650" s="162"/>
      <c r="AT1650" s="157" t="s">
        <v>419</v>
      </c>
      <c r="AU1650" s="157" t="s">
        <v>80</v>
      </c>
      <c r="AV1650" s="12" t="s">
        <v>80</v>
      </c>
      <c r="AW1650" s="12" t="s">
        <v>33</v>
      </c>
      <c r="AX1650" s="12" t="s">
        <v>76</v>
      </c>
      <c r="AY1650" s="157" t="s">
        <v>408</v>
      </c>
    </row>
    <row r="1651" spans="2:65" s="1" customFormat="1" ht="16.5" customHeight="1">
      <c r="B1651" s="137"/>
      <c r="C1651" s="177" t="s">
        <v>2659</v>
      </c>
      <c r="D1651" s="177" t="s">
        <v>513</v>
      </c>
      <c r="E1651" s="178" t="s">
        <v>2660</v>
      </c>
      <c r="F1651" s="179" t="s">
        <v>2661</v>
      </c>
      <c r="G1651" s="180" t="s">
        <v>650</v>
      </c>
      <c r="H1651" s="181">
        <v>19</v>
      </c>
      <c r="I1651" s="182"/>
      <c r="J1651" s="183">
        <f>ROUND(I1651*H1651,2)</f>
        <v>0</v>
      </c>
      <c r="K1651" s="179" t="s">
        <v>1628</v>
      </c>
      <c r="L1651" s="184"/>
      <c r="M1651" s="185" t="s">
        <v>3</v>
      </c>
      <c r="N1651" s="186" t="s">
        <v>43</v>
      </c>
      <c r="P1651" s="147">
        <f>O1651*H1651</f>
        <v>0</v>
      </c>
      <c r="Q1651" s="147">
        <v>1.0399999999999999E-3</v>
      </c>
      <c r="R1651" s="147">
        <f>Q1651*H1651</f>
        <v>1.976E-2</v>
      </c>
      <c r="S1651" s="147">
        <v>0</v>
      </c>
      <c r="T1651" s="148">
        <f>S1651*H1651</f>
        <v>0</v>
      </c>
      <c r="AR1651" s="149" t="s">
        <v>616</v>
      </c>
      <c r="AT1651" s="149" t="s">
        <v>513</v>
      </c>
      <c r="AU1651" s="149" t="s">
        <v>80</v>
      </c>
      <c r="AY1651" s="19" t="s">
        <v>408</v>
      </c>
      <c r="BE1651" s="150">
        <f>IF(N1651="základní",J1651,0)</f>
        <v>0</v>
      </c>
      <c r="BF1651" s="150">
        <f>IF(N1651="snížená",J1651,0)</f>
        <v>0</v>
      </c>
      <c r="BG1651" s="150">
        <f>IF(N1651="zákl. přenesená",J1651,0)</f>
        <v>0</v>
      </c>
      <c r="BH1651" s="150">
        <f>IF(N1651="sníž. přenesená",J1651,0)</f>
        <v>0</v>
      </c>
      <c r="BI1651" s="150">
        <f>IF(N1651="nulová",J1651,0)</f>
        <v>0</v>
      </c>
      <c r="BJ1651" s="19" t="s">
        <v>76</v>
      </c>
      <c r="BK1651" s="150">
        <f>ROUND(I1651*H1651,2)</f>
        <v>0</v>
      </c>
      <c r="BL1651" s="19" t="s">
        <v>98</v>
      </c>
      <c r="BM1651" s="149" t="s">
        <v>2662</v>
      </c>
    </row>
    <row r="1652" spans="2:65" s="1" customFormat="1" ht="33" customHeight="1">
      <c r="B1652" s="137"/>
      <c r="C1652" s="138" t="s">
        <v>2663</v>
      </c>
      <c r="D1652" s="138" t="s">
        <v>411</v>
      </c>
      <c r="E1652" s="139" t="s">
        <v>2664</v>
      </c>
      <c r="F1652" s="140" t="s">
        <v>2665</v>
      </c>
      <c r="G1652" s="141" t="s">
        <v>650</v>
      </c>
      <c r="H1652" s="142">
        <v>5.8</v>
      </c>
      <c r="I1652" s="143"/>
      <c r="J1652" s="144">
        <f>ROUND(I1652*H1652,2)</f>
        <v>0</v>
      </c>
      <c r="K1652" s="140" t="s">
        <v>414</v>
      </c>
      <c r="L1652" s="34"/>
      <c r="M1652" s="145" t="s">
        <v>3</v>
      </c>
      <c r="N1652" s="146" t="s">
        <v>43</v>
      </c>
      <c r="P1652" s="147">
        <f>O1652*H1652</f>
        <v>0</v>
      </c>
      <c r="Q1652" s="147">
        <v>0</v>
      </c>
      <c r="R1652" s="147">
        <f>Q1652*H1652</f>
        <v>0</v>
      </c>
      <c r="S1652" s="147">
        <v>0</v>
      </c>
      <c r="T1652" s="148">
        <f>S1652*H1652</f>
        <v>0</v>
      </c>
      <c r="AR1652" s="149" t="s">
        <v>98</v>
      </c>
      <c r="AT1652" s="149" t="s">
        <v>411</v>
      </c>
      <c r="AU1652" s="149" t="s">
        <v>80</v>
      </c>
      <c r="AY1652" s="19" t="s">
        <v>408</v>
      </c>
      <c r="BE1652" s="150">
        <f>IF(N1652="základní",J1652,0)</f>
        <v>0</v>
      </c>
      <c r="BF1652" s="150">
        <f>IF(N1652="snížená",J1652,0)</f>
        <v>0</v>
      </c>
      <c r="BG1652" s="150">
        <f>IF(N1652="zákl. přenesená",J1652,0)</f>
        <v>0</v>
      </c>
      <c r="BH1652" s="150">
        <f>IF(N1652="sníž. přenesená",J1652,0)</f>
        <v>0</v>
      </c>
      <c r="BI1652" s="150">
        <f>IF(N1652="nulová",J1652,0)</f>
        <v>0</v>
      </c>
      <c r="BJ1652" s="19" t="s">
        <v>76</v>
      </c>
      <c r="BK1652" s="150">
        <f>ROUND(I1652*H1652,2)</f>
        <v>0</v>
      </c>
      <c r="BL1652" s="19" t="s">
        <v>98</v>
      </c>
      <c r="BM1652" s="149" t="s">
        <v>2666</v>
      </c>
    </row>
    <row r="1653" spans="2:65" s="1" customFormat="1">
      <c r="B1653" s="34"/>
      <c r="D1653" s="151" t="s">
        <v>417</v>
      </c>
      <c r="F1653" s="152" t="s">
        <v>2667</v>
      </c>
      <c r="I1653" s="153"/>
      <c r="L1653" s="34"/>
      <c r="M1653" s="154"/>
      <c r="T1653" s="55"/>
      <c r="AT1653" s="19" t="s">
        <v>417</v>
      </c>
      <c r="AU1653" s="19" t="s">
        <v>80</v>
      </c>
    </row>
    <row r="1654" spans="2:65" s="12" customFormat="1">
      <c r="B1654" s="155"/>
      <c r="D1654" s="156" t="s">
        <v>419</v>
      </c>
      <c r="E1654" s="157" t="s">
        <v>3</v>
      </c>
      <c r="F1654" s="158" t="s">
        <v>2668</v>
      </c>
      <c r="H1654" s="159">
        <v>5.8</v>
      </c>
      <c r="I1654" s="160"/>
      <c r="L1654" s="155"/>
      <c r="M1654" s="161"/>
      <c r="T1654" s="162"/>
      <c r="AT1654" s="157" t="s">
        <v>419</v>
      </c>
      <c r="AU1654" s="157" t="s">
        <v>80</v>
      </c>
      <c r="AV1654" s="12" t="s">
        <v>80</v>
      </c>
      <c r="AW1654" s="12" t="s">
        <v>33</v>
      </c>
      <c r="AX1654" s="12" t="s">
        <v>76</v>
      </c>
      <c r="AY1654" s="157" t="s">
        <v>408</v>
      </c>
    </row>
    <row r="1655" spans="2:65" s="1" customFormat="1" ht="21.75" customHeight="1">
      <c r="B1655" s="137"/>
      <c r="C1655" s="177" t="s">
        <v>2669</v>
      </c>
      <c r="D1655" s="177" t="s">
        <v>513</v>
      </c>
      <c r="E1655" s="178" t="s">
        <v>2670</v>
      </c>
      <c r="F1655" s="179" t="s">
        <v>2671</v>
      </c>
      <c r="G1655" s="180" t="s">
        <v>650</v>
      </c>
      <c r="H1655" s="181">
        <v>6.38</v>
      </c>
      <c r="I1655" s="182"/>
      <c r="J1655" s="183">
        <f>ROUND(I1655*H1655,2)</f>
        <v>0</v>
      </c>
      <c r="K1655" s="179" t="s">
        <v>414</v>
      </c>
      <c r="L1655" s="184"/>
      <c r="M1655" s="185" t="s">
        <v>3</v>
      </c>
      <c r="N1655" s="186" t="s">
        <v>43</v>
      </c>
      <c r="P1655" s="147">
        <f>O1655*H1655</f>
        <v>0</v>
      </c>
      <c r="Q1655" s="147">
        <v>2.0000000000000001E-4</v>
      </c>
      <c r="R1655" s="147">
        <f>Q1655*H1655</f>
        <v>1.276E-3</v>
      </c>
      <c r="S1655" s="147">
        <v>0</v>
      </c>
      <c r="T1655" s="148">
        <f>S1655*H1655</f>
        <v>0</v>
      </c>
      <c r="AR1655" s="149" t="s">
        <v>616</v>
      </c>
      <c r="AT1655" s="149" t="s">
        <v>513</v>
      </c>
      <c r="AU1655" s="149" t="s">
        <v>80</v>
      </c>
      <c r="AY1655" s="19" t="s">
        <v>408</v>
      </c>
      <c r="BE1655" s="150">
        <f>IF(N1655="základní",J1655,0)</f>
        <v>0</v>
      </c>
      <c r="BF1655" s="150">
        <f>IF(N1655="snížená",J1655,0)</f>
        <v>0</v>
      </c>
      <c r="BG1655" s="150">
        <f>IF(N1655="zákl. přenesená",J1655,0)</f>
        <v>0</v>
      </c>
      <c r="BH1655" s="150">
        <f>IF(N1655="sníž. přenesená",J1655,0)</f>
        <v>0</v>
      </c>
      <c r="BI1655" s="150">
        <f>IF(N1655="nulová",J1655,0)</f>
        <v>0</v>
      </c>
      <c r="BJ1655" s="19" t="s">
        <v>76</v>
      </c>
      <c r="BK1655" s="150">
        <f>ROUND(I1655*H1655,2)</f>
        <v>0</v>
      </c>
      <c r="BL1655" s="19" t="s">
        <v>98</v>
      </c>
      <c r="BM1655" s="149" t="s">
        <v>2672</v>
      </c>
    </row>
    <row r="1656" spans="2:65" s="12" customFormat="1">
      <c r="B1656" s="155"/>
      <c r="D1656" s="156" t="s">
        <v>419</v>
      </c>
      <c r="F1656" s="158" t="s">
        <v>2673</v>
      </c>
      <c r="H1656" s="159">
        <v>6.38</v>
      </c>
      <c r="I1656" s="160"/>
      <c r="L1656" s="155"/>
      <c r="M1656" s="161"/>
      <c r="T1656" s="162"/>
      <c r="AT1656" s="157" t="s">
        <v>419</v>
      </c>
      <c r="AU1656" s="157" t="s">
        <v>80</v>
      </c>
      <c r="AV1656" s="12" t="s">
        <v>80</v>
      </c>
      <c r="AW1656" s="12" t="s">
        <v>4</v>
      </c>
      <c r="AX1656" s="12" t="s">
        <v>76</v>
      </c>
      <c r="AY1656" s="157" t="s">
        <v>408</v>
      </c>
    </row>
    <row r="1657" spans="2:65" s="1" customFormat="1" ht="24.15" customHeight="1">
      <c r="B1657" s="137"/>
      <c r="C1657" s="138" t="s">
        <v>2674</v>
      </c>
      <c r="D1657" s="138" t="s">
        <v>411</v>
      </c>
      <c r="E1657" s="139" t="s">
        <v>2675</v>
      </c>
      <c r="F1657" s="140" t="s">
        <v>2676</v>
      </c>
      <c r="G1657" s="141" t="s">
        <v>117</v>
      </c>
      <c r="H1657" s="142">
        <v>5.52</v>
      </c>
      <c r="I1657" s="143"/>
      <c r="J1657" s="144">
        <f>ROUND(I1657*H1657,2)</f>
        <v>0</v>
      </c>
      <c r="K1657" s="140" t="s">
        <v>414</v>
      </c>
      <c r="L1657" s="34"/>
      <c r="M1657" s="145" t="s">
        <v>3</v>
      </c>
      <c r="N1657" s="146" t="s">
        <v>43</v>
      </c>
      <c r="P1657" s="147">
        <f>O1657*H1657</f>
        <v>0</v>
      </c>
      <c r="Q1657" s="147">
        <v>0</v>
      </c>
      <c r="R1657" s="147">
        <f>Q1657*H1657</f>
        <v>0</v>
      </c>
      <c r="S1657" s="147">
        <v>0</v>
      </c>
      <c r="T1657" s="148">
        <f>S1657*H1657</f>
        <v>0</v>
      </c>
      <c r="AR1657" s="149" t="s">
        <v>98</v>
      </c>
      <c r="AT1657" s="149" t="s">
        <v>411</v>
      </c>
      <c r="AU1657" s="149" t="s">
        <v>80</v>
      </c>
      <c r="AY1657" s="19" t="s">
        <v>408</v>
      </c>
      <c r="BE1657" s="150">
        <f>IF(N1657="základní",J1657,0)</f>
        <v>0</v>
      </c>
      <c r="BF1657" s="150">
        <f>IF(N1657="snížená",J1657,0)</f>
        <v>0</v>
      </c>
      <c r="BG1657" s="150">
        <f>IF(N1657="zákl. přenesená",J1657,0)</f>
        <v>0</v>
      </c>
      <c r="BH1657" s="150">
        <f>IF(N1657="sníž. přenesená",J1657,0)</f>
        <v>0</v>
      </c>
      <c r="BI1657" s="150">
        <f>IF(N1657="nulová",J1657,0)</f>
        <v>0</v>
      </c>
      <c r="BJ1657" s="19" t="s">
        <v>76</v>
      </c>
      <c r="BK1657" s="150">
        <f>ROUND(I1657*H1657,2)</f>
        <v>0</v>
      </c>
      <c r="BL1657" s="19" t="s">
        <v>98</v>
      </c>
      <c r="BM1657" s="149" t="s">
        <v>2677</v>
      </c>
    </row>
    <row r="1658" spans="2:65" s="1" customFormat="1">
      <c r="B1658" s="34"/>
      <c r="D1658" s="151" t="s">
        <v>417</v>
      </c>
      <c r="F1658" s="152" t="s">
        <v>2678</v>
      </c>
      <c r="I1658" s="153"/>
      <c r="L1658" s="34"/>
      <c r="M1658" s="154"/>
      <c r="T1658" s="55"/>
      <c r="AT1658" s="19" t="s">
        <v>417</v>
      </c>
      <c r="AU1658" s="19" t="s">
        <v>80</v>
      </c>
    </row>
    <row r="1659" spans="2:65" s="12" customFormat="1">
      <c r="B1659" s="155"/>
      <c r="D1659" s="156" t="s">
        <v>419</v>
      </c>
      <c r="E1659" s="157" t="s">
        <v>3</v>
      </c>
      <c r="F1659" s="158" t="s">
        <v>2679</v>
      </c>
      <c r="H1659" s="159">
        <v>5.52</v>
      </c>
      <c r="I1659" s="160"/>
      <c r="L1659" s="155"/>
      <c r="M1659" s="161"/>
      <c r="T1659" s="162"/>
      <c r="AT1659" s="157" t="s">
        <v>419</v>
      </c>
      <c r="AU1659" s="157" t="s">
        <v>80</v>
      </c>
      <c r="AV1659" s="12" t="s">
        <v>80</v>
      </c>
      <c r="AW1659" s="12" t="s">
        <v>33</v>
      </c>
      <c r="AX1659" s="12" t="s">
        <v>76</v>
      </c>
      <c r="AY1659" s="157" t="s">
        <v>408</v>
      </c>
    </row>
    <row r="1660" spans="2:65" s="1" customFormat="1" ht="16.5" customHeight="1">
      <c r="B1660" s="137"/>
      <c r="C1660" s="177" t="s">
        <v>2680</v>
      </c>
      <c r="D1660" s="177" t="s">
        <v>513</v>
      </c>
      <c r="E1660" s="178" t="s">
        <v>2681</v>
      </c>
      <c r="F1660" s="179" t="s">
        <v>2682</v>
      </c>
      <c r="G1660" s="180" t="s">
        <v>117</v>
      </c>
      <c r="H1660" s="181">
        <v>6.0720000000000001</v>
      </c>
      <c r="I1660" s="182"/>
      <c r="J1660" s="183">
        <f>ROUND(I1660*H1660,2)</f>
        <v>0</v>
      </c>
      <c r="K1660" s="179" t="s">
        <v>414</v>
      </c>
      <c r="L1660" s="184"/>
      <c r="M1660" s="185" t="s">
        <v>3</v>
      </c>
      <c r="N1660" s="186" t="s">
        <v>43</v>
      </c>
      <c r="P1660" s="147">
        <f>O1660*H1660</f>
        <v>0</v>
      </c>
      <c r="Q1660" s="147">
        <v>1.7999999999999999E-2</v>
      </c>
      <c r="R1660" s="147">
        <f>Q1660*H1660</f>
        <v>0.10929599999999999</v>
      </c>
      <c r="S1660" s="147">
        <v>0</v>
      </c>
      <c r="T1660" s="148">
        <f>S1660*H1660</f>
        <v>0</v>
      </c>
      <c r="AR1660" s="149" t="s">
        <v>616</v>
      </c>
      <c r="AT1660" s="149" t="s">
        <v>513</v>
      </c>
      <c r="AU1660" s="149" t="s">
        <v>80</v>
      </c>
      <c r="AY1660" s="19" t="s">
        <v>408</v>
      </c>
      <c r="BE1660" s="150">
        <f>IF(N1660="základní",J1660,0)</f>
        <v>0</v>
      </c>
      <c r="BF1660" s="150">
        <f>IF(N1660="snížená",J1660,0)</f>
        <v>0</v>
      </c>
      <c r="BG1660" s="150">
        <f>IF(N1660="zákl. přenesená",J1660,0)</f>
        <v>0</v>
      </c>
      <c r="BH1660" s="150">
        <f>IF(N1660="sníž. přenesená",J1660,0)</f>
        <v>0</v>
      </c>
      <c r="BI1660" s="150">
        <f>IF(N1660="nulová",J1660,0)</f>
        <v>0</v>
      </c>
      <c r="BJ1660" s="19" t="s">
        <v>76</v>
      </c>
      <c r="BK1660" s="150">
        <f>ROUND(I1660*H1660,2)</f>
        <v>0</v>
      </c>
      <c r="BL1660" s="19" t="s">
        <v>98</v>
      </c>
      <c r="BM1660" s="149" t="s">
        <v>2683</v>
      </c>
    </row>
    <row r="1661" spans="2:65" s="12" customFormat="1">
      <c r="B1661" s="155"/>
      <c r="D1661" s="156" t="s">
        <v>419</v>
      </c>
      <c r="F1661" s="158" t="s">
        <v>2684</v>
      </c>
      <c r="H1661" s="159">
        <v>6.0720000000000001</v>
      </c>
      <c r="I1661" s="160"/>
      <c r="L1661" s="155"/>
      <c r="M1661" s="161"/>
      <c r="T1661" s="162"/>
      <c r="AT1661" s="157" t="s">
        <v>419</v>
      </c>
      <c r="AU1661" s="157" t="s">
        <v>80</v>
      </c>
      <c r="AV1661" s="12" t="s">
        <v>80</v>
      </c>
      <c r="AW1661" s="12" t="s">
        <v>4</v>
      </c>
      <c r="AX1661" s="12" t="s">
        <v>76</v>
      </c>
      <c r="AY1661" s="157" t="s">
        <v>408</v>
      </c>
    </row>
    <row r="1662" spans="2:65" s="1" customFormat="1" ht="49.05" customHeight="1">
      <c r="B1662" s="137"/>
      <c r="C1662" s="138" t="s">
        <v>2685</v>
      </c>
      <c r="D1662" s="138" t="s">
        <v>411</v>
      </c>
      <c r="E1662" s="139" t="s">
        <v>2686</v>
      </c>
      <c r="F1662" s="140" t="s">
        <v>2687</v>
      </c>
      <c r="G1662" s="141" t="s">
        <v>501</v>
      </c>
      <c r="H1662" s="142">
        <v>3.0640000000000001</v>
      </c>
      <c r="I1662" s="143"/>
      <c r="J1662" s="144">
        <f>ROUND(I1662*H1662,2)</f>
        <v>0</v>
      </c>
      <c r="K1662" s="140" t="s">
        <v>414</v>
      </c>
      <c r="L1662" s="34"/>
      <c r="M1662" s="145" t="s">
        <v>3</v>
      </c>
      <c r="N1662" s="146" t="s">
        <v>43</v>
      </c>
      <c r="P1662" s="147">
        <f>O1662*H1662</f>
        <v>0</v>
      </c>
      <c r="Q1662" s="147">
        <v>0</v>
      </c>
      <c r="R1662" s="147">
        <f>Q1662*H1662</f>
        <v>0</v>
      </c>
      <c r="S1662" s="147">
        <v>0</v>
      </c>
      <c r="T1662" s="148">
        <f>S1662*H1662</f>
        <v>0</v>
      </c>
      <c r="AR1662" s="149" t="s">
        <v>98</v>
      </c>
      <c r="AT1662" s="149" t="s">
        <v>411</v>
      </c>
      <c r="AU1662" s="149" t="s">
        <v>80</v>
      </c>
      <c r="AY1662" s="19" t="s">
        <v>408</v>
      </c>
      <c r="BE1662" s="150">
        <f>IF(N1662="základní",J1662,0)</f>
        <v>0</v>
      </c>
      <c r="BF1662" s="150">
        <f>IF(N1662="snížená",J1662,0)</f>
        <v>0</v>
      </c>
      <c r="BG1662" s="150">
        <f>IF(N1662="zákl. přenesená",J1662,0)</f>
        <v>0</v>
      </c>
      <c r="BH1662" s="150">
        <f>IF(N1662="sníž. přenesená",J1662,0)</f>
        <v>0</v>
      </c>
      <c r="BI1662" s="150">
        <f>IF(N1662="nulová",J1662,0)</f>
        <v>0</v>
      </c>
      <c r="BJ1662" s="19" t="s">
        <v>76</v>
      </c>
      <c r="BK1662" s="150">
        <f>ROUND(I1662*H1662,2)</f>
        <v>0</v>
      </c>
      <c r="BL1662" s="19" t="s">
        <v>98</v>
      </c>
      <c r="BM1662" s="149" t="s">
        <v>2688</v>
      </c>
    </row>
    <row r="1663" spans="2:65" s="1" customFormat="1">
      <c r="B1663" s="34"/>
      <c r="D1663" s="151" t="s">
        <v>417</v>
      </c>
      <c r="F1663" s="152" t="s">
        <v>2689</v>
      </c>
      <c r="I1663" s="153"/>
      <c r="L1663" s="34"/>
      <c r="M1663" s="154"/>
      <c r="T1663" s="55"/>
      <c r="AT1663" s="19" t="s">
        <v>417</v>
      </c>
      <c r="AU1663" s="19" t="s">
        <v>80</v>
      </c>
    </row>
    <row r="1664" spans="2:65" s="11" customFormat="1" ht="20.85" customHeight="1">
      <c r="B1664" s="125"/>
      <c r="D1664" s="126" t="s">
        <v>71</v>
      </c>
      <c r="E1664" s="135" t="s">
        <v>2690</v>
      </c>
      <c r="F1664" s="135" t="s">
        <v>2691</v>
      </c>
      <c r="I1664" s="128"/>
      <c r="J1664" s="136">
        <f>BK1664</f>
        <v>0</v>
      </c>
      <c r="L1664" s="125"/>
      <c r="M1664" s="130"/>
      <c r="P1664" s="131">
        <f>SUM(P1665:P1728)</f>
        <v>0</v>
      </c>
      <c r="R1664" s="131">
        <f>SUM(R1665:R1728)</f>
        <v>2.5722693958599998</v>
      </c>
      <c r="T1664" s="132">
        <f>SUM(T1665:T1728)</f>
        <v>0</v>
      </c>
      <c r="AR1664" s="126" t="s">
        <v>80</v>
      </c>
      <c r="AT1664" s="133" t="s">
        <v>71</v>
      </c>
      <c r="AU1664" s="133" t="s">
        <v>80</v>
      </c>
      <c r="AY1664" s="126" t="s">
        <v>408</v>
      </c>
      <c r="BK1664" s="134">
        <f>SUM(BK1665:BK1728)</f>
        <v>0</v>
      </c>
    </row>
    <row r="1665" spans="2:65" s="1" customFormat="1" ht="44.25" customHeight="1">
      <c r="B1665" s="137"/>
      <c r="C1665" s="138" t="s">
        <v>2692</v>
      </c>
      <c r="D1665" s="138" t="s">
        <v>411</v>
      </c>
      <c r="E1665" s="139" t="s">
        <v>2693</v>
      </c>
      <c r="F1665" s="140" t="s">
        <v>2694</v>
      </c>
      <c r="G1665" s="141" t="s">
        <v>117</v>
      </c>
      <c r="H1665" s="142">
        <v>1.1499999999999999</v>
      </c>
      <c r="I1665" s="143"/>
      <c r="J1665" s="144">
        <f>ROUND(I1665*H1665,2)</f>
        <v>0</v>
      </c>
      <c r="K1665" s="140" t="s">
        <v>414</v>
      </c>
      <c r="L1665" s="34"/>
      <c r="M1665" s="145" t="s">
        <v>3</v>
      </c>
      <c r="N1665" s="146" t="s">
        <v>43</v>
      </c>
      <c r="P1665" s="147">
        <f>O1665*H1665</f>
        <v>0</v>
      </c>
      <c r="Q1665" s="147">
        <v>5.4750000000000003E-4</v>
      </c>
      <c r="R1665" s="147">
        <f>Q1665*H1665</f>
        <v>6.2962499999999998E-4</v>
      </c>
      <c r="S1665" s="147">
        <v>0</v>
      </c>
      <c r="T1665" s="148">
        <f>S1665*H1665</f>
        <v>0</v>
      </c>
      <c r="AR1665" s="149" t="s">
        <v>98</v>
      </c>
      <c r="AT1665" s="149" t="s">
        <v>411</v>
      </c>
      <c r="AU1665" s="149" t="s">
        <v>114</v>
      </c>
      <c r="AY1665" s="19" t="s">
        <v>408</v>
      </c>
      <c r="BE1665" s="150">
        <f>IF(N1665="základní",J1665,0)</f>
        <v>0</v>
      </c>
      <c r="BF1665" s="150">
        <f>IF(N1665="snížená",J1665,0)</f>
        <v>0</v>
      </c>
      <c r="BG1665" s="150">
        <f>IF(N1665="zákl. přenesená",J1665,0)</f>
        <v>0</v>
      </c>
      <c r="BH1665" s="150">
        <f>IF(N1665="sníž. přenesená",J1665,0)</f>
        <v>0</v>
      </c>
      <c r="BI1665" s="150">
        <f>IF(N1665="nulová",J1665,0)</f>
        <v>0</v>
      </c>
      <c r="BJ1665" s="19" t="s">
        <v>76</v>
      </c>
      <c r="BK1665" s="150">
        <f>ROUND(I1665*H1665,2)</f>
        <v>0</v>
      </c>
      <c r="BL1665" s="19" t="s">
        <v>98</v>
      </c>
      <c r="BM1665" s="149" t="s">
        <v>2695</v>
      </c>
    </row>
    <row r="1666" spans="2:65" s="1" customFormat="1">
      <c r="B1666" s="34"/>
      <c r="D1666" s="151" t="s">
        <v>417</v>
      </c>
      <c r="F1666" s="152" t="s">
        <v>2696</v>
      </c>
      <c r="I1666" s="153"/>
      <c r="L1666" s="34"/>
      <c r="M1666" s="154"/>
      <c r="T1666" s="55"/>
      <c r="AT1666" s="19" t="s">
        <v>417</v>
      </c>
      <c r="AU1666" s="19" t="s">
        <v>114</v>
      </c>
    </row>
    <row r="1667" spans="2:65" s="12" customFormat="1">
      <c r="B1667" s="155"/>
      <c r="D1667" s="156" t="s">
        <v>419</v>
      </c>
      <c r="E1667" s="157" t="s">
        <v>3</v>
      </c>
      <c r="F1667" s="158" t="s">
        <v>2697</v>
      </c>
      <c r="H1667" s="159">
        <v>1.1499999999999999</v>
      </c>
      <c r="I1667" s="160"/>
      <c r="L1667" s="155"/>
      <c r="M1667" s="161"/>
      <c r="T1667" s="162"/>
      <c r="AT1667" s="157" t="s">
        <v>419</v>
      </c>
      <c r="AU1667" s="157" t="s">
        <v>114</v>
      </c>
      <c r="AV1667" s="12" t="s">
        <v>80</v>
      </c>
      <c r="AW1667" s="12" t="s">
        <v>33</v>
      </c>
      <c r="AX1667" s="12" t="s">
        <v>76</v>
      </c>
      <c r="AY1667" s="157" t="s">
        <v>408</v>
      </c>
    </row>
    <row r="1668" spans="2:65" s="1" customFormat="1" ht="33" customHeight="1">
      <c r="B1668" s="137"/>
      <c r="C1668" s="177" t="s">
        <v>2698</v>
      </c>
      <c r="D1668" s="177" t="s">
        <v>513</v>
      </c>
      <c r="E1668" s="178" t="s">
        <v>2699</v>
      </c>
      <c r="F1668" s="179" t="s">
        <v>2700</v>
      </c>
      <c r="G1668" s="180" t="s">
        <v>117</v>
      </c>
      <c r="H1668" s="181">
        <v>1.1499999999999999</v>
      </c>
      <c r="I1668" s="182"/>
      <c r="J1668" s="183">
        <f>ROUND(I1668*H1668,2)</f>
        <v>0</v>
      </c>
      <c r="K1668" s="179" t="s">
        <v>414</v>
      </c>
      <c r="L1668" s="184"/>
      <c r="M1668" s="185" t="s">
        <v>3</v>
      </c>
      <c r="N1668" s="186" t="s">
        <v>43</v>
      </c>
      <c r="P1668" s="147">
        <f>O1668*H1668</f>
        <v>0</v>
      </c>
      <c r="Q1668" s="147">
        <v>3.7499999999999999E-2</v>
      </c>
      <c r="R1668" s="147">
        <f>Q1668*H1668</f>
        <v>4.3124999999999997E-2</v>
      </c>
      <c r="S1668" s="147">
        <v>0</v>
      </c>
      <c r="T1668" s="148">
        <f>S1668*H1668</f>
        <v>0</v>
      </c>
      <c r="AR1668" s="149" t="s">
        <v>616</v>
      </c>
      <c r="AT1668" s="149" t="s">
        <v>513</v>
      </c>
      <c r="AU1668" s="149" t="s">
        <v>114</v>
      </c>
      <c r="AY1668" s="19" t="s">
        <v>408</v>
      </c>
      <c r="BE1668" s="150">
        <f>IF(N1668="základní",J1668,0)</f>
        <v>0</v>
      </c>
      <c r="BF1668" s="150">
        <f>IF(N1668="snížená",J1668,0)</f>
        <v>0</v>
      </c>
      <c r="BG1668" s="150">
        <f>IF(N1668="zákl. přenesená",J1668,0)</f>
        <v>0</v>
      </c>
      <c r="BH1668" s="150">
        <f>IF(N1668="sníž. přenesená",J1668,0)</f>
        <v>0</v>
      </c>
      <c r="BI1668" s="150">
        <f>IF(N1668="nulová",J1668,0)</f>
        <v>0</v>
      </c>
      <c r="BJ1668" s="19" t="s">
        <v>76</v>
      </c>
      <c r="BK1668" s="150">
        <f>ROUND(I1668*H1668,2)</f>
        <v>0</v>
      </c>
      <c r="BL1668" s="19" t="s">
        <v>98</v>
      </c>
      <c r="BM1668" s="149" t="s">
        <v>2701</v>
      </c>
    </row>
    <row r="1669" spans="2:65" s="1" customFormat="1" ht="44.25" customHeight="1">
      <c r="B1669" s="137"/>
      <c r="C1669" s="138" t="s">
        <v>2702</v>
      </c>
      <c r="D1669" s="138" t="s">
        <v>411</v>
      </c>
      <c r="E1669" s="139" t="s">
        <v>2703</v>
      </c>
      <c r="F1669" s="140" t="s">
        <v>2704</v>
      </c>
      <c r="G1669" s="141" t="s">
        <v>117</v>
      </c>
      <c r="H1669" s="142">
        <v>5.75</v>
      </c>
      <c r="I1669" s="143"/>
      <c r="J1669" s="144">
        <f>ROUND(I1669*H1669,2)</f>
        <v>0</v>
      </c>
      <c r="K1669" s="140" t="s">
        <v>414</v>
      </c>
      <c r="L1669" s="34"/>
      <c r="M1669" s="145" t="s">
        <v>3</v>
      </c>
      <c r="N1669" s="146" t="s">
        <v>43</v>
      </c>
      <c r="P1669" s="147">
        <f>O1669*H1669</f>
        <v>0</v>
      </c>
      <c r="Q1669" s="147">
        <v>4.0125000000000002E-4</v>
      </c>
      <c r="R1669" s="147">
        <f>Q1669*H1669</f>
        <v>2.3071875000000002E-3</v>
      </c>
      <c r="S1669" s="147">
        <v>0</v>
      </c>
      <c r="T1669" s="148">
        <f>S1669*H1669</f>
        <v>0</v>
      </c>
      <c r="AR1669" s="149" t="s">
        <v>98</v>
      </c>
      <c r="AT1669" s="149" t="s">
        <v>411</v>
      </c>
      <c r="AU1669" s="149" t="s">
        <v>114</v>
      </c>
      <c r="AY1669" s="19" t="s">
        <v>408</v>
      </c>
      <c r="BE1669" s="150">
        <f>IF(N1669="základní",J1669,0)</f>
        <v>0</v>
      </c>
      <c r="BF1669" s="150">
        <f>IF(N1669="snížená",J1669,0)</f>
        <v>0</v>
      </c>
      <c r="BG1669" s="150">
        <f>IF(N1669="zákl. přenesená",J1669,0)</f>
        <v>0</v>
      </c>
      <c r="BH1669" s="150">
        <f>IF(N1669="sníž. přenesená",J1669,0)</f>
        <v>0</v>
      </c>
      <c r="BI1669" s="150">
        <f>IF(N1669="nulová",J1669,0)</f>
        <v>0</v>
      </c>
      <c r="BJ1669" s="19" t="s">
        <v>76</v>
      </c>
      <c r="BK1669" s="150">
        <f>ROUND(I1669*H1669,2)</f>
        <v>0</v>
      </c>
      <c r="BL1669" s="19" t="s">
        <v>98</v>
      </c>
      <c r="BM1669" s="149" t="s">
        <v>2705</v>
      </c>
    </row>
    <row r="1670" spans="2:65" s="1" customFormat="1">
      <c r="B1670" s="34"/>
      <c r="D1670" s="151" t="s">
        <v>417</v>
      </c>
      <c r="F1670" s="152" t="s">
        <v>2706</v>
      </c>
      <c r="I1670" s="153"/>
      <c r="L1670" s="34"/>
      <c r="M1670" s="154"/>
      <c r="T1670" s="55"/>
      <c r="AT1670" s="19" t="s">
        <v>417</v>
      </c>
      <c r="AU1670" s="19" t="s">
        <v>114</v>
      </c>
    </row>
    <row r="1671" spans="2:65" s="12" customFormat="1">
      <c r="B1671" s="155"/>
      <c r="D1671" s="156" t="s">
        <v>419</v>
      </c>
      <c r="E1671" s="157" t="s">
        <v>3</v>
      </c>
      <c r="F1671" s="158" t="s">
        <v>2707</v>
      </c>
      <c r="H1671" s="159">
        <v>2.25</v>
      </c>
      <c r="I1671" s="160"/>
      <c r="L1671" s="155"/>
      <c r="M1671" s="161"/>
      <c r="T1671" s="162"/>
      <c r="AT1671" s="157" t="s">
        <v>419</v>
      </c>
      <c r="AU1671" s="157" t="s">
        <v>114</v>
      </c>
      <c r="AV1671" s="12" t="s">
        <v>80</v>
      </c>
      <c r="AW1671" s="12" t="s">
        <v>33</v>
      </c>
      <c r="AX1671" s="12" t="s">
        <v>72</v>
      </c>
      <c r="AY1671" s="157" t="s">
        <v>408</v>
      </c>
    </row>
    <row r="1672" spans="2:65" s="12" customFormat="1">
      <c r="B1672" s="155"/>
      <c r="D1672" s="156" t="s">
        <v>419</v>
      </c>
      <c r="E1672" s="157" t="s">
        <v>3</v>
      </c>
      <c r="F1672" s="158" t="s">
        <v>2708</v>
      </c>
      <c r="H1672" s="159">
        <v>3.5</v>
      </c>
      <c r="I1672" s="160"/>
      <c r="L1672" s="155"/>
      <c r="M1672" s="161"/>
      <c r="T1672" s="162"/>
      <c r="AT1672" s="157" t="s">
        <v>419</v>
      </c>
      <c r="AU1672" s="157" t="s">
        <v>114</v>
      </c>
      <c r="AV1672" s="12" t="s">
        <v>80</v>
      </c>
      <c r="AW1672" s="12" t="s">
        <v>33</v>
      </c>
      <c r="AX1672" s="12" t="s">
        <v>72</v>
      </c>
      <c r="AY1672" s="157" t="s">
        <v>408</v>
      </c>
    </row>
    <row r="1673" spans="2:65" s="14" customFormat="1">
      <c r="B1673" s="170"/>
      <c r="D1673" s="156" t="s">
        <v>419</v>
      </c>
      <c r="E1673" s="171" t="s">
        <v>3</v>
      </c>
      <c r="F1673" s="172" t="s">
        <v>451</v>
      </c>
      <c r="H1673" s="173">
        <v>5.75</v>
      </c>
      <c r="I1673" s="174"/>
      <c r="L1673" s="170"/>
      <c r="M1673" s="175"/>
      <c r="T1673" s="176"/>
      <c r="AT1673" s="171" t="s">
        <v>419</v>
      </c>
      <c r="AU1673" s="171" t="s">
        <v>114</v>
      </c>
      <c r="AV1673" s="14" t="s">
        <v>415</v>
      </c>
      <c r="AW1673" s="14" t="s">
        <v>33</v>
      </c>
      <c r="AX1673" s="14" t="s">
        <v>76</v>
      </c>
      <c r="AY1673" s="171" t="s">
        <v>408</v>
      </c>
    </row>
    <row r="1674" spans="2:65" s="1" customFormat="1" ht="24.15" customHeight="1">
      <c r="B1674" s="137"/>
      <c r="C1674" s="177" t="s">
        <v>2709</v>
      </c>
      <c r="D1674" s="177" t="s">
        <v>513</v>
      </c>
      <c r="E1674" s="178" t="s">
        <v>2710</v>
      </c>
      <c r="F1674" s="179" t="s">
        <v>2711</v>
      </c>
      <c r="G1674" s="180" t="s">
        <v>117</v>
      </c>
      <c r="H1674" s="181">
        <v>5.75</v>
      </c>
      <c r="I1674" s="182"/>
      <c r="J1674" s="183">
        <f>ROUND(I1674*H1674,2)</f>
        <v>0</v>
      </c>
      <c r="K1674" s="179" t="s">
        <v>414</v>
      </c>
      <c r="L1674" s="184"/>
      <c r="M1674" s="185" t="s">
        <v>3</v>
      </c>
      <c r="N1674" s="186" t="s">
        <v>43</v>
      </c>
      <c r="P1674" s="147">
        <f>O1674*H1674</f>
        <v>0</v>
      </c>
      <c r="Q1674" s="147">
        <v>3.7960000000000001E-2</v>
      </c>
      <c r="R1674" s="147">
        <f>Q1674*H1674</f>
        <v>0.21826999999999999</v>
      </c>
      <c r="S1674" s="147">
        <v>0</v>
      </c>
      <c r="T1674" s="148">
        <f>S1674*H1674</f>
        <v>0</v>
      </c>
      <c r="AR1674" s="149" t="s">
        <v>616</v>
      </c>
      <c r="AT1674" s="149" t="s">
        <v>513</v>
      </c>
      <c r="AU1674" s="149" t="s">
        <v>114</v>
      </c>
      <c r="AY1674" s="19" t="s">
        <v>408</v>
      </c>
      <c r="BE1674" s="150">
        <f>IF(N1674="základní",J1674,0)</f>
        <v>0</v>
      </c>
      <c r="BF1674" s="150">
        <f>IF(N1674="snížená",J1674,0)</f>
        <v>0</v>
      </c>
      <c r="BG1674" s="150">
        <f>IF(N1674="zákl. přenesená",J1674,0)</f>
        <v>0</v>
      </c>
      <c r="BH1674" s="150">
        <f>IF(N1674="sníž. přenesená",J1674,0)</f>
        <v>0</v>
      </c>
      <c r="BI1674" s="150">
        <f>IF(N1674="nulová",J1674,0)</f>
        <v>0</v>
      </c>
      <c r="BJ1674" s="19" t="s">
        <v>76</v>
      </c>
      <c r="BK1674" s="150">
        <f>ROUND(I1674*H1674,2)</f>
        <v>0</v>
      </c>
      <c r="BL1674" s="19" t="s">
        <v>98</v>
      </c>
      <c r="BM1674" s="149" t="s">
        <v>2712</v>
      </c>
    </row>
    <row r="1675" spans="2:65" s="1" customFormat="1" ht="44.25" customHeight="1">
      <c r="B1675" s="137"/>
      <c r="C1675" s="138" t="s">
        <v>2713</v>
      </c>
      <c r="D1675" s="138" t="s">
        <v>411</v>
      </c>
      <c r="E1675" s="139" t="s">
        <v>2714</v>
      </c>
      <c r="F1675" s="140" t="s">
        <v>2715</v>
      </c>
      <c r="G1675" s="141" t="s">
        <v>117</v>
      </c>
      <c r="H1675" s="142">
        <v>23.4</v>
      </c>
      <c r="I1675" s="143"/>
      <c r="J1675" s="144">
        <f>ROUND(I1675*H1675,2)</f>
        <v>0</v>
      </c>
      <c r="K1675" s="140" t="s">
        <v>414</v>
      </c>
      <c r="L1675" s="34"/>
      <c r="M1675" s="145" t="s">
        <v>3</v>
      </c>
      <c r="N1675" s="146" t="s">
        <v>43</v>
      </c>
      <c r="P1675" s="147">
        <f>O1675*H1675</f>
        <v>0</v>
      </c>
      <c r="Q1675" s="147">
        <v>2.3000000000000001E-4</v>
      </c>
      <c r="R1675" s="147">
        <f>Q1675*H1675</f>
        <v>5.3819999999999996E-3</v>
      </c>
      <c r="S1675" s="147">
        <v>0</v>
      </c>
      <c r="T1675" s="148">
        <f>S1675*H1675</f>
        <v>0</v>
      </c>
      <c r="AR1675" s="149" t="s">
        <v>98</v>
      </c>
      <c r="AT1675" s="149" t="s">
        <v>411</v>
      </c>
      <c r="AU1675" s="149" t="s">
        <v>114</v>
      </c>
      <c r="AY1675" s="19" t="s">
        <v>408</v>
      </c>
      <c r="BE1675" s="150">
        <f>IF(N1675="základní",J1675,0)</f>
        <v>0</v>
      </c>
      <c r="BF1675" s="150">
        <f>IF(N1675="snížená",J1675,0)</f>
        <v>0</v>
      </c>
      <c r="BG1675" s="150">
        <f>IF(N1675="zákl. přenesená",J1675,0)</f>
        <v>0</v>
      </c>
      <c r="BH1675" s="150">
        <f>IF(N1675="sníž. přenesená",J1675,0)</f>
        <v>0</v>
      </c>
      <c r="BI1675" s="150">
        <f>IF(N1675="nulová",J1675,0)</f>
        <v>0</v>
      </c>
      <c r="BJ1675" s="19" t="s">
        <v>76</v>
      </c>
      <c r="BK1675" s="150">
        <f>ROUND(I1675*H1675,2)</f>
        <v>0</v>
      </c>
      <c r="BL1675" s="19" t="s">
        <v>98</v>
      </c>
      <c r="BM1675" s="149" t="s">
        <v>2716</v>
      </c>
    </row>
    <row r="1676" spans="2:65" s="1" customFormat="1">
      <c r="B1676" s="34"/>
      <c r="D1676" s="151" t="s">
        <v>417</v>
      </c>
      <c r="F1676" s="152" t="s">
        <v>2717</v>
      </c>
      <c r="I1676" s="153"/>
      <c r="L1676" s="34"/>
      <c r="M1676" s="154"/>
      <c r="T1676" s="55"/>
      <c r="AT1676" s="19" t="s">
        <v>417</v>
      </c>
      <c r="AU1676" s="19" t="s">
        <v>114</v>
      </c>
    </row>
    <row r="1677" spans="2:65" s="12" customFormat="1">
      <c r="B1677" s="155"/>
      <c r="D1677" s="156" t="s">
        <v>419</v>
      </c>
      <c r="E1677" s="157" t="s">
        <v>3</v>
      </c>
      <c r="F1677" s="158" t="s">
        <v>2718</v>
      </c>
      <c r="H1677" s="159">
        <v>11.7</v>
      </c>
      <c r="I1677" s="160"/>
      <c r="L1677" s="155"/>
      <c r="M1677" s="161"/>
      <c r="T1677" s="162"/>
      <c r="AT1677" s="157" t="s">
        <v>419</v>
      </c>
      <c r="AU1677" s="157" t="s">
        <v>114</v>
      </c>
      <c r="AV1677" s="12" t="s">
        <v>80</v>
      </c>
      <c r="AW1677" s="12" t="s">
        <v>33</v>
      </c>
      <c r="AX1677" s="12" t="s">
        <v>72</v>
      </c>
      <c r="AY1677" s="157" t="s">
        <v>408</v>
      </c>
    </row>
    <row r="1678" spans="2:65" s="12" customFormat="1">
      <c r="B1678" s="155"/>
      <c r="D1678" s="156" t="s">
        <v>419</v>
      </c>
      <c r="E1678" s="157" t="s">
        <v>3</v>
      </c>
      <c r="F1678" s="158" t="s">
        <v>2718</v>
      </c>
      <c r="H1678" s="159">
        <v>11.7</v>
      </c>
      <c r="I1678" s="160"/>
      <c r="L1678" s="155"/>
      <c r="M1678" s="161"/>
      <c r="T1678" s="162"/>
      <c r="AT1678" s="157" t="s">
        <v>419</v>
      </c>
      <c r="AU1678" s="157" t="s">
        <v>114</v>
      </c>
      <c r="AV1678" s="12" t="s">
        <v>80</v>
      </c>
      <c r="AW1678" s="12" t="s">
        <v>33</v>
      </c>
      <c r="AX1678" s="12" t="s">
        <v>72</v>
      </c>
      <c r="AY1678" s="157" t="s">
        <v>408</v>
      </c>
    </row>
    <row r="1679" spans="2:65" s="14" customFormat="1">
      <c r="B1679" s="170"/>
      <c r="D1679" s="156" t="s">
        <v>419</v>
      </c>
      <c r="E1679" s="171" t="s">
        <v>3</v>
      </c>
      <c r="F1679" s="172" t="s">
        <v>451</v>
      </c>
      <c r="H1679" s="173">
        <v>23.4</v>
      </c>
      <c r="I1679" s="174"/>
      <c r="L1679" s="170"/>
      <c r="M1679" s="175"/>
      <c r="T1679" s="176"/>
      <c r="AT1679" s="171" t="s">
        <v>419</v>
      </c>
      <c r="AU1679" s="171" t="s">
        <v>114</v>
      </c>
      <c r="AV1679" s="14" t="s">
        <v>415</v>
      </c>
      <c r="AW1679" s="14" t="s">
        <v>33</v>
      </c>
      <c r="AX1679" s="14" t="s">
        <v>76</v>
      </c>
      <c r="AY1679" s="171" t="s">
        <v>408</v>
      </c>
    </row>
    <row r="1680" spans="2:65" s="1" customFormat="1" ht="44.25" customHeight="1">
      <c r="B1680" s="137"/>
      <c r="C1680" s="138" t="s">
        <v>2719</v>
      </c>
      <c r="D1680" s="138" t="s">
        <v>411</v>
      </c>
      <c r="E1680" s="139" t="s">
        <v>2720</v>
      </c>
      <c r="F1680" s="140" t="s">
        <v>2721</v>
      </c>
      <c r="G1680" s="141" t="s">
        <v>117</v>
      </c>
      <c r="H1680" s="142">
        <v>13.9</v>
      </c>
      <c r="I1680" s="143"/>
      <c r="J1680" s="144">
        <f>ROUND(I1680*H1680,2)</f>
        <v>0</v>
      </c>
      <c r="K1680" s="140" t="s">
        <v>414</v>
      </c>
      <c r="L1680" s="34"/>
      <c r="M1680" s="145" t="s">
        <v>3</v>
      </c>
      <c r="N1680" s="146" t="s">
        <v>43</v>
      </c>
      <c r="P1680" s="147">
        <f>O1680*H1680</f>
        <v>0</v>
      </c>
      <c r="Q1680" s="147">
        <v>1.2999999999999999E-4</v>
      </c>
      <c r="R1680" s="147">
        <f>Q1680*H1680</f>
        <v>1.8069999999999998E-3</v>
      </c>
      <c r="S1680" s="147">
        <v>0</v>
      </c>
      <c r="T1680" s="148">
        <f>S1680*H1680</f>
        <v>0</v>
      </c>
      <c r="AR1680" s="149" t="s">
        <v>98</v>
      </c>
      <c r="AT1680" s="149" t="s">
        <v>411</v>
      </c>
      <c r="AU1680" s="149" t="s">
        <v>114</v>
      </c>
      <c r="AY1680" s="19" t="s">
        <v>408</v>
      </c>
      <c r="BE1680" s="150">
        <f>IF(N1680="základní",J1680,0)</f>
        <v>0</v>
      </c>
      <c r="BF1680" s="150">
        <f>IF(N1680="snížená",J1680,0)</f>
        <v>0</v>
      </c>
      <c r="BG1680" s="150">
        <f>IF(N1680="zákl. přenesená",J1680,0)</f>
        <v>0</v>
      </c>
      <c r="BH1680" s="150">
        <f>IF(N1680="sníž. přenesená",J1680,0)</f>
        <v>0</v>
      </c>
      <c r="BI1680" s="150">
        <f>IF(N1680="nulová",J1680,0)</f>
        <v>0</v>
      </c>
      <c r="BJ1680" s="19" t="s">
        <v>76</v>
      </c>
      <c r="BK1680" s="150">
        <f>ROUND(I1680*H1680,2)</f>
        <v>0</v>
      </c>
      <c r="BL1680" s="19" t="s">
        <v>98</v>
      </c>
      <c r="BM1680" s="149" t="s">
        <v>2722</v>
      </c>
    </row>
    <row r="1681" spans="2:65" s="1" customFormat="1">
      <c r="B1681" s="34"/>
      <c r="D1681" s="151" t="s">
        <v>417</v>
      </c>
      <c r="F1681" s="152" t="s">
        <v>2723</v>
      </c>
      <c r="I1681" s="153"/>
      <c r="L1681" s="34"/>
      <c r="M1681" s="154"/>
      <c r="T1681" s="55"/>
      <c r="AT1681" s="19" t="s">
        <v>417</v>
      </c>
      <c r="AU1681" s="19" t="s">
        <v>114</v>
      </c>
    </row>
    <row r="1682" spans="2:65" s="12" customFormat="1">
      <c r="B1682" s="155"/>
      <c r="D1682" s="156" t="s">
        <v>419</v>
      </c>
      <c r="E1682" s="157" t="s">
        <v>3</v>
      </c>
      <c r="F1682" s="158" t="s">
        <v>2724</v>
      </c>
      <c r="H1682" s="159">
        <v>10.4</v>
      </c>
      <c r="I1682" s="160"/>
      <c r="L1682" s="155"/>
      <c r="M1682" s="161"/>
      <c r="T1682" s="162"/>
      <c r="AT1682" s="157" t="s">
        <v>419</v>
      </c>
      <c r="AU1682" s="157" t="s">
        <v>114</v>
      </c>
      <c r="AV1682" s="12" t="s">
        <v>80</v>
      </c>
      <c r="AW1682" s="12" t="s">
        <v>33</v>
      </c>
      <c r="AX1682" s="12" t="s">
        <v>72</v>
      </c>
      <c r="AY1682" s="157" t="s">
        <v>408</v>
      </c>
    </row>
    <row r="1683" spans="2:65" s="12" customFormat="1">
      <c r="B1683" s="155"/>
      <c r="D1683" s="156" t="s">
        <v>419</v>
      </c>
      <c r="E1683" s="157" t="s">
        <v>3</v>
      </c>
      <c r="F1683" s="158" t="s">
        <v>2725</v>
      </c>
      <c r="H1683" s="159">
        <v>3.5</v>
      </c>
      <c r="I1683" s="160"/>
      <c r="L1683" s="155"/>
      <c r="M1683" s="161"/>
      <c r="T1683" s="162"/>
      <c r="AT1683" s="157" t="s">
        <v>419</v>
      </c>
      <c r="AU1683" s="157" t="s">
        <v>114</v>
      </c>
      <c r="AV1683" s="12" t="s">
        <v>80</v>
      </c>
      <c r="AW1683" s="12" t="s">
        <v>33</v>
      </c>
      <c r="AX1683" s="12" t="s">
        <v>72</v>
      </c>
      <c r="AY1683" s="157" t="s">
        <v>408</v>
      </c>
    </row>
    <row r="1684" spans="2:65" s="14" customFormat="1">
      <c r="B1684" s="170"/>
      <c r="D1684" s="156" t="s">
        <v>419</v>
      </c>
      <c r="E1684" s="171" t="s">
        <v>3</v>
      </c>
      <c r="F1684" s="172" t="s">
        <v>451</v>
      </c>
      <c r="H1684" s="173">
        <v>13.9</v>
      </c>
      <c r="I1684" s="174"/>
      <c r="L1684" s="170"/>
      <c r="M1684" s="175"/>
      <c r="T1684" s="176"/>
      <c r="AT1684" s="171" t="s">
        <v>419</v>
      </c>
      <c r="AU1684" s="171" t="s">
        <v>114</v>
      </c>
      <c r="AV1684" s="14" t="s">
        <v>415</v>
      </c>
      <c r="AW1684" s="14" t="s">
        <v>33</v>
      </c>
      <c r="AX1684" s="14" t="s">
        <v>76</v>
      </c>
      <c r="AY1684" s="171" t="s">
        <v>408</v>
      </c>
    </row>
    <row r="1685" spans="2:65" s="1" customFormat="1" ht="24.15" customHeight="1">
      <c r="B1685" s="137"/>
      <c r="C1685" s="177" t="s">
        <v>2726</v>
      </c>
      <c r="D1685" s="177" t="s">
        <v>513</v>
      </c>
      <c r="E1685" s="178" t="s">
        <v>2710</v>
      </c>
      <c r="F1685" s="179" t="s">
        <v>2711</v>
      </c>
      <c r="G1685" s="180" t="s">
        <v>117</v>
      </c>
      <c r="H1685" s="181">
        <v>37.299999999999997</v>
      </c>
      <c r="I1685" s="182"/>
      <c r="J1685" s="183">
        <f>ROUND(I1685*H1685,2)</f>
        <v>0</v>
      </c>
      <c r="K1685" s="179" t="s">
        <v>414</v>
      </c>
      <c r="L1685" s="184"/>
      <c r="M1685" s="185" t="s">
        <v>3</v>
      </c>
      <c r="N1685" s="186" t="s">
        <v>43</v>
      </c>
      <c r="P1685" s="147">
        <f>O1685*H1685</f>
        <v>0</v>
      </c>
      <c r="Q1685" s="147">
        <v>3.7960000000000001E-2</v>
      </c>
      <c r="R1685" s="147">
        <f>Q1685*H1685</f>
        <v>1.4159079999999999</v>
      </c>
      <c r="S1685" s="147">
        <v>0</v>
      </c>
      <c r="T1685" s="148">
        <f>S1685*H1685</f>
        <v>0</v>
      </c>
      <c r="AR1685" s="149" t="s">
        <v>616</v>
      </c>
      <c r="AT1685" s="149" t="s">
        <v>513</v>
      </c>
      <c r="AU1685" s="149" t="s">
        <v>114</v>
      </c>
      <c r="AY1685" s="19" t="s">
        <v>408</v>
      </c>
      <c r="BE1685" s="150">
        <f>IF(N1685="základní",J1685,0)</f>
        <v>0</v>
      </c>
      <c r="BF1685" s="150">
        <f>IF(N1685="snížená",J1685,0)</f>
        <v>0</v>
      </c>
      <c r="BG1685" s="150">
        <f>IF(N1685="zákl. přenesená",J1685,0)</f>
        <v>0</v>
      </c>
      <c r="BH1685" s="150">
        <f>IF(N1685="sníž. přenesená",J1685,0)</f>
        <v>0</v>
      </c>
      <c r="BI1685" s="150">
        <f>IF(N1685="nulová",J1685,0)</f>
        <v>0</v>
      </c>
      <c r="BJ1685" s="19" t="s">
        <v>76</v>
      </c>
      <c r="BK1685" s="150">
        <f>ROUND(I1685*H1685,2)</f>
        <v>0</v>
      </c>
      <c r="BL1685" s="19" t="s">
        <v>98</v>
      </c>
      <c r="BM1685" s="149" t="s">
        <v>2727</v>
      </c>
    </row>
    <row r="1686" spans="2:65" s="1" customFormat="1" ht="37.799999999999997" customHeight="1">
      <c r="B1686" s="137"/>
      <c r="C1686" s="138" t="s">
        <v>2728</v>
      </c>
      <c r="D1686" s="138" t="s">
        <v>411</v>
      </c>
      <c r="E1686" s="139" t="s">
        <v>2729</v>
      </c>
      <c r="F1686" s="140" t="s">
        <v>2730</v>
      </c>
      <c r="G1686" s="141" t="s">
        <v>650</v>
      </c>
      <c r="H1686" s="142">
        <v>93.628</v>
      </c>
      <c r="I1686" s="143"/>
      <c r="J1686" s="144">
        <f>ROUND(I1686*H1686,2)</f>
        <v>0</v>
      </c>
      <c r="K1686" s="140" t="s">
        <v>414</v>
      </c>
      <c r="L1686" s="34"/>
      <c r="M1686" s="145" t="s">
        <v>3</v>
      </c>
      <c r="N1686" s="146" t="s">
        <v>43</v>
      </c>
      <c r="P1686" s="147">
        <f>O1686*H1686</f>
        <v>0</v>
      </c>
      <c r="Q1686" s="147">
        <v>6.4540000000000002E-5</v>
      </c>
      <c r="R1686" s="147">
        <f>Q1686*H1686</f>
        <v>6.0427511200000002E-3</v>
      </c>
      <c r="S1686" s="147">
        <v>0</v>
      </c>
      <c r="T1686" s="148">
        <f>S1686*H1686</f>
        <v>0</v>
      </c>
      <c r="AR1686" s="149" t="s">
        <v>98</v>
      </c>
      <c r="AT1686" s="149" t="s">
        <v>411</v>
      </c>
      <c r="AU1686" s="149" t="s">
        <v>114</v>
      </c>
      <c r="AY1686" s="19" t="s">
        <v>408</v>
      </c>
      <c r="BE1686" s="150">
        <f>IF(N1686="základní",J1686,0)</f>
        <v>0</v>
      </c>
      <c r="BF1686" s="150">
        <f>IF(N1686="snížená",J1686,0)</f>
        <v>0</v>
      </c>
      <c r="BG1686" s="150">
        <f>IF(N1686="zákl. přenesená",J1686,0)</f>
        <v>0</v>
      </c>
      <c r="BH1686" s="150">
        <f>IF(N1686="sníž. přenesená",J1686,0)</f>
        <v>0</v>
      </c>
      <c r="BI1686" s="150">
        <f>IF(N1686="nulová",J1686,0)</f>
        <v>0</v>
      </c>
      <c r="BJ1686" s="19" t="s">
        <v>76</v>
      </c>
      <c r="BK1686" s="150">
        <f>ROUND(I1686*H1686,2)</f>
        <v>0</v>
      </c>
      <c r="BL1686" s="19" t="s">
        <v>98</v>
      </c>
      <c r="BM1686" s="149" t="s">
        <v>2731</v>
      </c>
    </row>
    <row r="1687" spans="2:65" s="1" customFormat="1">
      <c r="B1687" s="34"/>
      <c r="D1687" s="151" t="s">
        <v>417</v>
      </c>
      <c r="F1687" s="152" t="s">
        <v>2732</v>
      </c>
      <c r="I1687" s="153"/>
      <c r="L1687" s="34"/>
      <c r="M1687" s="154"/>
      <c r="T1687" s="55"/>
      <c r="AT1687" s="19" t="s">
        <v>417</v>
      </c>
      <c r="AU1687" s="19" t="s">
        <v>114</v>
      </c>
    </row>
    <row r="1688" spans="2:65" s="12" customFormat="1">
      <c r="B1688" s="155"/>
      <c r="D1688" s="156" t="s">
        <v>419</v>
      </c>
      <c r="E1688" s="157" t="s">
        <v>3</v>
      </c>
      <c r="F1688" s="158" t="s">
        <v>1297</v>
      </c>
      <c r="H1688" s="159">
        <v>46.3</v>
      </c>
      <c r="I1688" s="160"/>
      <c r="L1688" s="155"/>
      <c r="M1688" s="161"/>
      <c r="T1688" s="162"/>
      <c r="AT1688" s="157" t="s">
        <v>419</v>
      </c>
      <c r="AU1688" s="157" t="s">
        <v>114</v>
      </c>
      <c r="AV1688" s="12" t="s">
        <v>80</v>
      </c>
      <c r="AW1688" s="12" t="s">
        <v>33</v>
      </c>
      <c r="AX1688" s="12" t="s">
        <v>72</v>
      </c>
      <c r="AY1688" s="157" t="s">
        <v>408</v>
      </c>
    </row>
    <row r="1689" spans="2:65" s="12" customFormat="1">
      <c r="B1689" s="155"/>
      <c r="D1689" s="156" t="s">
        <v>419</v>
      </c>
      <c r="E1689" s="157" t="s">
        <v>3</v>
      </c>
      <c r="F1689" s="158" t="s">
        <v>2733</v>
      </c>
      <c r="H1689" s="159">
        <v>47.328000000000003</v>
      </c>
      <c r="I1689" s="160"/>
      <c r="L1689" s="155"/>
      <c r="M1689" s="161"/>
      <c r="T1689" s="162"/>
      <c r="AT1689" s="157" t="s">
        <v>419</v>
      </c>
      <c r="AU1689" s="157" t="s">
        <v>114</v>
      </c>
      <c r="AV1689" s="12" t="s">
        <v>80</v>
      </c>
      <c r="AW1689" s="12" t="s">
        <v>33</v>
      </c>
      <c r="AX1689" s="12" t="s">
        <v>72</v>
      </c>
      <c r="AY1689" s="157" t="s">
        <v>408</v>
      </c>
    </row>
    <row r="1690" spans="2:65" s="14" customFormat="1">
      <c r="B1690" s="170"/>
      <c r="D1690" s="156" t="s">
        <v>419</v>
      </c>
      <c r="E1690" s="171" t="s">
        <v>3</v>
      </c>
      <c r="F1690" s="172" t="s">
        <v>451</v>
      </c>
      <c r="H1690" s="173">
        <v>93.628</v>
      </c>
      <c r="I1690" s="174"/>
      <c r="L1690" s="170"/>
      <c r="M1690" s="175"/>
      <c r="T1690" s="176"/>
      <c r="AT1690" s="171" t="s">
        <v>419</v>
      </c>
      <c r="AU1690" s="171" t="s">
        <v>114</v>
      </c>
      <c r="AV1690" s="14" t="s">
        <v>415</v>
      </c>
      <c r="AW1690" s="14" t="s">
        <v>33</v>
      </c>
      <c r="AX1690" s="14" t="s">
        <v>76</v>
      </c>
      <c r="AY1690" s="171" t="s">
        <v>408</v>
      </c>
    </row>
    <row r="1691" spans="2:65" s="1" customFormat="1" ht="37.799999999999997" customHeight="1">
      <c r="B1691" s="137"/>
      <c r="C1691" s="138" t="s">
        <v>2734</v>
      </c>
      <c r="D1691" s="138" t="s">
        <v>411</v>
      </c>
      <c r="E1691" s="139" t="s">
        <v>2735</v>
      </c>
      <c r="F1691" s="140" t="s">
        <v>2736</v>
      </c>
      <c r="G1691" s="141" t="s">
        <v>650</v>
      </c>
      <c r="H1691" s="142">
        <v>93.628</v>
      </c>
      <c r="I1691" s="143"/>
      <c r="J1691" s="144">
        <f>ROUND(I1691*H1691,2)</f>
        <v>0</v>
      </c>
      <c r="K1691" s="140" t="s">
        <v>414</v>
      </c>
      <c r="L1691" s="34"/>
      <c r="M1691" s="145" t="s">
        <v>3</v>
      </c>
      <c r="N1691" s="146" t="s">
        <v>43</v>
      </c>
      <c r="P1691" s="147">
        <f>O1691*H1691</f>
        <v>0</v>
      </c>
      <c r="Q1691" s="147">
        <v>7.4740000000000006E-5</v>
      </c>
      <c r="R1691" s="147">
        <f>Q1691*H1691</f>
        <v>6.9977567200000005E-3</v>
      </c>
      <c r="S1691" s="147">
        <v>0</v>
      </c>
      <c r="T1691" s="148">
        <f>S1691*H1691</f>
        <v>0</v>
      </c>
      <c r="AR1691" s="149" t="s">
        <v>98</v>
      </c>
      <c r="AT1691" s="149" t="s">
        <v>411</v>
      </c>
      <c r="AU1691" s="149" t="s">
        <v>114</v>
      </c>
      <c r="AY1691" s="19" t="s">
        <v>408</v>
      </c>
      <c r="BE1691" s="150">
        <f>IF(N1691="základní",J1691,0)</f>
        <v>0</v>
      </c>
      <c r="BF1691" s="150">
        <f>IF(N1691="snížená",J1691,0)</f>
        <v>0</v>
      </c>
      <c r="BG1691" s="150">
        <f>IF(N1691="zákl. přenesená",J1691,0)</f>
        <v>0</v>
      </c>
      <c r="BH1691" s="150">
        <f>IF(N1691="sníž. přenesená",J1691,0)</f>
        <v>0</v>
      </c>
      <c r="BI1691" s="150">
        <f>IF(N1691="nulová",J1691,0)</f>
        <v>0</v>
      </c>
      <c r="BJ1691" s="19" t="s">
        <v>76</v>
      </c>
      <c r="BK1691" s="150">
        <f>ROUND(I1691*H1691,2)</f>
        <v>0</v>
      </c>
      <c r="BL1691" s="19" t="s">
        <v>98</v>
      </c>
      <c r="BM1691" s="149" t="s">
        <v>2737</v>
      </c>
    </row>
    <row r="1692" spans="2:65" s="1" customFormat="1">
      <c r="B1692" s="34"/>
      <c r="D1692" s="151" t="s">
        <v>417</v>
      </c>
      <c r="F1692" s="152" t="s">
        <v>2738</v>
      </c>
      <c r="I1692" s="153"/>
      <c r="L1692" s="34"/>
      <c r="M1692" s="154"/>
      <c r="T1692" s="55"/>
      <c r="AT1692" s="19" t="s">
        <v>417</v>
      </c>
      <c r="AU1692" s="19" t="s">
        <v>114</v>
      </c>
    </row>
    <row r="1693" spans="2:65" s="1" customFormat="1" ht="33" customHeight="1">
      <c r="B1693" s="137"/>
      <c r="C1693" s="138" t="s">
        <v>2739</v>
      </c>
      <c r="D1693" s="138" t="s">
        <v>411</v>
      </c>
      <c r="E1693" s="139" t="s">
        <v>2740</v>
      </c>
      <c r="F1693" s="140" t="s">
        <v>2741</v>
      </c>
      <c r="G1693" s="141" t="s">
        <v>561</v>
      </c>
      <c r="H1693" s="142">
        <v>1</v>
      </c>
      <c r="I1693" s="143"/>
      <c r="J1693" s="144">
        <f>ROUND(I1693*H1693,2)</f>
        <v>0</v>
      </c>
      <c r="K1693" s="140" t="s">
        <v>414</v>
      </c>
      <c r="L1693" s="34"/>
      <c r="M1693" s="145" t="s">
        <v>3</v>
      </c>
      <c r="N1693" s="146" t="s">
        <v>43</v>
      </c>
      <c r="P1693" s="147">
        <f>O1693*H1693</f>
        <v>0</v>
      </c>
      <c r="Q1693" s="147">
        <v>0</v>
      </c>
      <c r="R1693" s="147">
        <f>Q1693*H1693</f>
        <v>0</v>
      </c>
      <c r="S1693" s="147">
        <v>0</v>
      </c>
      <c r="T1693" s="148">
        <f>S1693*H1693</f>
        <v>0</v>
      </c>
      <c r="AR1693" s="149" t="s">
        <v>98</v>
      </c>
      <c r="AT1693" s="149" t="s">
        <v>411</v>
      </c>
      <c r="AU1693" s="149" t="s">
        <v>114</v>
      </c>
      <c r="AY1693" s="19" t="s">
        <v>408</v>
      </c>
      <c r="BE1693" s="150">
        <f>IF(N1693="základní",J1693,0)</f>
        <v>0</v>
      </c>
      <c r="BF1693" s="150">
        <f>IF(N1693="snížená",J1693,0)</f>
        <v>0</v>
      </c>
      <c r="BG1693" s="150">
        <f>IF(N1693="zákl. přenesená",J1693,0)</f>
        <v>0</v>
      </c>
      <c r="BH1693" s="150">
        <f>IF(N1693="sníž. přenesená",J1693,0)</f>
        <v>0</v>
      </c>
      <c r="BI1693" s="150">
        <f>IF(N1693="nulová",J1693,0)</f>
        <v>0</v>
      </c>
      <c r="BJ1693" s="19" t="s">
        <v>76</v>
      </c>
      <c r="BK1693" s="150">
        <f>ROUND(I1693*H1693,2)</f>
        <v>0</v>
      </c>
      <c r="BL1693" s="19" t="s">
        <v>98</v>
      </c>
      <c r="BM1693" s="149" t="s">
        <v>2742</v>
      </c>
    </row>
    <row r="1694" spans="2:65" s="1" customFormat="1">
      <c r="B1694" s="34"/>
      <c r="D1694" s="151" t="s">
        <v>417</v>
      </c>
      <c r="F1694" s="152" t="s">
        <v>2743</v>
      </c>
      <c r="I1694" s="153"/>
      <c r="L1694" s="34"/>
      <c r="M1694" s="154"/>
      <c r="T1694" s="55"/>
      <c r="AT1694" s="19" t="s">
        <v>417</v>
      </c>
      <c r="AU1694" s="19" t="s">
        <v>114</v>
      </c>
    </row>
    <row r="1695" spans="2:65" s="13" customFormat="1">
      <c r="B1695" s="164"/>
      <c r="D1695" s="156" t="s">
        <v>419</v>
      </c>
      <c r="E1695" s="165" t="s">
        <v>3</v>
      </c>
      <c r="F1695" s="166" t="s">
        <v>2744</v>
      </c>
      <c r="H1695" s="165" t="s">
        <v>3</v>
      </c>
      <c r="I1695" s="167"/>
      <c r="L1695" s="164"/>
      <c r="M1695" s="168"/>
      <c r="T1695" s="169"/>
      <c r="AT1695" s="165" t="s">
        <v>419</v>
      </c>
      <c r="AU1695" s="165" t="s">
        <v>114</v>
      </c>
      <c r="AV1695" s="13" t="s">
        <v>76</v>
      </c>
      <c r="AW1695" s="13" t="s">
        <v>33</v>
      </c>
      <c r="AX1695" s="13" t="s">
        <v>72</v>
      </c>
      <c r="AY1695" s="165" t="s">
        <v>408</v>
      </c>
    </row>
    <row r="1696" spans="2:65" s="12" customFormat="1">
      <c r="B1696" s="155"/>
      <c r="D1696" s="156" t="s">
        <v>419</v>
      </c>
      <c r="E1696" s="157" t="s">
        <v>3</v>
      </c>
      <c r="F1696" s="158" t="s">
        <v>76</v>
      </c>
      <c r="H1696" s="159">
        <v>1</v>
      </c>
      <c r="I1696" s="160"/>
      <c r="L1696" s="155"/>
      <c r="M1696" s="161"/>
      <c r="T1696" s="162"/>
      <c r="AT1696" s="157" t="s">
        <v>419</v>
      </c>
      <c r="AU1696" s="157" t="s">
        <v>114</v>
      </c>
      <c r="AV1696" s="12" t="s">
        <v>80</v>
      </c>
      <c r="AW1696" s="12" t="s">
        <v>33</v>
      </c>
      <c r="AX1696" s="12" t="s">
        <v>76</v>
      </c>
      <c r="AY1696" s="157" t="s">
        <v>408</v>
      </c>
    </row>
    <row r="1697" spans="2:65" s="1" customFormat="1" ht="33" customHeight="1">
      <c r="B1697" s="137"/>
      <c r="C1697" s="177" t="s">
        <v>2745</v>
      </c>
      <c r="D1697" s="177" t="s">
        <v>513</v>
      </c>
      <c r="E1697" s="178" t="s">
        <v>2746</v>
      </c>
      <c r="F1697" s="179" t="s">
        <v>2747</v>
      </c>
      <c r="G1697" s="180" t="s">
        <v>117</v>
      </c>
      <c r="H1697" s="181">
        <v>4.8250000000000002</v>
      </c>
      <c r="I1697" s="182"/>
      <c r="J1697" s="183">
        <f>ROUND(I1697*H1697,2)</f>
        <v>0</v>
      </c>
      <c r="K1697" s="179" t="s">
        <v>665</v>
      </c>
      <c r="L1697" s="184"/>
      <c r="M1697" s="185" t="s">
        <v>3</v>
      </c>
      <c r="N1697" s="186" t="s">
        <v>43</v>
      </c>
      <c r="P1697" s="147">
        <f>O1697*H1697</f>
        <v>0</v>
      </c>
      <c r="Q1697" s="147">
        <v>3.3980000000000003E-2</v>
      </c>
      <c r="R1697" s="147">
        <f>Q1697*H1697</f>
        <v>0.16395350000000003</v>
      </c>
      <c r="S1697" s="147">
        <v>0</v>
      </c>
      <c r="T1697" s="148">
        <f>S1697*H1697</f>
        <v>0</v>
      </c>
      <c r="AR1697" s="149" t="s">
        <v>616</v>
      </c>
      <c r="AT1697" s="149" t="s">
        <v>513</v>
      </c>
      <c r="AU1697" s="149" t="s">
        <v>114</v>
      </c>
      <c r="AY1697" s="19" t="s">
        <v>408</v>
      </c>
      <c r="BE1697" s="150">
        <f>IF(N1697="základní",J1697,0)</f>
        <v>0</v>
      </c>
      <c r="BF1697" s="150">
        <f>IF(N1697="snížená",J1697,0)</f>
        <v>0</v>
      </c>
      <c r="BG1697" s="150">
        <f>IF(N1697="zákl. přenesená",J1697,0)</f>
        <v>0</v>
      </c>
      <c r="BH1697" s="150">
        <f>IF(N1697="sníž. přenesená",J1697,0)</f>
        <v>0</v>
      </c>
      <c r="BI1697" s="150">
        <f>IF(N1697="nulová",J1697,0)</f>
        <v>0</v>
      </c>
      <c r="BJ1697" s="19" t="s">
        <v>76</v>
      </c>
      <c r="BK1697" s="150">
        <f>ROUND(I1697*H1697,2)</f>
        <v>0</v>
      </c>
      <c r="BL1697" s="19" t="s">
        <v>98</v>
      </c>
      <c r="BM1697" s="149" t="s">
        <v>2748</v>
      </c>
    </row>
    <row r="1698" spans="2:65" s="12" customFormat="1">
      <c r="B1698" s="155"/>
      <c r="D1698" s="156" t="s">
        <v>419</v>
      </c>
      <c r="E1698" s="157" t="s">
        <v>3</v>
      </c>
      <c r="F1698" s="158" t="s">
        <v>2749</v>
      </c>
      <c r="H1698" s="159">
        <v>4.8250000000000002</v>
      </c>
      <c r="I1698" s="160"/>
      <c r="L1698" s="155"/>
      <c r="M1698" s="161"/>
      <c r="T1698" s="162"/>
      <c r="AT1698" s="157" t="s">
        <v>419</v>
      </c>
      <c r="AU1698" s="157" t="s">
        <v>114</v>
      </c>
      <c r="AV1698" s="12" t="s">
        <v>80</v>
      </c>
      <c r="AW1698" s="12" t="s">
        <v>33</v>
      </c>
      <c r="AX1698" s="12" t="s">
        <v>76</v>
      </c>
      <c r="AY1698" s="157" t="s">
        <v>408</v>
      </c>
    </row>
    <row r="1699" spans="2:65" s="1" customFormat="1" ht="37.799999999999997" customHeight="1">
      <c r="B1699" s="137"/>
      <c r="C1699" s="138" t="s">
        <v>2750</v>
      </c>
      <c r="D1699" s="138" t="s">
        <v>411</v>
      </c>
      <c r="E1699" s="139" t="s">
        <v>2729</v>
      </c>
      <c r="F1699" s="140" t="s">
        <v>2730</v>
      </c>
      <c r="G1699" s="141" t="s">
        <v>650</v>
      </c>
      <c r="H1699" s="142">
        <v>60.533999999999999</v>
      </c>
      <c r="I1699" s="143"/>
      <c r="J1699" s="144">
        <f>ROUND(I1699*H1699,2)</f>
        <v>0</v>
      </c>
      <c r="K1699" s="140" t="s">
        <v>414</v>
      </c>
      <c r="L1699" s="34"/>
      <c r="M1699" s="145" t="s">
        <v>3</v>
      </c>
      <c r="N1699" s="146" t="s">
        <v>43</v>
      </c>
      <c r="P1699" s="147">
        <f>O1699*H1699</f>
        <v>0</v>
      </c>
      <c r="Q1699" s="147">
        <v>6.4540000000000002E-5</v>
      </c>
      <c r="R1699" s="147">
        <f>Q1699*H1699</f>
        <v>3.9068643599999998E-3</v>
      </c>
      <c r="S1699" s="147">
        <v>0</v>
      </c>
      <c r="T1699" s="148">
        <f>S1699*H1699</f>
        <v>0</v>
      </c>
      <c r="AR1699" s="149" t="s">
        <v>98</v>
      </c>
      <c r="AT1699" s="149" t="s">
        <v>411</v>
      </c>
      <c r="AU1699" s="149" t="s">
        <v>114</v>
      </c>
      <c r="AY1699" s="19" t="s">
        <v>408</v>
      </c>
      <c r="BE1699" s="150">
        <f>IF(N1699="základní",J1699,0)</f>
        <v>0</v>
      </c>
      <c r="BF1699" s="150">
        <f>IF(N1699="snížená",J1699,0)</f>
        <v>0</v>
      </c>
      <c r="BG1699" s="150">
        <f>IF(N1699="zákl. přenesená",J1699,0)</f>
        <v>0</v>
      </c>
      <c r="BH1699" s="150">
        <f>IF(N1699="sníž. přenesená",J1699,0)</f>
        <v>0</v>
      </c>
      <c r="BI1699" s="150">
        <f>IF(N1699="nulová",J1699,0)</f>
        <v>0</v>
      </c>
      <c r="BJ1699" s="19" t="s">
        <v>76</v>
      </c>
      <c r="BK1699" s="150">
        <f>ROUND(I1699*H1699,2)</f>
        <v>0</v>
      </c>
      <c r="BL1699" s="19" t="s">
        <v>98</v>
      </c>
      <c r="BM1699" s="149" t="s">
        <v>2751</v>
      </c>
    </row>
    <row r="1700" spans="2:65" s="1" customFormat="1">
      <c r="B1700" s="34"/>
      <c r="D1700" s="151" t="s">
        <v>417</v>
      </c>
      <c r="F1700" s="152" t="s">
        <v>2732</v>
      </c>
      <c r="I1700" s="153"/>
      <c r="L1700" s="34"/>
      <c r="M1700" s="154"/>
      <c r="T1700" s="55"/>
      <c r="AT1700" s="19" t="s">
        <v>417</v>
      </c>
      <c r="AU1700" s="19" t="s">
        <v>114</v>
      </c>
    </row>
    <row r="1701" spans="2:65" s="12" customFormat="1">
      <c r="B1701" s="155"/>
      <c r="D1701" s="156" t="s">
        <v>419</v>
      </c>
      <c r="E1701" s="157" t="s">
        <v>3</v>
      </c>
      <c r="F1701" s="158" t="s">
        <v>2752</v>
      </c>
      <c r="H1701" s="159">
        <v>31.8</v>
      </c>
      <c r="I1701" s="160"/>
      <c r="L1701" s="155"/>
      <c r="M1701" s="161"/>
      <c r="T1701" s="162"/>
      <c r="AT1701" s="157" t="s">
        <v>419</v>
      </c>
      <c r="AU1701" s="157" t="s">
        <v>114</v>
      </c>
      <c r="AV1701" s="12" t="s">
        <v>80</v>
      </c>
      <c r="AW1701" s="12" t="s">
        <v>33</v>
      </c>
      <c r="AX1701" s="12" t="s">
        <v>72</v>
      </c>
      <c r="AY1701" s="157" t="s">
        <v>408</v>
      </c>
    </row>
    <row r="1702" spans="2:65" s="12" customFormat="1">
      <c r="B1702" s="155"/>
      <c r="D1702" s="156" t="s">
        <v>419</v>
      </c>
      <c r="E1702" s="157" t="s">
        <v>3</v>
      </c>
      <c r="F1702" s="158" t="s">
        <v>2753</v>
      </c>
      <c r="H1702" s="159">
        <v>16.234000000000002</v>
      </c>
      <c r="I1702" s="160"/>
      <c r="L1702" s="155"/>
      <c r="M1702" s="161"/>
      <c r="T1702" s="162"/>
      <c r="AT1702" s="157" t="s">
        <v>419</v>
      </c>
      <c r="AU1702" s="157" t="s">
        <v>114</v>
      </c>
      <c r="AV1702" s="12" t="s">
        <v>80</v>
      </c>
      <c r="AW1702" s="12" t="s">
        <v>33</v>
      </c>
      <c r="AX1702" s="12" t="s">
        <v>72</v>
      </c>
      <c r="AY1702" s="157" t="s">
        <v>408</v>
      </c>
    </row>
    <row r="1703" spans="2:65" s="12" customFormat="1">
      <c r="B1703" s="155"/>
      <c r="D1703" s="156" t="s">
        <v>419</v>
      </c>
      <c r="E1703" s="157" t="s">
        <v>3</v>
      </c>
      <c r="F1703" s="158" t="s">
        <v>2754</v>
      </c>
      <c r="H1703" s="159">
        <v>12.5</v>
      </c>
      <c r="I1703" s="160"/>
      <c r="L1703" s="155"/>
      <c r="M1703" s="161"/>
      <c r="T1703" s="162"/>
      <c r="AT1703" s="157" t="s">
        <v>419</v>
      </c>
      <c r="AU1703" s="157" t="s">
        <v>114</v>
      </c>
      <c r="AV1703" s="12" t="s">
        <v>80</v>
      </c>
      <c r="AW1703" s="12" t="s">
        <v>33</v>
      </c>
      <c r="AX1703" s="12" t="s">
        <v>72</v>
      </c>
      <c r="AY1703" s="157" t="s">
        <v>408</v>
      </c>
    </row>
    <row r="1704" spans="2:65" s="14" customFormat="1">
      <c r="B1704" s="170"/>
      <c r="D1704" s="156" t="s">
        <v>419</v>
      </c>
      <c r="E1704" s="171" t="s">
        <v>3</v>
      </c>
      <c r="F1704" s="172" t="s">
        <v>451</v>
      </c>
      <c r="H1704" s="173">
        <v>60.533999999999999</v>
      </c>
      <c r="I1704" s="174"/>
      <c r="L1704" s="170"/>
      <c r="M1704" s="175"/>
      <c r="T1704" s="176"/>
      <c r="AT1704" s="171" t="s">
        <v>419</v>
      </c>
      <c r="AU1704" s="171" t="s">
        <v>114</v>
      </c>
      <c r="AV1704" s="14" t="s">
        <v>415</v>
      </c>
      <c r="AW1704" s="14" t="s">
        <v>33</v>
      </c>
      <c r="AX1704" s="14" t="s">
        <v>76</v>
      </c>
      <c r="AY1704" s="171" t="s">
        <v>408</v>
      </c>
    </row>
    <row r="1705" spans="2:65" s="1" customFormat="1" ht="37.799999999999997" customHeight="1">
      <c r="B1705" s="137"/>
      <c r="C1705" s="138" t="s">
        <v>2755</v>
      </c>
      <c r="D1705" s="138" t="s">
        <v>411</v>
      </c>
      <c r="E1705" s="139" t="s">
        <v>2735</v>
      </c>
      <c r="F1705" s="140" t="s">
        <v>2736</v>
      </c>
      <c r="G1705" s="141" t="s">
        <v>650</v>
      </c>
      <c r="H1705" s="142">
        <v>60.533999999999999</v>
      </c>
      <c r="I1705" s="143"/>
      <c r="J1705" s="144">
        <f>ROUND(I1705*H1705,2)</f>
        <v>0</v>
      </c>
      <c r="K1705" s="140" t="s">
        <v>414</v>
      </c>
      <c r="L1705" s="34"/>
      <c r="M1705" s="145" t="s">
        <v>3</v>
      </c>
      <c r="N1705" s="146" t="s">
        <v>43</v>
      </c>
      <c r="P1705" s="147">
        <f>O1705*H1705</f>
        <v>0</v>
      </c>
      <c r="Q1705" s="147">
        <v>7.4740000000000006E-5</v>
      </c>
      <c r="R1705" s="147">
        <f>Q1705*H1705</f>
        <v>4.5243111600000007E-3</v>
      </c>
      <c r="S1705" s="147">
        <v>0</v>
      </c>
      <c r="T1705" s="148">
        <f>S1705*H1705</f>
        <v>0</v>
      </c>
      <c r="AR1705" s="149" t="s">
        <v>98</v>
      </c>
      <c r="AT1705" s="149" t="s">
        <v>411</v>
      </c>
      <c r="AU1705" s="149" t="s">
        <v>114</v>
      </c>
      <c r="AY1705" s="19" t="s">
        <v>408</v>
      </c>
      <c r="BE1705" s="150">
        <f>IF(N1705="základní",J1705,0)</f>
        <v>0</v>
      </c>
      <c r="BF1705" s="150">
        <f>IF(N1705="snížená",J1705,0)</f>
        <v>0</v>
      </c>
      <c r="BG1705" s="150">
        <f>IF(N1705="zákl. přenesená",J1705,0)</f>
        <v>0</v>
      </c>
      <c r="BH1705" s="150">
        <f>IF(N1705="sníž. přenesená",J1705,0)</f>
        <v>0</v>
      </c>
      <c r="BI1705" s="150">
        <f>IF(N1705="nulová",J1705,0)</f>
        <v>0</v>
      </c>
      <c r="BJ1705" s="19" t="s">
        <v>76</v>
      </c>
      <c r="BK1705" s="150">
        <f>ROUND(I1705*H1705,2)</f>
        <v>0</v>
      </c>
      <c r="BL1705" s="19" t="s">
        <v>98</v>
      </c>
      <c r="BM1705" s="149" t="s">
        <v>2756</v>
      </c>
    </row>
    <row r="1706" spans="2:65" s="1" customFormat="1">
      <c r="B1706" s="34"/>
      <c r="D1706" s="151" t="s">
        <v>417</v>
      </c>
      <c r="F1706" s="152" t="s">
        <v>2738</v>
      </c>
      <c r="I1706" s="153"/>
      <c r="L1706" s="34"/>
      <c r="M1706" s="154"/>
      <c r="T1706" s="55"/>
      <c r="AT1706" s="19" t="s">
        <v>417</v>
      </c>
      <c r="AU1706" s="19" t="s">
        <v>114</v>
      </c>
    </row>
    <row r="1707" spans="2:65" s="1" customFormat="1" ht="24.15" customHeight="1">
      <c r="B1707" s="137"/>
      <c r="C1707" s="138" t="s">
        <v>2757</v>
      </c>
      <c r="D1707" s="138" t="s">
        <v>411</v>
      </c>
      <c r="E1707" s="139" t="s">
        <v>2758</v>
      </c>
      <c r="F1707" s="140" t="s">
        <v>2759</v>
      </c>
      <c r="G1707" s="141" t="s">
        <v>561</v>
      </c>
      <c r="H1707" s="142">
        <v>1</v>
      </c>
      <c r="I1707" s="143"/>
      <c r="J1707" s="144">
        <f>ROUND(I1707*H1707,2)</f>
        <v>0</v>
      </c>
      <c r="K1707" s="140" t="s">
        <v>414</v>
      </c>
      <c r="L1707" s="34"/>
      <c r="M1707" s="145" t="s">
        <v>3</v>
      </c>
      <c r="N1707" s="146" t="s">
        <v>43</v>
      </c>
      <c r="P1707" s="147">
        <f>O1707*H1707</f>
        <v>0</v>
      </c>
      <c r="Q1707" s="147">
        <v>0</v>
      </c>
      <c r="R1707" s="147">
        <f>Q1707*H1707</f>
        <v>0</v>
      </c>
      <c r="S1707" s="147">
        <v>0</v>
      </c>
      <c r="T1707" s="148">
        <f>S1707*H1707</f>
        <v>0</v>
      </c>
      <c r="AR1707" s="149" t="s">
        <v>98</v>
      </c>
      <c r="AT1707" s="149" t="s">
        <v>411</v>
      </c>
      <c r="AU1707" s="149" t="s">
        <v>114</v>
      </c>
      <c r="AY1707" s="19" t="s">
        <v>408</v>
      </c>
      <c r="BE1707" s="150">
        <f>IF(N1707="základní",J1707,0)</f>
        <v>0</v>
      </c>
      <c r="BF1707" s="150">
        <f>IF(N1707="snížená",J1707,0)</f>
        <v>0</v>
      </c>
      <c r="BG1707" s="150">
        <f>IF(N1707="zákl. přenesená",J1707,0)</f>
        <v>0</v>
      </c>
      <c r="BH1707" s="150">
        <f>IF(N1707="sníž. přenesená",J1707,0)</f>
        <v>0</v>
      </c>
      <c r="BI1707" s="150">
        <f>IF(N1707="nulová",J1707,0)</f>
        <v>0</v>
      </c>
      <c r="BJ1707" s="19" t="s">
        <v>76</v>
      </c>
      <c r="BK1707" s="150">
        <f>ROUND(I1707*H1707,2)</f>
        <v>0</v>
      </c>
      <c r="BL1707" s="19" t="s">
        <v>98</v>
      </c>
      <c r="BM1707" s="149" t="s">
        <v>2760</v>
      </c>
    </row>
    <row r="1708" spans="2:65" s="1" customFormat="1">
      <c r="B1708" s="34"/>
      <c r="D1708" s="151" t="s">
        <v>417</v>
      </c>
      <c r="F1708" s="152" t="s">
        <v>2761</v>
      </c>
      <c r="I1708" s="153"/>
      <c r="L1708" s="34"/>
      <c r="M1708" s="154"/>
      <c r="T1708" s="55"/>
      <c r="AT1708" s="19" t="s">
        <v>417</v>
      </c>
      <c r="AU1708" s="19" t="s">
        <v>114</v>
      </c>
    </row>
    <row r="1709" spans="2:65" s="12" customFormat="1">
      <c r="B1709" s="155"/>
      <c r="D1709" s="156" t="s">
        <v>419</v>
      </c>
      <c r="E1709" s="157" t="s">
        <v>3</v>
      </c>
      <c r="F1709" s="158" t="s">
        <v>2762</v>
      </c>
      <c r="H1709" s="159">
        <v>1</v>
      </c>
      <c r="I1709" s="160"/>
      <c r="L1709" s="155"/>
      <c r="M1709" s="161"/>
      <c r="T1709" s="162"/>
      <c r="AT1709" s="157" t="s">
        <v>419</v>
      </c>
      <c r="AU1709" s="157" t="s">
        <v>114</v>
      </c>
      <c r="AV1709" s="12" t="s">
        <v>80</v>
      </c>
      <c r="AW1709" s="12" t="s">
        <v>33</v>
      </c>
      <c r="AX1709" s="12" t="s">
        <v>76</v>
      </c>
      <c r="AY1709" s="157" t="s">
        <v>408</v>
      </c>
    </row>
    <row r="1710" spans="2:65" s="1" customFormat="1" ht="37.799999999999997" customHeight="1">
      <c r="B1710" s="137"/>
      <c r="C1710" s="177" t="s">
        <v>2763</v>
      </c>
      <c r="D1710" s="177" t="s">
        <v>513</v>
      </c>
      <c r="E1710" s="178" t="s">
        <v>2764</v>
      </c>
      <c r="F1710" s="179" t="s">
        <v>2765</v>
      </c>
      <c r="G1710" s="180" t="s">
        <v>117</v>
      </c>
      <c r="H1710" s="181">
        <v>4.18</v>
      </c>
      <c r="I1710" s="182"/>
      <c r="J1710" s="183">
        <f>ROUND(I1710*H1710,2)</f>
        <v>0</v>
      </c>
      <c r="K1710" s="179" t="s">
        <v>665</v>
      </c>
      <c r="L1710" s="184"/>
      <c r="M1710" s="185" t="s">
        <v>3</v>
      </c>
      <c r="N1710" s="186" t="s">
        <v>43</v>
      </c>
      <c r="P1710" s="147">
        <f>O1710*H1710</f>
        <v>0</v>
      </c>
      <c r="Q1710" s="147">
        <v>3.8289999999999998E-2</v>
      </c>
      <c r="R1710" s="147">
        <f>Q1710*H1710</f>
        <v>0.16005219999999998</v>
      </c>
      <c r="S1710" s="147">
        <v>0</v>
      </c>
      <c r="T1710" s="148">
        <f>S1710*H1710</f>
        <v>0</v>
      </c>
      <c r="AR1710" s="149" t="s">
        <v>616</v>
      </c>
      <c r="AT1710" s="149" t="s">
        <v>513</v>
      </c>
      <c r="AU1710" s="149" t="s">
        <v>114</v>
      </c>
      <c r="AY1710" s="19" t="s">
        <v>408</v>
      </c>
      <c r="BE1710" s="150">
        <f>IF(N1710="základní",J1710,0)</f>
        <v>0</v>
      </c>
      <c r="BF1710" s="150">
        <f>IF(N1710="snížená",J1710,0)</f>
        <v>0</v>
      </c>
      <c r="BG1710" s="150">
        <f>IF(N1710="zákl. přenesená",J1710,0)</f>
        <v>0</v>
      </c>
      <c r="BH1710" s="150">
        <f>IF(N1710="sníž. přenesená",J1710,0)</f>
        <v>0</v>
      </c>
      <c r="BI1710" s="150">
        <f>IF(N1710="nulová",J1710,0)</f>
        <v>0</v>
      </c>
      <c r="BJ1710" s="19" t="s">
        <v>76</v>
      </c>
      <c r="BK1710" s="150">
        <f>ROUND(I1710*H1710,2)</f>
        <v>0</v>
      </c>
      <c r="BL1710" s="19" t="s">
        <v>98</v>
      </c>
      <c r="BM1710" s="149" t="s">
        <v>2766</v>
      </c>
    </row>
    <row r="1711" spans="2:65" s="13" customFormat="1">
      <c r="B1711" s="164"/>
      <c r="D1711" s="156" t="s">
        <v>419</v>
      </c>
      <c r="E1711" s="165" t="s">
        <v>3</v>
      </c>
      <c r="F1711" s="166" t="s">
        <v>2767</v>
      </c>
      <c r="H1711" s="165" t="s">
        <v>3</v>
      </c>
      <c r="I1711" s="167"/>
      <c r="L1711" s="164"/>
      <c r="M1711" s="168"/>
      <c r="T1711" s="169"/>
      <c r="AT1711" s="165" t="s">
        <v>419</v>
      </c>
      <c r="AU1711" s="165" t="s">
        <v>114</v>
      </c>
      <c r="AV1711" s="13" t="s">
        <v>76</v>
      </c>
      <c r="AW1711" s="13" t="s">
        <v>33</v>
      </c>
      <c r="AX1711" s="13" t="s">
        <v>72</v>
      </c>
      <c r="AY1711" s="165" t="s">
        <v>408</v>
      </c>
    </row>
    <row r="1712" spans="2:65" s="12" customFormat="1">
      <c r="B1712" s="155"/>
      <c r="D1712" s="156" t="s">
        <v>419</v>
      </c>
      <c r="E1712" s="157" t="s">
        <v>3</v>
      </c>
      <c r="F1712" s="158" t="s">
        <v>2768</v>
      </c>
      <c r="H1712" s="159">
        <v>4.18</v>
      </c>
      <c r="I1712" s="160"/>
      <c r="L1712" s="155"/>
      <c r="M1712" s="161"/>
      <c r="T1712" s="162"/>
      <c r="AT1712" s="157" t="s">
        <v>419</v>
      </c>
      <c r="AU1712" s="157" t="s">
        <v>114</v>
      </c>
      <c r="AV1712" s="12" t="s">
        <v>80</v>
      </c>
      <c r="AW1712" s="12" t="s">
        <v>33</v>
      </c>
      <c r="AX1712" s="12" t="s">
        <v>76</v>
      </c>
      <c r="AY1712" s="157" t="s">
        <v>408</v>
      </c>
    </row>
    <row r="1713" spans="2:65" s="1" customFormat="1" ht="37.799999999999997" customHeight="1">
      <c r="B1713" s="137"/>
      <c r="C1713" s="138" t="s">
        <v>2769</v>
      </c>
      <c r="D1713" s="138" t="s">
        <v>411</v>
      </c>
      <c r="E1713" s="139" t="s">
        <v>2770</v>
      </c>
      <c r="F1713" s="140" t="s">
        <v>2771</v>
      </c>
      <c r="G1713" s="141" t="s">
        <v>117</v>
      </c>
      <c r="H1713" s="142">
        <v>6.367</v>
      </c>
      <c r="I1713" s="143"/>
      <c r="J1713" s="144">
        <f>ROUND(I1713*H1713,2)</f>
        <v>0</v>
      </c>
      <c r="K1713" s="140" t="s">
        <v>414</v>
      </c>
      <c r="L1713" s="34"/>
      <c r="M1713" s="145" t="s">
        <v>3</v>
      </c>
      <c r="N1713" s="146" t="s">
        <v>43</v>
      </c>
      <c r="P1713" s="147">
        <f>O1713*H1713</f>
        <v>0</v>
      </c>
      <c r="Q1713" s="147">
        <v>2.0000000000000001E-4</v>
      </c>
      <c r="R1713" s="147">
        <f>Q1713*H1713</f>
        <v>1.2734000000000001E-3</v>
      </c>
      <c r="S1713" s="147">
        <v>0</v>
      </c>
      <c r="T1713" s="148">
        <f>S1713*H1713</f>
        <v>0</v>
      </c>
      <c r="AR1713" s="149" t="s">
        <v>98</v>
      </c>
      <c r="AT1713" s="149" t="s">
        <v>411</v>
      </c>
      <c r="AU1713" s="149" t="s">
        <v>114</v>
      </c>
      <c r="AY1713" s="19" t="s">
        <v>408</v>
      </c>
      <c r="BE1713" s="150">
        <f>IF(N1713="základní",J1713,0)</f>
        <v>0</v>
      </c>
      <c r="BF1713" s="150">
        <f>IF(N1713="snížená",J1713,0)</f>
        <v>0</v>
      </c>
      <c r="BG1713" s="150">
        <f>IF(N1713="zákl. přenesená",J1713,0)</f>
        <v>0</v>
      </c>
      <c r="BH1713" s="150">
        <f>IF(N1713="sníž. přenesená",J1713,0)</f>
        <v>0</v>
      </c>
      <c r="BI1713" s="150">
        <f>IF(N1713="nulová",J1713,0)</f>
        <v>0</v>
      </c>
      <c r="BJ1713" s="19" t="s">
        <v>76</v>
      </c>
      <c r="BK1713" s="150">
        <f>ROUND(I1713*H1713,2)</f>
        <v>0</v>
      </c>
      <c r="BL1713" s="19" t="s">
        <v>98</v>
      </c>
      <c r="BM1713" s="149" t="s">
        <v>2772</v>
      </c>
    </row>
    <row r="1714" spans="2:65" s="1" customFormat="1">
      <c r="B1714" s="34"/>
      <c r="D1714" s="151" t="s">
        <v>417</v>
      </c>
      <c r="F1714" s="152" t="s">
        <v>2773</v>
      </c>
      <c r="I1714" s="153"/>
      <c r="L1714" s="34"/>
      <c r="M1714" s="154"/>
      <c r="T1714" s="55"/>
      <c r="AT1714" s="19" t="s">
        <v>417</v>
      </c>
      <c r="AU1714" s="19" t="s">
        <v>114</v>
      </c>
    </row>
    <row r="1715" spans="2:65" s="13" customFormat="1">
      <c r="B1715" s="164"/>
      <c r="D1715" s="156" t="s">
        <v>419</v>
      </c>
      <c r="E1715" s="165" t="s">
        <v>3</v>
      </c>
      <c r="F1715" s="166" t="s">
        <v>2774</v>
      </c>
      <c r="H1715" s="165" t="s">
        <v>3</v>
      </c>
      <c r="I1715" s="167"/>
      <c r="L1715" s="164"/>
      <c r="M1715" s="168"/>
      <c r="T1715" s="169"/>
      <c r="AT1715" s="165" t="s">
        <v>419</v>
      </c>
      <c r="AU1715" s="165" t="s">
        <v>114</v>
      </c>
      <c r="AV1715" s="13" t="s">
        <v>76</v>
      </c>
      <c r="AW1715" s="13" t="s">
        <v>33</v>
      </c>
      <c r="AX1715" s="13" t="s">
        <v>72</v>
      </c>
      <c r="AY1715" s="165" t="s">
        <v>408</v>
      </c>
    </row>
    <row r="1716" spans="2:65" s="12" customFormat="1">
      <c r="B1716" s="155"/>
      <c r="D1716" s="156" t="s">
        <v>419</v>
      </c>
      <c r="E1716" s="157" t="s">
        <v>3</v>
      </c>
      <c r="F1716" s="158" t="s">
        <v>2775</v>
      </c>
      <c r="H1716" s="159">
        <v>4.9420000000000002</v>
      </c>
      <c r="I1716" s="160"/>
      <c r="L1716" s="155"/>
      <c r="M1716" s="161"/>
      <c r="T1716" s="162"/>
      <c r="AT1716" s="157" t="s">
        <v>419</v>
      </c>
      <c r="AU1716" s="157" t="s">
        <v>114</v>
      </c>
      <c r="AV1716" s="12" t="s">
        <v>80</v>
      </c>
      <c r="AW1716" s="12" t="s">
        <v>33</v>
      </c>
      <c r="AX1716" s="12" t="s">
        <v>72</v>
      </c>
      <c r="AY1716" s="157" t="s">
        <v>408</v>
      </c>
    </row>
    <row r="1717" spans="2:65" s="12" customFormat="1">
      <c r="B1717" s="155"/>
      <c r="D1717" s="156" t="s">
        <v>419</v>
      </c>
      <c r="E1717" s="157" t="s">
        <v>3</v>
      </c>
      <c r="F1717" s="158" t="s">
        <v>2776</v>
      </c>
      <c r="H1717" s="159">
        <v>1.425</v>
      </c>
      <c r="I1717" s="160"/>
      <c r="L1717" s="155"/>
      <c r="M1717" s="161"/>
      <c r="T1717" s="162"/>
      <c r="AT1717" s="157" t="s">
        <v>419</v>
      </c>
      <c r="AU1717" s="157" t="s">
        <v>114</v>
      </c>
      <c r="AV1717" s="12" t="s">
        <v>80</v>
      </c>
      <c r="AW1717" s="12" t="s">
        <v>33</v>
      </c>
      <c r="AX1717" s="12" t="s">
        <v>72</v>
      </c>
      <c r="AY1717" s="157" t="s">
        <v>408</v>
      </c>
    </row>
    <row r="1718" spans="2:65" s="14" customFormat="1">
      <c r="B1718" s="170"/>
      <c r="D1718" s="156" t="s">
        <v>419</v>
      </c>
      <c r="E1718" s="171" t="s">
        <v>3</v>
      </c>
      <c r="F1718" s="172" t="s">
        <v>451</v>
      </c>
      <c r="H1718" s="173">
        <v>6.367</v>
      </c>
      <c r="I1718" s="174"/>
      <c r="L1718" s="170"/>
      <c r="M1718" s="175"/>
      <c r="T1718" s="176"/>
      <c r="AT1718" s="171" t="s">
        <v>419</v>
      </c>
      <c r="AU1718" s="171" t="s">
        <v>114</v>
      </c>
      <c r="AV1718" s="14" t="s">
        <v>415</v>
      </c>
      <c r="AW1718" s="14" t="s">
        <v>33</v>
      </c>
      <c r="AX1718" s="14" t="s">
        <v>76</v>
      </c>
      <c r="AY1718" s="171" t="s">
        <v>408</v>
      </c>
    </row>
    <row r="1719" spans="2:65" s="1" customFormat="1" ht="33" customHeight="1">
      <c r="B1719" s="137"/>
      <c r="C1719" s="177" t="s">
        <v>2777</v>
      </c>
      <c r="D1719" s="177" t="s">
        <v>513</v>
      </c>
      <c r="E1719" s="178" t="s">
        <v>2778</v>
      </c>
      <c r="F1719" s="179" t="s">
        <v>2779</v>
      </c>
      <c r="G1719" s="180" t="s">
        <v>117</v>
      </c>
      <c r="H1719" s="181">
        <v>6.367</v>
      </c>
      <c r="I1719" s="182"/>
      <c r="J1719" s="183">
        <f>ROUND(I1719*H1719,2)</f>
        <v>0</v>
      </c>
      <c r="K1719" s="179" t="s">
        <v>414</v>
      </c>
      <c r="L1719" s="184"/>
      <c r="M1719" s="185" t="s">
        <v>3</v>
      </c>
      <c r="N1719" s="186" t="s">
        <v>43</v>
      </c>
      <c r="P1719" s="147">
        <f>O1719*H1719</f>
        <v>0</v>
      </c>
      <c r="Q1719" s="147">
        <v>3.5650000000000001E-2</v>
      </c>
      <c r="R1719" s="147">
        <f>Q1719*H1719</f>
        <v>0.22698355000000001</v>
      </c>
      <c r="S1719" s="147">
        <v>0</v>
      </c>
      <c r="T1719" s="148">
        <f>S1719*H1719</f>
        <v>0</v>
      </c>
      <c r="AR1719" s="149" t="s">
        <v>616</v>
      </c>
      <c r="AT1719" s="149" t="s">
        <v>513</v>
      </c>
      <c r="AU1719" s="149" t="s">
        <v>114</v>
      </c>
      <c r="AY1719" s="19" t="s">
        <v>408</v>
      </c>
      <c r="BE1719" s="150">
        <f>IF(N1719="základní",J1719,0)</f>
        <v>0</v>
      </c>
      <c r="BF1719" s="150">
        <f>IF(N1719="snížená",J1719,0)</f>
        <v>0</v>
      </c>
      <c r="BG1719" s="150">
        <f>IF(N1719="zákl. přenesená",J1719,0)</f>
        <v>0</v>
      </c>
      <c r="BH1719" s="150">
        <f>IF(N1719="sníž. přenesená",J1719,0)</f>
        <v>0</v>
      </c>
      <c r="BI1719" s="150">
        <f>IF(N1719="nulová",J1719,0)</f>
        <v>0</v>
      </c>
      <c r="BJ1719" s="19" t="s">
        <v>76</v>
      </c>
      <c r="BK1719" s="150">
        <f>ROUND(I1719*H1719,2)</f>
        <v>0</v>
      </c>
      <c r="BL1719" s="19" t="s">
        <v>98</v>
      </c>
      <c r="BM1719" s="149" t="s">
        <v>2780</v>
      </c>
    </row>
    <row r="1720" spans="2:65" s="1" customFormat="1" ht="24.15" customHeight="1">
      <c r="B1720" s="137"/>
      <c r="C1720" s="138" t="s">
        <v>2781</v>
      </c>
      <c r="D1720" s="138" t="s">
        <v>411</v>
      </c>
      <c r="E1720" s="139" t="s">
        <v>2782</v>
      </c>
      <c r="F1720" s="140" t="s">
        <v>2783</v>
      </c>
      <c r="G1720" s="141" t="s">
        <v>561</v>
      </c>
      <c r="H1720" s="142">
        <v>2</v>
      </c>
      <c r="I1720" s="143"/>
      <c r="J1720" s="144">
        <f>ROUND(I1720*H1720,2)</f>
        <v>0</v>
      </c>
      <c r="K1720" s="140" t="s">
        <v>414</v>
      </c>
      <c r="L1720" s="34"/>
      <c r="M1720" s="145" t="s">
        <v>3</v>
      </c>
      <c r="N1720" s="146" t="s">
        <v>43</v>
      </c>
      <c r="P1720" s="147">
        <f>O1720*H1720</f>
        <v>0</v>
      </c>
      <c r="Q1720" s="147">
        <v>0</v>
      </c>
      <c r="R1720" s="147">
        <f>Q1720*H1720</f>
        <v>0</v>
      </c>
      <c r="S1720" s="147">
        <v>0</v>
      </c>
      <c r="T1720" s="148">
        <f>S1720*H1720</f>
        <v>0</v>
      </c>
      <c r="AR1720" s="149" t="s">
        <v>98</v>
      </c>
      <c r="AT1720" s="149" t="s">
        <v>411</v>
      </c>
      <c r="AU1720" s="149" t="s">
        <v>114</v>
      </c>
      <c r="AY1720" s="19" t="s">
        <v>408</v>
      </c>
      <c r="BE1720" s="150">
        <f>IF(N1720="základní",J1720,0)</f>
        <v>0</v>
      </c>
      <c r="BF1720" s="150">
        <f>IF(N1720="snížená",J1720,0)</f>
        <v>0</v>
      </c>
      <c r="BG1720" s="150">
        <f>IF(N1720="zákl. přenesená",J1720,0)</f>
        <v>0</v>
      </c>
      <c r="BH1720" s="150">
        <f>IF(N1720="sníž. přenesená",J1720,0)</f>
        <v>0</v>
      </c>
      <c r="BI1720" s="150">
        <f>IF(N1720="nulová",J1720,0)</f>
        <v>0</v>
      </c>
      <c r="BJ1720" s="19" t="s">
        <v>76</v>
      </c>
      <c r="BK1720" s="150">
        <f>ROUND(I1720*H1720,2)</f>
        <v>0</v>
      </c>
      <c r="BL1720" s="19" t="s">
        <v>98</v>
      </c>
      <c r="BM1720" s="149" t="s">
        <v>2784</v>
      </c>
    </row>
    <row r="1721" spans="2:65" s="1" customFormat="1">
      <c r="B1721" s="34"/>
      <c r="D1721" s="151" t="s">
        <v>417</v>
      </c>
      <c r="F1721" s="152" t="s">
        <v>2785</v>
      </c>
      <c r="I1721" s="153"/>
      <c r="L1721" s="34"/>
      <c r="M1721" s="154"/>
      <c r="T1721" s="55"/>
      <c r="AT1721" s="19" t="s">
        <v>417</v>
      </c>
      <c r="AU1721" s="19" t="s">
        <v>114</v>
      </c>
    </row>
    <row r="1722" spans="2:65" s="12" customFormat="1">
      <c r="B1722" s="155"/>
      <c r="D1722" s="156" t="s">
        <v>419</v>
      </c>
      <c r="E1722" s="157" t="s">
        <v>3</v>
      </c>
      <c r="F1722" s="158" t="s">
        <v>2786</v>
      </c>
      <c r="H1722" s="159">
        <v>1</v>
      </c>
      <c r="I1722" s="160"/>
      <c r="L1722" s="155"/>
      <c r="M1722" s="161"/>
      <c r="T1722" s="162"/>
      <c r="AT1722" s="157" t="s">
        <v>419</v>
      </c>
      <c r="AU1722" s="157" t="s">
        <v>114</v>
      </c>
      <c r="AV1722" s="12" t="s">
        <v>80</v>
      </c>
      <c r="AW1722" s="12" t="s">
        <v>33</v>
      </c>
      <c r="AX1722" s="12" t="s">
        <v>72</v>
      </c>
      <c r="AY1722" s="157" t="s">
        <v>408</v>
      </c>
    </row>
    <row r="1723" spans="2:65" s="12" customFormat="1">
      <c r="B1723" s="155"/>
      <c r="D1723" s="156" t="s">
        <v>419</v>
      </c>
      <c r="E1723" s="157" t="s">
        <v>3</v>
      </c>
      <c r="F1723" s="158" t="s">
        <v>2787</v>
      </c>
      <c r="H1723" s="159">
        <v>1</v>
      </c>
      <c r="I1723" s="160"/>
      <c r="L1723" s="155"/>
      <c r="M1723" s="161"/>
      <c r="T1723" s="162"/>
      <c r="AT1723" s="157" t="s">
        <v>419</v>
      </c>
      <c r="AU1723" s="157" t="s">
        <v>114</v>
      </c>
      <c r="AV1723" s="12" t="s">
        <v>80</v>
      </c>
      <c r="AW1723" s="12" t="s">
        <v>33</v>
      </c>
      <c r="AX1723" s="12" t="s">
        <v>72</v>
      </c>
      <c r="AY1723" s="157" t="s">
        <v>408</v>
      </c>
    </row>
    <row r="1724" spans="2:65" s="14" customFormat="1">
      <c r="B1724" s="170"/>
      <c r="D1724" s="156" t="s">
        <v>419</v>
      </c>
      <c r="E1724" s="171" t="s">
        <v>3</v>
      </c>
      <c r="F1724" s="172" t="s">
        <v>451</v>
      </c>
      <c r="H1724" s="173">
        <v>2</v>
      </c>
      <c r="I1724" s="174"/>
      <c r="L1724" s="170"/>
      <c r="M1724" s="175"/>
      <c r="T1724" s="176"/>
      <c r="AT1724" s="171" t="s">
        <v>419</v>
      </c>
      <c r="AU1724" s="171" t="s">
        <v>114</v>
      </c>
      <c r="AV1724" s="14" t="s">
        <v>415</v>
      </c>
      <c r="AW1724" s="14" t="s">
        <v>33</v>
      </c>
      <c r="AX1724" s="14" t="s">
        <v>76</v>
      </c>
      <c r="AY1724" s="171" t="s">
        <v>408</v>
      </c>
    </row>
    <row r="1725" spans="2:65" s="1" customFormat="1" ht="44.25" customHeight="1">
      <c r="B1725" s="137"/>
      <c r="C1725" s="177" t="s">
        <v>2788</v>
      </c>
      <c r="D1725" s="177" t="s">
        <v>513</v>
      </c>
      <c r="E1725" s="178" t="s">
        <v>2789</v>
      </c>
      <c r="F1725" s="179" t="s">
        <v>2790</v>
      </c>
      <c r="G1725" s="180" t="s">
        <v>117</v>
      </c>
      <c r="H1725" s="181">
        <v>8.125</v>
      </c>
      <c r="I1725" s="182"/>
      <c r="J1725" s="183">
        <f>ROUND(I1725*H1725,2)</f>
        <v>0</v>
      </c>
      <c r="K1725" s="179" t="s">
        <v>665</v>
      </c>
      <c r="L1725" s="184"/>
      <c r="M1725" s="185" t="s">
        <v>3</v>
      </c>
      <c r="N1725" s="186" t="s">
        <v>43</v>
      </c>
      <c r="P1725" s="147">
        <f>O1725*H1725</f>
        <v>0</v>
      </c>
      <c r="Q1725" s="147">
        <v>3.8289999999999998E-2</v>
      </c>
      <c r="R1725" s="147">
        <f>Q1725*H1725</f>
        <v>0.31110624999999997</v>
      </c>
      <c r="S1725" s="147">
        <v>0</v>
      </c>
      <c r="T1725" s="148">
        <f>S1725*H1725</f>
        <v>0</v>
      </c>
      <c r="AR1725" s="149" t="s">
        <v>616</v>
      </c>
      <c r="AT1725" s="149" t="s">
        <v>513</v>
      </c>
      <c r="AU1725" s="149" t="s">
        <v>114</v>
      </c>
      <c r="AY1725" s="19" t="s">
        <v>408</v>
      </c>
      <c r="BE1725" s="150">
        <f>IF(N1725="základní",J1725,0)</f>
        <v>0</v>
      </c>
      <c r="BF1725" s="150">
        <f>IF(N1725="snížená",J1725,0)</f>
        <v>0</v>
      </c>
      <c r="BG1725" s="150">
        <f>IF(N1725="zákl. přenesená",J1725,0)</f>
        <v>0</v>
      </c>
      <c r="BH1725" s="150">
        <f>IF(N1725="sníž. přenesená",J1725,0)</f>
        <v>0</v>
      </c>
      <c r="BI1725" s="150">
        <f>IF(N1725="nulová",J1725,0)</f>
        <v>0</v>
      </c>
      <c r="BJ1725" s="19" t="s">
        <v>76</v>
      </c>
      <c r="BK1725" s="150">
        <f>ROUND(I1725*H1725,2)</f>
        <v>0</v>
      </c>
      <c r="BL1725" s="19" t="s">
        <v>98</v>
      </c>
      <c r="BM1725" s="149" t="s">
        <v>2791</v>
      </c>
    </row>
    <row r="1726" spans="2:65" s="12" customFormat="1">
      <c r="B1726" s="155"/>
      <c r="D1726" s="156" t="s">
        <v>419</v>
      </c>
      <c r="E1726" s="157" t="s">
        <v>3</v>
      </c>
      <c r="F1726" s="158" t="s">
        <v>2792</v>
      </c>
      <c r="H1726" s="159">
        <v>4.5</v>
      </c>
      <c r="I1726" s="160"/>
      <c r="L1726" s="155"/>
      <c r="M1726" s="161"/>
      <c r="T1726" s="162"/>
      <c r="AT1726" s="157" t="s">
        <v>419</v>
      </c>
      <c r="AU1726" s="157" t="s">
        <v>114</v>
      </c>
      <c r="AV1726" s="12" t="s">
        <v>80</v>
      </c>
      <c r="AW1726" s="12" t="s">
        <v>33</v>
      </c>
      <c r="AX1726" s="12" t="s">
        <v>72</v>
      </c>
      <c r="AY1726" s="157" t="s">
        <v>408</v>
      </c>
    </row>
    <row r="1727" spans="2:65" s="12" customFormat="1">
      <c r="B1727" s="155"/>
      <c r="D1727" s="156" t="s">
        <v>419</v>
      </c>
      <c r="E1727" s="157" t="s">
        <v>3</v>
      </c>
      <c r="F1727" s="158" t="s">
        <v>2793</v>
      </c>
      <c r="H1727" s="159">
        <v>3.625</v>
      </c>
      <c r="I1727" s="160"/>
      <c r="L1727" s="155"/>
      <c r="M1727" s="161"/>
      <c r="T1727" s="162"/>
      <c r="AT1727" s="157" t="s">
        <v>419</v>
      </c>
      <c r="AU1727" s="157" t="s">
        <v>114</v>
      </c>
      <c r="AV1727" s="12" t="s">
        <v>80</v>
      </c>
      <c r="AW1727" s="12" t="s">
        <v>33</v>
      </c>
      <c r="AX1727" s="12" t="s">
        <v>72</v>
      </c>
      <c r="AY1727" s="157" t="s">
        <v>408</v>
      </c>
    </row>
    <row r="1728" spans="2:65" s="14" customFormat="1">
      <c r="B1728" s="170"/>
      <c r="D1728" s="156" t="s">
        <v>419</v>
      </c>
      <c r="E1728" s="171" t="s">
        <v>3</v>
      </c>
      <c r="F1728" s="172" t="s">
        <v>451</v>
      </c>
      <c r="H1728" s="173">
        <v>8.125</v>
      </c>
      <c r="I1728" s="174"/>
      <c r="L1728" s="170"/>
      <c r="M1728" s="175"/>
      <c r="T1728" s="176"/>
      <c r="AT1728" s="171" t="s">
        <v>419</v>
      </c>
      <c r="AU1728" s="171" t="s">
        <v>114</v>
      </c>
      <c r="AV1728" s="14" t="s">
        <v>415</v>
      </c>
      <c r="AW1728" s="14" t="s">
        <v>33</v>
      </c>
      <c r="AX1728" s="14" t="s">
        <v>76</v>
      </c>
      <c r="AY1728" s="171" t="s">
        <v>408</v>
      </c>
    </row>
    <row r="1729" spans="2:65" s="11" customFormat="1" ht="22.8" customHeight="1">
      <c r="B1729" s="125"/>
      <c r="D1729" s="126" t="s">
        <v>71</v>
      </c>
      <c r="E1729" s="135" t="s">
        <v>2794</v>
      </c>
      <c r="F1729" s="135" t="s">
        <v>2795</v>
      </c>
      <c r="I1729" s="128"/>
      <c r="J1729" s="136">
        <f>BK1729</f>
        <v>0</v>
      </c>
      <c r="L1729" s="125"/>
      <c r="M1729" s="130"/>
      <c r="P1729" s="131">
        <f>SUM(P1730:P1747)</f>
        <v>0</v>
      </c>
      <c r="R1729" s="131">
        <f>SUM(R1730:R1747)</f>
        <v>4.2709939375000001</v>
      </c>
      <c r="T1729" s="132">
        <f>SUM(T1730:T1747)</f>
        <v>0</v>
      </c>
      <c r="AR1729" s="126" t="s">
        <v>80</v>
      </c>
      <c r="AT1729" s="133" t="s">
        <v>71</v>
      </c>
      <c r="AU1729" s="133" t="s">
        <v>76</v>
      </c>
      <c r="AY1729" s="126" t="s">
        <v>408</v>
      </c>
      <c r="BK1729" s="134">
        <f>SUM(BK1730:BK1747)</f>
        <v>0</v>
      </c>
    </row>
    <row r="1730" spans="2:65" s="1" customFormat="1" ht="44.25" customHeight="1">
      <c r="B1730" s="137"/>
      <c r="C1730" s="138" t="s">
        <v>2796</v>
      </c>
      <c r="D1730" s="138" t="s">
        <v>411</v>
      </c>
      <c r="E1730" s="139" t="s">
        <v>2797</v>
      </c>
      <c r="F1730" s="140" t="s">
        <v>2798</v>
      </c>
      <c r="G1730" s="141" t="s">
        <v>2799</v>
      </c>
      <c r="H1730" s="142">
        <v>4263</v>
      </c>
      <c r="I1730" s="143"/>
      <c r="J1730" s="144">
        <f>ROUND(I1730*H1730,2)</f>
        <v>0</v>
      </c>
      <c r="K1730" s="140" t="s">
        <v>665</v>
      </c>
      <c r="L1730" s="34"/>
      <c r="M1730" s="145" t="s">
        <v>3</v>
      </c>
      <c r="N1730" s="146" t="s">
        <v>43</v>
      </c>
      <c r="P1730" s="147">
        <f>O1730*H1730</f>
        <v>0</v>
      </c>
      <c r="Q1730" s="147">
        <v>0</v>
      </c>
      <c r="R1730" s="147">
        <f>Q1730*H1730</f>
        <v>0</v>
      </c>
      <c r="S1730" s="147">
        <v>0</v>
      </c>
      <c r="T1730" s="148">
        <f>S1730*H1730</f>
        <v>0</v>
      </c>
      <c r="AR1730" s="149" t="s">
        <v>98</v>
      </c>
      <c r="AT1730" s="149" t="s">
        <v>411</v>
      </c>
      <c r="AU1730" s="149" t="s">
        <v>80</v>
      </c>
      <c r="AY1730" s="19" t="s">
        <v>408</v>
      </c>
      <c r="BE1730" s="150">
        <f>IF(N1730="základní",J1730,0)</f>
        <v>0</v>
      </c>
      <c r="BF1730" s="150">
        <f>IF(N1730="snížená",J1730,0)</f>
        <v>0</v>
      </c>
      <c r="BG1730" s="150">
        <f>IF(N1730="zákl. přenesená",J1730,0)</f>
        <v>0</v>
      </c>
      <c r="BH1730" s="150">
        <f>IF(N1730="sníž. přenesená",J1730,0)</f>
        <v>0</v>
      </c>
      <c r="BI1730" s="150">
        <f>IF(N1730="nulová",J1730,0)</f>
        <v>0</v>
      </c>
      <c r="BJ1730" s="19" t="s">
        <v>76</v>
      </c>
      <c r="BK1730" s="150">
        <f>ROUND(I1730*H1730,2)</f>
        <v>0</v>
      </c>
      <c r="BL1730" s="19" t="s">
        <v>98</v>
      </c>
      <c r="BM1730" s="149" t="s">
        <v>2800</v>
      </c>
    </row>
    <row r="1731" spans="2:65" s="12" customFormat="1">
      <c r="B1731" s="155"/>
      <c r="D1731" s="156" t="s">
        <v>419</v>
      </c>
      <c r="F1731" s="158" t="s">
        <v>2801</v>
      </c>
      <c r="H1731" s="159">
        <v>4263</v>
      </c>
      <c r="I1731" s="160"/>
      <c r="L1731" s="155"/>
      <c r="M1731" s="161"/>
      <c r="T1731" s="162"/>
      <c r="AT1731" s="157" t="s">
        <v>419</v>
      </c>
      <c r="AU1731" s="157" t="s">
        <v>80</v>
      </c>
      <c r="AV1731" s="12" t="s">
        <v>80</v>
      </c>
      <c r="AW1731" s="12" t="s">
        <v>4</v>
      </c>
      <c r="AX1731" s="12" t="s">
        <v>76</v>
      </c>
      <c r="AY1731" s="157" t="s">
        <v>408</v>
      </c>
    </row>
    <row r="1732" spans="2:65" s="1" customFormat="1" ht="21.75" customHeight="1">
      <c r="B1732" s="137"/>
      <c r="C1732" s="177" t="s">
        <v>2802</v>
      </c>
      <c r="D1732" s="177" t="s">
        <v>513</v>
      </c>
      <c r="E1732" s="178" t="s">
        <v>2803</v>
      </c>
      <c r="F1732" s="179" t="s">
        <v>2804</v>
      </c>
      <c r="G1732" s="180" t="s">
        <v>501</v>
      </c>
      <c r="H1732" s="181">
        <v>3.3730000000000002</v>
      </c>
      <c r="I1732" s="182"/>
      <c r="J1732" s="183">
        <f>ROUND(I1732*H1732,2)</f>
        <v>0</v>
      </c>
      <c r="K1732" s="179" t="s">
        <v>414</v>
      </c>
      <c r="L1732" s="184"/>
      <c r="M1732" s="185" t="s">
        <v>3</v>
      </c>
      <c r="N1732" s="186" t="s">
        <v>43</v>
      </c>
      <c r="P1732" s="147">
        <f>O1732*H1732</f>
        <v>0</v>
      </c>
      <c r="Q1732" s="147">
        <v>1</v>
      </c>
      <c r="R1732" s="147">
        <f>Q1732*H1732</f>
        <v>3.3730000000000002</v>
      </c>
      <c r="S1732" s="147">
        <v>0</v>
      </c>
      <c r="T1732" s="148">
        <f>S1732*H1732</f>
        <v>0</v>
      </c>
      <c r="AR1732" s="149" t="s">
        <v>616</v>
      </c>
      <c r="AT1732" s="149" t="s">
        <v>513</v>
      </c>
      <c r="AU1732" s="149" t="s">
        <v>80</v>
      </c>
      <c r="AY1732" s="19" t="s">
        <v>408</v>
      </c>
      <c r="BE1732" s="150">
        <f>IF(N1732="základní",J1732,0)</f>
        <v>0</v>
      </c>
      <c r="BF1732" s="150">
        <f>IF(N1732="snížená",J1732,0)</f>
        <v>0</v>
      </c>
      <c r="BG1732" s="150">
        <f>IF(N1732="zákl. přenesená",J1732,0)</f>
        <v>0</v>
      </c>
      <c r="BH1732" s="150">
        <f>IF(N1732="sníž. přenesená",J1732,0)</f>
        <v>0</v>
      </c>
      <c r="BI1732" s="150">
        <f>IF(N1732="nulová",J1732,0)</f>
        <v>0</v>
      </c>
      <c r="BJ1732" s="19" t="s">
        <v>76</v>
      </c>
      <c r="BK1732" s="150">
        <f>ROUND(I1732*H1732,2)</f>
        <v>0</v>
      </c>
      <c r="BL1732" s="19" t="s">
        <v>98</v>
      </c>
      <c r="BM1732" s="149" t="s">
        <v>2805</v>
      </c>
    </row>
    <row r="1733" spans="2:65" s="12" customFormat="1">
      <c r="B1733" s="155"/>
      <c r="D1733" s="156" t="s">
        <v>419</v>
      </c>
      <c r="E1733" s="157" t="s">
        <v>3</v>
      </c>
      <c r="F1733" s="158" t="s">
        <v>2806</v>
      </c>
      <c r="H1733" s="159">
        <v>3.3730000000000002</v>
      </c>
      <c r="I1733" s="160"/>
      <c r="L1733" s="155"/>
      <c r="M1733" s="161"/>
      <c r="T1733" s="162"/>
      <c r="AT1733" s="157" t="s">
        <v>419</v>
      </c>
      <c r="AU1733" s="157" t="s">
        <v>80</v>
      </c>
      <c r="AV1733" s="12" t="s">
        <v>80</v>
      </c>
      <c r="AW1733" s="12" t="s">
        <v>33</v>
      </c>
      <c r="AX1733" s="12" t="s">
        <v>76</v>
      </c>
      <c r="AY1733" s="157" t="s">
        <v>408</v>
      </c>
    </row>
    <row r="1734" spans="2:65" s="1" customFormat="1" ht="24.15" customHeight="1">
      <c r="B1734" s="137"/>
      <c r="C1734" s="177" t="s">
        <v>2807</v>
      </c>
      <c r="D1734" s="177" t="s">
        <v>513</v>
      </c>
      <c r="E1734" s="178" t="s">
        <v>2808</v>
      </c>
      <c r="F1734" s="179" t="s">
        <v>2809</v>
      </c>
      <c r="G1734" s="180" t="s">
        <v>501</v>
      </c>
      <c r="H1734" s="181">
        <v>0.09</v>
      </c>
      <c r="I1734" s="182"/>
      <c r="J1734" s="183">
        <f>ROUND(I1734*H1734,2)</f>
        <v>0</v>
      </c>
      <c r="K1734" s="179" t="s">
        <v>414</v>
      </c>
      <c r="L1734" s="184"/>
      <c r="M1734" s="185" t="s">
        <v>3</v>
      </c>
      <c r="N1734" s="186" t="s">
        <v>43</v>
      </c>
      <c r="P1734" s="147">
        <f>O1734*H1734</f>
        <v>0</v>
      </c>
      <c r="Q1734" s="147">
        <v>1</v>
      </c>
      <c r="R1734" s="147">
        <f>Q1734*H1734</f>
        <v>0.09</v>
      </c>
      <c r="S1734" s="147">
        <v>0</v>
      </c>
      <c r="T1734" s="148">
        <f>S1734*H1734</f>
        <v>0</v>
      </c>
      <c r="AR1734" s="149" t="s">
        <v>616</v>
      </c>
      <c r="AT1734" s="149" t="s">
        <v>513</v>
      </c>
      <c r="AU1734" s="149" t="s">
        <v>80</v>
      </c>
      <c r="AY1734" s="19" t="s">
        <v>408</v>
      </c>
      <c r="BE1734" s="150">
        <f>IF(N1734="základní",J1734,0)</f>
        <v>0</v>
      </c>
      <c r="BF1734" s="150">
        <f>IF(N1734="snížená",J1734,0)</f>
        <v>0</v>
      </c>
      <c r="BG1734" s="150">
        <f>IF(N1734="zákl. přenesená",J1734,0)</f>
        <v>0</v>
      </c>
      <c r="BH1734" s="150">
        <f>IF(N1734="sníž. přenesená",J1734,0)</f>
        <v>0</v>
      </c>
      <c r="BI1734" s="150">
        <f>IF(N1734="nulová",J1734,0)</f>
        <v>0</v>
      </c>
      <c r="BJ1734" s="19" t="s">
        <v>76</v>
      </c>
      <c r="BK1734" s="150">
        <f>ROUND(I1734*H1734,2)</f>
        <v>0</v>
      </c>
      <c r="BL1734" s="19" t="s">
        <v>98</v>
      </c>
      <c r="BM1734" s="149" t="s">
        <v>2810</v>
      </c>
    </row>
    <row r="1735" spans="2:65" s="12" customFormat="1">
      <c r="B1735" s="155"/>
      <c r="D1735" s="156" t="s">
        <v>419</v>
      </c>
      <c r="E1735" s="157" t="s">
        <v>3</v>
      </c>
      <c r="F1735" s="158" t="s">
        <v>2811</v>
      </c>
      <c r="H1735" s="159">
        <v>0.09</v>
      </c>
      <c r="I1735" s="160"/>
      <c r="L1735" s="155"/>
      <c r="M1735" s="161"/>
      <c r="T1735" s="162"/>
      <c r="AT1735" s="157" t="s">
        <v>419</v>
      </c>
      <c r="AU1735" s="157" t="s">
        <v>80</v>
      </c>
      <c r="AV1735" s="12" t="s">
        <v>80</v>
      </c>
      <c r="AW1735" s="12" t="s">
        <v>33</v>
      </c>
      <c r="AX1735" s="12" t="s">
        <v>76</v>
      </c>
      <c r="AY1735" s="157" t="s">
        <v>408</v>
      </c>
    </row>
    <row r="1736" spans="2:65" s="1" customFormat="1" ht="21.75" customHeight="1">
      <c r="B1736" s="137"/>
      <c r="C1736" s="177" t="s">
        <v>2812</v>
      </c>
      <c r="D1736" s="177" t="s">
        <v>513</v>
      </c>
      <c r="E1736" s="178" t="s">
        <v>2813</v>
      </c>
      <c r="F1736" s="179" t="s">
        <v>2814</v>
      </c>
      <c r="G1736" s="180" t="s">
        <v>501</v>
      </c>
      <c r="H1736" s="181">
        <v>1.4999999999999999E-2</v>
      </c>
      <c r="I1736" s="182"/>
      <c r="J1736" s="183">
        <f>ROUND(I1736*H1736,2)</f>
        <v>0</v>
      </c>
      <c r="K1736" s="179" t="s">
        <v>414</v>
      </c>
      <c r="L1736" s="184"/>
      <c r="M1736" s="185" t="s">
        <v>3</v>
      </c>
      <c r="N1736" s="186" t="s">
        <v>43</v>
      </c>
      <c r="P1736" s="147">
        <f>O1736*H1736</f>
        <v>0</v>
      </c>
      <c r="Q1736" s="147">
        <v>1</v>
      </c>
      <c r="R1736" s="147">
        <f>Q1736*H1736</f>
        <v>1.4999999999999999E-2</v>
      </c>
      <c r="S1736" s="147">
        <v>0</v>
      </c>
      <c r="T1736" s="148">
        <f>S1736*H1736</f>
        <v>0</v>
      </c>
      <c r="AR1736" s="149" t="s">
        <v>616</v>
      </c>
      <c r="AT1736" s="149" t="s">
        <v>513</v>
      </c>
      <c r="AU1736" s="149" t="s">
        <v>80</v>
      </c>
      <c r="AY1736" s="19" t="s">
        <v>408</v>
      </c>
      <c r="BE1736" s="150">
        <f>IF(N1736="základní",J1736,0)</f>
        <v>0</v>
      </c>
      <c r="BF1736" s="150">
        <f>IF(N1736="snížená",J1736,0)</f>
        <v>0</v>
      </c>
      <c r="BG1736" s="150">
        <f>IF(N1736="zákl. přenesená",J1736,0)</f>
        <v>0</v>
      </c>
      <c r="BH1736" s="150">
        <f>IF(N1736="sníž. přenesená",J1736,0)</f>
        <v>0</v>
      </c>
      <c r="BI1736" s="150">
        <f>IF(N1736="nulová",J1736,0)</f>
        <v>0</v>
      </c>
      <c r="BJ1736" s="19" t="s">
        <v>76</v>
      </c>
      <c r="BK1736" s="150">
        <f>ROUND(I1736*H1736,2)</f>
        <v>0</v>
      </c>
      <c r="BL1736" s="19" t="s">
        <v>98</v>
      </c>
      <c r="BM1736" s="149" t="s">
        <v>2815</v>
      </c>
    </row>
    <row r="1737" spans="2:65" s="12" customFormat="1">
      <c r="B1737" s="155"/>
      <c r="D1737" s="156" t="s">
        <v>419</v>
      </c>
      <c r="E1737" s="157" t="s">
        <v>3</v>
      </c>
      <c r="F1737" s="158" t="s">
        <v>2816</v>
      </c>
      <c r="H1737" s="159">
        <v>1.4999999999999999E-2</v>
      </c>
      <c r="I1737" s="160"/>
      <c r="L1737" s="155"/>
      <c r="M1737" s="161"/>
      <c r="T1737" s="162"/>
      <c r="AT1737" s="157" t="s">
        <v>419</v>
      </c>
      <c r="AU1737" s="157" t="s">
        <v>80</v>
      </c>
      <c r="AV1737" s="12" t="s">
        <v>80</v>
      </c>
      <c r="AW1737" s="12" t="s">
        <v>33</v>
      </c>
      <c r="AX1737" s="12" t="s">
        <v>76</v>
      </c>
      <c r="AY1737" s="157" t="s">
        <v>408</v>
      </c>
    </row>
    <row r="1738" spans="2:65" s="1" customFormat="1" ht="21.75" customHeight="1">
      <c r="B1738" s="137"/>
      <c r="C1738" s="177" t="s">
        <v>2817</v>
      </c>
      <c r="D1738" s="177" t="s">
        <v>513</v>
      </c>
      <c r="E1738" s="178" t="s">
        <v>2818</v>
      </c>
      <c r="F1738" s="179" t="s">
        <v>2819</v>
      </c>
      <c r="G1738" s="180" t="s">
        <v>501</v>
      </c>
      <c r="H1738" s="181">
        <v>0.78500000000000003</v>
      </c>
      <c r="I1738" s="182"/>
      <c r="J1738" s="183">
        <f>ROUND(I1738*H1738,2)</f>
        <v>0</v>
      </c>
      <c r="K1738" s="179" t="s">
        <v>414</v>
      </c>
      <c r="L1738" s="184"/>
      <c r="M1738" s="185" t="s">
        <v>3</v>
      </c>
      <c r="N1738" s="186" t="s">
        <v>43</v>
      </c>
      <c r="P1738" s="147">
        <f>O1738*H1738</f>
        <v>0</v>
      </c>
      <c r="Q1738" s="147">
        <v>1</v>
      </c>
      <c r="R1738" s="147">
        <f>Q1738*H1738</f>
        <v>0.78500000000000003</v>
      </c>
      <c r="S1738" s="147">
        <v>0</v>
      </c>
      <c r="T1738" s="148">
        <f>S1738*H1738</f>
        <v>0</v>
      </c>
      <c r="AR1738" s="149" t="s">
        <v>616</v>
      </c>
      <c r="AT1738" s="149" t="s">
        <v>513</v>
      </c>
      <c r="AU1738" s="149" t="s">
        <v>80</v>
      </c>
      <c r="AY1738" s="19" t="s">
        <v>408</v>
      </c>
      <c r="BE1738" s="150">
        <f>IF(N1738="základní",J1738,0)</f>
        <v>0</v>
      </c>
      <c r="BF1738" s="150">
        <f>IF(N1738="snížená",J1738,0)</f>
        <v>0</v>
      </c>
      <c r="BG1738" s="150">
        <f>IF(N1738="zákl. přenesená",J1738,0)</f>
        <v>0</v>
      </c>
      <c r="BH1738" s="150">
        <f>IF(N1738="sníž. přenesená",J1738,0)</f>
        <v>0</v>
      </c>
      <c r="BI1738" s="150">
        <f>IF(N1738="nulová",J1738,0)</f>
        <v>0</v>
      </c>
      <c r="BJ1738" s="19" t="s">
        <v>76</v>
      </c>
      <c r="BK1738" s="150">
        <f>ROUND(I1738*H1738,2)</f>
        <v>0</v>
      </c>
      <c r="BL1738" s="19" t="s">
        <v>98</v>
      </c>
      <c r="BM1738" s="149" t="s">
        <v>2820</v>
      </c>
    </row>
    <row r="1739" spans="2:65" s="12" customFormat="1">
      <c r="B1739" s="155"/>
      <c r="D1739" s="156" t="s">
        <v>419</v>
      </c>
      <c r="E1739" s="157" t="s">
        <v>3</v>
      </c>
      <c r="F1739" s="158" t="s">
        <v>2821</v>
      </c>
      <c r="H1739" s="159">
        <v>0.78500000000000003</v>
      </c>
      <c r="I1739" s="160"/>
      <c r="L1739" s="155"/>
      <c r="M1739" s="161"/>
      <c r="T1739" s="162"/>
      <c r="AT1739" s="157" t="s">
        <v>419</v>
      </c>
      <c r="AU1739" s="157" t="s">
        <v>80</v>
      </c>
      <c r="AV1739" s="12" t="s">
        <v>80</v>
      </c>
      <c r="AW1739" s="12" t="s">
        <v>33</v>
      </c>
      <c r="AX1739" s="12" t="s">
        <v>76</v>
      </c>
      <c r="AY1739" s="157" t="s">
        <v>408</v>
      </c>
    </row>
    <row r="1740" spans="2:65" s="1" customFormat="1" ht="24.15" customHeight="1">
      <c r="B1740" s="137"/>
      <c r="C1740" s="138" t="s">
        <v>2822</v>
      </c>
      <c r="D1740" s="138" t="s">
        <v>411</v>
      </c>
      <c r="E1740" s="139" t="s">
        <v>2823</v>
      </c>
      <c r="F1740" s="140" t="s">
        <v>2824</v>
      </c>
      <c r="G1740" s="141" t="s">
        <v>2825</v>
      </c>
      <c r="H1740" s="142">
        <v>48.7</v>
      </c>
      <c r="I1740" s="143"/>
      <c r="J1740" s="144">
        <f>ROUND(I1740*H1740,2)</f>
        <v>0</v>
      </c>
      <c r="K1740" s="140" t="s">
        <v>1628</v>
      </c>
      <c r="L1740" s="34"/>
      <c r="M1740" s="145" t="s">
        <v>3</v>
      </c>
      <c r="N1740" s="146" t="s">
        <v>43</v>
      </c>
      <c r="P1740" s="147">
        <f>O1740*H1740</f>
        <v>0</v>
      </c>
      <c r="Q1740" s="147">
        <v>0</v>
      </c>
      <c r="R1740" s="147">
        <f>Q1740*H1740</f>
        <v>0</v>
      </c>
      <c r="S1740" s="147">
        <v>0</v>
      </c>
      <c r="T1740" s="148">
        <f>S1740*H1740</f>
        <v>0</v>
      </c>
      <c r="AR1740" s="149" t="s">
        <v>98</v>
      </c>
      <c r="AT1740" s="149" t="s">
        <v>411</v>
      </c>
      <c r="AU1740" s="149" t="s">
        <v>80</v>
      </c>
      <c r="AY1740" s="19" t="s">
        <v>408</v>
      </c>
      <c r="BE1740" s="150">
        <f>IF(N1740="základní",J1740,0)</f>
        <v>0</v>
      </c>
      <c r="BF1740" s="150">
        <f>IF(N1740="snížená",J1740,0)</f>
        <v>0</v>
      </c>
      <c r="BG1740" s="150">
        <f>IF(N1740="zákl. přenesená",J1740,0)</f>
        <v>0</v>
      </c>
      <c r="BH1740" s="150">
        <f>IF(N1740="sníž. přenesená",J1740,0)</f>
        <v>0</v>
      </c>
      <c r="BI1740" s="150">
        <f>IF(N1740="nulová",J1740,0)</f>
        <v>0</v>
      </c>
      <c r="BJ1740" s="19" t="s">
        <v>76</v>
      </c>
      <c r="BK1740" s="150">
        <f>ROUND(I1740*H1740,2)</f>
        <v>0</v>
      </c>
      <c r="BL1740" s="19" t="s">
        <v>98</v>
      </c>
      <c r="BM1740" s="149" t="s">
        <v>2826</v>
      </c>
    </row>
    <row r="1741" spans="2:65" s="12" customFormat="1">
      <c r="B1741" s="155"/>
      <c r="D1741" s="156" t="s">
        <v>419</v>
      </c>
      <c r="E1741" s="157" t="s">
        <v>3</v>
      </c>
      <c r="F1741" s="158" t="s">
        <v>2827</v>
      </c>
      <c r="H1741" s="159">
        <v>48.7</v>
      </c>
      <c r="I1741" s="160"/>
      <c r="L1741" s="155"/>
      <c r="M1741" s="161"/>
      <c r="T1741" s="162"/>
      <c r="AT1741" s="157" t="s">
        <v>419</v>
      </c>
      <c r="AU1741" s="157" t="s">
        <v>80</v>
      </c>
      <c r="AV1741" s="12" t="s">
        <v>80</v>
      </c>
      <c r="AW1741" s="12" t="s">
        <v>33</v>
      </c>
      <c r="AX1741" s="12" t="s">
        <v>76</v>
      </c>
      <c r="AY1741" s="157" t="s">
        <v>408</v>
      </c>
    </row>
    <row r="1742" spans="2:65" s="1" customFormat="1" ht="24.15" customHeight="1">
      <c r="B1742" s="137"/>
      <c r="C1742" s="138" t="s">
        <v>2828</v>
      </c>
      <c r="D1742" s="138" t="s">
        <v>411</v>
      </c>
      <c r="E1742" s="139" t="s">
        <v>2829</v>
      </c>
      <c r="F1742" s="140" t="s">
        <v>1705</v>
      </c>
      <c r="G1742" s="141" t="s">
        <v>117</v>
      </c>
      <c r="H1742" s="142">
        <v>55.61</v>
      </c>
      <c r="I1742" s="143"/>
      <c r="J1742" s="144">
        <f>ROUND(I1742*H1742,2)</f>
        <v>0</v>
      </c>
      <c r="K1742" s="140" t="s">
        <v>414</v>
      </c>
      <c r="L1742" s="34"/>
      <c r="M1742" s="145" t="s">
        <v>3</v>
      </c>
      <c r="N1742" s="146" t="s">
        <v>43</v>
      </c>
      <c r="P1742" s="147">
        <f>O1742*H1742</f>
        <v>0</v>
      </c>
      <c r="Q1742" s="147">
        <v>1.4375E-4</v>
      </c>
      <c r="R1742" s="147">
        <f>Q1742*H1742</f>
        <v>7.9939374999999993E-3</v>
      </c>
      <c r="S1742" s="147">
        <v>0</v>
      </c>
      <c r="T1742" s="148">
        <f>S1742*H1742</f>
        <v>0</v>
      </c>
      <c r="AR1742" s="149" t="s">
        <v>98</v>
      </c>
      <c r="AT1742" s="149" t="s">
        <v>411</v>
      </c>
      <c r="AU1742" s="149" t="s">
        <v>80</v>
      </c>
      <c r="AY1742" s="19" t="s">
        <v>408</v>
      </c>
      <c r="BE1742" s="150">
        <f>IF(N1742="základní",J1742,0)</f>
        <v>0</v>
      </c>
      <c r="BF1742" s="150">
        <f>IF(N1742="snížená",J1742,0)</f>
        <v>0</v>
      </c>
      <c r="BG1742" s="150">
        <f>IF(N1742="zákl. přenesená",J1742,0)</f>
        <v>0</v>
      </c>
      <c r="BH1742" s="150">
        <f>IF(N1742="sníž. přenesená",J1742,0)</f>
        <v>0</v>
      </c>
      <c r="BI1742" s="150">
        <f>IF(N1742="nulová",J1742,0)</f>
        <v>0</v>
      </c>
      <c r="BJ1742" s="19" t="s">
        <v>76</v>
      </c>
      <c r="BK1742" s="150">
        <f>ROUND(I1742*H1742,2)</f>
        <v>0</v>
      </c>
      <c r="BL1742" s="19" t="s">
        <v>98</v>
      </c>
      <c r="BM1742" s="149" t="s">
        <v>2830</v>
      </c>
    </row>
    <row r="1743" spans="2:65" s="1" customFormat="1">
      <c r="B1743" s="34"/>
      <c r="D1743" s="151" t="s">
        <v>417</v>
      </c>
      <c r="F1743" s="152" t="s">
        <v>2831</v>
      </c>
      <c r="I1743" s="153"/>
      <c r="L1743" s="34"/>
      <c r="M1743" s="154"/>
      <c r="T1743" s="55"/>
      <c r="AT1743" s="19" t="s">
        <v>417</v>
      </c>
      <c r="AU1743" s="19" t="s">
        <v>80</v>
      </c>
    </row>
    <row r="1744" spans="2:65" s="12" customFormat="1">
      <c r="B1744" s="155"/>
      <c r="D1744" s="156" t="s">
        <v>419</v>
      </c>
      <c r="E1744" s="157" t="s">
        <v>3</v>
      </c>
      <c r="F1744" s="158" t="s">
        <v>2832</v>
      </c>
      <c r="H1744" s="159">
        <v>43.055999999999997</v>
      </c>
      <c r="I1744" s="160"/>
      <c r="L1744" s="155"/>
      <c r="M1744" s="161"/>
      <c r="T1744" s="162"/>
      <c r="AT1744" s="157" t="s">
        <v>419</v>
      </c>
      <c r="AU1744" s="157" t="s">
        <v>80</v>
      </c>
      <c r="AV1744" s="12" t="s">
        <v>80</v>
      </c>
      <c r="AW1744" s="12" t="s">
        <v>33</v>
      </c>
      <c r="AX1744" s="12" t="s">
        <v>72</v>
      </c>
      <c r="AY1744" s="157" t="s">
        <v>408</v>
      </c>
    </row>
    <row r="1745" spans="2:65" s="12" customFormat="1">
      <c r="B1745" s="155"/>
      <c r="D1745" s="156" t="s">
        <v>419</v>
      </c>
      <c r="E1745" s="157" t="s">
        <v>3</v>
      </c>
      <c r="F1745" s="158" t="s">
        <v>2833</v>
      </c>
      <c r="H1745" s="159">
        <v>2.5539999999999998</v>
      </c>
      <c r="I1745" s="160"/>
      <c r="L1745" s="155"/>
      <c r="M1745" s="161"/>
      <c r="T1745" s="162"/>
      <c r="AT1745" s="157" t="s">
        <v>419</v>
      </c>
      <c r="AU1745" s="157" t="s">
        <v>80</v>
      </c>
      <c r="AV1745" s="12" t="s">
        <v>80</v>
      </c>
      <c r="AW1745" s="12" t="s">
        <v>33</v>
      </c>
      <c r="AX1745" s="12" t="s">
        <v>72</v>
      </c>
      <c r="AY1745" s="157" t="s">
        <v>408</v>
      </c>
    </row>
    <row r="1746" spans="2:65" s="12" customFormat="1">
      <c r="B1746" s="155"/>
      <c r="D1746" s="156" t="s">
        <v>419</v>
      </c>
      <c r="E1746" s="157" t="s">
        <v>3</v>
      </c>
      <c r="F1746" s="158" t="s">
        <v>482</v>
      </c>
      <c r="H1746" s="159">
        <v>10</v>
      </c>
      <c r="I1746" s="160"/>
      <c r="L1746" s="155"/>
      <c r="M1746" s="161"/>
      <c r="T1746" s="162"/>
      <c r="AT1746" s="157" t="s">
        <v>419</v>
      </c>
      <c r="AU1746" s="157" t="s">
        <v>80</v>
      </c>
      <c r="AV1746" s="12" t="s">
        <v>80</v>
      </c>
      <c r="AW1746" s="12" t="s">
        <v>33</v>
      </c>
      <c r="AX1746" s="12" t="s">
        <v>72</v>
      </c>
      <c r="AY1746" s="157" t="s">
        <v>408</v>
      </c>
    </row>
    <row r="1747" spans="2:65" s="14" customFormat="1">
      <c r="B1747" s="170"/>
      <c r="D1747" s="156" t="s">
        <v>419</v>
      </c>
      <c r="E1747" s="171" t="s">
        <v>3</v>
      </c>
      <c r="F1747" s="172" t="s">
        <v>451</v>
      </c>
      <c r="H1747" s="173">
        <v>55.61</v>
      </c>
      <c r="I1747" s="174"/>
      <c r="L1747" s="170"/>
      <c r="M1747" s="175"/>
      <c r="T1747" s="176"/>
      <c r="AT1747" s="171" t="s">
        <v>419</v>
      </c>
      <c r="AU1747" s="171" t="s">
        <v>80</v>
      </c>
      <c r="AV1747" s="14" t="s">
        <v>415</v>
      </c>
      <c r="AW1747" s="14" t="s">
        <v>33</v>
      </c>
      <c r="AX1747" s="14" t="s">
        <v>76</v>
      </c>
      <c r="AY1747" s="171" t="s">
        <v>408</v>
      </c>
    </row>
    <row r="1748" spans="2:65" s="11" customFormat="1" ht="22.8" customHeight="1">
      <c r="B1748" s="125"/>
      <c r="D1748" s="126" t="s">
        <v>71</v>
      </c>
      <c r="E1748" s="135" t="s">
        <v>2834</v>
      </c>
      <c r="F1748" s="135" t="s">
        <v>2835</v>
      </c>
      <c r="I1748" s="128"/>
      <c r="J1748" s="136">
        <f>BK1748</f>
        <v>0</v>
      </c>
      <c r="L1748" s="125"/>
      <c r="M1748" s="130"/>
      <c r="P1748" s="131">
        <f>P1749+SUM(P1750:P1793)+P1827</f>
        <v>0</v>
      </c>
      <c r="R1748" s="131">
        <f>R1749+SUM(R1750:R1793)+R1827</f>
        <v>7.8804485547999992</v>
      </c>
      <c r="T1748" s="132">
        <f>T1749+SUM(T1750:T1793)+T1827</f>
        <v>0</v>
      </c>
      <c r="AR1748" s="126" t="s">
        <v>80</v>
      </c>
      <c r="AT1748" s="133" t="s">
        <v>71</v>
      </c>
      <c r="AU1748" s="133" t="s">
        <v>76</v>
      </c>
      <c r="AY1748" s="126" t="s">
        <v>408</v>
      </c>
      <c r="BK1748" s="134">
        <f>BK1749+SUM(BK1750:BK1793)+BK1827</f>
        <v>0</v>
      </c>
    </row>
    <row r="1749" spans="2:65" s="1" customFormat="1" ht="24.15" customHeight="1">
      <c r="B1749" s="137"/>
      <c r="C1749" s="138" t="s">
        <v>2836</v>
      </c>
      <c r="D1749" s="138" t="s">
        <v>411</v>
      </c>
      <c r="E1749" s="139" t="s">
        <v>2837</v>
      </c>
      <c r="F1749" s="140" t="s">
        <v>2838</v>
      </c>
      <c r="G1749" s="141" t="s">
        <v>117</v>
      </c>
      <c r="H1749" s="142">
        <v>196.54400000000001</v>
      </c>
      <c r="I1749" s="143"/>
      <c r="J1749" s="144">
        <f>ROUND(I1749*H1749,2)</f>
        <v>0</v>
      </c>
      <c r="K1749" s="140" t="s">
        <v>414</v>
      </c>
      <c r="L1749" s="34"/>
      <c r="M1749" s="145" t="s">
        <v>3</v>
      </c>
      <c r="N1749" s="146" t="s">
        <v>43</v>
      </c>
      <c r="P1749" s="147">
        <f>O1749*H1749</f>
        <v>0</v>
      </c>
      <c r="Q1749" s="147">
        <v>0</v>
      </c>
      <c r="R1749" s="147">
        <f>Q1749*H1749</f>
        <v>0</v>
      </c>
      <c r="S1749" s="147">
        <v>0</v>
      </c>
      <c r="T1749" s="148">
        <f>S1749*H1749</f>
        <v>0</v>
      </c>
      <c r="AR1749" s="149" t="s">
        <v>98</v>
      </c>
      <c r="AT1749" s="149" t="s">
        <v>411</v>
      </c>
      <c r="AU1749" s="149" t="s">
        <v>80</v>
      </c>
      <c r="AY1749" s="19" t="s">
        <v>408</v>
      </c>
      <c r="BE1749" s="150">
        <f>IF(N1749="základní",J1749,0)</f>
        <v>0</v>
      </c>
      <c r="BF1749" s="150">
        <f>IF(N1749="snížená",J1749,0)</f>
        <v>0</v>
      </c>
      <c r="BG1749" s="150">
        <f>IF(N1749="zákl. přenesená",J1749,0)</f>
        <v>0</v>
      </c>
      <c r="BH1749" s="150">
        <f>IF(N1749="sníž. přenesená",J1749,0)</f>
        <v>0</v>
      </c>
      <c r="BI1749" s="150">
        <f>IF(N1749="nulová",J1749,0)</f>
        <v>0</v>
      </c>
      <c r="BJ1749" s="19" t="s">
        <v>76</v>
      </c>
      <c r="BK1749" s="150">
        <f>ROUND(I1749*H1749,2)</f>
        <v>0</v>
      </c>
      <c r="BL1749" s="19" t="s">
        <v>98</v>
      </c>
      <c r="BM1749" s="149" t="s">
        <v>2839</v>
      </c>
    </row>
    <row r="1750" spans="2:65" s="1" customFormat="1">
      <c r="B1750" s="34"/>
      <c r="D1750" s="151" t="s">
        <v>417</v>
      </c>
      <c r="F1750" s="152" t="s">
        <v>2840</v>
      </c>
      <c r="I1750" s="153"/>
      <c r="L1750" s="34"/>
      <c r="M1750" s="154"/>
      <c r="T1750" s="55"/>
      <c r="AT1750" s="19" t="s">
        <v>417</v>
      </c>
      <c r="AU1750" s="19" t="s">
        <v>80</v>
      </c>
    </row>
    <row r="1751" spans="2:65" s="12" customFormat="1">
      <c r="B1751" s="155"/>
      <c r="D1751" s="156" t="s">
        <v>419</v>
      </c>
      <c r="E1751" s="157" t="s">
        <v>3</v>
      </c>
      <c r="F1751" s="158" t="s">
        <v>2841</v>
      </c>
      <c r="H1751" s="159">
        <v>186.82400000000001</v>
      </c>
      <c r="I1751" s="160"/>
      <c r="L1751" s="155"/>
      <c r="M1751" s="161"/>
      <c r="T1751" s="162"/>
      <c r="AT1751" s="157" t="s">
        <v>419</v>
      </c>
      <c r="AU1751" s="157" t="s">
        <v>80</v>
      </c>
      <c r="AV1751" s="12" t="s">
        <v>80</v>
      </c>
      <c r="AW1751" s="12" t="s">
        <v>33</v>
      </c>
      <c r="AX1751" s="12" t="s">
        <v>72</v>
      </c>
      <c r="AY1751" s="157" t="s">
        <v>408</v>
      </c>
    </row>
    <row r="1752" spans="2:65" s="12" customFormat="1">
      <c r="B1752" s="155"/>
      <c r="D1752" s="156" t="s">
        <v>419</v>
      </c>
      <c r="E1752" s="157" t="s">
        <v>3</v>
      </c>
      <c r="F1752" s="158" t="s">
        <v>2842</v>
      </c>
      <c r="H1752" s="159">
        <v>4.2</v>
      </c>
      <c r="I1752" s="160"/>
      <c r="L1752" s="155"/>
      <c r="M1752" s="161"/>
      <c r="T1752" s="162"/>
      <c r="AT1752" s="157" t="s">
        <v>419</v>
      </c>
      <c r="AU1752" s="157" t="s">
        <v>80</v>
      </c>
      <c r="AV1752" s="12" t="s">
        <v>80</v>
      </c>
      <c r="AW1752" s="12" t="s">
        <v>33</v>
      </c>
      <c r="AX1752" s="12" t="s">
        <v>72</v>
      </c>
      <c r="AY1752" s="157" t="s">
        <v>408</v>
      </c>
    </row>
    <row r="1753" spans="2:65" s="12" customFormat="1">
      <c r="B1753" s="155"/>
      <c r="D1753" s="156" t="s">
        <v>419</v>
      </c>
      <c r="E1753" s="157" t="s">
        <v>3</v>
      </c>
      <c r="F1753" s="158" t="s">
        <v>2843</v>
      </c>
      <c r="H1753" s="159">
        <v>5.52</v>
      </c>
      <c r="I1753" s="160"/>
      <c r="L1753" s="155"/>
      <c r="M1753" s="161"/>
      <c r="T1753" s="162"/>
      <c r="AT1753" s="157" t="s">
        <v>419</v>
      </c>
      <c r="AU1753" s="157" t="s">
        <v>80</v>
      </c>
      <c r="AV1753" s="12" t="s">
        <v>80</v>
      </c>
      <c r="AW1753" s="12" t="s">
        <v>33</v>
      </c>
      <c r="AX1753" s="12" t="s">
        <v>72</v>
      </c>
      <c r="AY1753" s="157" t="s">
        <v>408</v>
      </c>
    </row>
    <row r="1754" spans="2:65" s="14" customFormat="1">
      <c r="B1754" s="170"/>
      <c r="D1754" s="156" t="s">
        <v>419</v>
      </c>
      <c r="E1754" s="171" t="s">
        <v>3</v>
      </c>
      <c r="F1754" s="172" t="s">
        <v>451</v>
      </c>
      <c r="H1754" s="173">
        <v>196.54400000000001</v>
      </c>
      <c r="I1754" s="174"/>
      <c r="L1754" s="170"/>
      <c r="M1754" s="175"/>
      <c r="T1754" s="176"/>
      <c r="AT1754" s="171" t="s">
        <v>419</v>
      </c>
      <c r="AU1754" s="171" t="s">
        <v>80</v>
      </c>
      <c r="AV1754" s="14" t="s">
        <v>415</v>
      </c>
      <c r="AW1754" s="14" t="s">
        <v>33</v>
      </c>
      <c r="AX1754" s="14" t="s">
        <v>76</v>
      </c>
      <c r="AY1754" s="171" t="s">
        <v>408</v>
      </c>
    </row>
    <row r="1755" spans="2:65" s="1" customFormat="1" ht="24.15" customHeight="1">
      <c r="B1755" s="137"/>
      <c r="C1755" s="138" t="s">
        <v>2844</v>
      </c>
      <c r="D1755" s="138" t="s">
        <v>411</v>
      </c>
      <c r="E1755" s="139" t="s">
        <v>1610</v>
      </c>
      <c r="F1755" s="140" t="s">
        <v>1611</v>
      </c>
      <c r="G1755" s="141" t="s">
        <v>117</v>
      </c>
      <c r="H1755" s="142">
        <v>196.54400000000001</v>
      </c>
      <c r="I1755" s="143"/>
      <c r="J1755" s="144">
        <f>ROUND(I1755*H1755,2)</f>
        <v>0</v>
      </c>
      <c r="K1755" s="140" t="s">
        <v>414</v>
      </c>
      <c r="L1755" s="34"/>
      <c r="M1755" s="145" t="s">
        <v>3</v>
      </c>
      <c r="N1755" s="146" t="s">
        <v>43</v>
      </c>
      <c r="P1755" s="147">
        <f>O1755*H1755</f>
        <v>0</v>
      </c>
      <c r="Q1755" s="147">
        <v>2.9999999999999997E-4</v>
      </c>
      <c r="R1755" s="147">
        <f>Q1755*H1755</f>
        <v>5.89632E-2</v>
      </c>
      <c r="S1755" s="147">
        <v>0</v>
      </c>
      <c r="T1755" s="148">
        <f>S1755*H1755</f>
        <v>0</v>
      </c>
      <c r="AR1755" s="149" t="s">
        <v>98</v>
      </c>
      <c r="AT1755" s="149" t="s">
        <v>411</v>
      </c>
      <c r="AU1755" s="149" t="s">
        <v>80</v>
      </c>
      <c r="AY1755" s="19" t="s">
        <v>408</v>
      </c>
      <c r="BE1755" s="150">
        <f>IF(N1755="základní",J1755,0)</f>
        <v>0</v>
      </c>
      <c r="BF1755" s="150">
        <f>IF(N1755="snížená",J1755,0)</f>
        <v>0</v>
      </c>
      <c r="BG1755" s="150">
        <f>IF(N1755="zákl. přenesená",J1755,0)</f>
        <v>0</v>
      </c>
      <c r="BH1755" s="150">
        <f>IF(N1755="sníž. přenesená",J1755,0)</f>
        <v>0</v>
      </c>
      <c r="BI1755" s="150">
        <f>IF(N1755="nulová",J1755,0)</f>
        <v>0</v>
      </c>
      <c r="BJ1755" s="19" t="s">
        <v>76</v>
      </c>
      <c r="BK1755" s="150">
        <f>ROUND(I1755*H1755,2)</f>
        <v>0</v>
      </c>
      <c r="BL1755" s="19" t="s">
        <v>98</v>
      </c>
      <c r="BM1755" s="149" t="s">
        <v>2845</v>
      </c>
    </row>
    <row r="1756" spans="2:65" s="1" customFormat="1">
      <c r="B1756" s="34"/>
      <c r="D1756" s="151" t="s">
        <v>417</v>
      </c>
      <c r="F1756" s="152" t="s">
        <v>1613</v>
      </c>
      <c r="I1756" s="153"/>
      <c r="L1756" s="34"/>
      <c r="M1756" s="154"/>
      <c r="T1756" s="55"/>
      <c r="AT1756" s="19" t="s">
        <v>417</v>
      </c>
      <c r="AU1756" s="19" t="s">
        <v>80</v>
      </c>
    </row>
    <row r="1757" spans="2:65" s="1" customFormat="1" ht="37.799999999999997" customHeight="1">
      <c r="B1757" s="137"/>
      <c r="C1757" s="138" t="s">
        <v>2846</v>
      </c>
      <c r="D1757" s="138" t="s">
        <v>411</v>
      </c>
      <c r="E1757" s="139" t="s">
        <v>2847</v>
      </c>
      <c r="F1757" s="140" t="s">
        <v>2848</v>
      </c>
      <c r="G1757" s="141" t="s">
        <v>117</v>
      </c>
      <c r="H1757" s="142">
        <v>196.54400000000001</v>
      </c>
      <c r="I1757" s="143"/>
      <c r="J1757" s="144">
        <f>ROUND(I1757*H1757,2)</f>
        <v>0</v>
      </c>
      <c r="K1757" s="140" t="s">
        <v>414</v>
      </c>
      <c r="L1757" s="34"/>
      <c r="M1757" s="145" t="s">
        <v>3</v>
      </c>
      <c r="N1757" s="146" t="s">
        <v>43</v>
      </c>
      <c r="P1757" s="147">
        <f>O1757*H1757</f>
        <v>0</v>
      </c>
      <c r="Q1757" s="147">
        <v>8.9680000000000003E-3</v>
      </c>
      <c r="R1757" s="147">
        <f>Q1757*H1757</f>
        <v>1.7626065920000002</v>
      </c>
      <c r="S1757" s="147">
        <v>0</v>
      </c>
      <c r="T1757" s="148">
        <f>S1757*H1757</f>
        <v>0</v>
      </c>
      <c r="AR1757" s="149" t="s">
        <v>98</v>
      </c>
      <c r="AT1757" s="149" t="s">
        <v>411</v>
      </c>
      <c r="AU1757" s="149" t="s">
        <v>80</v>
      </c>
      <c r="AY1757" s="19" t="s">
        <v>408</v>
      </c>
      <c r="BE1757" s="150">
        <f>IF(N1757="základní",J1757,0)</f>
        <v>0</v>
      </c>
      <c r="BF1757" s="150">
        <f>IF(N1757="snížená",J1757,0)</f>
        <v>0</v>
      </c>
      <c r="BG1757" s="150">
        <f>IF(N1757="zákl. přenesená",J1757,0)</f>
        <v>0</v>
      </c>
      <c r="BH1757" s="150">
        <f>IF(N1757="sníž. přenesená",J1757,0)</f>
        <v>0</v>
      </c>
      <c r="BI1757" s="150">
        <f>IF(N1757="nulová",J1757,0)</f>
        <v>0</v>
      </c>
      <c r="BJ1757" s="19" t="s">
        <v>76</v>
      </c>
      <c r="BK1757" s="150">
        <f>ROUND(I1757*H1757,2)</f>
        <v>0</v>
      </c>
      <c r="BL1757" s="19" t="s">
        <v>98</v>
      </c>
      <c r="BM1757" s="149" t="s">
        <v>2849</v>
      </c>
    </row>
    <row r="1758" spans="2:65" s="1" customFormat="1">
      <c r="B1758" s="34"/>
      <c r="D1758" s="151" t="s">
        <v>417</v>
      </c>
      <c r="F1758" s="152" t="s">
        <v>2850</v>
      </c>
      <c r="I1758" s="153"/>
      <c r="L1758" s="34"/>
      <c r="M1758" s="154"/>
      <c r="T1758" s="55"/>
      <c r="AT1758" s="19" t="s">
        <v>417</v>
      </c>
      <c r="AU1758" s="19" t="s">
        <v>80</v>
      </c>
    </row>
    <row r="1759" spans="2:65" s="1" customFormat="1" ht="44.25" customHeight="1">
      <c r="B1759" s="137"/>
      <c r="C1759" s="177" t="s">
        <v>2851</v>
      </c>
      <c r="D1759" s="177" t="s">
        <v>513</v>
      </c>
      <c r="E1759" s="178" t="s">
        <v>2852</v>
      </c>
      <c r="F1759" s="179" t="s">
        <v>2853</v>
      </c>
      <c r="G1759" s="180" t="s">
        <v>117</v>
      </c>
      <c r="H1759" s="181">
        <v>216.19800000000001</v>
      </c>
      <c r="I1759" s="182"/>
      <c r="J1759" s="183">
        <f>ROUND(I1759*H1759,2)</f>
        <v>0</v>
      </c>
      <c r="K1759" s="179" t="s">
        <v>414</v>
      </c>
      <c r="L1759" s="184"/>
      <c r="M1759" s="185" t="s">
        <v>3</v>
      </c>
      <c r="N1759" s="186" t="s">
        <v>43</v>
      </c>
      <c r="P1759" s="147">
        <f>O1759*H1759</f>
        <v>0</v>
      </c>
      <c r="Q1759" s="147">
        <v>2.1999999999999999E-2</v>
      </c>
      <c r="R1759" s="147">
        <f>Q1759*H1759</f>
        <v>4.7563560000000003</v>
      </c>
      <c r="S1759" s="147">
        <v>0</v>
      </c>
      <c r="T1759" s="148">
        <f>S1759*H1759</f>
        <v>0</v>
      </c>
      <c r="AR1759" s="149" t="s">
        <v>616</v>
      </c>
      <c r="AT1759" s="149" t="s">
        <v>513</v>
      </c>
      <c r="AU1759" s="149" t="s">
        <v>80</v>
      </c>
      <c r="AY1759" s="19" t="s">
        <v>408</v>
      </c>
      <c r="BE1759" s="150">
        <f>IF(N1759="základní",J1759,0)</f>
        <v>0</v>
      </c>
      <c r="BF1759" s="150">
        <f>IF(N1759="snížená",J1759,0)</f>
        <v>0</v>
      </c>
      <c r="BG1759" s="150">
        <f>IF(N1759="zákl. přenesená",J1759,0)</f>
        <v>0</v>
      </c>
      <c r="BH1759" s="150">
        <f>IF(N1759="sníž. přenesená",J1759,0)</f>
        <v>0</v>
      </c>
      <c r="BI1759" s="150">
        <f>IF(N1759="nulová",J1759,0)</f>
        <v>0</v>
      </c>
      <c r="BJ1759" s="19" t="s">
        <v>76</v>
      </c>
      <c r="BK1759" s="150">
        <f>ROUND(I1759*H1759,2)</f>
        <v>0</v>
      </c>
      <c r="BL1759" s="19" t="s">
        <v>98</v>
      </c>
      <c r="BM1759" s="149" t="s">
        <v>2854</v>
      </c>
    </row>
    <row r="1760" spans="2:65" s="12" customFormat="1">
      <c r="B1760" s="155"/>
      <c r="D1760" s="156" t="s">
        <v>419</v>
      </c>
      <c r="F1760" s="158" t="s">
        <v>2855</v>
      </c>
      <c r="H1760" s="159">
        <v>216.19800000000001</v>
      </c>
      <c r="I1760" s="160"/>
      <c r="L1760" s="155"/>
      <c r="M1760" s="161"/>
      <c r="T1760" s="162"/>
      <c r="AT1760" s="157" t="s">
        <v>419</v>
      </c>
      <c r="AU1760" s="157" t="s">
        <v>80</v>
      </c>
      <c r="AV1760" s="12" t="s">
        <v>80</v>
      </c>
      <c r="AW1760" s="12" t="s">
        <v>4</v>
      </c>
      <c r="AX1760" s="12" t="s">
        <v>76</v>
      </c>
      <c r="AY1760" s="157" t="s">
        <v>408</v>
      </c>
    </row>
    <row r="1761" spans="2:65" s="1" customFormat="1" ht="37.799999999999997" customHeight="1">
      <c r="B1761" s="137"/>
      <c r="C1761" s="138" t="s">
        <v>2856</v>
      </c>
      <c r="D1761" s="138" t="s">
        <v>411</v>
      </c>
      <c r="E1761" s="139" t="s">
        <v>2857</v>
      </c>
      <c r="F1761" s="140" t="s">
        <v>2858</v>
      </c>
      <c r="G1761" s="141" t="s">
        <v>650</v>
      </c>
      <c r="H1761" s="142">
        <v>7.05</v>
      </c>
      <c r="I1761" s="143"/>
      <c r="J1761" s="144">
        <f>ROUND(I1761*H1761,2)</f>
        <v>0</v>
      </c>
      <c r="K1761" s="140" t="s">
        <v>414</v>
      </c>
      <c r="L1761" s="34"/>
      <c r="M1761" s="145" t="s">
        <v>3</v>
      </c>
      <c r="N1761" s="146" t="s">
        <v>43</v>
      </c>
      <c r="P1761" s="147">
        <f>O1761*H1761</f>
        <v>0</v>
      </c>
      <c r="Q1761" s="147">
        <v>2.0000000000000001E-4</v>
      </c>
      <c r="R1761" s="147">
        <f>Q1761*H1761</f>
        <v>1.41E-3</v>
      </c>
      <c r="S1761" s="147">
        <v>0</v>
      </c>
      <c r="T1761" s="148">
        <f>S1761*H1761</f>
        <v>0</v>
      </c>
      <c r="AR1761" s="149" t="s">
        <v>98</v>
      </c>
      <c r="AT1761" s="149" t="s">
        <v>411</v>
      </c>
      <c r="AU1761" s="149" t="s">
        <v>80</v>
      </c>
      <c r="AY1761" s="19" t="s">
        <v>408</v>
      </c>
      <c r="BE1761" s="150">
        <f>IF(N1761="základní",J1761,0)</f>
        <v>0</v>
      </c>
      <c r="BF1761" s="150">
        <f>IF(N1761="snížená",J1761,0)</f>
        <v>0</v>
      </c>
      <c r="BG1761" s="150">
        <f>IF(N1761="zákl. přenesená",J1761,0)</f>
        <v>0</v>
      </c>
      <c r="BH1761" s="150">
        <f>IF(N1761="sníž. přenesená",J1761,0)</f>
        <v>0</v>
      </c>
      <c r="BI1761" s="150">
        <f>IF(N1761="nulová",J1761,0)</f>
        <v>0</v>
      </c>
      <c r="BJ1761" s="19" t="s">
        <v>76</v>
      </c>
      <c r="BK1761" s="150">
        <f>ROUND(I1761*H1761,2)</f>
        <v>0</v>
      </c>
      <c r="BL1761" s="19" t="s">
        <v>98</v>
      </c>
      <c r="BM1761" s="149" t="s">
        <v>2859</v>
      </c>
    </row>
    <row r="1762" spans="2:65" s="1" customFormat="1">
      <c r="B1762" s="34"/>
      <c r="D1762" s="151" t="s">
        <v>417</v>
      </c>
      <c r="F1762" s="152" t="s">
        <v>2860</v>
      </c>
      <c r="I1762" s="153"/>
      <c r="L1762" s="34"/>
      <c r="M1762" s="154"/>
      <c r="T1762" s="55"/>
      <c r="AT1762" s="19" t="s">
        <v>417</v>
      </c>
      <c r="AU1762" s="19" t="s">
        <v>80</v>
      </c>
    </row>
    <row r="1763" spans="2:65" s="12" customFormat="1">
      <c r="B1763" s="155"/>
      <c r="D1763" s="156" t="s">
        <v>419</v>
      </c>
      <c r="E1763" s="157" t="s">
        <v>3</v>
      </c>
      <c r="F1763" s="158" t="s">
        <v>2861</v>
      </c>
      <c r="H1763" s="159">
        <v>3.25</v>
      </c>
      <c r="I1763" s="160"/>
      <c r="L1763" s="155"/>
      <c r="M1763" s="161"/>
      <c r="T1763" s="162"/>
      <c r="AT1763" s="157" t="s">
        <v>419</v>
      </c>
      <c r="AU1763" s="157" t="s">
        <v>80</v>
      </c>
      <c r="AV1763" s="12" t="s">
        <v>80</v>
      </c>
      <c r="AW1763" s="12" t="s">
        <v>33</v>
      </c>
      <c r="AX1763" s="12" t="s">
        <v>72</v>
      </c>
      <c r="AY1763" s="157" t="s">
        <v>408</v>
      </c>
    </row>
    <row r="1764" spans="2:65" s="12" customFormat="1">
      <c r="B1764" s="155"/>
      <c r="D1764" s="156" t="s">
        <v>419</v>
      </c>
      <c r="E1764" s="157" t="s">
        <v>3</v>
      </c>
      <c r="F1764" s="158" t="s">
        <v>2862</v>
      </c>
      <c r="H1764" s="159">
        <v>2.8</v>
      </c>
      <c r="I1764" s="160"/>
      <c r="L1764" s="155"/>
      <c r="M1764" s="161"/>
      <c r="T1764" s="162"/>
      <c r="AT1764" s="157" t="s">
        <v>419</v>
      </c>
      <c r="AU1764" s="157" t="s">
        <v>80</v>
      </c>
      <c r="AV1764" s="12" t="s">
        <v>80</v>
      </c>
      <c r="AW1764" s="12" t="s">
        <v>33</v>
      </c>
      <c r="AX1764" s="12" t="s">
        <v>72</v>
      </c>
      <c r="AY1764" s="157" t="s">
        <v>408</v>
      </c>
    </row>
    <row r="1765" spans="2:65" s="12" customFormat="1">
      <c r="B1765" s="155"/>
      <c r="D1765" s="156" t="s">
        <v>419</v>
      </c>
      <c r="E1765" s="157" t="s">
        <v>3</v>
      </c>
      <c r="F1765" s="158" t="s">
        <v>2863</v>
      </c>
      <c r="H1765" s="159">
        <v>1</v>
      </c>
      <c r="I1765" s="160"/>
      <c r="L1765" s="155"/>
      <c r="M1765" s="161"/>
      <c r="T1765" s="162"/>
      <c r="AT1765" s="157" t="s">
        <v>419</v>
      </c>
      <c r="AU1765" s="157" t="s">
        <v>80</v>
      </c>
      <c r="AV1765" s="12" t="s">
        <v>80</v>
      </c>
      <c r="AW1765" s="12" t="s">
        <v>33</v>
      </c>
      <c r="AX1765" s="12" t="s">
        <v>72</v>
      </c>
      <c r="AY1765" s="157" t="s">
        <v>408</v>
      </c>
    </row>
    <row r="1766" spans="2:65" s="14" customFormat="1">
      <c r="B1766" s="170"/>
      <c r="D1766" s="156" t="s">
        <v>419</v>
      </c>
      <c r="E1766" s="171" t="s">
        <v>3</v>
      </c>
      <c r="F1766" s="172" t="s">
        <v>451</v>
      </c>
      <c r="H1766" s="173">
        <v>7.05</v>
      </c>
      <c r="I1766" s="174"/>
      <c r="L1766" s="170"/>
      <c r="M1766" s="175"/>
      <c r="T1766" s="176"/>
      <c r="AT1766" s="171" t="s">
        <v>419</v>
      </c>
      <c r="AU1766" s="171" t="s">
        <v>80</v>
      </c>
      <c r="AV1766" s="14" t="s">
        <v>415</v>
      </c>
      <c r="AW1766" s="14" t="s">
        <v>33</v>
      </c>
      <c r="AX1766" s="14" t="s">
        <v>76</v>
      </c>
      <c r="AY1766" s="171" t="s">
        <v>408</v>
      </c>
    </row>
    <row r="1767" spans="2:65" s="1" customFormat="1" ht="21.75" customHeight="1">
      <c r="B1767" s="137"/>
      <c r="C1767" s="177" t="s">
        <v>2864</v>
      </c>
      <c r="D1767" s="177" t="s">
        <v>513</v>
      </c>
      <c r="E1767" s="178" t="s">
        <v>2865</v>
      </c>
      <c r="F1767" s="179" t="s">
        <v>2866</v>
      </c>
      <c r="G1767" s="180" t="s">
        <v>650</v>
      </c>
      <c r="H1767" s="181">
        <v>7.7549999999999999</v>
      </c>
      <c r="I1767" s="182"/>
      <c r="J1767" s="183">
        <f>ROUND(I1767*H1767,2)</f>
        <v>0</v>
      </c>
      <c r="K1767" s="179" t="s">
        <v>414</v>
      </c>
      <c r="L1767" s="184"/>
      <c r="M1767" s="185" t="s">
        <v>3</v>
      </c>
      <c r="N1767" s="186" t="s">
        <v>43</v>
      </c>
      <c r="P1767" s="147">
        <f>O1767*H1767</f>
        <v>0</v>
      </c>
      <c r="Q1767" s="147">
        <v>2.5999999999999998E-4</v>
      </c>
      <c r="R1767" s="147">
        <f>Q1767*H1767</f>
        <v>2.0162999999999999E-3</v>
      </c>
      <c r="S1767" s="147">
        <v>0</v>
      </c>
      <c r="T1767" s="148">
        <f>S1767*H1767</f>
        <v>0</v>
      </c>
      <c r="AR1767" s="149" t="s">
        <v>616</v>
      </c>
      <c r="AT1767" s="149" t="s">
        <v>513</v>
      </c>
      <c r="AU1767" s="149" t="s">
        <v>80</v>
      </c>
      <c r="AY1767" s="19" t="s">
        <v>408</v>
      </c>
      <c r="BE1767" s="150">
        <f>IF(N1767="základní",J1767,0)</f>
        <v>0</v>
      </c>
      <c r="BF1767" s="150">
        <f>IF(N1767="snížená",J1767,0)</f>
        <v>0</v>
      </c>
      <c r="BG1767" s="150">
        <f>IF(N1767="zákl. přenesená",J1767,0)</f>
        <v>0</v>
      </c>
      <c r="BH1767" s="150">
        <f>IF(N1767="sníž. přenesená",J1767,0)</f>
        <v>0</v>
      </c>
      <c r="BI1767" s="150">
        <f>IF(N1767="nulová",J1767,0)</f>
        <v>0</v>
      </c>
      <c r="BJ1767" s="19" t="s">
        <v>76</v>
      </c>
      <c r="BK1767" s="150">
        <f>ROUND(I1767*H1767,2)</f>
        <v>0</v>
      </c>
      <c r="BL1767" s="19" t="s">
        <v>98</v>
      </c>
      <c r="BM1767" s="149" t="s">
        <v>2867</v>
      </c>
    </row>
    <row r="1768" spans="2:65" s="12" customFormat="1">
      <c r="B1768" s="155"/>
      <c r="D1768" s="156" t="s">
        <v>419</v>
      </c>
      <c r="F1768" s="158" t="s">
        <v>2868</v>
      </c>
      <c r="H1768" s="159">
        <v>7.7549999999999999</v>
      </c>
      <c r="I1768" s="160"/>
      <c r="L1768" s="155"/>
      <c r="M1768" s="161"/>
      <c r="T1768" s="162"/>
      <c r="AT1768" s="157" t="s">
        <v>419</v>
      </c>
      <c r="AU1768" s="157" t="s">
        <v>80</v>
      </c>
      <c r="AV1768" s="12" t="s">
        <v>80</v>
      </c>
      <c r="AW1768" s="12" t="s">
        <v>4</v>
      </c>
      <c r="AX1768" s="12" t="s">
        <v>76</v>
      </c>
      <c r="AY1768" s="157" t="s">
        <v>408</v>
      </c>
    </row>
    <row r="1769" spans="2:65" s="1" customFormat="1" ht="37.799999999999997" customHeight="1">
      <c r="B1769" s="137"/>
      <c r="C1769" s="138" t="s">
        <v>2869</v>
      </c>
      <c r="D1769" s="138" t="s">
        <v>411</v>
      </c>
      <c r="E1769" s="139" t="s">
        <v>2870</v>
      </c>
      <c r="F1769" s="140" t="s">
        <v>2871</v>
      </c>
      <c r="G1769" s="141" t="s">
        <v>650</v>
      </c>
      <c r="H1769" s="142">
        <v>99.183999999999997</v>
      </c>
      <c r="I1769" s="143"/>
      <c r="J1769" s="144">
        <f>ROUND(I1769*H1769,2)</f>
        <v>0</v>
      </c>
      <c r="K1769" s="140" t="s">
        <v>414</v>
      </c>
      <c r="L1769" s="34"/>
      <c r="M1769" s="145" t="s">
        <v>3</v>
      </c>
      <c r="N1769" s="146" t="s">
        <v>43</v>
      </c>
      <c r="P1769" s="147">
        <f>O1769*H1769</f>
        <v>0</v>
      </c>
      <c r="Q1769" s="147">
        <v>3.0299999999999999E-4</v>
      </c>
      <c r="R1769" s="147">
        <f>Q1769*H1769</f>
        <v>3.0052751999999999E-2</v>
      </c>
      <c r="S1769" s="147">
        <v>0</v>
      </c>
      <c r="T1769" s="148">
        <f>S1769*H1769</f>
        <v>0</v>
      </c>
      <c r="AR1769" s="149" t="s">
        <v>98</v>
      </c>
      <c r="AT1769" s="149" t="s">
        <v>411</v>
      </c>
      <c r="AU1769" s="149" t="s">
        <v>80</v>
      </c>
      <c r="AY1769" s="19" t="s">
        <v>408</v>
      </c>
      <c r="BE1769" s="150">
        <f>IF(N1769="základní",J1769,0)</f>
        <v>0</v>
      </c>
      <c r="BF1769" s="150">
        <f>IF(N1769="snížená",J1769,0)</f>
        <v>0</v>
      </c>
      <c r="BG1769" s="150">
        <f>IF(N1769="zákl. přenesená",J1769,0)</f>
        <v>0</v>
      </c>
      <c r="BH1769" s="150">
        <f>IF(N1769="sníž. přenesená",J1769,0)</f>
        <v>0</v>
      </c>
      <c r="BI1769" s="150">
        <f>IF(N1769="nulová",J1769,0)</f>
        <v>0</v>
      </c>
      <c r="BJ1769" s="19" t="s">
        <v>76</v>
      </c>
      <c r="BK1769" s="150">
        <f>ROUND(I1769*H1769,2)</f>
        <v>0</v>
      </c>
      <c r="BL1769" s="19" t="s">
        <v>98</v>
      </c>
      <c r="BM1769" s="149" t="s">
        <v>2872</v>
      </c>
    </row>
    <row r="1770" spans="2:65" s="1" customFormat="1">
      <c r="B1770" s="34"/>
      <c r="D1770" s="151" t="s">
        <v>417</v>
      </c>
      <c r="F1770" s="152" t="s">
        <v>2873</v>
      </c>
      <c r="I1770" s="153"/>
      <c r="L1770" s="34"/>
      <c r="M1770" s="154"/>
      <c r="T1770" s="55"/>
      <c r="AT1770" s="19" t="s">
        <v>417</v>
      </c>
      <c r="AU1770" s="19" t="s">
        <v>80</v>
      </c>
    </row>
    <row r="1771" spans="2:65" s="12" customFormat="1">
      <c r="B1771" s="155"/>
      <c r="D1771" s="156" t="s">
        <v>419</v>
      </c>
      <c r="E1771" s="157" t="s">
        <v>3</v>
      </c>
      <c r="F1771" s="158" t="s">
        <v>233</v>
      </c>
      <c r="H1771" s="159">
        <v>72.39</v>
      </c>
      <c r="I1771" s="160"/>
      <c r="L1771" s="155"/>
      <c r="M1771" s="161"/>
      <c r="T1771" s="162"/>
      <c r="AT1771" s="157" t="s">
        <v>419</v>
      </c>
      <c r="AU1771" s="157" t="s">
        <v>80</v>
      </c>
      <c r="AV1771" s="12" t="s">
        <v>80</v>
      </c>
      <c r="AW1771" s="12" t="s">
        <v>33</v>
      </c>
      <c r="AX1771" s="12" t="s">
        <v>72</v>
      </c>
      <c r="AY1771" s="157" t="s">
        <v>408</v>
      </c>
    </row>
    <row r="1772" spans="2:65" s="12" customFormat="1">
      <c r="B1772" s="155"/>
      <c r="D1772" s="156" t="s">
        <v>419</v>
      </c>
      <c r="E1772" s="157" t="s">
        <v>3</v>
      </c>
      <c r="F1772" s="158" t="s">
        <v>239</v>
      </c>
      <c r="H1772" s="159">
        <v>22.898</v>
      </c>
      <c r="I1772" s="160"/>
      <c r="L1772" s="155"/>
      <c r="M1772" s="161"/>
      <c r="T1772" s="162"/>
      <c r="AT1772" s="157" t="s">
        <v>419</v>
      </c>
      <c r="AU1772" s="157" t="s">
        <v>80</v>
      </c>
      <c r="AV1772" s="12" t="s">
        <v>80</v>
      </c>
      <c r="AW1772" s="12" t="s">
        <v>33</v>
      </c>
      <c r="AX1772" s="12" t="s">
        <v>72</v>
      </c>
      <c r="AY1772" s="157" t="s">
        <v>408</v>
      </c>
    </row>
    <row r="1773" spans="2:65" s="12" customFormat="1">
      <c r="B1773" s="155"/>
      <c r="D1773" s="156" t="s">
        <v>419</v>
      </c>
      <c r="E1773" s="157" t="s">
        <v>3</v>
      </c>
      <c r="F1773" s="158" t="s">
        <v>246</v>
      </c>
      <c r="H1773" s="159">
        <v>36.61</v>
      </c>
      <c r="I1773" s="160"/>
      <c r="L1773" s="155"/>
      <c r="M1773" s="161"/>
      <c r="T1773" s="162"/>
      <c r="AT1773" s="157" t="s">
        <v>419</v>
      </c>
      <c r="AU1773" s="157" t="s">
        <v>80</v>
      </c>
      <c r="AV1773" s="12" t="s">
        <v>80</v>
      </c>
      <c r="AW1773" s="12" t="s">
        <v>33</v>
      </c>
      <c r="AX1773" s="12" t="s">
        <v>72</v>
      </c>
      <c r="AY1773" s="157" t="s">
        <v>408</v>
      </c>
    </row>
    <row r="1774" spans="2:65" s="13" customFormat="1">
      <c r="B1774" s="164"/>
      <c r="D1774" s="156" t="s">
        <v>419</v>
      </c>
      <c r="E1774" s="165" t="s">
        <v>3</v>
      </c>
      <c r="F1774" s="166" t="s">
        <v>2874</v>
      </c>
      <c r="H1774" s="165" t="s">
        <v>3</v>
      </c>
      <c r="I1774" s="167"/>
      <c r="L1774" s="164"/>
      <c r="M1774" s="168"/>
      <c r="T1774" s="169"/>
      <c r="AT1774" s="165" t="s">
        <v>419</v>
      </c>
      <c r="AU1774" s="165" t="s">
        <v>80</v>
      </c>
      <c r="AV1774" s="13" t="s">
        <v>76</v>
      </c>
      <c r="AW1774" s="13" t="s">
        <v>33</v>
      </c>
      <c r="AX1774" s="13" t="s">
        <v>72</v>
      </c>
      <c r="AY1774" s="165" t="s">
        <v>408</v>
      </c>
    </row>
    <row r="1775" spans="2:65" s="12" customFormat="1" ht="30.6">
      <c r="B1775" s="155"/>
      <c r="D1775" s="156" t="s">
        <v>419</v>
      </c>
      <c r="E1775" s="157" t="s">
        <v>3</v>
      </c>
      <c r="F1775" s="158" t="s">
        <v>2875</v>
      </c>
      <c r="H1775" s="159">
        <v>-20.079999999999998</v>
      </c>
      <c r="I1775" s="160"/>
      <c r="L1775" s="155"/>
      <c r="M1775" s="161"/>
      <c r="T1775" s="162"/>
      <c r="AT1775" s="157" t="s">
        <v>419</v>
      </c>
      <c r="AU1775" s="157" t="s">
        <v>80</v>
      </c>
      <c r="AV1775" s="12" t="s">
        <v>80</v>
      </c>
      <c r="AW1775" s="12" t="s">
        <v>33</v>
      </c>
      <c r="AX1775" s="12" t="s">
        <v>72</v>
      </c>
      <c r="AY1775" s="157" t="s">
        <v>408</v>
      </c>
    </row>
    <row r="1776" spans="2:65" s="12" customFormat="1">
      <c r="B1776" s="155"/>
      <c r="D1776" s="156" t="s">
        <v>419</v>
      </c>
      <c r="E1776" s="157" t="s">
        <v>3</v>
      </c>
      <c r="F1776" s="158" t="s">
        <v>2876</v>
      </c>
      <c r="H1776" s="159">
        <v>-9.3339999999999996</v>
      </c>
      <c r="I1776" s="160"/>
      <c r="L1776" s="155"/>
      <c r="M1776" s="161"/>
      <c r="T1776" s="162"/>
      <c r="AT1776" s="157" t="s">
        <v>419</v>
      </c>
      <c r="AU1776" s="157" t="s">
        <v>80</v>
      </c>
      <c r="AV1776" s="12" t="s">
        <v>80</v>
      </c>
      <c r="AW1776" s="12" t="s">
        <v>33</v>
      </c>
      <c r="AX1776" s="12" t="s">
        <v>72</v>
      </c>
      <c r="AY1776" s="157" t="s">
        <v>408</v>
      </c>
    </row>
    <row r="1777" spans="2:65" s="12" customFormat="1">
      <c r="B1777" s="155"/>
      <c r="D1777" s="156" t="s">
        <v>419</v>
      </c>
      <c r="E1777" s="157" t="s">
        <v>3</v>
      </c>
      <c r="F1777" s="158" t="s">
        <v>2877</v>
      </c>
      <c r="H1777" s="159">
        <v>-3.8</v>
      </c>
      <c r="I1777" s="160"/>
      <c r="L1777" s="155"/>
      <c r="M1777" s="161"/>
      <c r="T1777" s="162"/>
      <c r="AT1777" s="157" t="s">
        <v>419</v>
      </c>
      <c r="AU1777" s="157" t="s">
        <v>80</v>
      </c>
      <c r="AV1777" s="12" t="s">
        <v>80</v>
      </c>
      <c r="AW1777" s="12" t="s">
        <v>33</v>
      </c>
      <c r="AX1777" s="12" t="s">
        <v>72</v>
      </c>
      <c r="AY1777" s="157" t="s">
        <v>408</v>
      </c>
    </row>
    <row r="1778" spans="2:65" s="13" customFormat="1">
      <c r="B1778" s="164"/>
      <c r="D1778" s="156" t="s">
        <v>419</v>
      </c>
      <c r="E1778" s="165" t="s">
        <v>3</v>
      </c>
      <c r="F1778" s="166" t="s">
        <v>2878</v>
      </c>
      <c r="H1778" s="165" t="s">
        <v>3</v>
      </c>
      <c r="I1778" s="167"/>
      <c r="L1778" s="164"/>
      <c r="M1778" s="168"/>
      <c r="T1778" s="169"/>
      <c r="AT1778" s="165" t="s">
        <v>419</v>
      </c>
      <c r="AU1778" s="165" t="s">
        <v>80</v>
      </c>
      <c r="AV1778" s="13" t="s">
        <v>76</v>
      </c>
      <c r="AW1778" s="13" t="s">
        <v>33</v>
      </c>
      <c r="AX1778" s="13" t="s">
        <v>72</v>
      </c>
      <c r="AY1778" s="165" t="s">
        <v>408</v>
      </c>
    </row>
    <row r="1779" spans="2:65" s="12" customFormat="1">
      <c r="B1779" s="155"/>
      <c r="D1779" s="156" t="s">
        <v>419</v>
      </c>
      <c r="E1779" s="157" t="s">
        <v>3</v>
      </c>
      <c r="F1779" s="158" t="s">
        <v>2879</v>
      </c>
      <c r="H1779" s="159">
        <v>0</v>
      </c>
      <c r="I1779" s="160"/>
      <c r="L1779" s="155"/>
      <c r="M1779" s="161"/>
      <c r="T1779" s="162"/>
      <c r="AT1779" s="157" t="s">
        <v>419</v>
      </c>
      <c r="AU1779" s="157" t="s">
        <v>80</v>
      </c>
      <c r="AV1779" s="12" t="s">
        <v>80</v>
      </c>
      <c r="AW1779" s="12" t="s">
        <v>33</v>
      </c>
      <c r="AX1779" s="12" t="s">
        <v>72</v>
      </c>
      <c r="AY1779" s="157" t="s">
        <v>408</v>
      </c>
    </row>
    <row r="1780" spans="2:65" s="12" customFormat="1">
      <c r="B1780" s="155"/>
      <c r="D1780" s="156" t="s">
        <v>419</v>
      </c>
      <c r="E1780" s="157" t="s">
        <v>3</v>
      </c>
      <c r="F1780" s="158" t="s">
        <v>2880</v>
      </c>
      <c r="H1780" s="159">
        <v>0.5</v>
      </c>
      <c r="I1780" s="160"/>
      <c r="L1780" s="155"/>
      <c r="M1780" s="161"/>
      <c r="T1780" s="162"/>
      <c r="AT1780" s="157" t="s">
        <v>419</v>
      </c>
      <c r="AU1780" s="157" t="s">
        <v>80</v>
      </c>
      <c r="AV1780" s="12" t="s">
        <v>80</v>
      </c>
      <c r="AW1780" s="12" t="s">
        <v>33</v>
      </c>
      <c r="AX1780" s="12" t="s">
        <v>72</v>
      </c>
      <c r="AY1780" s="157" t="s">
        <v>408</v>
      </c>
    </row>
    <row r="1781" spans="2:65" s="12" customFormat="1">
      <c r="B1781" s="155"/>
      <c r="D1781" s="156" t="s">
        <v>419</v>
      </c>
      <c r="E1781" s="157" t="s">
        <v>3</v>
      </c>
      <c r="F1781" s="158" t="s">
        <v>2881</v>
      </c>
      <c r="H1781" s="159">
        <v>0</v>
      </c>
      <c r="I1781" s="160"/>
      <c r="L1781" s="155"/>
      <c r="M1781" s="161"/>
      <c r="T1781" s="162"/>
      <c r="AT1781" s="157" t="s">
        <v>419</v>
      </c>
      <c r="AU1781" s="157" t="s">
        <v>80</v>
      </c>
      <c r="AV1781" s="12" t="s">
        <v>80</v>
      </c>
      <c r="AW1781" s="12" t="s">
        <v>33</v>
      </c>
      <c r="AX1781" s="12" t="s">
        <v>72</v>
      </c>
      <c r="AY1781" s="157" t="s">
        <v>408</v>
      </c>
    </row>
    <row r="1782" spans="2:65" s="14" customFormat="1">
      <c r="B1782" s="170"/>
      <c r="D1782" s="156" t="s">
        <v>419</v>
      </c>
      <c r="E1782" s="171" t="s">
        <v>3</v>
      </c>
      <c r="F1782" s="172" t="s">
        <v>451</v>
      </c>
      <c r="H1782" s="173">
        <v>99.183999999999997</v>
      </c>
      <c r="I1782" s="174"/>
      <c r="L1782" s="170"/>
      <c r="M1782" s="175"/>
      <c r="T1782" s="176"/>
      <c r="AT1782" s="171" t="s">
        <v>419</v>
      </c>
      <c r="AU1782" s="171" t="s">
        <v>80</v>
      </c>
      <c r="AV1782" s="14" t="s">
        <v>415</v>
      </c>
      <c r="AW1782" s="14" t="s">
        <v>33</v>
      </c>
      <c r="AX1782" s="14" t="s">
        <v>76</v>
      </c>
      <c r="AY1782" s="171" t="s">
        <v>408</v>
      </c>
    </row>
    <row r="1783" spans="2:65" s="1" customFormat="1" ht="16.5" customHeight="1">
      <c r="B1783" s="137"/>
      <c r="C1783" s="138" t="s">
        <v>2882</v>
      </c>
      <c r="D1783" s="138" t="s">
        <v>411</v>
      </c>
      <c r="E1783" s="139" t="s">
        <v>2883</v>
      </c>
      <c r="F1783" s="140" t="s">
        <v>2884</v>
      </c>
      <c r="G1783" s="141" t="s">
        <v>650</v>
      </c>
      <c r="H1783" s="142">
        <v>99.183999999999997</v>
      </c>
      <c r="I1783" s="143"/>
      <c r="J1783" s="144">
        <f>ROUND(I1783*H1783,2)</f>
        <v>0</v>
      </c>
      <c r="K1783" s="140" t="s">
        <v>414</v>
      </c>
      <c r="L1783" s="34"/>
      <c r="M1783" s="145" t="s">
        <v>3</v>
      </c>
      <c r="N1783" s="146" t="s">
        <v>43</v>
      </c>
      <c r="P1783" s="147">
        <f>O1783*H1783</f>
        <v>0</v>
      </c>
      <c r="Q1783" s="147">
        <v>3.0000000000000001E-5</v>
      </c>
      <c r="R1783" s="147">
        <f>Q1783*H1783</f>
        <v>2.9755200000000002E-3</v>
      </c>
      <c r="S1783" s="147">
        <v>0</v>
      </c>
      <c r="T1783" s="148">
        <f>S1783*H1783</f>
        <v>0</v>
      </c>
      <c r="AR1783" s="149" t="s">
        <v>98</v>
      </c>
      <c r="AT1783" s="149" t="s">
        <v>411</v>
      </c>
      <c r="AU1783" s="149" t="s">
        <v>80</v>
      </c>
      <c r="AY1783" s="19" t="s">
        <v>408</v>
      </c>
      <c r="BE1783" s="150">
        <f>IF(N1783="základní",J1783,0)</f>
        <v>0</v>
      </c>
      <c r="BF1783" s="150">
        <f>IF(N1783="snížená",J1783,0)</f>
        <v>0</v>
      </c>
      <c r="BG1783" s="150">
        <f>IF(N1783="zákl. přenesená",J1783,0)</f>
        <v>0</v>
      </c>
      <c r="BH1783" s="150">
        <f>IF(N1783="sníž. přenesená",J1783,0)</f>
        <v>0</v>
      </c>
      <c r="BI1783" s="150">
        <f>IF(N1783="nulová",J1783,0)</f>
        <v>0</v>
      </c>
      <c r="BJ1783" s="19" t="s">
        <v>76</v>
      </c>
      <c r="BK1783" s="150">
        <f>ROUND(I1783*H1783,2)</f>
        <v>0</v>
      </c>
      <c r="BL1783" s="19" t="s">
        <v>98</v>
      </c>
      <c r="BM1783" s="149" t="s">
        <v>2885</v>
      </c>
    </row>
    <row r="1784" spans="2:65" s="1" customFormat="1">
      <c r="B1784" s="34"/>
      <c r="D1784" s="151" t="s">
        <v>417</v>
      </c>
      <c r="F1784" s="152" t="s">
        <v>2886</v>
      </c>
      <c r="I1784" s="153"/>
      <c r="L1784" s="34"/>
      <c r="M1784" s="154"/>
      <c r="T1784" s="55"/>
      <c r="AT1784" s="19" t="s">
        <v>417</v>
      </c>
      <c r="AU1784" s="19" t="s">
        <v>80</v>
      </c>
    </row>
    <row r="1785" spans="2:65" s="1" customFormat="1" ht="16.5" customHeight="1">
      <c r="B1785" s="137"/>
      <c r="C1785" s="138" t="s">
        <v>2887</v>
      </c>
      <c r="D1785" s="138" t="s">
        <v>411</v>
      </c>
      <c r="E1785" s="139" t="s">
        <v>2888</v>
      </c>
      <c r="F1785" s="140" t="s">
        <v>2889</v>
      </c>
      <c r="G1785" s="141" t="s">
        <v>650</v>
      </c>
      <c r="H1785" s="142">
        <v>99.183999999999997</v>
      </c>
      <c r="I1785" s="143"/>
      <c r="J1785" s="144">
        <f>ROUND(I1785*H1785,2)</f>
        <v>0</v>
      </c>
      <c r="K1785" s="140" t="s">
        <v>414</v>
      </c>
      <c r="L1785" s="34"/>
      <c r="M1785" s="145" t="s">
        <v>3</v>
      </c>
      <c r="N1785" s="146" t="s">
        <v>43</v>
      </c>
      <c r="P1785" s="147">
        <f>O1785*H1785</f>
        <v>0</v>
      </c>
      <c r="Q1785" s="147">
        <v>1.1620000000000001E-4</v>
      </c>
      <c r="R1785" s="147">
        <f>Q1785*H1785</f>
        <v>1.15251808E-2</v>
      </c>
      <c r="S1785" s="147">
        <v>0</v>
      </c>
      <c r="T1785" s="148">
        <f>S1785*H1785</f>
        <v>0</v>
      </c>
      <c r="AR1785" s="149" t="s">
        <v>98</v>
      </c>
      <c r="AT1785" s="149" t="s">
        <v>411</v>
      </c>
      <c r="AU1785" s="149" t="s">
        <v>80</v>
      </c>
      <c r="AY1785" s="19" t="s">
        <v>408</v>
      </c>
      <c r="BE1785" s="150">
        <f>IF(N1785="základní",J1785,0)</f>
        <v>0</v>
      </c>
      <c r="BF1785" s="150">
        <f>IF(N1785="snížená",J1785,0)</f>
        <v>0</v>
      </c>
      <c r="BG1785" s="150">
        <f>IF(N1785="zákl. přenesená",J1785,0)</f>
        <v>0</v>
      </c>
      <c r="BH1785" s="150">
        <f>IF(N1785="sníž. přenesená",J1785,0)</f>
        <v>0</v>
      </c>
      <c r="BI1785" s="150">
        <f>IF(N1785="nulová",J1785,0)</f>
        <v>0</v>
      </c>
      <c r="BJ1785" s="19" t="s">
        <v>76</v>
      </c>
      <c r="BK1785" s="150">
        <f>ROUND(I1785*H1785,2)</f>
        <v>0</v>
      </c>
      <c r="BL1785" s="19" t="s">
        <v>98</v>
      </c>
      <c r="BM1785" s="149" t="s">
        <v>2890</v>
      </c>
    </row>
    <row r="1786" spans="2:65" s="1" customFormat="1">
      <c r="B1786" s="34"/>
      <c r="D1786" s="151" t="s">
        <v>417</v>
      </c>
      <c r="F1786" s="152" t="s">
        <v>2891</v>
      </c>
      <c r="I1786" s="153"/>
      <c r="L1786" s="34"/>
      <c r="M1786" s="154"/>
      <c r="T1786" s="55"/>
      <c r="AT1786" s="19" t="s">
        <v>417</v>
      </c>
      <c r="AU1786" s="19" t="s">
        <v>80</v>
      </c>
    </row>
    <row r="1787" spans="2:65" s="1" customFormat="1" ht="24.15" customHeight="1">
      <c r="B1787" s="137"/>
      <c r="C1787" s="138" t="s">
        <v>2892</v>
      </c>
      <c r="D1787" s="138" t="s">
        <v>411</v>
      </c>
      <c r="E1787" s="139" t="s">
        <v>2893</v>
      </c>
      <c r="F1787" s="140" t="s">
        <v>2894</v>
      </c>
      <c r="G1787" s="141" t="s">
        <v>650</v>
      </c>
      <c r="H1787" s="142">
        <v>99.183999999999997</v>
      </c>
      <c r="I1787" s="143"/>
      <c r="J1787" s="144">
        <f>ROUND(I1787*H1787,2)</f>
        <v>0</v>
      </c>
      <c r="K1787" s="140" t="s">
        <v>414</v>
      </c>
      <c r="L1787" s="34"/>
      <c r="M1787" s="145" t="s">
        <v>3</v>
      </c>
      <c r="N1787" s="146" t="s">
        <v>43</v>
      </c>
      <c r="P1787" s="147">
        <f>O1787*H1787</f>
        <v>0</v>
      </c>
      <c r="Q1787" s="147">
        <v>0</v>
      </c>
      <c r="R1787" s="147">
        <f>Q1787*H1787</f>
        <v>0</v>
      </c>
      <c r="S1787" s="147">
        <v>0</v>
      </c>
      <c r="T1787" s="148">
        <f>S1787*H1787</f>
        <v>0</v>
      </c>
      <c r="AR1787" s="149" t="s">
        <v>98</v>
      </c>
      <c r="AT1787" s="149" t="s">
        <v>411</v>
      </c>
      <c r="AU1787" s="149" t="s">
        <v>80</v>
      </c>
      <c r="AY1787" s="19" t="s">
        <v>408</v>
      </c>
      <c r="BE1787" s="150">
        <f>IF(N1787="základní",J1787,0)</f>
        <v>0</v>
      </c>
      <c r="BF1787" s="150">
        <f>IF(N1787="snížená",J1787,0)</f>
        <v>0</v>
      </c>
      <c r="BG1787" s="150">
        <f>IF(N1787="zákl. přenesená",J1787,0)</f>
        <v>0</v>
      </c>
      <c r="BH1787" s="150">
        <f>IF(N1787="sníž. přenesená",J1787,0)</f>
        <v>0</v>
      </c>
      <c r="BI1787" s="150">
        <f>IF(N1787="nulová",J1787,0)</f>
        <v>0</v>
      </c>
      <c r="BJ1787" s="19" t="s">
        <v>76</v>
      </c>
      <c r="BK1787" s="150">
        <f>ROUND(I1787*H1787,2)</f>
        <v>0</v>
      </c>
      <c r="BL1787" s="19" t="s">
        <v>98</v>
      </c>
      <c r="BM1787" s="149" t="s">
        <v>2895</v>
      </c>
    </row>
    <row r="1788" spans="2:65" s="1" customFormat="1">
      <c r="B1788" s="34"/>
      <c r="D1788" s="151" t="s">
        <v>417</v>
      </c>
      <c r="F1788" s="152" t="s">
        <v>2896</v>
      </c>
      <c r="I1788" s="153"/>
      <c r="L1788" s="34"/>
      <c r="M1788" s="154"/>
      <c r="T1788" s="55"/>
      <c r="AT1788" s="19" t="s">
        <v>417</v>
      </c>
      <c r="AU1788" s="19" t="s">
        <v>80</v>
      </c>
    </row>
    <row r="1789" spans="2:65" s="1" customFormat="1" ht="37.799999999999997" customHeight="1">
      <c r="B1789" s="137"/>
      <c r="C1789" s="177" t="s">
        <v>2897</v>
      </c>
      <c r="D1789" s="177" t="s">
        <v>513</v>
      </c>
      <c r="E1789" s="178" t="s">
        <v>2898</v>
      </c>
      <c r="F1789" s="179" t="s">
        <v>2899</v>
      </c>
      <c r="G1789" s="180" t="s">
        <v>117</v>
      </c>
      <c r="H1789" s="181">
        <v>14.878</v>
      </c>
      <c r="I1789" s="182"/>
      <c r="J1789" s="183">
        <f>ROUND(I1789*H1789,2)</f>
        <v>0</v>
      </c>
      <c r="K1789" s="179" t="s">
        <v>414</v>
      </c>
      <c r="L1789" s="184"/>
      <c r="M1789" s="185" t="s">
        <v>3</v>
      </c>
      <c r="N1789" s="186" t="s">
        <v>43</v>
      </c>
      <c r="P1789" s="147">
        <f>O1789*H1789</f>
        <v>0</v>
      </c>
      <c r="Q1789" s="147">
        <v>2.1999999999999999E-2</v>
      </c>
      <c r="R1789" s="147">
        <f>Q1789*H1789</f>
        <v>0.327316</v>
      </c>
      <c r="S1789" s="147">
        <v>0</v>
      </c>
      <c r="T1789" s="148">
        <f>S1789*H1789</f>
        <v>0</v>
      </c>
      <c r="AR1789" s="149" t="s">
        <v>616</v>
      </c>
      <c r="AT1789" s="149" t="s">
        <v>513</v>
      </c>
      <c r="AU1789" s="149" t="s">
        <v>80</v>
      </c>
      <c r="AY1789" s="19" t="s">
        <v>408</v>
      </c>
      <c r="BE1789" s="150">
        <f>IF(N1789="základní",J1789,0)</f>
        <v>0</v>
      </c>
      <c r="BF1789" s="150">
        <f>IF(N1789="snížená",J1789,0)</f>
        <v>0</v>
      </c>
      <c r="BG1789" s="150">
        <f>IF(N1789="zákl. přenesená",J1789,0)</f>
        <v>0</v>
      </c>
      <c r="BH1789" s="150">
        <f>IF(N1789="sníž. přenesená",J1789,0)</f>
        <v>0</v>
      </c>
      <c r="BI1789" s="150">
        <f>IF(N1789="nulová",J1789,0)</f>
        <v>0</v>
      </c>
      <c r="BJ1789" s="19" t="s">
        <v>76</v>
      </c>
      <c r="BK1789" s="150">
        <f>ROUND(I1789*H1789,2)</f>
        <v>0</v>
      </c>
      <c r="BL1789" s="19" t="s">
        <v>98</v>
      </c>
      <c r="BM1789" s="149" t="s">
        <v>2900</v>
      </c>
    </row>
    <row r="1790" spans="2:65" s="12" customFormat="1">
      <c r="B1790" s="155"/>
      <c r="D1790" s="156" t="s">
        <v>419</v>
      </c>
      <c r="F1790" s="158" t="s">
        <v>2901</v>
      </c>
      <c r="H1790" s="159">
        <v>14.878</v>
      </c>
      <c r="I1790" s="160"/>
      <c r="L1790" s="155"/>
      <c r="M1790" s="161"/>
      <c r="T1790" s="162"/>
      <c r="AT1790" s="157" t="s">
        <v>419</v>
      </c>
      <c r="AU1790" s="157" t="s">
        <v>80</v>
      </c>
      <c r="AV1790" s="12" t="s">
        <v>80</v>
      </c>
      <c r="AW1790" s="12" t="s">
        <v>4</v>
      </c>
      <c r="AX1790" s="12" t="s">
        <v>76</v>
      </c>
      <c r="AY1790" s="157" t="s">
        <v>408</v>
      </c>
    </row>
    <row r="1791" spans="2:65" s="1" customFormat="1" ht="49.05" customHeight="1">
      <c r="B1791" s="137"/>
      <c r="C1791" s="138" t="s">
        <v>2902</v>
      </c>
      <c r="D1791" s="138" t="s">
        <v>411</v>
      </c>
      <c r="E1791" s="139" t="s">
        <v>2903</v>
      </c>
      <c r="F1791" s="140" t="s">
        <v>2904</v>
      </c>
      <c r="G1791" s="141" t="s">
        <v>501</v>
      </c>
      <c r="H1791" s="142">
        <v>7.88</v>
      </c>
      <c r="I1791" s="143"/>
      <c r="J1791" s="144">
        <f>ROUND(I1791*H1791,2)</f>
        <v>0</v>
      </c>
      <c r="K1791" s="140" t="s">
        <v>414</v>
      </c>
      <c r="L1791" s="34"/>
      <c r="M1791" s="145" t="s">
        <v>3</v>
      </c>
      <c r="N1791" s="146" t="s">
        <v>43</v>
      </c>
      <c r="P1791" s="147">
        <f>O1791*H1791</f>
        <v>0</v>
      </c>
      <c r="Q1791" s="147">
        <v>0</v>
      </c>
      <c r="R1791" s="147">
        <f>Q1791*H1791</f>
        <v>0</v>
      </c>
      <c r="S1791" s="147">
        <v>0</v>
      </c>
      <c r="T1791" s="148">
        <f>S1791*H1791</f>
        <v>0</v>
      </c>
      <c r="AR1791" s="149" t="s">
        <v>98</v>
      </c>
      <c r="AT1791" s="149" t="s">
        <v>411</v>
      </c>
      <c r="AU1791" s="149" t="s">
        <v>80</v>
      </c>
      <c r="AY1791" s="19" t="s">
        <v>408</v>
      </c>
      <c r="BE1791" s="150">
        <f>IF(N1791="základní",J1791,0)</f>
        <v>0</v>
      </c>
      <c r="BF1791" s="150">
        <f>IF(N1791="snížená",J1791,0)</f>
        <v>0</v>
      </c>
      <c r="BG1791" s="150">
        <f>IF(N1791="zákl. přenesená",J1791,0)</f>
        <v>0</v>
      </c>
      <c r="BH1791" s="150">
        <f>IF(N1791="sníž. přenesená",J1791,0)</f>
        <v>0</v>
      </c>
      <c r="BI1791" s="150">
        <f>IF(N1791="nulová",J1791,0)</f>
        <v>0</v>
      </c>
      <c r="BJ1791" s="19" t="s">
        <v>76</v>
      </c>
      <c r="BK1791" s="150">
        <f>ROUND(I1791*H1791,2)</f>
        <v>0</v>
      </c>
      <c r="BL1791" s="19" t="s">
        <v>98</v>
      </c>
      <c r="BM1791" s="149" t="s">
        <v>2905</v>
      </c>
    </row>
    <row r="1792" spans="2:65" s="1" customFormat="1">
      <c r="B1792" s="34"/>
      <c r="D1792" s="151" t="s">
        <v>417</v>
      </c>
      <c r="F1792" s="152" t="s">
        <v>2906</v>
      </c>
      <c r="I1792" s="153"/>
      <c r="L1792" s="34"/>
      <c r="M1792" s="154"/>
      <c r="T1792" s="55"/>
      <c r="AT1792" s="19" t="s">
        <v>417</v>
      </c>
      <c r="AU1792" s="19" t="s">
        <v>80</v>
      </c>
    </row>
    <row r="1793" spans="2:65" s="11" customFormat="1" ht="20.85" customHeight="1">
      <c r="B1793" s="125"/>
      <c r="D1793" s="126" t="s">
        <v>71</v>
      </c>
      <c r="E1793" s="135" t="s">
        <v>2907</v>
      </c>
      <c r="F1793" s="135" t="s">
        <v>2908</v>
      </c>
      <c r="I1793" s="128"/>
      <c r="J1793" s="136">
        <f>BK1793</f>
        <v>0</v>
      </c>
      <c r="L1793" s="125"/>
      <c r="M1793" s="130"/>
      <c r="P1793" s="131">
        <f>SUM(P1794:P1826)</f>
        <v>0</v>
      </c>
      <c r="R1793" s="131">
        <f>SUM(R1794:R1826)</f>
        <v>0.13827061000000002</v>
      </c>
      <c r="T1793" s="132">
        <f>SUM(T1794:T1826)</f>
        <v>0</v>
      </c>
      <c r="AR1793" s="126" t="s">
        <v>80</v>
      </c>
      <c r="AT1793" s="133" t="s">
        <v>71</v>
      </c>
      <c r="AU1793" s="133" t="s">
        <v>80</v>
      </c>
      <c r="AY1793" s="126" t="s">
        <v>408</v>
      </c>
      <c r="BK1793" s="134">
        <f>SUM(BK1794:BK1826)</f>
        <v>0</v>
      </c>
    </row>
    <row r="1794" spans="2:65" s="1" customFormat="1" ht="24.15" customHeight="1">
      <c r="B1794" s="137"/>
      <c r="C1794" s="138" t="s">
        <v>2909</v>
      </c>
      <c r="D1794" s="138" t="s">
        <v>411</v>
      </c>
      <c r="E1794" s="139" t="s">
        <v>2910</v>
      </c>
      <c r="F1794" s="140" t="s">
        <v>2911</v>
      </c>
      <c r="G1794" s="141" t="s">
        <v>117</v>
      </c>
      <c r="H1794" s="142">
        <v>36.658999999999999</v>
      </c>
      <c r="I1794" s="143"/>
      <c r="J1794" s="144">
        <f>ROUND(I1794*H1794,2)</f>
        <v>0</v>
      </c>
      <c r="K1794" s="140" t="s">
        <v>414</v>
      </c>
      <c r="L1794" s="34"/>
      <c r="M1794" s="145" t="s">
        <v>3</v>
      </c>
      <c r="N1794" s="146" t="s">
        <v>43</v>
      </c>
      <c r="P1794" s="147">
        <f>O1794*H1794</f>
        <v>0</v>
      </c>
      <c r="Q1794" s="147">
        <v>0</v>
      </c>
      <c r="R1794" s="147">
        <f>Q1794*H1794</f>
        <v>0</v>
      </c>
      <c r="S1794" s="147">
        <v>0</v>
      </c>
      <c r="T1794" s="148">
        <f>S1794*H1794</f>
        <v>0</v>
      </c>
      <c r="AR1794" s="149" t="s">
        <v>98</v>
      </c>
      <c r="AT1794" s="149" t="s">
        <v>411</v>
      </c>
      <c r="AU1794" s="149" t="s">
        <v>114</v>
      </c>
      <c r="AY1794" s="19" t="s">
        <v>408</v>
      </c>
      <c r="BE1794" s="150">
        <f>IF(N1794="základní",J1794,0)</f>
        <v>0</v>
      </c>
      <c r="BF1794" s="150">
        <f>IF(N1794="snížená",J1794,0)</f>
        <v>0</v>
      </c>
      <c r="BG1794" s="150">
        <f>IF(N1794="zákl. přenesená",J1794,0)</f>
        <v>0</v>
      </c>
      <c r="BH1794" s="150">
        <f>IF(N1794="sníž. přenesená",J1794,0)</f>
        <v>0</v>
      </c>
      <c r="BI1794" s="150">
        <f>IF(N1794="nulová",J1794,0)</f>
        <v>0</v>
      </c>
      <c r="BJ1794" s="19" t="s">
        <v>76</v>
      </c>
      <c r="BK1794" s="150">
        <f>ROUND(I1794*H1794,2)</f>
        <v>0</v>
      </c>
      <c r="BL1794" s="19" t="s">
        <v>98</v>
      </c>
      <c r="BM1794" s="149" t="s">
        <v>2912</v>
      </c>
    </row>
    <row r="1795" spans="2:65" s="1" customFormat="1">
      <c r="B1795" s="34"/>
      <c r="D1795" s="151" t="s">
        <v>417</v>
      </c>
      <c r="F1795" s="152" t="s">
        <v>2913</v>
      </c>
      <c r="I1795" s="153"/>
      <c r="L1795" s="34"/>
      <c r="M1795" s="154"/>
      <c r="T1795" s="55"/>
      <c r="AT1795" s="19" t="s">
        <v>417</v>
      </c>
      <c r="AU1795" s="19" t="s">
        <v>114</v>
      </c>
    </row>
    <row r="1796" spans="2:65" s="13" customFormat="1">
      <c r="B1796" s="164"/>
      <c r="D1796" s="156" t="s">
        <v>419</v>
      </c>
      <c r="E1796" s="165" t="s">
        <v>3</v>
      </c>
      <c r="F1796" s="166" t="s">
        <v>2914</v>
      </c>
      <c r="H1796" s="165" t="s">
        <v>3</v>
      </c>
      <c r="I1796" s="167"/>
      <c r="L1796" s="164"/>
      <c r="M1796" s="168"/>
      <c r="T1796" s="169"/>
      <c r="AT1796" s="165" t="s">
        <v>419</v>
      </c>
      <c r="AU1796" s="165" t="s">
        <v>114</v>
      </c>
      <c r="AV1796" s="13" t="s">
        <v>76</v>
      </c>
      <c r="AW1796" s="13" t="s">
        <v>33</v>
      </c>
      <c r="AX1796" s="13" t="s">
        <v>72</v>
      </c>
      <c r="AY1796" s="165" t="s">
        <v>408</v>
      </c>
    </row>
    <row r="1797" spans="2:65" s="13" customFormat="1">
      <c r="B1797" s="164"/>
      <c r="D1797" s="156" t="s">
        <v>419</v>
      </c>
      <c r="E1797" s="165" t="s">
        <v>3</v>
      </c>
      <c r="F1797" s="166" t="s">
        <v>808</v>
      </c>
      <c r="H1797" s="165" t="s">
        <v>3</v>
      </c>
      <c r="I1797" s="167"/>
      <c r="L1797" s="164"/>
      <c r="M1797" s="168"/>
      <c r="T1797" s="169"/>
      <c r="AT1797" s="165" t="s">
        <v>419</v>
      </c>
      <c r="AU1797" s="165" t="s">
        <v>114</v>
      </c>
      <c r="AV1797" s="13" t="s">
        <v>76</v>
      </c>
      <c r="AW1797" s="13" t="s">
        <v>33</v>
      </c>
      <c r="AX1797" s="13" t="s">
        <v>72</v>
      </c>
      <c r="AY1797" s="165" t="s">
        <v>408</v>
      </c>
    </row>
    <row r="1798" spans="2:65" s="12" customFormat="1">
      <c r="B1798" s="155"/>
      <c r="D1798" s="156" t="s">
        <v>419</v>
      </c>
      <c r="E1798" s="157" t="s">
        <v>3</v>
      </c>
      <c r="F1798" s="158" t="s">
        <v>2915</v>
      </c>
      <c r="H1798" s="159">
        <v>1.59</v>
      </c>
      <c r="I1798" s="160"/>
      <c r="L1798" s="155"/>
      <c r="M1798" s="161"/>
      <c r="T1798" s="162"/>
      <c r="AT1798" s="157" t="s">
        <v>419</v>
      </c>
      <c r="AU1798" s="157" t="s">
        <v>114</v>
      </c>
      <c r="AV1798" s="12" t="s">
        <v>80</v>
      </c>
      <c r="AW1798" s="12" t="s">
        <v>33</v>
      </c>
      <c r="AX1798" s="12" t="s">
        <v>72</v>
      </c>
      <c r="AY1798" s="157" t="s">
        <v>408</v>
      </c>
    </row>
    <row r="1799" spans="2:65" s="12" customFormat="1">
      <c r="B1799" s="155"/>
      <c r="D1799" s="156" t="s">
        <v>419</v>
      </c>
      <c r="E1799" s="157" t="s">
        <v>3</v>
      </c>
      <c r="F1799" s="158" t="s">
        <v>2238</v>
      </c>
      <c r="H1799" s="159">
        <v>1.41</v>
      </c>
      <c r="I1799" s="160"/>
      <c r="L1799" s="155"/>
      <c r="M1799" s="161"/>
      <c r="T1799" s="162"/>
      <c r="AT1799" s="157" t="s">
        <v>419</v>
      </c>
      <c r="AU1799" s="157" t="s">
        <v>114</v>
      </c>
      <c r="AV1799" s="12" t="s">
        <v>80</v>
      </c>
      <c r="AW1799" s="12" t="s">
        <v>33</v>
      </c>
      <c r="AX1799" s="12" t="s">
        <v>72</v>
      </c>
      <c r="AY1799" s="157" t="s">
        <v>408</v>
      </c>
    </row>
    <row r="1800" spans="2:65" s="12" customFormat="1">
      <c r="B1800" s="155"/>
      <c r="D1800" s="156" t="s">
        <v>419</v>
      </c>
      <c r="E1800" s="157" t="s">
        <v>3</v>
      </c>
      <c r="F1800" s="158" t="s">
        <v>2916</v>
      </c>
      <c r="H1800" s="159">
        <v>4.2249999999999996</v>
      </c>
      <c r="I1800" s="160"/>
      <c r="L1800" s="155"/>
      <c r="M1800" s="161"/>
      <c r="T1800" s="162"/>
      <c r="AT1800" s="157" t="s">
        <v>419</v>
      </c>
      <c r="AU1800" s="157" t="s">
        <v>114</v>
      </c>
      <c r="AV1800" s="12" t="s">
        <v>80</v>
      </c>
      <c r="AW1800" s="12" t="s">
        <v>33</v>
      </c>
      <c r="AX1800" s="12" t="s">
        <v>72</v>
      </c>
      <c r="AY1800" s="157" t="s">
        <v>408</v>
      </c>
    </row>
    <row r="1801" spans="2:65" s="15" customFormat="1">
      <c r="B1801" s="187"/>
      <c r="D1801" s="156" t="s">
        <v>419</v>
      </c>
      <c r="E1801" s="188" t="s">
        <v>3</v>
      </c>
      <c r="F1801" s="189" t="s">
        <v>764</v>
      </c>
      <c r="H1801" s="190">
        <v>7.2249999999999996</v>
      </c>
      <c r="I1801" s="191"/>
      <c r="L1801" s="187"/>
      <c r="M1801" s="192"/>
      <c r="T1801" s="193"/>
      <c r="AT1801" s="188" t="s">
        <v>419</v>
      </c>
      <c r="AU1801" s="188" t="s">
        <v>114</v>
      </c>
      <c r="AV1801" s="15" t="s">
        <v>114</v>
      </c>
      <c r="AW1801" s="15" t="s">
        <v>33</v>
      </c>
      <c r="AX1801" s="15" t="s">
        <v>72</v>
      </c>
      <c r="AY1801" s="188" t="s">
        <v>408</v>
      </c>
    </row>
    <row r="1802" spans="2:65" s="13" customFormat="1">
      <c r="B1802" s="164"/>
      <c r="D1802" s="156" t="s">
        <v>419</v>
      </c>
      <c r="E1802" s="165" t="s">
        <v>3</v>
      </c>
      <c r="F1802" s="166" t="s">
        <v>2917</v>
      </c>
      <c r="H1802" s="165" t="s">
        <v>3</v>
      </c>
      <c r="I1802" s="167"/>
      <c r="L1802" s="164"/>
      <c r="M1802" s="168"/>
      <c r="T1802" s="169"/>
      <c r="AT1802" s="165" t="s">
        <v>419</v>
      </c>
      <c r="AU1802" s="165" t="s">
        <v>114</v>
      </c>
      <c r="AV1802" s="13" t="s">
        <v>76</v>
      </c>
      <c r="AW1802" s="13" t="s">
        <v>33</v>
      </c>
      <c r="AX1802" s="13" t="s">
        <v>72</v>
      </c>
      <c r="AY1802" s="165" t="s">
        <v>408</v>
      </c>
    </row>
    <row r="1803" spans="2:65" s="12" customFormat="1">
      <c r="B1803" s="155"/>
      <c r="D1803" s="156" t="s">
        <v>419</v>
      </c>
      <c r="E1803" s="157" t="s">
        <v>3</v>
      </c>
      <c r="F1803" s="158" t="s">
        <v>2918</v>
      </c>
      <c r="H1803" s="159">
        <v>3.8460000000000001</v>
      </c>
      <c r="I1803" s="160"/>
      <c r="L1803" s="155"/>
      <c r="M1803" s="161"/>
      <c r="T1803" s="162"/>
      <c r="AT1803" s="157" t="s">
        <v>419</v>
      </c>
      <c r="AU1803" s="157" t="s">
        <v>114</v>
      </c>
      <c r="AV1803" s="12" t="s">
        <v>80</v>
      </c>
      <c r="AW1803" s="12" t="s">
        <v>33</v>
      </c>
      <c r="AX1803" s="12" t="s">
        <v>72</v>
      </c>
      <c r="AY1803" s="157" t="s">
        <v>408</v>
      </c>
    </row>
    <row r="1804" spans="2:65" s="12" customFormat="1">
      <c r="B1804" s="155"/>
      <c r="D1804" s="156" t="s">
        <v>419</v>
      </c>
      <c r="E1804" s="157" t="s">
        <v>3</v>
      </c>
      <c r="F1804" s="158" t="s">
        <v>2919</v>
      </c>
      <c r="H1804" s="159">
        <v>4.5</v>
      </c>
      <c r="I1804" s="160"/>
      <c r="L1804" s="155"/>
      <c r="M1804" s="161"/>
      <c r="T1804" s="162"/>
      <c r="AT1804" s="157" t="s">
        <v>419</v>
      </c>
      <c r="AU1804" s="157" t="s">
        <v>114</v>
      </c>
      <c r="AV1804" s="12" t="s">
        <v>80</v>
      </c>
      <c r="AW1804" s="12" t="s">
        <v>33</v>
      </c>
      <c r="AX1804" s="12" t="s">
        <v>72</v>
      </c>
      <c r="AY1804" s="157" t="s">
        <v>408</v>
      </c>
    </row>
    <row r="1805" spans="2:65" s="12" customFormat="1">
      <c r="B1805" s="155"/>
      <c r="D1805" s="156" t="s">
        <v>419</v>
      </c>
      <c r="E1805" s="157" t="s">
        <v>3</v>
      </c>
      <c r="F1805" s="158" t="s">
        <v>2920</v>
      </c>
      <c r="H1805" s="159">
        <v>5.17</v>
      </c>
      <c r="I1805" s="160"/>
      <c r="L1805" s="155"/>
      <c r="M1805" s="161"/>
      <c r="T1805" s="162"/>
      <c r="AT1805" s="157" t="s">
        <v>419</v>
      </c>
      <c r="AU1805" s="157" t="s">
        <v>114</v>
      </c>
      <c r="AV1805" s="12" t="s">
        <v>80</v>
      </c>
      <c r="AW1805" s="12" t="s">
        <v>33</v>
      </c>
      <c r="AX1805" s="12" t="s">
        <v>72</v>
      </c>
      <c r="AY1805" s="157" t="s">
        <v>408</v>
      </c>
    </row>
    <row r="1806" spans="2:65" s="12" customFormat="1">
      <c r="B1806" s="155"/>
      <c r="D1806" s="156" t="s">
        <v>419</v>
      </c>
      <c r="E1806" s="157" t="s">
        <v>3</v>
      </c>
      <c r="F1806" s="158" t="s">
        <v>2921</v>
      </c>
      <c r="H1806" s="159">
        <v>4.1459999999999999</v>
      </c>
      <c r="I1806" s="160"/>
      <c r="L1806" s="155"/>
      <c r="M1806" s="161"/>
      <c r="T1806" s="162"/>
      <c r="AT1806" s="157" t="s">
        <v>419</v>
      </c>
      <c r="AU1806" s="157" t="s">
        <v>114</v>
      </c>
      <c r="AV1806" s="12" t="s">
        <v>80</v>
      </c>
      <c r="AW1806" s="12" t="s">
        <v>33</v>
      </c>
      <c r="AX1806" s="12" t="s">
        <v>72</v>
      </c>
      <c r="AY1806" s="157" t="s">
        <v>408</v>
      </c>
    </row>
    <row r="1807" spans="2:65" s="12" customFormat="1">
      <c r="B1807" s="155"/>
      <c r="D1807" s="156" t="s">
        <v>419</v>
      </c>
      <c r="E1807" s="157" t="s">
        <v>3</v>
      </c>
      <c r="F1807" s="158" t="s">
        <v>2922</v>
      </c>
      <c r="H1807" s="159">
        <v>5.47</v>
      </c>
      <c r="I1807" s="160"/>
      <c r="L1807" s="155"/>
      <c r="M1807" s="161"/>
      <c r="T1807" s="162"/>
      <c r="AT1807" s="157" t="s">
        <v>419</v>
      </c>
      <c r="AU1807" s="157" t="s">
        <v>114</v>
      </c>
      <c r="AV1807" s="12" t="s">
        <v>80</v>
      </c>
      <c r="AW1807" s="12" t="s">
        <v>33</v>
      </c>
      <c r="AX1807" s="12" t="s">
        <v>72</v>
      </c>
      <c r="AY1807" s="157" t="s">
        <v>408</v>
      </c>
    </row>
    <row r="1808" spans="2:65" s="12" customFormat="1">
      <c r="B1808" s="155"/>
      <c r="D1808" s="156" t="s">
        <v>419</v>
      </c>
      <c r="E1808" s="157" t="s">
        <v>3</v>
      </c>
      <c r="F1808" s="158" t="s">
        <v>2923</v>
      </c>
      <c r="H1808" s="159">
        <v>1.59</v>
      </c>
      <c r="I1808" s="160"/>
      <c r="L1808" s="155"/>
      <c r="M1808" s="161"/>
      <c r="T1808" s="162"/>
      <c r="AT1808" s="157" t="s">
        <v>419</v>
      </c>
      <c r="AU1808" s="157" t="s">
        <v>114</v>
      </c>
      <c r="AV1808" s="12" t="s">
        <v>80</v>
      </c>
      <c r="AW1808" s="12" t="s">
        <v>33</v>
      </c>
      <c r="AX1808" s="12" t="s">
        <v>72</v>
      </c>
      <c r="AY1808" s="157" t="s">
        <v>408</v>
      </c>
    </row>
    <row r="1809" spans="2:65" s="15" customFormat="1">
      <c r="B1809" s="187"/>
      <c r="D1809" s="156" t="s">
        <v>419</v>
      </c>
      <c r="E1809" s="188" t="s">
        <v>3</v>
      </c>
      <c r="F1809" s="189" t="s">
        <v>764</v>
      </c>
      <c r="H1809" s="190">
        <v>24.722000000000001</v>
      </c>
      <c r="I1809" s="191"/>
      <c r="L1809" s="187"/>
      <c r="M1809" s="192"/>
      <c r="T1809" s="193"/>
      <c r="AT1809" s="188" t="s">
        <v>419</v>
      </c>
      <c r="AU1809" s="188" t="s">
        <v>114</v>
      </c>
      <c r="AV1809" s="15" t="s">
        <v>114</v>
      </c>
      <c r="AW1809" s="15" t="s">
        <v>33</v>
      </c>
      <c r="AX1809" s="15" t="s">
        <v>72</v>
      </c>
      <c r="AY1809" s="188" t="s">
        <v>408</v>
      </c>
    </row>
    <row r="1810" spans="2:65" s="13" customFormat="1">
      <c r="B1810" s="164"/>
      <c r="D1810" s="156" t="s">
        <v>419</v>
      </c>
      <c r="E1810" s="165" t="s">
        <v>3</v>
      </c>
      <c r="F1810" s="166" t="s">
        <v>2924</v>
      </c>
      <c r="H1810" s="165" t="s">
        <v>3</v>
      </c>
      <c r="I1810" s="167"/>
      <c r="L1810" s="164"/>
      <c r="M1810" s="168"/>
      <c r="T1810" s="169"/>
      <c r="AT1810" s="165" t="s">
        <v>419</v>
      </c>
      <c r="AU1810" s="165" t="s">
        <v>114</v>
      </c>
      <c r="AV1810" s="13" t="s">
        <v>76</v>
      </c>
      <c r="AW1810" s="13" t="s">
        <v>33</v>
      </c>
      <c r="AX1810" s="13" t="s">
        <v>72</v>
      </c>
      <c r="AY1810" s="165" t="s">
        <v>408</v>
      </c>
    </row>
    <row r="1811" spans="2:65" s="12" customFormat="1">
      <c r="B1811" s="155"/>
      <c r="D1811" s="156" t="s">
        <v>419</v>
      </c>
      <c r="E1811" s="157" t="s">
        <v>3</v>
      </c>
      <c r="F1811" s="158" t="s">
        <v>2925</v>
      </c>
      <c r="H1811" s="159">
        <v>1.992</v>
      </c>
      <c r="I1811" s="160"/>
      <c r="L1811" s="155"/>
      <c r="M1811" s="161"/>
      <c r="T1811" s="162"/>
      <c r="AT1811" s="157" t="s">
        <v>419</v>
      </c>
      <c r="AU1811" s="157" t="s">
        <v>114</v>
      </c>
      <c r="AV1811" s="12" t="s">
        <v>80</v>
      </c>
      <c r="AW1811" s="12" t="s">
        <v>33</v>
      </c>
      <c r="AX1811" s="12" t="s">
        <v>72</v>
      </c>
      <c r="AY1811" s="157" t="s">
        <v>408</v>
      </c>
    </row>
    <row r="1812" spans="2:65" s="12" customFormat="1">
      <c r="B1812" s="155"/>
      <c r="D1812" s="156" t="s">
        <v>419</v>
      </c>
      <c r="E1812" s="157" t="s">
        <v>3</v>
      </c>
      <c r="F1812" s="158" t="s">
        <v>2926</v>
      </c>
      <c r="H1812" s="159">
        <v>2.72</v>
      </c>
      <c r="I1812" s="160"/>
      <c r="L1812" s="155"/>
      <c r="M1812" s="161"/>
      <c r="T1812" s="162"/>
      <c r="AT1812" s="157" t="s">
        <v>419</v>
      </c>
      <c r="AU1812" s="157" t="s">
        <v>114</v>
      </c>
      <c r="AV1812" s="12" t="s">
        <v>80</v>
      </c>
      <c r="AW1812" s="12" t="s">
        <v>33</v>
      </c>
      <c r="AX1812" s="12" t="s">
        <v>72</v>
      </c>
      <c r="AY1812" s="157" t="s">
        <v>408</v>
      </c>
    </row>
    <row r="1813" spans="2:65" s="15" customFormat="1">
      <c r="B1813" s="187"/>
      <c r="D1813" s="156" t="s">
        <v>419</v>
      </c>
      <c r="E1813" s="188" t="s">
        <v>3</v>
      </c>
      <c r="F1813" s="189" t="s">
        <v>764</v>
      </c>
      <c r="H1813" s="190">
        <v>4.7119999999999997</v>
      </c>
      <c r="I1813" s="191"/>
      <c r="L1813" s="187"/>
      <c r="M1813" s="192"/>
      <c r="T1813" s="193"/>
      <c r="AT1813" s="188" t="s">
        <v>419</v>
      </c>
      <c r="AU1813" s="188" t="s">
        <v>114</v>
      </c>
      <c r="AV1813" s="15" t="s">
        <v>114</v>
      </c>
      <c r="AW1813" s="15" t="s">
        <v>33</v>
      </c>
      <c r="AX1813" s="15" t="s">
        <v>72</v>
      </c>
      <c r="AY1813" s="188" t="s">
        <v>408</v>
      </c>
    </row>
    <row r="1814" spans="2:65" s="14" customFormat="1">
      <c r="B1814" s="170"/>
      <c r="D1814" s="156" t="s">
        <v>419</v>
      </c>
      <c r="E1814" s="171" t="s">
        <v>3</v>
      </c>
      <c r="F1814" s="172" t="s">
        <v>451</v>
      </c>
      <c r="H1814" s="173">
        <v>36.658999999999999</v>
      </c>
      <c r="I1814" s="174"/>
      <c r="L1814" s="170"/>
      <c r="M1814" s="175"/>
      <c r="T1814" s="176"/>
      <c r="AT1814" s="171" t="s">
        <v>419</v>
      </c>
      <c r="AU1814" s="171" t="s">
        <v>114</v>
      </c>
      <c r="AV1814" s="14" t="s">
        <v>415</v>
      </c>
      <c r="AW1814" s="14" t="s">
        <v>33</v>
      </c>
      <c r="AX1814" s="14" t="s">
        <v>76</v>
      </c>
      <c r="AY1814" s="171" t="s">
        <v>408</v>
      </c>
    </row>
    <row r="1815" spans="2:65" s="1" customFormat="1" ht="24.15" customHeight="1">
      <c r="B1815" s="137"/>
      <c r="C1815" s="177" t="s">
        <v>2927</v>
      </c>
      <c r="D1815" s="177" t="s">
        <v>513</v>
      </c>
      <c r="E1815" s="178" t="s">
        <v>2928</v>
      </c>
      <c r="F1815" s="179" t="s">
        <v>2929</v>
      </c>
      <c r="G1815" s="180" t="s">
        <v>658</v>
      </c>
      <c r="H1815" s="181">
        <v>54.988999999999997</v>
      </c>
      <c r="I1815" s="182"/>
      <c r="J1815" s="183">
        <f>ROUND(I1815*H1815,2)</f>
        <v>0</v>
      </c>
      <c r="K1815" s="179" t="s">
        <v>414</v>
      </c>
      <c r="L1815" s="184"/>
      <c r="M1815" s="185" t="s">
        <v>3</v>
      </c>
      <c r="N1815" s="186" t="s">
        <v>43</v>
      </c>
      <c r="P1815" s="147">
        <f>O1815*H1815</f>
        <v>0</v>
      </c>
      <c r="Q1815" s="147">
        <v>1E-3</v>
      </c>
      <c r="R1815" s="147">
        <f>Q1815*H1815</f>
        <v>5.4988999999999996E-2</v>
      </c>
      <c r="S1815" s="147">
        <v>0</v>
      </c>
      <c r="T1815" s="148">
        <f>S1815*H1815</f>
        <v>0</v>
      </c>
      <c r="AR1815" s="149" t="s">
        <v>616</v>
      </c>
      <c r="AT1815" s="149" t="s">
        <v>513</v>
      </c>
      <c r="AU1815" s="149" t="s">
        <v>114</v>
      </c>
      <c r="AY1815" s="19" t="s">
        <v>408</v>
      </c>
      <c r="BE1815" s="150">
        <f>IF(N1815="základní",J1815,0)</f>
        <v>0</v>
      </c>
      <c r="BF1815" s="150">
        <f>IF(N1815="snížená",J1815,0)</f>
        <v>0</v>
      </c>
      <c r="BG1815" s="150">
        <f>IF(N1815="zákl. přenesená",J1815,0)</f>
        <v>0</v>
      </c>
      <c r="BH1815" s="150">
        <f>IF(N1815="sníž. přenesená",J1815,0)</f>
        <v>0</v>
      </c>
      <c r="BI1815" s="150">
        <f>IF(N1815="nulová",J1815,0)</f>
        <v>0</v>
      </c>
      <c r="BJ1815" s="19" t="s">
        <v>76</v>
      </c>
      <c r="BK1815" s="150">
        <f>ROUND(I1815*H1815,2)</f>
        <v>0</v>
      </c>
      <c r="BL1815" s="19" t="s">
        <v>98</v>
      </c>
      <c r="BM1815" s="149" t="s">
        <v>2930</v>
      </c>
    </row>
    <row r="1816" spans="2:65" s="1" customFormat="1" ht="19.2">
      <c r="B1816" s="34"/>
      <c r="D1816" s="156" t="s">
        <v>429</v>
      </c>
      <c r="F1816" s="163" t="s">
        <v>2931</v>
      </c>
      <c r="I1816" s="153"/>
      <c r="L1816" s="34"/>
      <c r="M1816" s="154"/>
      <c r="T1816" s="55"/>
      <c r="AT1816" s="19" t="s">
        <v>429</v>
      </c>
      <c r="AU1816" s="19" t="s">
        <v>114</v>
      </c>
    </row>
    <row r="1817" spans="2:65" s="12" customFormat="1">
      <c r="B1817" s="155"/>
      <c r="D1817" s="156" t="s">
        <v>419</v>
      </c>
      <c r="F1817" s="158" t="s">
        <v>2932</v>
      </c>
      <c r="H1817" s="159">
        <v>54.988999999999997</v>
      </c>
      <c r="I1817" s="160"/>
      <c r="L1817" s="155"/>
      <c r="M1817" s="161"/>
      <c r="T1817" s="162"/>
      <c r="AT1817" s="157" t="s">
        <v>419</v>
      </c>
      <c r="AU1817" s="157" t="s">
        <v>114</v>
      </c>
      <c r="AV1817" s="12" t="s">
        <v>80</v>
      </c>
      <c r="AW1817" s="12" t="s">
        <v>4</v>
      </c>
      <c r="AX1817" s="12" t="s">
        <v>76</v>
      </c>
      <c r="AY1817" s="157" t="s">
        <v>408</v>
      </c>
    </row>
    <row r="1818" spans="2:65" s="1" customFormat="1" ht="24.15" customHeight="1">
      <c r="B1818" s="137"/>
      <c r="C1818" s="138" t="s">
        <v>2933</v>
      </c>
      <c r="D1818" s="138" t="s">
        <v>411</v>
      </c>
      <c r="E1818" s="139" t="s">
        <v>2934</v>
      </c>
      <c r="F1818" s="140" t="s">
        <v>2935</v>
      </c>
      <c r="G1818" s="141" t="s">
        <v>650</v>
      </c>
      <c r="H1818" s="142">
        <v>67.7</v>
      </c>
      <c r="I1818" s="143"/>
      <c r="J1818" s="144">
        <f>ROUND(I1818*H1818,2)</f>
        <v>0</v>
      </c>
      <c r="K1818" s="140" t="s">
        <v>414</v>
      </c>
      <c r="L1818" s="34"/>
      <c r="M1818" s="145" t="s">
        <v>3</v>
      </c>
      <c r="N1818" s="146" t="s">
        <v>43</v>
      </c>
      <c r="P1818" s="147">
        <f>O1818*H1818</f>
        <v>0</v>
      </c>
      <c r="Q1818" s="147">
        <v>1.7000000000000001E-4</v>
      </c>
      <c r="R1818" s="147">
        <f>Q1818*H1818</f>
        <v>1.1509000000000002E-2</v>
      </c>
      <c r="S1818" s="147">
        <v>0</v>
      </c>
      <c r="T1818" s="148">
        <f>S1818*H1818</f>
        <v>0</v>
      </c>
      <c r="AR1818" s="149" t="s">
        <v>98</v>
      </c>
      <c r="AT1818" s="149" t="s">
        <v>411</v>
      </c>
      <c r="AU1818" s="149" t="s">
        <v>114</v>
      </c>
      <c r="AY1818" s="19" t="s">
        <v>408</v>
      </c>
      <c r="BE1818" s="150">
        <f>IF(N1818="základní",J1818,0)</f>
        <v>0</v>
      </c>
      <c r="BF1818" s="150">
        <f>IF(N1818="snížená",J1818,0)</f>
        <v>0</v>
      </c>
      <c r="BG1818" s="150">
        <f>IF(N1818="zákl. přenesená",J1818,0)</f>
        <v>0</v>
      </c>
      <c r="BH1818" s="150">
        <f>IF(N1818="sníž. přenesená",J1818,0)</f>
        <v>0</v>
      </c>
      <c r="BI1818" s="150">
        <f>IF(N1818="nulová",J1818,0)</f>
        <v>0</v>
      </c>
      <c r="BJ1818" s="19" t="s">
        <v>76</v>
      </c>
      <c r="BK1818" s="150">
        <f>ROUND(I1818*H1818,2)</f>
        <v>0</v>
      </c>
      <c r="BL1818" s="19" t="s">
        <v>98</v>
      </c>
      <c r="BM1818" s="149" t="s">
        <v>2936</v>
      </c>
    </row>
    <row r="1819" spans="2:65" s="1" customFormat="1">
      <c r="B1819" s="34"/>
      <c r="D1819" s="151" t="s">
        <v>417</v>
      </c>
      <c r="F1819" s="152" t="s">
        <v>2937</v>
      </c>
      <c r="I1819" s="153"/>
      <c r="L1819" s="34"/>
      <c r="M1819" s="154"/>
      <c r="T1819" s="55"/>
      <c r="AT1819" s="19" t="s">
        <v>417</v>
      </c>
      <c r="AU1819" s="19" t="s">
        <v>114</v>
      </c>
    </row>
    <row r="1820" spans="2:65" s="12" customFormat="1">
      <c r="B1820" s="155"/>
      <c r="D1820" s="156" t="s">
        <v>419</v>
      </c>
      <c r="E1820" s="157" t="s">
        <v>3</v>
      </c>
      <c r="F1820" s="158" t="s">
        <v>221</v>
      </c>
      <c r="H1820" s="159">
        <v>20.170000000000002</v>
      </c>
      <c r="I1820" s="160"/>
      <c r="L1820" s="155"/>
      <c r="M1820" s="161"/>
      <c r="T1820" s="162"/>
      <c r="AT1820" s="157" t="s">
        <v>419</v>
      </c>
      <c r="AU1820" s="157" t="s">
        <v>114</v>
      </c>
      <c r="AV1820" s="12" t="s">
        <v>80</v>
      </c>
      <c r="AW1820" s="12" t="s">
        <v>33</v>
      </c>
      <c r="AX1820" s="12" t="s">
        <v>72</v>
      </c>
      <c r="AY1820" s="157" t="s">
        <v>408</v>
      </c>
    </row>
    <row r="1821" spans="2:65" s="12" customFormat="1">
      <c r="B1821" s="155"/>
      <c r="D1821" s="156" t="s">
        <v>419</v>
      </c>
      <c r="E1821" s="157" t="s">
        <v>3</v>
      </c>
      <c r="F1821" s="158" t="s">
        <v>224</v>
      </c>
      <c r="H1821" s="159">
        <v>47.96</v>
      </c>
      <c r="I1821" s="160"/>
      <c r="L1821" s="155"/>
      <c r="M1821" s="161"/>
      <c r="T1821" s="162"/>
      <c r="AT1821" s="157" t="s">
        <v>419</v>
      </c>
      <c r="AU1821" s="157" t="s">
        <v>114</v>
      </c>
      <c r="AV1821" s="12" t="s">
        <v>80</v>
      </c>
      <c r="AW1821" s="12" t="s">
        <v>33</v>
      </c>
      <c r="AX1821" s="12" t="s">
        <v>72</v>
      </c>
      <c r="AY1821" s="157" t="s">
        <v>408</v>
      </c>
    </row>
    <row r="1822" spans="2:65" s="12" customFormat="1">
      <c r="B1822" s="155"/>
      <c r="D1822" s="156" t="s">
        <v>419</v>
      </c>
      <c r="E1822" s="157" t="s">
        <v>3</v>
      </c>
      <c r="F1822" s="158" t="s">
        <v>227</v>
      </c>
      <c r="H1822" s="159">
        <v>12.17</v>
      </c>
      <c r="I1822" s="160"/>
      <c r="L1822" s="155"/>
      <c r="M1822" s="161"/>
      <c r="T1822" s="162"/>
      <c r="AT1822" s="157" t="s">
        <v>419</v>
      </c>
      <c r="AU1822" s="157" t="s">
        <v>114</v>
      </c>
      <c r="AV1822" s="12" t="s">
        <v>80</v>
      </c>
      <c r="AW1822" s="12" t="s">
        <v>33</v>
      </c>
      <c r="AX1822" s="12" t="s">
        <v>72</v>
      </c>
      <c r="AY1822" s="157" t="s">
        <v>408</v>
      </c>
    </row>
    <row r="1823" spans="2:65" s="12" customFormat="1" ht="30.6">
      <c r="B1823" s="155"/>
      <c r="D1823" s="156" t="s">
        <v>419</v>
      </c>
      <c r="E1823" s="157" t="s">
        <v>3</v>
      </c>
      <c r="F1823" s="158" t="s">
        <v>2938</v>
      </c>
      <c r="H1823" s="159">
        <v>-12.6</v>
      </c>
      <c r="I1823" s="160"/>
      <c r="L1823" s="155"/>
      <c r="M1823" s="161"/>
      <c r="T1823" s="162"/>
      <c r="AT1823" s="157" t="s">
        <v>419</v>
      </c>
      <c r="AU1823" s="157" t="s">
        <v>114</v>
      </c>
      <c r="AV1823" s="12" t="s">
        <v>80</v>
      </c>
      <c r="AW1823" s="12" t="s">
        <v>33</v>
      </c>
      <c r="AX1823" s="12" t="s">
        <v>72</v>
      </c>
      <c r="AY1823" s="157" t="s">
        <v>408</v>
      </c>
    </row>
    <row r="1824" spans="2:65" s="14" customFormat="1">
      <c r="B1824" s="170"/>
      <c r="D1824" s="156" t="s">
        <v>419</v>
      </c>
      <c r="E1824" s="171" t="s">
        <v>3</v>
      </c>
      <c r="F1824" s="172" t="s">
        <v>451</v>
      </c>
      <c r="H1824" s="173">
        <v>67.7</v>
      </c>
      <c r="I1824" s="174"/>
      <c r="L1824" s="170"/>
      <c r="M1824" s="175"/>
      <c r="T1824" s="176"/>
      <c r="AT1824" s="171" t="s">
        <v>419</v>
      </c>
      <c r="AU1824" s="171" t="s">
        <v>114</v>
      </c>
      <c r="AV1824" s="14" t="s">
        <v>415</v>
      </c>
      <c r="AW1824" s="14" t="s">
        <v>33</v>
      </c>
      <c r="AX1824" s="14" t="s">
        <v>76</v>
      </c>
      <c r="AY1824" s="171" t="s">
        <v>408</v>
      </c>
    </row>
    <row r="1825" spans="2:65" s="1" customFormat="1" ht="16.5" customHeight="1">
      <c r="B1825" s="137"/>
      <c r="C1825" s="177" t="s">
        <v>2939</v>
      </c>
      <c r="D1825" s="177" t="s">
        <v>513</v>
      </c>
      <c r="E1825" s="178" t="s">
        <v>2940</v>
      </c>
      <c r="F1825" s="179" t="s">
        <v>2941</v>
      </c>
      <c r="G1825" s="180" t="s">
        <v>650</v>
      </c>
      <c r="H1825" s="181">
        <v>78.870999999999995</v>
      </c>
      <c r="I1825" s="182"/>
      <c r="J1825" s="183">
        <f>ROUND(I1825*H1825,2)</f>
        <v>0</v>
      </c>
      <c r="K1825" s="179" t="s">
        <v>414</v>
      </c>
      <c r="L1825" s="184"/>
      <c r="M1825" s="185" t="s">
        <v>3</v>
      </c>
      <c r="N1825" s="186" t="s">
        <v>43</v>
      </c>
      <c r="P1825" s="147">
        <f>O1825*H1825</f>
        <v>0</v>
      </c>
      <c r="Q1825" s="147">
        <v>9.1E-4</v>
      </c>
      <c r="R1825" s="147">
        <f>Q1825*H1825</f>
        <v>7.1772610000000001E-2</v>
      </c>
      <c r="S1825" s="147">
        <v>0</v>
      </c>
      <c r="T1825" s="148">
        <f>S1825*H1825</f>
        <v>0</v>
      </c>
      <c r="AR1825" s="149" t="s">
        <v>616</v>
      </c>
      <c r="AT1825" s="149" t="s">
        <v>513</v>
      </c>
      <c r="AU1825" s="149" t="s">
        <v>114</v>
      </c>
      <c r="AY1825" s="19" t="s">
        <v>408</v>
      </c>
      <c r="BE1825" s="150">
        <f>IF(N1825="základní",J1825,0)</f>
        <v>0</v>
      </c>
      <c r="BF1825" s="150">
        <f>IF(N1825="snížená",J1825,0)</f>
        <v>0</v>
      </c>
      <c r="BG1825" s="150">
        <f>IF(N1825="zákl. přenesená",J1825,0)</f>
        <v>0</v>
      </c>
      <c r="BH1825" s="150">
        <f>IF(N1825="sníž. přenesená",J1825,0)</f>
        <v>0</v>
      </c>
      <c r="BI1825" s="150">
        <f>IF(N1825="nulová",J1825,0)</f>
        <v>0</v>
      </c>
      <c r="BJ1825" s="19" t="s">
        <v>76</v>
      </c>
      <c r="BK1825" s="150">
        <f>ROUND(I1825*H1825,2)</f>
        <v>0</v>
      </c>
      <c r="BL1825" s="19" t="s">
        <v>98</v>
      </c>
      <c r="BM1825" s="149" t="s">
        <v>2942</v>
      </c>
    </row>
    <row r="1826" spans="2:65" s="12" customFormat="1">
      <c r="B1826" s="155"/>
      <c r="D1826" s="156" t="s">
        <v>419</v>
      </c>
      <c r="F1826" s="158" t="s">
        <v>2943</v>
      </c>
      <c r="H1826" s="159">
        <v>78.870999999999995</v>
      </c>
      <c r="I1826" s="160"/>
      <c r="L1826" s="155"/>
      <c r="M1826" s="161"/>
      <c r="T1826" s="162"/>
      <c r="AT1826" s="157" t="s">
        <v>419</v>
      </c>
      <c r="AU1826" s="157" t="s">
        <v>114</v>
      </c>
      <c r="AV1826" s="12" t="s">
        <v>80</v>
      </c>
      <c r="AW1826" s="12" t="s">
        <v>4</v>
      </c>
      <c r="AX1826" s="12" t="s">
        <v>76</v>
      </c>
      <c r="AY1826" s="157" t="s">
        <v>408</v>
      </c>
    </row>
    <row r="1827" spans="2:65" s="11" customFormat="1" ht="20.85" customHeight="1">
      <c r="B1827" s="125"/>
      <c r="D1827" s="126" t="s">
        <v>71</v>
      </c>
      <c r="E1827" s="135" t="s">
        <v>2944</v>
      </c>
      <c r="F1827" s="135" t="s">
        <v>2945</v>
      </c>
      <c r="I1827" s="128"/>
      <c r="J1827" s="136">
        <f>BK1827</f>
        <v>0</v>
      </c>
      <c r="L1827" s="125"/>
      <c r="M1827" s="130"/>
      <c r="P1827" s="131">
        <f>SUM(P1828:P1859)</f>
        <v>0</v>
      </c>
      <c r="R1827" s="131">
        <f>SUM(R1828:R1859)</f>
        <v>0.7889564</v>
      </c>
      <c r="T1827" s="132">
        <f>SUM(T1828:T1859)</f>
        <v>0</v>
      </c>
      <c r="AR1827" s="126" t="s">
        <v>80</v>
      </c>
      <c r="AT1827" s="133" t="s">
        <v>71</v>
      </c>
      <c r="AU1827" s="133" t="s">
        <v>80</v>
      </c>
      <c r="AY1827" s="126" t="s">
        <v>408</v>
      </c>
      <c r="BK1827" s="134">
        <f>SUM(BK1828:BK1859)</f>
        <v>0</v>
      </c>
    </row>
    <row r="1828" spans="2:65" s="1" customFormat="1" ht="24.15" customHeight="1">
      <c r="B1828" s="137"/>
      <c r="C1828" s="138" t="s">
        <v>2946</v>
      </c>
      <c r="D1828" s="138" t="s">
        <v>411</v>
      </c>
      <c r="E1828" s="139" t="s">
        <v>2947</v>
      </c>
      <c r="F1828" s="140" t="s">
        <v>2948</v>
      </c>
      <c r="G1828" s="141" t="s">
        <v>650</v>
      </c>
      <c r="H1828" s="142">
        <v>40</v>
      </c>
      <c r="I1828" s="143"/>
      <c r="J1828" s="144">
        <f>ROUND(I1828*H1828,2)</f>
        <v>0</v>
      </c>
      <c r="K1828" s="140" t="s">
        <v>414</v>
      </c>
      <c r="L1828" s="34"/>
      <c r="M1828" s="145" t="s">
        <v>3</v>
      </c>
      <c r="N1828" s="146" t="s">
        <v>43</v>
      </c>
      <c r="P1828" s="147">
        <f>O1828*H1828</f>
        <v>0</v>
      </c>
      <c r="Q1828" s="147">
        <v>0</v>
      </c>
      <c r="R1828" s="147">
        <f>Q1828*H1828</f>
        <v>0</v>
      </c>
      <c r="S1828" s="147">
        <v>0</v>
      </c>
      <c r="T1828" s="148">
        <f>S1828*H1828</f>
        <v>0</v>
      </c>
      <c r="AR1828" s="149" t="s">
        <v>98</v>
      </c>
      <c r="AT1828" s="149" t="s">
        <v>411</v>
      </c>
      <c r="AU1828" s="149" t="s">
        <v>114</v>
      </c>
      <c r="AY1828" s="19" t="s">
        <v>408</v>
      </c>
      <c r="BE1828" s="150">
        <f>IF(N1828="základní",J1828,0)</f>
        <v>0</v>
      </c>
      <c r="BF1828" s="150">
        <f>IF(N1828="snížená",J1828,0)</f>
        <v>0</v>
      </c>
      <c r="BG1828" s="150">
        <f>IF(N1828="zákl. přenesená",J1828,0)</f>
        <v>0</v>
      </c>
      <c r="BH1828" s="150">
        <f>IF(N1828="sníž. přenesená",J1828,0)</f>
        <v>0</v>
      </c>
      <c r="BI1828" s="150">
        <f>IF(N1828="nulová",J1828,0)</f>
        <v>0</v>
      </c>
      <c r="BJ1828" s="19" t="s">
        <v>76</v>
      </c>
      <c r="BK1828" s="150">
        <f>ROUND(I1828*H1828,2)</f>
        <v>0</v>
      </c>
      <c r="BL1828" s="19" t="s">
        <v>98</v>
      </c>
      <c r="BM1828" s="149" t="s">
        <v>2949</v>
      </c>
    </row>
    <row r="1829" spans="2:65" s="1" customFormat="1">
      <c r="B1829" s="34"/>
      <c r="D1829" s="151" t="s">
        <v>417</v>
      </c>
      <c r="F1829" s="152" t="s">
        <v>2950</v>
      </c>
      <c r="I1829" s="153"/>
      <c r="L1829" s="34"/>
      <c r="M1829" s="154"/>
      <c r="T1829" s="55"/>
      <c r="AT1829" s="19" t="s">
        <v>417</v>
      </c>
      <c r="AU1829" s="19" t="s">
        <v>114</v>
      </c>
    </row>
    <row r="1830" spans="2:65" s="12" customFormat="1">
      <c r="B1830" s="155"/>
      <c r="D1830" s="156" t="s">
        <v>419</v>
      </c>
      <c r="E1830" s="157" t="s">
        <v>3</v>
      </c>
      <c r="F1830" s="158" t="s">
        <v>194</v>
      </c>
      <c r="H1830" s="159">
        <v>40</v>
      </c>
      <c r="I1830" s="160"/>
      <c r="L1830" s="155"/>
      <c r="M1830" s="161"/>
      <c r="T1830" s="162"/>
      <c r="AT1830" s="157" t="s">
        <v>419</v>
      </c>
      <c r="AU1830" s="157" t="s">
        <v>114</v>
      </c>
      <c r="AV1830" s="12" t="s">
        <v>80</v>
      </c>
      <c r="AW1830" s="12" t="s">
        <v>33</v>
      </c>
      <c r="AX1830" s="12" t="s">
        <v>76</v>
      </c>
      <c r="AY1830" s="157" t="s">
        <v>408</v>
      </c>
    </row>
    <row r="1831" spans="2:65" s="1" customFormat="1" ht="24.15" customHeight="1">
      <c r="B1831" s="137"/>
      <c r="C1831" s="138" t="s">
        <v>2951</v>
      </c>
      <c r="D1831" s="138" t="s">
        <v>411</v>
      </c>
      <c r="E1831" s="139" t="s">
        <v>2952</v>
      </c>
      <c r="F1831" s="140" t="s">
        <v>2953</v>
      </c>
      <c r="G1831" s="141" t="s">
        <v>117</v>
      </c>
      <c r="H1831" s="142">
        <v>17</v>
      </c>
      <c r="I1831" s="143"/>
      <c r="J1831" s="144">
        <f>ROUND(I1831*H1831,2)</f>
        <v>0</v>
      </c>
      <c r="K1831" s="140" t="s">
        <v>414</v>
      </c>
      <c r="L1831" s="34"/>
      <c r="M1831" s="145" t="s">
        <v>3</v>
      </c>
      <c r="N1831" s="146" t="s">
        <v>43</v>
      </c>
      <c r="P1831" s="147">
        <f>O1831*H1831</f>
        <v>0</v>
      </c>
      <c r="Q1831" s="147">
        <v>5.0000000000000001E-4</v>
      </c>
      <c r="R1831" s="147">
        <f>Q1831*H1831</f>
        <v>8.5000000000000006E-3</v>
      </c>
      <c r="S1831" s="147">
        <v>0</v>
      </c>
      <c r="T1831" s="148">
        <f>S1831*H1831</f>
        <v>0</v>
      </c>
      <c r="AR1831" s="149" t="s">
        <v>98</v>
      </c>
      <c r="AT1831" s="149" t="s">
        <v>411</v>
      </c>
      <c r="AU1831" s="149" t="s">
        <v>114</v>
      </c>
      <c r="AY1831" s="19" t="s">
        <v>408</v>
      </c>
      <c r="BE1831" s="150">
        <f>IF(N1831="základní",J1831,0)</f>
        <v>0</v>
      </c>
      <c r="BF1831" s="150">
        <f>IF(N1831="snížená",J1831,0)</f>
        <v>0</v>
      </c>
      <c r="BG1831" s="150">
        <f>IF(N1831="zákl. přenesená",J1831,0)</f>
        <v>0</v>
      </c>
      <c r="BH1831" s="150">
        <f>IF(N1831="sníž. přenesená",J1831,0)</f>
        <v>0</v>
      </c>
      <c r="BI1831" s="150">
        <f>IF(N1831="nulová",J1831,0)</f>
        <v>0</v>
      </c>
      <c r="BJ1831" s="19" t="s">
        <v>76</v>
      </c>
      <c r="BK1831" s="150">
        <f>ROUND(I1831*H1831,2)</f>
        <v>0</v>
      </c>
      <c r="BL1831" s="19" t="s">
        <v>98</v>
      </c>
      <c r="BM1831" s="149" t="s">
        <v>2954</v>
      </c>
    </row>
    <row r="1832" spans="2:65" s="1" customFormat="1">
      <c r="B1832" s="34"/>
      <c r="D1832" s="151" t="s">
        <v>417</v>
      </c>
      <c r="F1832" s="152" t="s">
        <v>2955</v>
      </c>
      <c r="I1832" s="153"/>
      <c r="L1832" s="34"/>
      <c r="M1832" s="154"/>
      <c r="T1832" s="55"/>
      <c r="AT1832" s="19" t="s">
        <v>417</v>
      </c>
      <c r="AU1832" s="19" t="s">
        <v>114</v>
      </c>
    </row>
    <row r="1833" spans="2:65" s="12" customFormat="1">
      <c r="B1833" s="155"/>
      <c r="D1833" s="156" t="s">
        <v>419</v>
      </c>
      <c r="E1833" s="157" t="s">
        <v>3</v>
      </c>
      <c r="F1833" s="158" t="s">
        <v>2956</v>
      </c>
      <c r="H1833" s="159">
        <v>17</v>
      </c>
      <c r="I1833" s="160"/>
      <c r="L1833" s="155"/>
      <c r="M1833" s="161"/>
      <c r="T1833" s="162"/>
      <c r="AT1833" s="157" t="s">
        <v>419</v>
      </c>
      <c r="AU1833" s="157" t="s">
        <v>114</v>
      </c>
      <c r="AV1833" s="12" t="s">
        <v>80</v>
      </c>
      <c r="AW1833" s="12" t="s">
        <v>33</v>
      </c>
      <c r="AX1833" s="12" t="s">
        <v>72</v>
      </c>
      <c r="AY1833" s="157" t="s">
        <v>408</v>
      </c>
    </row>
    <row r="1834" spans="2:65" s="14" customFormat="1">
      <c r="B1834" s="170"/>
      <c r="D1834" s="156" t="s">
        <v>419</v>
      </c>
      <c r="E1834" s="171" t="s">
        <v>3</v>
      </c>
      <c r="F1834" s="172" t="s">
        <v>451</v>
      </c>
      <c r="H1834" s="173">
        <v>17</v>
      </c>
      <c r="I1834" s="174"/>
      <c r="L1834" s="170"/>
      <c r="M1834" s="175"/>
      <c r="T1834" s="176"/>
      <c r="AT1834" s="171" t="s">
        <v>419</v>
      </c>
      <c r="AU1834" s="171" t="s">
        <v>114</v>
      </c>
      <c r="AV1834" s="14" t="s">
        <v>415</v>
      </c>
      <c r="AW1834" s="14" t="s">
        <v>33</v>
      </c>
      <c r="AX1834" s="14" t="s">
        <v>76</v>
      </c>
      <c r="AY1834" s="171" t="s">
        <v>408</v>
      </c>
    </row>
    <row r="1835" spans="2:65" s="1" customFormat="1" ht="37.799999999999997" customHeight="1">
      <c r="B1835" s="137"/>
      <c r="C1835" s="138" t="s">
        <v>2957</v>
      </c>
      <c r="D1835" s="138" t="s">
        <v>411</v>
      </c>
      <c r="E1835" s="139" t="s">
        <v>2958</v>
      </c>
      <c r="F1835" s="140" t="s">
        <v>2959</v>
      </c>
      <c r="G1835" s="141" t="s">
        <v>650</v>
      </c>
      <c r="H1835" s="142">
        <v>40</v>
      </c>
      <c r="I1835" s="143"/>
      <c r="J1835" s="144">
        <f>ROUND(I1835*H1835,2)</f>
        <v>0</v>
      </c>
      <c r="K1835" s="140" t="s">
        <v>414</v>
      </c>
      <c r="L1835" s="34"/>
      <c r="M1835" s="145" t="s">
        <v>3</v>
      </c>
      <c r="N1835" s="146" t="s">
        <v>43</v>
      </c>
      <c r="P1835" s="147">
        <f>O1835*H1835</f>
        <v>0</v>
      </c>
      <c r="Q1835" s="147">
        <v>3.3500000000000001E-4</v>
      </c>
      <c r="R1835" s="147">
        <f>Q1835*H1835</f>
        <v>1.34E-2</v>
      </c>
      <c r="S1835" s="147">
        <v>0</v>
      </c>
      <c r="T1835" s="148">
        <f>S1835*H1835</f>
        <v>0</v>
      </c>
      <c r="AR1835" s="149" t="s">
        <v>98</v>
      </c>
      <c r="AT1835" s="149" t="s">
        <v>411</v>
      </c>
      <c r="AU1835" s="149" t="s">
        <v>114</v>
      </c>
      <c r="AY1835" s="19" t="s">
        <v>408</v>
      </c>
      <c r="BE1835" s="150">
        <f>IF(N1835="základní",J1835,0)</f>
        <v>0</v>
      </c>
      <c r="BF1835" s="150">
        <f>IF(N1835="snížená",J1835,0)</f>
        <v>0</v>
      </c>
      <c r="BG1835" s="150">
        <f>IF(N1835="zákl. přenesená",J1835,0)</f>
        <v>0</v>
      </c>
      <c r="BH1835" s="150">
        <f>IF(N1835="sníž. přenesená",J1835,0)</f>
        <v>0</v>
      </c>
      <c r="BI1835" s="150">
        <f>IF(N1835="nulová",J1835,0)</f>
        <v>0</v>
      </c>
      <c r="BJ1835" s="19" t="s">
        <v>76</v>
      </c>
      <c r="BK1835" s="150">
        <f>ROUND(I1835*H1835,2)</f>
        <v>0</v>
      </c>
      <c r="BL1835" s="19" t="s">
        <v>98</v>
      </c>
      <c r="BM1835" s="149" t="s">
        <v>2960</v>
      </c>
    </row>
    <row r="1836" spans="2:65" s="1" customFormat="1">
      <c r="B1836" s="34"/>
      <c r="D1836" s="151" t="s">
        <v>417</v>
      </c>
      <c r="F1836" s="152" t="s">
        <v>2961</v>
      </c>
      <c r="I1836" s="153"/>
      <c r="L1836" s="34"/>
      <c r="M1836" s="154"/>
      <c r="T1836" s="55"/>
      <c r="AT1836" s="19" t="s">
        <v>417</v>
      </c>
      <c r="AU1836" s="19" t="s">
        <v>114</v>
      </c>
    </row>
    <row r="1837" spans="2:65" s="12" customFormat="1">
      <c r="B1837" s="155"/>
      <c r="D1837" s="156" t="s">
        <v>419</v>
      </c>
      <c r="E1837" s="157" t="s">
        <v>3</v>
      </c>
      <c r="F1837" s="158" t="s">
        <v>194</v>
      </c>
      <c r="H1837" s="159">
        <v>40</v>
      </c>
      <c r="I1837" s="160"/>
      <c r="L1837" s="155"/>
      <c r="M1837" s="161"/>
      <c r="T1837" s="162"/>
      <c r="AT1837" s="157" t="s">
        <v>419</v>
      </c>
      <c r="AU1837" s="157" t="s">
        <v>114</v>
      </c>
      <c r="AV1837" s="12" t="s">
        <v>80</v>
      </c>
      <c r="AW1837" s="12" t="s">
        <v>33</v>
      </c>
      <c r="AX1837" s="12" t="s">
        <v>76</v>
      </c>
      <c r="AY1837" s="157" t="s">
        <v>408</v>
      </c>
    </row>
    <row r="1838" spans="2:65" s="1" customFormat="1" ht="24.15" customHeight="1">
      <c r="B1838" s="137"/>
      <c r="C1838" s="177" t="s">
        <v>2962</v>
      </c>
      <c r="D1838" s="177" t="s">
        <v>513</v>
      </c>
      <c r="E1838" s="178" t="s">
        <v>2963</v>
      </c>
      <c r="F1838" s="179" t="s">
        <v>2964</v>
      </c>
      <c r="G1838" s="180" t="s">
        <v>650</v>
      </c>
      <c r="H1838" s="181">
        <v>46</v>
      </c>
      <c r="I1838" s="182"/>
      <c r="J1838" s="183">
        <f>ROUND(I1838*H1838,2)</f>
        <v>0</v>
      </c>
      <c r="K1838" s="179" t="s">
        <v>414</v>
      </c>
      <c r="L1838" s="184"/>
      <c r="M1838" s="185" t="s">
        <v>3</v>
      </c>
      <c r="N1838" s="186" t="s">
        <v>43</v>
      </c>
      <c r="P1838" s="147">
        <f>O1838*H1838</f>
        <v>0</v>
      </c>
      <c r="Q1838" s="147">
        <v>3.6000000000000002E-4</v>
      </c>
      <c r="R1838" s="147">
        <f>Q1838*H1838</f>
        <v>1.6560000000000002E-2</v>
      </c>
      <c r="S1838" s="147">
        <v>0</v>
      </c>
      <c r="T1838" s="148">
        <f>S1838*H1838</f>
        <v>0</v>
      </c>
      <c r="AR1838" s="149" t="s">
        <v>616</v>
      </c>
      <c r="AT1838" s="149" t="s">
        <v>513</v>
      </c>
      <c r="AU1838" s="149" t="s">
        <v>114</v>
      </c>
      <c r="AY1838" s="19" t="s">
        <v>408</v>
      </c>
      <c r="BE1838" s="150">
        <f>IF(N1838="základní",J1838,0)</f>
        <v>0</v>
      </c>
      <c r="BF1838" s="150">
        <f>IF(N1838="snížená",J1838,0)</f>
        <v>0</v>
      </c>
      <c r="BG1838" s="150">
        <f>IF(N1838="zákl. přenesená",J1838,0)</f>
        <v>0</v>
      </c>
      <c r="BH1838" s="150">
        <f>IF(N1838="sníž. přenesená",J1838,0)</f>
        <v>0</v>
      </c>
      <c r="BI1838" s="150">
        <f>IF(N1838="nulová",J1838,0)</f>
        <v>0</v>
      </c>
      <c r="BJ1838" s="19" t="s">
        <v>76</v>
      </c>
      <c r="BK1838" s="150">
        <f>ROUND(I1838*H1838,2)</f>
        <v>0</v>
      </c>
      <c r="BL1838" s="19" t="s">
        <v>98</v>
      </c>
      <c r="BM1838" s="149" t="s">
        <v>2965</v>
      </c>
    </row>
    <row r="1839" spans="2:65" s="12" customFormat="1">
      <c r="B1839" s="155"/>
      <c r="D1839" s="156" t="s">
        <v>419</v>
      </c>
      <c r="F1839" s="158" t="s">
        <v>2966</v>
      </c>
      <c r="H1839" s="159">
        <v>46</v>
      </c>
      <c r="I1839" s="160"/>
      <c r="L1839" s="155"/>
      <c r="M1839" s="161"/>
      <c r="T1839" s="162"/>
      <c r="AT1839" s="157" t="s">
        <v>419</v>
      </c>
      <c r="AU1839" s="157" t="s">
        <v>114</v>
      </c>
      <c r="AV1839" s="12" t="s">
        <v>80</v>
      </c>
      <c r="AW1839" s="12" t="s">
        <v>4</v>
      </c>
      <c r="AX1839" s="12" t="s">
        <v>76</v>
      </c>
      <c r="AY1839" s="157" t="s">
        <v>408</v>
      </c>
    </row>
    <row r="1840" spans="2:65" s="1" customFormat="1" ht="37.799999999999997" customHeight="1">
      <c r="B1840" s="137"/>
      <c r="C1840" s="138" t="s">
        <v>2967</v>
      </c>
      <c r="D1840" s="138" t="s">
        <v>411</v>
      </c>
      <c r="E1840" s="139" t="s">
        <v>2968</v>
      </c>
      <c r="F1840" s="140" t="s">
        <v>2969</v>
      </c>
      <c r="G1840" s="141" t="s">
        <v>650</v>
      </c>
      <c r="H1840" s="142">
        <v>40</v>
      </c>
      <c r="I1840" s="143"/>
      <c r="J1840" s="144">
        <f>ROUND(I1840*H1840,2)</f>
        <v>0</v>
      </c>
      <c r="K1840" s="140" t="s">
        <v>414</v>
      </c>
      <c r="L1840" s="34"/>
      <c r="M1840" s="145" t="s">
        <v>3</v>
      </c>
      <c r="N1840" s="146" t="s">
        <v>43</v>
      </c>
      <c r="P1840" s="147">
        <f>O1840*H1840</f>
        <v>0</v>
      </c>
      <c r="Q1840" s="147">
        <v>1.5299999999999999E-3</v>
      </c>
      <c r="R1840" s="147">
        <f>Q1840*H1840</f>
        <v>6.1199999999999997E-2</v>
      </c>
      <c r="S1840" s="147">
        <v>0</v>
      </c>
      <c r="T1840" s="148">
        <f>S1840*H1840</f>
        <v>0</v>
      </c>
      <c r="AR1840" s="149" t="s">
        <v>98</v>
      </c>
      <c r="AT1840" s="149" t="s">
        <v>411</v>
      </c>
      <c r="AU1840" s="149" t="s">
        <v>114</v>
      </c>
      <c r="AY1840" s="19" t="s">
        <v>408</v>
      </c>
      <c r="BE1840" s="150">
        <f>IF(N1840="základní",J1840,0)</f>
        <v>0</v>
      </c>
      <c r="BF1840" s="150">
        <f>IF(N1840="snížená",J1840,0)</f>
        <v>0</v>
      </c>
      <c r="BG1840" s="150">
        <f>IF(N1840="zákl. přenesená",J1840,0)</f>
        <v>0</v>
      </c>
      <c r="BH1840" s="150">
        <f>IF(N1840="sníž. přenesená",J1840,0)</f>
        <v>0</v>
      </c>
      <c r="BI1840" s="150">
        <f>IF(N1840="nulová",J1840,0)</f>
        <v>0</v>
      </c>
      <c r="BJ1840" s="19" t="s">
        <v>76</v>
      </c>
      <c r="BK1840" s="150">
        <f>ROUND(I1840*H1840,2)</f>
        <v>0</v>
      </c>
      <c r="BL1840" s="19" t="s">
        <v>98</v>
      </c>
      <c r="BM1840" s="149" t="s">
        <v>2970</v>
      </c>
    </row>
    <row r="1841" spans="2:65" s="1" customFormat="1">
      <c r="B1841" s="34"/>
      <c r="D1841" s="151" t="s">
        <v>417</v>
      </c>
      <c r="F1841" s="152" t="s">
        <v>2971</v>
      </c>
      <c r="I1841" s="153"/>
      <c r="L1841" s="34"/>
      <c r="M1841" s="154"/>
      <c r="T1841" s="55"/>
      <c r="AT1841" s="19" t="s">
        <v>417</v>
      </c>
      <c r="AU1841" s="19" t="s">
        <v>114</v>
      </c>
    </row>
    <row r="1842" spans="2:65" s="12" customFormat="1">
      <c r="B1842" s="155"/>
      <c r="D1842" s="156" t="s">
        <v>419</v>
      </c>
      <c r="E1842" s="157" t="s">
        <v>3</v>
      </c>
      <c r="F1842" s="158" t="s">
        <v>194</v>
      </c>
      <c r="H1842" s="159">
        <v>40</v>
      </c>
      <c r="I1842" s="160"/>
      <c r="L1842" s="155"/>
      <c r="M1842" s="161"/>
      <c r="T1842" s="162"/>
      <c r="AT1842" s="157" t="s">
        <v>419</v>
      </c>
      <c r="AU1842" s="157" t="s">
        <v>114</v>
      </c>
      <c r="AV1842" s="12" t="s">
        <v>80</v>
      </c>
      <c r="AW1842" s="12" t="s">
        <v>33</v>
      </c>
      <c r="AX1842" s="12" t="s">
        <v>76</v>
      </c>
      <c r="AY1842" s="157" t="s">
        <v>408</v>
      </c>
    </row>
    <row r="1843" spans="2:65" s="1" customFormat="1" ht="37.799999999999997" customHeight="1">
      <c r="B1843" s="137"/>
      <c r="C1843" s="177" t="s">
        <v>2972</v>
      </c>
      <c r="D1843" s="177" t="s">
        <v>513</v>
      </c>
      <c r="E1843" s="178" t="s">
        <v>2973</v>
      </c>
      <c r="F1843" s="179" t="s">
        <v>2974</v>
      </c>
      <c r="G1843" s="180" t="s">
        <v>117</v>
      </c>
      <c r="H1843" s="181">
        <v>27.6</v>
      </c>
      <c r="I1843" s="182"/>
      <c r="J1843" s="183">
        <f>ROUND(I1843*H1843,2)</f>
        <v>0</v>
      </c>
      <c r="K1843" s="179" t="s">
        <v>414</v>
      </c>
      <c r="L1843" s="184"/>
      <c r="M1843" s="185" t="s">
        <v>3</v>
      </c>
      <c r="N1843" s="186" t="s">
        <v>43</v>
      </c>
      <c r="P1843" s="147">
        <f>O1843*H1843</f>
        <v>0</v>
      </c>
      <c r="Q1843" s="147">
        <v>2.1999999999999999E-2</v>
      </c>
      <c r="R1843" s="147">
        <f>Q1843*H1843</f>
        <v>0.60719999999999996</v>
      </c>
      <c r="S1843" s="147">
        <v>0</v>
      </c>
      <c r="T1843" s="148">
        <f>S1843*H1843</f>
        <v>0</v>
      </c>
      <c r="AR1843" s="149" t="s">
        <v>616</v>
      </c>
      <c r="AT1843" s="149" t="s">
        <v>513</v>
      </c>
      <c r="AU1843" s="149" t="s">
        <v>114</v>
      </c>
      <c r="AY1843" s="19" t="s">
        <v>408</v>
      </c>
      <c r="BE1843" s="150">
        <f>IF(N1843="základní",J1843,0)</f>
        <v>0</v>
      </c>
      <c r="BF1843" s="150">
        <f>IF(N1843="snížená",J1843,0)</f>
        <v>0</v>
      </c>
      <c r="BG1843" s="150">
        <f>IF(N1843="zákl. přenesená",J1843,0)</f>
        <v>0</v>
      </c>
      <c r="BH1843" s="150">
        <f>IF(N1843="sníž. přenesená",J1843,0)</f>
        <v>0</v>
      </c>
      <c r="BI1843" s="150">
        <f>IF(N1843="nulová",J1843,0)</f>
        <v>0</v>
      </c>
      <c r="BJ1843" s="19" t="s">
        <v>76</v>
      </c>
      <c r="BK1843" s="150">
        <f>ROUND(I1843*H1843,2)</f>
        <v>0</v>
      </c>
      <c r="BL1843" s="19" t="s">
        <v>98</v>
      </c>
      <c r="BM1843" s="149" t="s">
        <v>2975</v>
      </c>
    </row>
    <row r="1844" spans="2:65" s="12" customFormat="1">
      <c r="B1844" s="155"/>
      <c r="D1844" s="156" t="s">
        <v>419</v>
      </c>
      <c r="E1844" s="157" t="s">
        <v>3</v>
      </c>
      <c r="F1844" s="158" t="s">
        <v>2976</v>
      </c>
      <c r="H1844" s="159">
        <v>12</v>
      </c>
      <c r="I1844" s="160"/>
      <c r="L1844" s="155"/>
      <c r="M1844" s="161"/>
      <c r="T1844" s="162"/>
      <c r="AT1844" s="157" t="s">
        <v>419</v>
      </c>
      <c r="AU1844" s="157" t="s">
        <v>114</v>
      </c>
      <c r="AV1844" s="12" t="s">
        <v>80</v>
      </c>
      <c r="AW1844" s="12" t="s">
        <v>33</v>
      </c>
      <c r="AX1844" s="12" t="s">
        <v>72</v>
      </c>
      <c r="AY1844" s="157" t="s">
        <v>408</v>
      </c>
    </row>
    <row r="1845" spans="2:65" s="12" customFormat="1">
      <c r="B1845" s="155"/>
      <c r="D1845" s="156" t="s">
        <v>419</v>
      </c>
      <c r="E1845" s="157" t="s">
        <v>3</v>
      </c>
      <c r="F1845" s="158" t="s">
        <v>2977</v>
      </c>
      <c r="H1845" s="159">
        <v>12</v>
      </c>
      <c r="I1845" s="160"/>
      <c r="L1845" s="155"/>
      <c r="M1845" s="161"/>
      <c r="T1845" s="162"/>
      <c r="AT1845" s="157" t="s">
        <v>419</v>
      </c>
      <c r="AU1845" s="157" t="s">
        <v>114</v>
      </c>
      <c r="AV1845" s="12" t="s">
        <v>80</v>
      </c>
      <c r="AW1845" s="12" t="s">
        <v>33</v>
      </c>
      <c r="AX1845" s="12" t="s">
        <v>72</v>
      </c>
      <c r="AY1845" s="157" t="s">
        <v>408</v>
      </c>
    </row>
    <row r="1846" spans="2:65" s="14" customFormat="1">
      <c r="B1846" s="170"/>
      <c r="D1846" s="156" t="s">
        <v>419</v>
      </c>
      <c r="E1846" s="171" t="s">
        <v>3</v>
      </c>
      <c r="F1846" s="172" t="s">
        <v>451</v>
      </c>
      <c r="H1846" s="173">
        <v>24</v>
      </c>
      <c r="I1846" s="174"/>
      <c r="L1846" s="170"/>
      <c r="M1846" s="175"/>
      <c r="T1846" s="176"/>
      <c r="AT1846" s="171" t="s">
        <v>419</v>
      </c>
      <c r="AU1846" s="171" t="s">
        <v>114</v>
      </c>
      <c r="AV1846" s="14" t="s">
        <v>415</v>
      </c>
      <c r="AW1846" s="14" t="s">
        <v>33</v>
      </c>
      <c r="AX1846" s="14" t="s">
        <v>76</v>
      </c>
      <c r="AY1846" s="171" t="s">
        <v>408</v>
      </c>
    </row>
    <row r="1847" spans="2:65" s="12" customFormat="1">
      <c r="B1847" s="155"/>
      <c r="D1847" s="156" t="s">
        <v>419</v>
      </c>
      <c r="F1847" s="158" t="s">
        <v>2978</v>
      </c>
      <c r="H1847" s="159">
        <v>27.6</v>
      </c>
      <c r="I1847" s="160"/>
      <c r="L1847" s="155"/>
      <c r="M1847" s="161"/>
      <c r="T1847" s="162"/>
      <c r="AT1847" s="157" t="s">
        <v>419</v>
      </c>
      <c r="AU1847" s="157" t="s">
        <v>114</v>
      </c>
      <c r="AV1847" s="12" t="s">
        <v>80</v>
      </c>
      <c r="AW1847" s="12" t="s">
        <v>4</v>
      </c>
      <c r="AX1847" s="12" t="s">
        <v>76</v>
      </c>
      <c r="AY1847" s="157" t="s">
        <v>408</v>
      </c>
    </row>
    <row r="1848" spans="2:65" s="1" customFormat="1" ht="37.799999999999997" customHeight="1">
      <c r="B1848" s="137"/>
      <c r="C1848" s="138" t="s">
        <v>2979</v>
      </c>
      <c r="D1848" s="138" t="s">
        <v>411</v>
      </c>
      <c r="E1848" s="139" t="s">
        <v>2980</v>
      </c>
      <c r="F1848" s="140" t="s">
        <v>2981</v>
      </c>
      <c r="G1848" s="141" t="s">
        <v>650</v>
      </c>
      <c r="H1848" s="142">
        <v>40</v>
      </c>
      <c r="I1848" s="143"/>
      <c r="J1848" s="144">
        <f>ROUND(I1848*H1848,2)</f>
        <v>0</v>
      </c>
      <c r="K1848" s="140" t="s">
        <v>414</v>
      </c>
      <c r="L1848" s="34"/>
      <c r="M1848" s="145" t="s">
        <v>3</v>
      </c>
      <c r="N1848" s="146" t="s">
        <v>43</v>
      </c>
      <c r="P1848" s="147">
        <f>O1848*H1848</f>
        <v>0</v>
      </c>
      <c r="Q1848" s="147">
        <v>1.0200000000000001E-3</v>
      </c>
      <c r="R1848" s="147">
        <f>Q1848*H1848</f>
        <v>4.0800000000000003E-2</v>
      </c>
      <c r="S1848" s="147">
        <v>0</v>
      </c>
      <c r="T1848" s="148">
        <f>S1848*H1848</f>
        <v>0</v>
      </c>
      <c r="AR1848" s="149" t="s">
        <v>98</v>
      </c>
      <c r="AT1848" s="149" t="s">
        <v>411</v>
      </c>
      <c r="AU1848" s="149" t="s">
        <v>114</v>
      </c>
      <c r="AY1848" s="19" t="s">
        <v>408</v>
      </c>
      <c r="BE1848" s="150">
        <f>IF(N1848="základní",J1848,0)</f>
        <v>0</v>
      </c>
      <c r="BF1848" s="150">
        <f>IF(N1848="snížená",J1848,0)</f>
        <v>0</v>
      </c>
      <c r="BG1848" s="150">
        <f>IF(N1848="zákl. přenesená",J1848,0)</f>
        <v>0</v>
      </c>
      <c r="BH1848" s="150">
        <f>IF(N1848="sníž. přenesená",J1848,0)</f>
        <v>0</v>
      </c>
      <c r="BI1848" s="150">
        <f>IF(N1848="nulová",J1848,0)</f>
        <v>0</v>
      </c>
      <c r="BJ1848" s="19" t="s">
        <v>76</v>
      </c>
      <c r="BK1848" s="150">
        <f>ROUND(I1848*H1848,2)</f>
        <v>0</v>
      </c>
      <c r="BL1848" s="19" t="s">
        <v>98</v>
      </c>
      <c r="BM1848" s="149" t="s">
        <v>2982</v>
      </c>
    </row>
    <row r="1849" spans="2:65" s="1" customFormat="1">
      <c r="B1849" s="34"/>
      <c r="D1849" s="151" t="s">
        <v>417</v>
      </c>
      <c r="F1849" s="152" t="s">
        <v>2983</v>
      </c>
      <c r="I1849" s="153"/>
      <c r="L1849" s="34"/>
      <c r="M1849" s="154"/>
      <c r="T1849" s="55"/>
      <c r="AT1849" s="19" t="s">
        <v>417</v>
      </c>
      <c r="AU1849" s="19" t="s">
        <v>114</v>
      </c>
    </row>
    <row r="1850" spans="2:65" s="12" customFormat="1">
      <c r="B1850" s="155"/>
      <c r="D1850" s="156" t="s">
        <v>419</v>
      </c>
      <c r="E1850" s="157" t="s">
        <v>3</v>
      </c>
      <c r="F1850" s="158" t="s">
        <v>194</v>
      </c>
      <c r="H1850" s="159">
        <v>40</v>
      </c>
      <c r="I1850" s="160"/>
      <c r="L1850" s="155"/>
      <c r="M1850" s="161"/>
      <c r="T1850" s="162"/>
      <c r="AT1850" s="157" t="s">
        <v>419</v>
      </c>
      <c r="AU1850" s="157" t="s">
        <v>114</v>
      </c>
      <c r="AV1850" s="12" t="s">
        <v>80</v>
      </c>
      <c r="AW1850" s="12" t="s">
        <v>33</v>
      </c>
      <c r="AX1850" s="12" t="s">
        <v>76</v>
      </c>
      <c r="AY1850" s="157" t="s">
        <v>408</v>
      </c>
    </row>
    <row r="1851" spans="2:65" s="1" customFormat="1" ht="37.799999999999997" customHeight="1">
      <c r="B1851" s="137"/>
      <c r="C1851" s="138" t="s">
        <v>2984</v>
      </c>
      <c r="D1851" s="138" t="s">
        <v>411</v>
      </c>
      <c r="E1851" s="139" t="s">
        <v>2985</v>
      </c>
      <c r="F1851" s="140" t="s">
        <v>2986</v>
      </c>
      <c r="G1851" s="141" t="s">
        <v>650</v>
      </c>
      <c r="H1851" s="142">
        <v>17</v>
      </c>
      <c r="I1851" s="143"/>
      <c r="J1851" s="144">
        <f>ROUND(I1851*H1851,2)</f>
        <v>0</v>
      </c>
      <c r="K1851" s="140" t="s">
        <v>414</v>
      </c>
      <c r="L1851" s="34"/>
      <c r="M1851" s="145" t="s">
        <v>3</v>
      </c>
      <c r="N1851" s="146" t="s">
        <v>43</v>
      </c>
      <c r="P1851" s="147">
        <f>O1851*H1851</f>
        <v>0</v>
      </c>
      <c r="Q1851" s="147">
        <v>3.0299999999999999E-4</v>
      </c>
      <c r="R1851" s="147">
        <f>Q1851*H1851</f>
        <v>5.1510000000000002E-3</v>
      </c>
      <c r="S1851" s="147">
        <v>0</v>
      </c>
      <c r="T1851" s="148">
        <f>S1851*H1851</f>
        <v>0</v>
      </c>
      <c r="AR1851" s="149" t="s">
        <v>98</v>
      </c>
      <c r="AT1851" s="149" t="s">
        <v>411</v>
      </c>
      <c r="AU1851" s="149" t="s">
        <v>114</v>
      </c>
      <c r="AY1851" s="19" t="s">
        <v>408</v>
      </c>
      <c r="BE1851" s="150">
        <f>IF(N1851="základní",J1851,0)</f>
        <v>0</v>
      </c>
      <c r="BF1851" s="150">
        <f>IF(N1851="snížená",J1851,0)</f>
        <v>0</v>
      </c>
      <c r="BG1851" s="150">
        <f>IF(N1851="zákl. přenesená",J1851,0)</f>
        <v>0</v>
      </c>
      <c r="BH1851" s="150">
        <f>IF(N1851="sníž. přenesená",J1851,0)</f>
        <v>0</v>
      </c>
      <c r="BI1851" s="150">
        <f>IF(N1851="nulová",J1851,0)</f>
        <v>0</v>
      </c>
      <c r="BJ1851" s="19" t="s">
        <v>76</v>
      </c>
      <c r="BK1851" s="150">
        <f>ROUND(I1851*H1851,2)</f>
        <v>0</v>
      </c>
      <c r="BL1851" s="19" t="s">
        <v>98</v>
      </c>
      <c r="BM1851" s="149" t="s">
        <v>2987</v>
      </c>
    </row>
    <row r="1852" spans="2:65" s="1" customFormat="1">
      <c r="B1852" s="34"/>
      <c r="D1852" s="151" t="s">
        <v>417</v>
      </c>
      <c r="F1852" s="152" t="s">
        <v>2988</v>
      </c>
      <c r="I1852" s="153"/>
      <c r="L1852" s="34"/>
      <c r="M1852" s="154"/>
      <c r="T1852" s="55"/>
      <c r="AT1852" s="19" t="s">
        <v>417</v>
      </c>
      <c r="AU1852" s="19" t="s">
        <v>114</v>
      </c>
    </row>
    <row r="1853" spans="2:65" s="12" customFormat="1">
      <c r="B1853" s="155"/>
      <c r="D1853" s="156" t="s">
        <v>419</v>
      </c>
      <c r="E1853" s="157" t="s">
        <v>3</v>
      </c>
      <c r="F1853" s="158" t="s">
        <v>2989</v>
      </c>
      <c r="H1853" s="159">
        <v>17</v>
      </c>
      <c r="I1853" s="160"/>
      <c r="L1853" s="155"/>
      <c r="M1853" s="161"/>
      <c r="T1853" s="162"/>
      <c r="AT1853" s="157" t="s">
        <v>419</v>
      </c>
      <c r="AU1853" s="157" t="s">
        <v>114</v>
      </c>
      <c r="AV1853" s="12" t="s">
        <v>80</v>
      </c>
      <c r="AW1853" s="12" t="s">
        <v>33</v>
      </c>
      <c r="AX1853" s="12" t="s">
        <v>72</v>
      </c>
      <c r="AY1853" s="157" t="s">
        <v>408</v>
      </c>
    </row>
    <row r="1854" spans="2:65" s="14" customFormat="1">
      <c r="B1854" s="170"/>
      <c r="D1854" s="156" t="s">
        <v>419</v>
      </c>
      <c r="E1854" s="171" t="s">
        <v>3</v>
      </c>
      <c r="F1854" s="172" t="s">
        <v>451</v>
      </c>
      <c r="H1854" s="173">
        <v>17</v>
      </c>
      <c r="I1854" s="174"/>
      <c r="L1854" s="170"/>
      <c r="M1854" s="175"/>
      <c r="T1854" s="176"/>
      <c r="AT1854" s="171" t="s">
        <v>419</v>
      </c>
      <c r="AU1854" s="171" t="s">
        <v>114</v>
      </c>
      <c r="AV1854" s="14" t="s">
        <v>415</v>
      </c>
      <c r="AW1854" s="14" t="s">
        <v>33</v>
      </c>
      <c r="AX1854" s="14" t="s">
        <v>76</v>
      </c>
      <c r="AY1854" s="171" t="s">
        <v>408</v>
      </c>
    </row>
    <row r="1855" spans="2:65" s="1" customFormat="1" ht="33" customHeight="1">
      <c r="B1855" s="137"/>
      <c r="C1855" s="177" t="s">
        <v>2990</v>
      </c>
      <c r="D1855" s="177" t="s">
        <v>513</v>
      </c>
      <c r="E1855" s="178" t="s">
        <v>2991</v>
      </c>
      <c r="F1855" s="179" t="s">
        <v>2992</v>
      </c>
      <c r="G1855" s="180" t="s">
        <v>650</v>
      </c>
      <c r="H1855" s="181">
        <v>17</v>
      </c>
      <c r="I1855" s="182"/>
      <c r="J1855" s="183">
        <f>ROUND(I1855*H1855,2)</f>
        <v>0</v>
      </c>
      <c r="K1855" s="179" t="s">
        <v>414</v>
      </c>
      <c r="L1855" s="184"/>
      <c r="M1855" s="185" t="s">
        <v>3</v>
      </c>
      <c r="N1855" s="186" t="s">
        <v>43</v>
      </c>
      <c r="P1855" s="147">
        <f>O1855*H1855</f>
        <v>0</v>
      </c>
      <c r="Q1855" s="147">
        <v>1.98E-3</v>
      </c>
      <c r="R1855" s="147">
        <f>Q1855*H1855</f>
        <v>3.3660000000000002E-2</v>
      </c>
      <c r="S1855" s="147">
        <v>0</v>
      </c>
      <c r="T1855" s="148">
        <f>S1855*H1855</f>
        <v>0</v>
      </c>
      <c r="AR1855" s="149" t="s">
        <v>616</v>
      </c>
      <c r="AT1855" s="149" t="s">
        <v>513</v>
      </c>
      <c r="AU1855" s="149" t="s">
        <v>114</v>
      </c>
      <c r="AY1855" s="19" t="s">
        <v>408</v>
      </c>
      <c r="BE1855" s="150">
        <f>IF(N1855="základní",J1855,0)</f>
        <v>0</v>
      </c>
      <c r="BF1855" s="150">
        <f>IF(N1855="snížená",J1855,0)</f>
        <v>0</v>
      </c>
      <c r="BG1855" s="150">
        <f>IF(N1855="zákl. přenesená",J1855,0)</f>
        <v>0</v>
      </c>
      <c r="BH1855" s="150">
        <f>IF(N1855="sníž. přenesená",J1855,0)</f>
        <v>0</v>
      </c>
      <c r="BI1855" s="150">
        <f>IF(N1855="nulová",J1855,0)</f>
        <v>0</v>
      </c>
      <c r="BJ1855" s="19" t="s">
        <v>76</v>
      </c>
      <c r="BK1855" s="150">
        <f>ROUND(I1855*H1855,2)</f>
        <v>0</v>
      </c>
      <c r="BL1855" s="19" t="s">
        <v>98</v>
      </c>
      <c r="BM1855" s="149" t="s">
        <v>2993</v>
      </c>
    </row>
    <row r="1856" spans="2:65" s="1" customFormat="1" ht="16.5" customHeight="1">
      <c r="B1856" s="137"/>
      <c r="C1856" s="138" t="s">
        <v>2994</v>
      </c>
      <c r="D1856" s="138" t="s">
        <v>411</v>
      </c>
      <c r="E1856" s="139" t="s">
        <v>2883</v>
      </c>
      <c r="F1856" s="140" t="s">
        <v>2884</v>
      </c>
      <c r="G1856" s="141" t="s">
        <v>650</v>
      </c>
      <c r="H1856" s="142">
        <v>17</v>
      </c>
      <c r="I1856" s="143"/>
      <c r="J1856" s="144">
        <f>ROUND(I1856*H1856,2)</f>
        <v>0</v>
      </c>
      <c r="K1856" s="140" t="s">
        <v>414</v>
      </c>
      <c r="L1856" s="34"/>
      <c r="M1856" s="145" t="s">
        <v>3</v>
      </c>
      <c r="N1856" s="146" t="s">
        <v>43</v>
      </c>
      <c r="P1856" s="147">
        <f>O1856*H1856</f>
        <v>0</v>
      </c>
      <c r="Q1856" s="147">
        <v>3.0000000000000001E-5</v>
      </c>
      <c r="R1856" s="147">
        <f>Q1856*H1856</f>
        <v>5.1000000000000004E-4</v>
      </c>
      <c r="S1856" s="147">
        <v>0</v>
      </c>
      <c r="T1856" s="148">
        <f>S1856*H1856</f>
        <v>0</v>
      </c>
      <c r="AR1856" s="149" t="s">
        <v>98</v>
      </c>
      <c r="AT1856" s="149" t="s">
        <v>411</v>
      </c>
      <c r="AU1856" s="149" t="s">
        <v>114</v>
      </c>
      <c r="AY1856" s="19" t="s">
        <v>408</v>
      </c>
      <c r="BE1856" s="150">
        <f>IF(N1856="základní",J1856,0)</f>
        <v>0</v>
      </c>
      <c r="BF1856" s="150">
        <f>IF(N1856="snížená",J1856,0)</f>
        <v>0</v>
      </c>
      <c r="BG1856" s="150">
        <f>IF(N1856="zákl. přenesená",J1856,0)</f>
        <v>0</v>
      </c>
      <c r="BH1856" s="150">
        <f>IF(N1856="sníž. přenesená",J1856,0)</f>
        <v>0</v>
      </c>
      <c r="BI1856" s="150">
        <f>IF(N1856="nulová",J1856,0)</f>
        <v>0</v>
      </c>
      <c r="BJ1856" s="19" t="s">
        <v>76</v>
      </c>
      <c r="BK1856" s="150">
        <f>ROUND(I1856*H1856,2)</f>
        <v>0</v>
      </c>
      <c r="BL1856" s="19" t="s">
        <v>98</v>
      </c>
      <c r="BM1856" s="149" t="s">
        <v>2995</v>
      </c>
    </row>
    <row r="1857" spans="2:65" s="1" customFormat="1">
      <c r="B1857" s="34"/>
      <c r="D1857" s="151" t="s">
        <v>417</v>
      </c>
      <c r="F1857" s="152" t="s">
        <v>2886</v>
      </c>
      <c r="I1857" s="153"/>
      <c r="L1857" s="34"/>
      <c r="M1857" s="154"/>
      <c r="T1857" s="55"/>
      <c r="AT1857" s="19" t="s">
        <v>417</v>
      </c>
      <c r="AU1857" s="19" t="s">
        <v>114</v>
      </c>
    </row>
    <row r="1858" spans="2:65" s="1" customFormat="1" ht="16.5" customHeight="1">
      <c r="B1858" s="137"/>
      <c r="C1858" s="138" t="s">
        <v>2996</v>
      </c>
      <c r="D1858" s="138" t="s">
        <v>411</v>
      </c>
      <c r="E1858" s="139" t="s">
        <v>2888</v>
      </c>
      <c r="F1858" s="140" t="s">
        <v>2889</v>
      </c>
      <c r="G1858" s="141" t="s">
        <v>650</v>
      </c>
      <c r="H1858" s="142">
        <v>17</v>
      </c>
      <c r="I1858" s="143"/>
      <c r="J1858" s="144">
        <f>ROUND(I1858*H1858,2)</f>
        <v>0</v>
      </c>
      <c r="K1858" s="140" t="s">
        <v>414</v>
      </c>
      <c r="L1858" s="34"/>
      <c r="M1858" s="145" t="s">
        <v>3</v>
      </c>
      <c r="N1858" s="146" t="s">
        <v>43</v>
      </c>
      <c r="P1858" s="147">
        <f>O1858*H1858</f>
        <v>0</v>
      </c>
      <c r="Q1858" s="147">
        <v>1.1620000000000001E-4</v>
      </c>
      <c r="R1858" s="147">
        <f>Q1858*H1858</f>
        <v>1.9754E-3</v>
      </c>
      <c r="S1858" s="147">
        <v>0</v>
      </c>
      <c r="T1858" s="148">
        <f>S1858*H1858</f>
        <v>0</v>
      </c>
      <c r="AR1858" s="149" t="s">
        <v>98</v>
      </c>
      <c r="AT1858" s="149" t="s">
        <v>411</v>
      </c>
      <c r="AU1858" s="149" t="s">
        <v>114</v>
      </c>
      <c r="AY1858" s="19" t="s">
        <v>408</v>
      </c>
      <c r="BE1858" s="150">
        <f>IF(N1858="základní",J1858,0)</f>
        <v>0</v>
      </c>
      <c r="BF1858" s="150">
        <f>IF(N1858="snížená",J1858,0)</f>
        <v>0</v>
      </c>
      <c r="BG1858" s="150">
        <f>IF(N1858="zákl. přenesená",J1858,0)</f>
        <v>0</v>
      </c>
      <c r="BH1858" s="150">
        <f>IF(N1858="sníž. přenesená",J1858,0)</f>
        <v>0</v>
      </c>
      <c r="BI1858" s="150">
        <f>IF(N1858="nulová",J1858,0)</f>
        <v>0</v>
      </c>
      <c r="BJ1858" s="19" t="s">
        <v>76</v>
      </c>
      <c r="BK1858" s="150">
        <f>ROUND(I1858*H1858,2)</f>
        <v>0</v>
      </c>
      <c r="BL1858" s="19" t="s">
        <v>98</v>
      </c>
      <c r="BM1858" s="149" t="s">
        <v>2997</v>
      </c>
    </row>
    <row r="1859" spans="2:65" s="1" customFormat="1">
      <c r="B1859" s="34"/>
      <c r="D1859" s="151" t="s">
        <v>417</v>
      </c>
      <c r="F1859" s="152" t="s">
        <v>2891</v>
      </c>
      <c r="I1859" s="153"/>
      <c r="L1859" s="34"/>
      <c r="M1859" s="154"/>
      <c r="T1859" s="55"/>
      <c r="AT1859" s="19" t="s">
        <v>417</v>
      </c>
      <c r="AU1859" s="19" t="s">
        <v>114</v>
      </c>
    </row>
    <row r="1860" spans="2:65" s="11" customFormat="1" ht="22.8" customHeight="1">
      <c r="B1860" s="125"/>
      <c r="D1860" s="126" t="s">
        <v>71</v>
      </c>
      <c r="E1860" s="135" t="s">
        <v>2998</v>
      </c>
      <c r="F1860" s="135" t="s">
        <v>2999</v>
      </c>
      <c r="I1860" s="128"/>
      <c r="J1860" s="136">
        <f>BK1860</f>
        <v>0</v>
      </c>
      <c r="L1860" s="125"/>
      <c r="M1860" s="130"/>
      <c r="P1860" s="131">
        <f>SUM(P1861:P1882)</f>
        <v>0</v>
      </c>
      <c r="R1860" s="131">
        <f>SUM(R1861:R1882)</f>
        <v>0.134020556416</v>
      </c>
      <c r="T1860" s="132">
        <f>SUM(T1861:T1882)</f>
        <v>0</v>
      </c>
      <c r="AR1860" s="126" t="s">
        <v>80</v>
      </c>
      <c r="AT1860" s="133" t="s">
        <v>71</v>
      </c>
      <c r="AU1860" s="133" t="s">
        <v>76</v>
      </c>
      <c r="AY1860" s="126" t="s">
        <v>408</v>
      </c>
      <c r="BK1860" s="134">
        <f>SUM(BK1861:BK1882)</f>
        <v>0</v>
      </c>
    </row>
    <row r="1861" spans="2:65" s="1" customFormat="1" ht="24.15" customHeight="1">
      <c r="B1861" s="137"/>
      <c r="C1861" s="138" t="s">
        <v>3000</v>
      </c>
      <c r="D1861" s="138" t="s">
        <v>411</v>
      </c>
      <c r="E1861" s="139" t="s">
        <v>3001</v>
      </c>
      <c r="F1861" s="140" t="s">
        <v>3002</v>
      </c>
      <c r="G1861" s="141" t="s">
        <v>117</v>
      </c>
      <c r="H1861" s="142">
        <v>219.21600000000001</v>
      </c>
      <c r="I1861" s="143"/>
      <c r="J1861" s="144">
        <f>ROUND(I1861*H1861,2)</f>
        <v>0</v>
      </c>
      <c r="K1861" s="140" t="s">
        <v>414</v>
      </c>
      <c r="L1861" s="34"/>
      <c r="M1861" s="145" t="s">
        <v>3</v>
      </c>
      <c r="N1861" s="146" t="s">
        <v>43</v>
      </c>
      <c r="P1861" s="147">
        <f>O1861*H1861</f>
        <v>0</v>
      </c>
      <c r="Q1861" s="147">
        <v>5.7599999999999997E-7</v>
      </c>
      <c r="R1861" s="147">
        <f>Q1861*H1861</f>
        <v>1.2626841600000001E-4</v>
      </c>
      <c r="S1861" s="147">
        <v>0</v>
      </c>
      <c r="T1861" s="148">
        <f>S1861*H1861</f>
        <v>0</v>
      </c>
      <c r="AR1861" s="149" t="s">
        <v>98</v>
      </c>
      <c r="AT1861" s="149" t="s">
        <v>411</v>
      </c>
      <c r="AU1861" s="149" t="s">
        <v>80</v>
      </c>
      <c r="AY1861" s="19" t="s">
        <v>408</v>
      </c>
      <c r="BE1861" s="150">
        <f>IF(N1861="základní",J1861,0)</f>
        <v>0</v>
      </c>
      <c r="BF1861" s="150">
        <f>IF(N1861="snížená",J1861,0)</f>
        <v>0</v>
      </c>
      <c r="BG1861" s="150">
        <f>IF(N1861="zákl. přenesená",J1861,0)</f>
        <v>0</v>
      </c>
      <c r="BH1861" s="150">
        <f>IF(N1861="sníž. přenesená",J1861,0)</f>
        <v>0</v>
      </c>
      <c r="BI1861" s="150">
        <f>IF(N1861="nulová",J1861,0)</f>
        <v>0</v>
      </c>
      <c r="BJ1861" s="19" t="s">
        <v>76</v>
      </c>
      <c r="BK1861" s="150">
        <f>ROUND(I1861*H1861,2)</f>
        <v>0</v>
      </c>
      <c r="BL1861" s="19" t="s">
        <v>98</v>
      </c>
      <c r="BM1861" s="149" t="s">
        <v>3003</v>
      </c>
    </row>
    <row r="1862" spans="2:65" s="1" customFormat="1">
      <c r="B1862" s="34"/>
      <c r="D1862" s="151" t="s">
        <v>417</v>
      </c>
      <c r="F1862" s="152" t="s">
        <v>3004</v>
      </c>
      <c r="I1862" s="153"/>
      <c r="L1862" s="34"/>
      <c r="M1862" s="154"/>
      <c r="T1862" s="55"/>
      <c r="AT1862" s="19" t="s">
        <v>417</v>
      </c>
      <c r="AU1862" s="19" t="s">
        <v>80</v>
      </c>
    </row>
    <row r="1863" spans="2:65" s="12" customFormat="1">
      <c r="B1863" s="155"/>
      <c r="D1863" s="156" t="s">
        <v>419</v>
      </c>
      <c r="E1863" s="157" t="s">
        <v>3</v>
      </c>
      <c r="F1863" s="158" t="s">
        <v>3005</v>
      </c>
      <c r="H1863" s="159">
        <v>219.21600000000001</v>
      </c>
      <c r="I1863" s="160"/>
      <c r="L1863" s="155"/>
      <c r="M1863" s="161"/>
      <c r="T1863" s="162"/>
      <c r="AT1863" s="157" t="s">
        <v>419</v>
      </c>
      <c r="AU1863" s="157" t="s">
        <v>80</v>
      </c>
      <c r="AV1863" s="12" t="s">
        <v>80</v>
      </c>
      <c r="AW1863" s="12" t="s">
        <v>33</v>
      </c>
      <c r="AX1863" s="12" t="s">
        <v>76</v>
      </c>
      <c r="AY1863" s="157" t="s">
        <v>408</v>
      </c>
    </row>
    <row r="1864" spans="2:65" s="1" customFormat="1" ht="24.15" customHeight="1">
      <c r="B1864" s="137"/>
      <c r="C1864" s="138" t="s">
        <v>3006</v>
      </c>
      <c r="D1864" s="138" t="s">
        <v>411</v>
      </c>
      <c r="E1864" s="139" t="s">
        <v>3007</v>
      </c>
      <c r="F1864" s="140" t="s">
        <v>3008</v>
      </c>
      <c r="G1864" s="141" t="s">
        <v>117</v>
      </c>
      <c r="H1864" s="142">
        <v>219.21600000000001</v>
      </c>
      <c r="I1864" s="143"/>
      <c r="J1864" s="144">
        <f>ROUND(I1864*H1864,2)</f>
        <v>0</v>
      </c>
      <c r="K1864" s="140" t="s">
        <v>414</v>
      </c>
      <c r="L1864" s="34"/>
      <c r="M1864" s="145" t="s">
        <v>3</v>
      </c>
      <c r="N1864" s="146" t="s">
        <v>43</v>
      </c>
      <c r="P1864" s="147">
        <f>O1864*H1864</f>
        <v>0</v>
      </c>
      <c r="Q1864" s="147">
        <v>0</v>
      </c>
      <c r="R1864" s="147">
        <f>Q1864*H1864</f>
        <v>0</v>
      </c>
      <c r="S1864" s="147">
        <v>0</v>
      </c>
      <c r="T1864" s="148">
        <f>S1864*H1864</f>
        <v>0</v>
      </c>
      <c r="AR1864" s="149" t="s">
        <v>98</v>
      </c>
      <c r="AT1864" s="149" t="s">
        <v>411</v>
      </c>
      <c r="AU1864" s="149" t="s">
        <v>80</v>
      </c>
      <c r="AY1864" s="19" t="s">
        <v>408</v>
      </c>
      <c r="BE1864" s="150">
        <f>IF(N1864="základní",J1864,0)</f>
        <v>0</v>
      </c>
      <c r="BF1864" s="150">
        <f>IF(N1864="snížená",J1864,0)</f>
        <v>0</v>
      </c>
      <c r="BG1864" s="150">
        <f>IF(N1864="zákl. přenesená",J1864,0)</f>
        <v>0</v>
      </c>
      <c r="BH1864" s="150">
        <f>IF(N1864="sníž. přenesená",J1864,0)</f>
        <v>0</v>
      </c>
      <c r="BI1864" s="150">
        <f>IF(N1864="nulová",J1864,0)</f>
        <v>0</v>
      </c>
      <c r="BJ1864" s="19" t="s">
        <v>76</v>
      </c>
      <c r="BK1864" s="150">
        <f>ROUND(I1864*H1864,2)</f>
        <v>0</v>
      </c>
      <c r="BL1864" s="19" t="s">
        <v>98</v>
      </c>
      <c r="BM1864" s="149" t="s">
        <v>3009</v>
      </c>
    </row>
    <row r="1865" spans="2:65" s="1" customFormat="1">
      <c r="B1865" s="34"/>
      <c r="D1865" s="151" t="s">
        <v>417</v>
      </c>
      <c r="F1865" s="152" t="s">
        <v>3010</v>
      </c>
      <c r="I1865" s="153"/>
      <c r="L1865" s="34"/>
      <c r="M1865" s="154"/>
      <c r="T1865" s="55"/>
      <c r="AT1865" s="19" t="s">
        <v>417</v>
      </c>
      <c r="AU1865" s="19" t="s">
        <v>80</v>
      </c>
    </row>
    <row r="1866" spans="2:65" s="1" customFormat="1" ht="24.15" customHeight="1">
      <c r="B1866" s="137"/>
      <c r="C1866" s="138" t="s">
        <v>3011</v>
      </c>
      <c r="D1866" s="138" t="s">
        <v>411</v>
      </c>
      <c r="E1866" s="139" t="s">
        <v>3012</v>
      </c>
      <c r="F1866" s="140" t="s">
        <v>3013</v>
      </c>
      <c r="G1866" s="141" t="s">
        <v>117</v>
      </c>
      <c r="H1866" s="142">
        <v>219.21600000000001</v>
      </c>
      <c r="I1866" s="143"/>
      <c r="J1866" s="144">
        <f>ROUND(I1866*H1866,2)</f>
        <v>0</v>
      </c>
      <c r="K1866" s="140" t="s">
        <v>414</v>
      </c>
      <c r="L1866" s="34"/>
      <c r="M1866" s="145" t="s">
        <v>3</v>
      </c>
      <c r="N1866" s="146" t="s">
        <v>43</v>
      </c>
      <c r="P1866" s="147">
        <f>O1866*H1866</f>
        <v>0</v>
      </c>
      <c r="Q1866" s="147">
        <v>3.3000000000000003E-5</v>
      </c>
      <c r="R1866" s="147">
        <f>Q1866*H1866</f>
        <v>7.2341280000000011E-3</v>
      </c>
      <c r="S1866" s="147">
        <v>0</v>
      </c>
      <c r="T1866" s="148">
        <f>S1866*H1866</f>
        <v>0</v>
      </c>
      <c r="AR1866" s="149" t="s">
        <v>98</v>
      </c>
      <c r="AT1866" s="149" t="s">
        <v>411</v>
      </c>
      <c r="AU1866" s="149" t="s">
        <v>80</v>
      </c>
      <c r="AY1866" s="19" t="s">
        <v>408</v>
      </c>
      <c r="BE1866" s="150">
        <f>IF(N1866="základní",J1866,0)</f>
        <v>0</v>
      </c>
      <c r="BF1866" s="150">
        <f>IF(N1866="snížená",J1866,0)</f>
        <v>0</v>
      </c>
      <c r="BG1866" s="150">
        <f>IF(N1866="zákl. přenesená",J1866,0)</f>
        <v>0</v>
      </c>
      <c r="BH1866" s="150">
        <f>IF(N1866="sníž. přenesená",J1866,0)</f>
        <v>0</v>
      </c>
      <c r="BI1866" s="150">
        <f>IF(N1866="nulová",J1866,0)</f>
        <v>0</v>
      </c>
      <c r="BJ1866" s="19" t="s">
        <v>76</v>
      </c>
      <c r="BK1866" s="150">
        <f>ROUND(I1866*H1866,2)</f>
        <v>0</v>
      </c>
      <c r="BL1866" s="19" t="s">
        <v>98</v>
      </c>
      <c r="BM1866" s="149" t="s">
        <v>3014</v>
      </c>
    </row>
    <row r="1867" spans="2:65" s="1" customFormat="1">
      <c r="B1867" s="34"/>
      <c r="D1867" s="151" t="s">
        <v>417</v>
      </c>
      <c r="F1867" s="152" t="s">
        <v>3015</v>
      </c>
      <c r="I1867" s="153"/>
      <c r="L1867" s="34"/>
      <c r="M1867" s="154"/>
      <c r="T1867" s="55"/>
      <c r="AT1867" s="19" t="s">
        <v>417</v>
      </c>
      <c r="AU1867" s="19" t="s">
        <v>80</v>
      </c>
    </row>
    <row r="1868" spans="2:65" s="1" customFormat="1" ht="24.15" customHeight="1">
      <c r="B1868" s="137"/>
      <c r="C1868" s="138" t="s">
        <v>3016</v>
      </c>
      <c r="D1868" s="138" t="s">
        <v>411</v>
      </c>
      <c r="E1868" s="139" t="s">
        <v>3017</v>
      </c>
      <c r="F1868" s="140" t="s">
        <v>3018</v>
      </c>
      <c r="G1868" s="141" t="s">
        <v>117</v>
      </c>
      <c r="H1868" s="142">
        <v>219.21600000000001</v>
      </c>
      <c r="I1868" s="143"/>
      <c r="J1868" s="144">
        <f>ROUND(I1868*H1868,2)</f>
        <v>0</v>
      </c>
      <c r="K1868" s="140" t="s">
        <v>414</v>
      </c>
      <c r="L1868" s="34"/>
      <c r="M1868" s="145" t="s">
        <v>3</v>
      </c>
      <c r="N1868" s="146" t="s">
        <v>43</v>
      </c>
      <c r="P1868" s="147">
        <f>O1868*H1868</f>
        <v>0</v>
      </c>
      <c r="Q1868" s="147">
        <v>2.9999999999999997E-4</v>
      </c>
      <c r="R1868" s="147">
        <f>Q1868*H1868</f>
        <v>6.5764799999999998E-2</v>
      </c>
      <c r="S1868" s="147">
        <v>0</v>
      </c>
      <c r="T1868" s="148">
        <f>S1868*H1868</f>
        <v>0</v>
      </c>
      <c r="AR1868" s="149" t="s">
        <v>98</v>
      </c>
      <c r="AT1868" s="149" t="s">
        <v>411</v>
      </c>
      <c r="AU1868" s="149" t="s">
        <v>80</v>
      </c>
      <c r="AY1868" s="19" t="s">
        <v>408</v>
      </c>
      <c r="BE1868" s="150">
        <f>IF(N1868="základní",J1868,0)</f>
        <v>0</v>
      </c>
      <c r="BF1868" s="150">
        <f>IF(N1868="snížená",J1868,0)</f>
        <v>0</v>
      </c>
      <c r="BG1868" s="150">
        <f>IF(N1868="zákl. přenesená",J1868,0)</f>
        <v>0</v>
      </c>
      <c r="BH1868" s="150">
        <f>IF(N1868="sníž. přenesená",J1868,0)</f>
        <v>0</v>
      </c>
      <c r="BI1868" s="150">
        <f>IF(N1868="nulová",J1868,0)</f>
        <v>0</v>
      </c>
      <c r="BJ1868" s="19" t="s">
        <v>76</v>
      </c>
      <c r="BK1868" s="150">
        <f>ROUND(I1868*H1868,2)</f>
        <v>0</v>
      </c>
      <c r="BL1868" s="19" t="s">
        <v>98</v>
      </c>
      <c r="BM1868" s="149" t="s">
        <v>3019</v>
      </c>
    </row>
    <row r="1869" spans="2:65" s="1" customFormat="1">
      <c r="B1869" s="34"/>
      <c r="D1869" s="151" t="s">
        <v>417</v>
      </c>
      <c r="F1869" s="152" t="s">
        <v>3020</v>
      </c>
      <c r="I1869" s="153"/>
      <c r="L1869" s="34"/>
      <c r="M1869" s="154"/>
      <c r="T1869" s="55"/>
      <c r="AT1869" s="19" t="s">
        <v>417</v>
      </c>
      <c r="AU1869" s="19" t="s">
        <v>80</v>
      </c>
    </row>
    <row r="1870" spans="2:65" s="1" customFormat="1" ht="16.5" customHeight="1">
      <c r="B1870" s="137"/>
      <c r="C1870" s="177" t="s">
        <v>3021</v>
      </c>
      <c r="D1870" s="177" t="s">
        <v>513</v>
      </c>
      <c r="E1870" s="178" t="s">
        <v>3022</v>
      </c>
      <c r="F1870" s="179" t="s">
        <v>3023</v>
      </c>
      <c r="G1870" s="180" t="s">
        <v>117</v>
      </c>
      <c r="H1870" s="181">
        <v>172.92</v>
      </c>
      <c r="I1870" s="182"/>
      <c r="J1870" s="183">
        <f>ROUND(I1870*H1870,2)</f>
        <v>0</v>
      </c>
      <c r="K1870" s="179" t="s">
        <v>1628</v>
      </c>
      <c r="L1870" s="184"/>
      <c r="M1870" s="185" t="s">
        <v>3</v>
      </c>
      <c r="N1870" s="186" t="s">
        <v>43</v>
      </c>
      <c r="P1870" s="147">
        <f>O1870*H1870</f>
        <v>0</v>
      </c>
      <c r="Q1870" s="147">
        <v>0</v>
      </c>
      <c r="R1870" s="147">
        <f>Q1870*H1870</f>
        <v>0</v>
      </c>
      <c r="S1870" s="147">
        <v>0</v>
      </c>
      <c r="T1870" s="148">
        <f>S1870*H1870</f>
        <v>0</v>
      </c>
      <c r="AR1870" s="149" t="s">
        <v>616</v>
      </c>
      <c r="AT1870" s="149" t="s">
        <v>513</v>
      </c>
      <c r="AU1870" s="149" t="s">
        <v>80</v>
      </c>
      <c r="AY1870" s="19" t="s">
        <v>408</v>
      </c>
      <c r="BE1870" s="150">
        <f>IF(N1870="základní",J1870,0)</f>
        <v>0</v>
      </c>
      <c r="BF1870" s="150">
        <f>IF(N1870="snížená",J1870,0)</f>
        <v>0</v>
      </c>
      <c r="BG1870" s="150">
        <f>IF(N1870="zákl. přenesená",J1870,0)</f>
        <v>0</v>
      </c>
      <c r="BH1870" s="150">
        <f>IF(N1870="sníž. přenesená",J1870,0)</f>
        <v>0</v>
      </c>
      <c r="BI1870" s="150">
        <f>IF(N1870="nulová",J1870,0)</f>
        <v>0</v>
      </c>
      <c r="BJ1870" s="19" t="s">
        <v>76</v>
      </c>
      <c r="BK1870" s="150">
        <f>ROUND(I1870*H1870,2)</f>
        <v>0</v>
      </c>
      <c r="BL1870" s="19" t="s">
        <v>98</v>
      </c>
      <c r="BM1870" s="149" t="s">
        <v>3024</v>
      </c>
    </row>
    <row r="1871" spans="2:65" s="1" customFormat="1" ht="76.8">
      <c r="B1871" s="34"/>
      <c r="D1871" s="156" t="s">
        <v>429</v>
      </c>
      <c r="F1871" s="163" t="s">
        <v>3025</v>
      </c>
      <c r="I1871" s="153"/>
      <c r="L1871" s="34"/>
      <c r="M1871" s="154"/>
      <c r="T1871" s="55"/>
      <c r="AT1871" s="19" t="s">
        <v>429</v>
      </c>
      <c r="AU1871" s="19" t="s">
        <v>80</v>
      </c>
    </row>
    <row r="1872" spans="2:65" s="12" customFormat="1">
      <c r="B1872" s="155"/>
      <c r="D1872" s="156" t="s">
        <v>419</v>
      </c>
      <c r="F1872" s="158" t="s">
        <v>3026</v>
      </c>
      <c r="H1872" s="159">
        <v>172.92</v>
      </c>
      <c r="I1872" s="160"/>
      <c r="L1872" s="155"/>
      <c r="M1872" s="161"/>
      <c r="T1872" s="162"/>
      <c r="AT1872" s="157" t="s">
        <v>419</v>
      </c>
      <c r="AU1872" s="157" t="s">
        <v>80</v>
      </c>
      <c r="AV1872" s="12" t="s">
        <v>80</v>
      </c>
      <c r="AW1872" s="12" t="s">
        <v>4</v>
      </c>
      <c r="AX1872" s="12" t="s">
        <v>76</v>
      </c>
      <c r="AY1872" s="157" t="s">
        <v>408</v>
      </c>
    </row>
    <row r="1873" spans="2:65" s="1" customFormat="1" ht="16.5" customHeight="1">
      <c r="B1873" s="137"/>
      <c r="C1873" s="177" t="s">
        <v>3027</v>
      </c>
      <c r="D1873" s="177" t="s">
        <v>513</v>
      </c>
      <c r="E1873" s="178" t="s">
        <v>3028</v>
      </c>
      <c r="F1873" s="179" t="s">
        <v>3029</v>
      </c>
      <c r="G1873" s="180" t="s">
        <v>117</v>
      </c>
      <c r="H1873" s="181">
        <v>66</v>
      </c>
      <c r="I1873" s="182"/>
      <c r="J1873" s="183">
        <f>ROUND(I1873*H1873,2)</f>
        <v>0</v>
      </c>
      <c r="K1873" s="179" t="s">
        <v>1628</v>
      </c>
      <c r="L1873" s="184"/>
      <c r="M1873" s="185" t="s">
        <v>3</v>
      </c>
      <c r="N1873" s="186" t="s">
        <v>43</v>
      </c>
      <c r="P1873" s="147">
        <f>O1873*H1873</f>
        <v>0</v>
      </c>
      <c r="Q1873" s="147">
        <v>0</v>
      </c>
      <c r="R1873" s="147">
        <f>Q1873*H1873</f>
        <v>0</v>
      </c>
      <c r="S1873" s="147">
        <v>0</v>
      </c>
      <c r="T1873" s="148">
        <f>S1873*H1873</f>
        <v>0</v>
      </c>
      <c r="AR1873" s="149" t="s">
        <v>616</v>
      </c>
      <c r="AT1873" s="149" t="s">
        <v>513</v>
      </c>
      <c r="AU1873" s="149" t="s">
        <v>80</v>
      </c>
      <c r="AY1873" s="19" t="s">
        <v>408</v>
      </c>
      <c r="BE1873" s="150">
        <f>IF(N1873="základní",J1873,0)</f>
        <v>0</v>
      </c>
      <c r="BF1873" s="150">
        <f>IF(N1873="snížená",J1873,0)</f>
        <v>0</v>
      </c>
      <c r="BG1873" s="150">
        <f>IF(N1873="zákl. přenesená",J1873,0)</f>
        <v>0</v>
      </c>
      <c r="BH1873" s="150">
        <f>IF(N1873="sníž. přenesená",J1873,0)</f>
        <v>0</v>
      </c>
      <c r="BI1873" s="150">
        <f>IF(N1873="nulová",J1873,0)</f>
        <v>0</v>
      </c>
      <c r="BJ1873" s="19" t="s">
        <v>76</v>
      </c>
      <c r="BK1873" s="150">
        <f>ROUND(I1873*H1873,2)</f>
        <v>0</v>
      </c>
      <c r="BL1873" s="19" t="s">
        <v>98</v>
      </c>
      <c r="BM1873" s="149" t="s">
        <v>3030</v>
      </c>
    </row>
    <row r="1874" spans="2:65" s="1" customFormat="1" ht="67.2">
      <c r="B1874" s="34"/>
      <c r="D1874" s="156" t="s">
        <v>429</v>
      </c>
      <c r="F1874" s="163" t="s">
        <v>3031</v>
      </c>
      <c r="I1874" s="153"/>
      <c r="L1874" s="34"/>
      <c r="M1874" s="154"/>
      <c r="T1874" s="55"/>
      <c r="AT1874" s="19" t="s">
        <v>429</v>
      </c>
      <c r="AU1874" s="19" t="s">
        <v>80</v>
      </c>
    </row>
    <row r="1875" spans="2:65" s="12" customFormat="1">
      <c r="B1875" s="155"/>
      <c r="D1875" s="156" t="s">
        <v>419</v>
      </c>
      <c r="F1875" s="158" t="s">
        <v>3032</v>
      </c>
      <c r="H1875" s="159">
        <v>66</v>
      </c>
      <c r="I1875" s="160"/>
      <c r="L1875" s="155"/>
      <c r="M1875" s="161"/>
      <c r="T1875" s="162"/>
      <c r="AT1875" s="157" t="s">
        <v>419</v>
      </c>
      <c r="AU1875" s="157" t="s">
        <v>80</v>
      </c>
      <c r="AV1875" s="12" t="s">
        <v>80</v>
      </c>
      <c r="AW1875" s="12" t="s">
        <v>4</v>
      </c>
      <c r="AX1875" s="12" t="s">
        <v>76</v>
      </c>
      <c r="AY1875" s="157" t="s">
        <v>408</v>
      </c>
    </row>
    <row r="1876" spans="2:65" s="1" customFormat="1" ht="16.5" customHeight="1">
      <c r="B1876" s="137"/>
      <c r="C1876" s="138" t="s">
        <v>3033</v>
      </c>
      <c r="D1876" s="138" t="s">
        <v>411</v>
      </c>
      <c r="E1876" s="139" t="s">
        <v>3034</v>
      </c>
      <c r="F1876" s="140" t="s">
        <v>3035</v>
      </c>
      <c r="G1876" s="141" t="s">
        <v>650</v>
      </c>
      <c r="H1876" s="142">
        <v>197.2</v>
      </c>
      <c r="I1876" s="143"/>
      <c r="J1876" s="144">
        <f>ROUND(I1876*H1876,2)</f>
        <v>0</v>
      </c>
      <c r="K1876" s="140" t="s">
        <v>414</v>
      </c>
      <c r="L1876" s="34"/>
      <c r="M1876" s="145" t="s">
        <v>3</v>
      </c>
      <c r="N1876" s="146" t="s">
        <v>43</v>
      </c>
      <c r="P1876" s="147">
        <f>O1876*H1876</f>
        <v>0</v>
      </c>
      <c r="Q1876" s="147">
        <v>7.9999999999999996E-7</v>
      </c>
      <c r="R1876" s="147">
        <f>Q1876*H1876</f>
        <v>1.5775999999999998E-4</v>
      </c>
      <c r="S1876" s="147">
        <v>0</v>
      </c>
      <c r="T1876" s="148">
        <f>S1876*H1876</f>
        <v>0</v>
      </c>
      <c r="AR1876" s="149" t="s">
        <v>98</v>
      </c>
      <c r="AT1876" s="149" t="s">
        <v>411</v>
      </c>
      <c r="AU1876" s="149" t="s">
        <v>80</v>
      </c>
      <c r="AY1876" s="19" t="s">
        <v>408</v>
      </c>
      <c r="BE1876" s="150">
        <f>IF(N1876="základní",J1876,0)</f>
        <v>0</v>
      </c>
      <c r="BF1876" s="150">
        <f>IF(N1876="snížená",J1876,0)</f>
        <v>0</v>
      </c>
      <c r="BG1876" s="150">
        <f>IF(N1876="zákl. přenesená",J1876,0)</f>
        <v>0</v>
      </c>
      <c r="BH1876" s="150">
        <f>IF(N1876="sníž. přenesená",J1876,0)</f>
        <v>0</v>
      </c>
      <c r="BI1876" s="150">
        <f>IF(N1876="nulová",J1876,0)</f>
        <v>0</v>
      </c>
      <c r="BJ1876" s="19" t="s">
        <v>76</v>
      </c>
      <c r="BK1876" s="150">
        <f>ROUND(I1876*H1876,2)</f>
        <v>0</v>
      </c>
      <c r="BL1876" s="19" t="s">
        <v>98</v>
      </c>
      <c r="BM1876" s="149" t="s">
        <v>3036</v>
      </c>
    </row>
    <row r="1877" spans="2:65" s="1" customFormat="1">
      <c r="B1877" s="34"/>
      <c r="D1877" s="151" t="s">
        <v>417</v>
      </c>
      <c r="F1877" s="152" t="s">
        <v>3037</v>
      </c>
      <c r="I1877" s="153"/>
      <c r="L1877" s="34"/>
      <c r="M1877" s="154"/>
      <c r="T1877" s="55"/>
      <c r="AT1877" s="19" t="s">
        <v>417</v>
      </c>
      <c r="AU1877" s="19" t="s">
        <v>80</v>
      </c>
    </row>
    <row r="1878" spans="2:65" s="12" customFormat="1">
      <c r="B1878" s="155"/>
      <c r="D1878" s="156" t="s">
        <v>419</v>
      </c>
      <c r="E1878" s="157" t="s">
        <v>3</v>
      </c>
      <c r="F1878" s="158" t="s">
        <v>3038</v>
      </c>
      <c r="H1878" s="159">
        <v>197.2</v>
      </c>
      <c r="I1878" s="160"/>
      <c r="L1878" s="155"/>
      <c r="M1878" s="161"/>
      <c r="T1878" s="162"/>
      <c r="AT1878" s="157" t="s">
        <v>419</v>
      </c>
      <c r="AU1878" s="157" t="s">
        <v>80</v>
      </c>
      <c r="AV1878" s="12" t="s">
        <v>80</v>
      </c>
      <c r="AW1878" s="12" t="s">
        <v>33</v>
      </c>
      <c r="AX1878" s="12" t="s">
        <v>76</v>
      </c>
      <c r="AY1878" s="157" t="s">
        <v>408</v>
      </c>
    </row>
    <row r="1879" spans="2:65" s="1" customFormat="1" ht="16.5" customHeight="1">
      <c r="B1879" s="137"/>
      <c r="C1879" s="177" t="s">
        <v>3039</v>
      </c>
      <c r="D1879" s="177" t="s">
        <v>513</v>
      </c>
      <c r="E1879" s="178" t="s">
        <v>3040</v>
      </c>
      <c r="F1879" s="179" t="s">
        <v>3041</v>
      </c>
      <c r="G1879" s="180" t="s">
        <v>650</v>
      </c>
      <c r="H1879" s="181">
        <v>216.92</v>
      </c>
      <c r="I1879" s="182"/>
      <c r="J1879" s="183">
        <f>ROUND(I1879*H1879,2)</f>
        <v>0</v>
      </c>
      <c r="K1879" s="179" t="s">
        <v>414</v>
      </c>
      <c r="L1879" s="184"/>
      <c r="M1879" s="185" t="s">
        <v>3</v>
      </c>
      <c r="N1879" s="186" t="s">
        <v>43</v>
      </c>
      <c r="P1879" s="147">
        <f>O1879*H1879</f>
        <v>0</v>
      </c>
      <c r="Q1879" s="147">
        <v>2.7999999999999998E-4</v>
      </c>
      <c r="R1879" s="147">
        <f>Q1879*H1879</f>
        <v>6.0737599999999989E-2</v>
      </c>
      <c r="S1879" s="147">
        <v>0</v>
      </c>
      <c r="T1879" s="148">
        <f>S1879*H1879</f>
        <v>0</v>
      </c>
      <c r="AR1879" s="149" t="s">
        <v>616</v>
      </c>
      <c r="AT1879" s="149" t="s">
        <v>513</v>
      </c>
      <c r="AU1879" s="149" t="s">
        <v>80</v>
      </c>
      <c r="AY1879" s="19" t="s">
        <v>408</v>
      </c>
      <c r="BE1879" s="150">
        <f>IF(N1879="základní",J1879,0)</f>
        <v>0</v>
      </c>
      <c r="BF1879" s="150">
        <f>IF(N1879="snížená",J1879,0)</f>
        <v>0</v>
      </c>
      <c r="BG1879" s="150">
        <f>IF(N1879="zákl. přenesená",J1879,0)</f>
        <v>0</v>
      </c>
      <c r="BH1879" s="150">
        <f>IF(N1879="sníž. přenesená",J1879,0)</f>
        <v>0</v>
      </c>
      <c r="BI1879" s="150">
        <f>IF(N1879="nulová",J1879,0)</f>
        <v>0</v>
      </c>
      <c r="BJ1879" s="19" t="s">
        <v>76</v>
      </c>
      <c r="BK1879" s="150">
        <f>ROUND(I1879*H1879,2)</f>
        <v>0</v>
      </c>
      <c r="BL1879" s="19" t="s">
        <v>98</v>
      </c>
      <c r="BM1879" s="149" t="s">
        <v>3042</v>
      </c>
    </row>
    <row r="1880" spans="2:65" s="12" customFormat="1">
      <c r="B1880" s="155"/>
      <c r="D1880" s="156" t="s">
        <v>419</v>
      </c>
      <c r="F1880" s="158" t="s">
        <v>3043</v>
      </c>
      <c r="H1880" s="159">
        <v>216.92</v>
      </c>
      <c r="I1880" s="160"/>
      <c r="L1880" s="155"/>
      <c r="M1880" s="161"/>
      <c r="T1880" s="162"/>
      <c r="AT1880" s="157" t="s">
        <v>419</v>
      </c>
      <c r="AU1880" s="157" t="s">
        <v>80</v>
      </c>
      <c r="AV1880" s="12" t="s">
        <v>80</v>
      </c>
      <c r="AW1880" s="12" t="s">
        <v>4</v>
      </c>
      <c r="AX1880" s="12" t="s">
        <v>76</v>
      </c>
      <c r="AY1880" s="157" t="s">
        <v>408</v>
      </c>
    </row>
    <row r="1881" spans="2:65" s="1" customFormat="1" ht="49.05" customHeight="1">
      <c r="B1881" s="137"/>
      <c r="C1881" s="138" t="s">
        <v>3044</v>
      </c>
      <c r="D1881" s="138" t="s">
        <v>411</v>
      </c>
      <c r="E1881" s="139" t="s">
        <v>3045</v>
      </c>
      <c r="F1881" s="140" t="s">
        <v>3046</v>
      </c>
      <c r="G1881" s="141" t="s">
        <v>501</v>
      </c>
      <c r="H1881" s="142">
        <v>0.13400000000000001</v>
      </c>
      <c r="I1881" s="143"/>
      <c r="J1881" s="144">
        <f>ROUND(I1881*H1881,2)</f>
        <v>0</v>
      </c>
      <c r="K1881" s="140" t="s">
        <v>414</v>
      </c>
      <c r="L1881" s="34"/>
      <c r="M1881" s="145" t="s">
        <v>3</v>
      </c>
      <c r="N1881" s="146" t="s">
        <v>43</v>
      </c>
      <c r="P1881" s="147">
        <f>O1881*H1881</f>
        <v>0</v>
      </c>
      <c r="Q1881" s="147">
        <v>0</v>
      </c>
      <c r="R1881" s="147">
        <f>Q1881*H1881</f>
        <v>0</v>
      </c>
      <c r="S1881" s="147">
        <v>0</v>
      </c>
      <c r="T1881" s="148">
        <f>S1881*H1881</f>
        <v>0</v>
      </c>
      <c r="AR1881" s="149" t="s">
        <v>98</v>
      </c>
      <c r="AT1881" s="149" t="s">
        <v>411</v>
      </c>
      <c r="AU1881" s="149" t="s">
        <v>80</v>
      </c>
      <c r="AY1881" s="19" t="s">
        <v>408</v>
      </c>
      <c r="BE1881" s="150">
        <f>IF(N1881="základní",J1881,0)</f>
        <v>0</v>
      </c>
      <c r="BF1881" s="150">
        <f>IF(N1881="snížená",J1881,0)</f>
        <v>0</v>
      </c>
      <c r="BG1881" s="150">
        <f>IF(N1881="zákl. přenesená",J1881,0)</f>
        <v>0</v>
      </c>
      <c r="BH1881" s="150">
        <f>IF(N1881="sníž. přenesená",J1881,0)</f>
        <v>0</v>
      </c>
      <c r="BI1881" s="150">
        <f>IF(N1881="nulová",J1881,0)</f>
        <v>0</v>
      </c>
      <c r="BJ1881" s="19" t="s">
        <v>76</v>
      </c>
      <c r="BK1881" s="150">
        <f>ROUND(I1881*H1881,2)</f>
        <v>0</v>
      </c>
      <c r="BL1881" s="19" t="s">
        <v>98</v>
      </c>
      <c r="BM1881" s="149" t="s">
        <v>3047</v>
      </c>
    </row>
    <row r="1882" spans="2:65" s="1" customFormat="1">
      <c r="B1882" s="34"/>
      <c r="D1882" s="151" t="s">
        <v>417</v>
      </c>
      <c r="F1882" s="152" t="s">
        <v>3048</v>
      </c>
      <c r="I1882" s="153"/>
      <c r="L1882" s="34"/>
      <c r="M1882" s="154"/>
      <c r="T1882" s="55"/>
      <c r="AT1882" s="19" t="s">
        <v>417</v>
      </c>
      <c r="AU1882" s="19" t="s">
        <v>80</v>
      </c>
    </row>
    <row r="1883" spans="2:65" s="11" customFormat="1" ht="22.8" customHeight="1">
      <c r="B1883" s="125"/>
      <c r="D1883" s="126" t="s">
        <v>71</v>
      </c>
      <c r="E1883" s="135" t="s">
        <v>3049</v>
      </c>
      <c r="F1883" s="135" t="s">
        <v>3050</v>
      </c>
      <c r="I1883" s="128"/>
      <c r="J1883" s="136">
        <f>BK1883</f>
        <v>0</v>
      </c>
      <c r="L1883" s="125"/>
      <c r="M1883" s="130"/>
      <c r="P1883" s="131">
        <f>P1884+SUM(P1885:P1924)</f>
        <v>0</v>
      </c>
      <c r="R1883" s="131">
        <f>R1884+SUM(R1885:R1924)</f>
        <v>5.7566619999999986</v>
      </c>
      <c r="T1883" s="132">
        <f>T1884+SUM(T1885:T1924)</f>
        <v>0</v>
      </c>
      <c r="AR1883" s="126" t="s">
        <v>80</v>
      </c>
      <c r="AT1883" s="133" t="s">
        <v>71</v>
      </c>
      <c r="AU1883" s="133" t="s">
        <v>76</v>
      </c>
      <c r="AY1883" s="126" t="s">
        <v>408</v>
      </c>
      <c r="BK1883" s="134">
        <f>BK1884+SUM(BK1885:BK1924)</f>
        <v>0</v>
      </c>
    </row>
    <row r="1884" spans="2:65" s="1" customFormat="1" ht="24.15" customHeight="1">
      <c r="B1884" s="137"/>
      <c r="C1884" s="138" t="s">
        <v>3051</v>
      </c>
      <c r="D1884" s="138" t="s">
        <v>411</v>
      </c>
      <c r="E1884" s="139" t="s">
        <v>3052</v>
      </c>
      <c r="F1884" s="140" t="s">
        <v>3053</v>
      </c>
      <c r="G1884" s="141" t="s">
        <v>117</v>
      </c>
      <c r="H1884" s="142">
        <v>185.70699999999999</v>
      </c>
      <c r="I1884" s="143"/>
      <c r="J1884" s="144">
        <f>ROUND(I1884*H1884,2)</f>
        <v>0</v>
      </c>
      <c r="K1884" s="140" t="s">
        <v>414</v>
      </c>
      <c r="L1884" s="34"/>
      <c r="M1884" s="145" t="s">
        <v>3</v>
      </c>
      <c r="N1884" s="146" t="s">
        <v>43</v>
      </c>
      <c r="P1884" s="147">
        <f>O1884*H1884</f>
        <v>0</v>
      </c>
      <c r="Q1884" s="147">
        <v>2.9999999999999997E-4</v>
      </c>
      <c r="R1884" s="147">
        <f>Q1884*H1884</f>
        <v>5.5712099999999994E-2</v>
      </c>
      <c r="S1884" s="147">
        <v>0</v>
      </c>
      <c r="T1884" s="148">
        <f>S1884*H1884</f>
        <v>0</v>
      </c>
      <c r="AR1884" s="149" t="s">
        <v>98</v>
      </c>
      <c r="AT1884" s="149" t="s">
        <v>411</v>
      </c>
      <c r="AU1884" s="149" t="s">
        <v>80</v>
      </c>
      <c r="AY1884" s="19" t="s">
        <v>408</v>
      </c>
      <c r="BE1884" s="150">
        <f>IF(N1884="základní",J1884,0)</f>
        <v>0</v>
      </c>
      <c r="BF1884" s="150">
        <f>IF(N1884="snížená",J1884,0)</f>
        <v>0</v>
      </c>
      <c r="BG1884" s="150">
        <f>IF(N1884="zákl. přenesená",J1884,0)</f>
        <v>0</v>
      </c>
      <c r="BH1884" s="150">
        <f>IF(N1884="sníž. přenesená",J1884,0)</f>
        <v>0</v>
      </c>
      <c r="BI1884" s="150">
        <f>IF(N1884="nulová",J1884,0)</f>
        <v>0</v>
      </c>
      <c r="BJ1884" s="19" t="s">
        <v>76</v>
      </c>
      <c r="BK1884" s="150">
        <f>ROUND(I1884*H1884,2)</f>
        <v>0</v>
      </c>
      <c r="BL1884" s="19" t="s">
        <v>98</v>
      </c>
      <c r="BM1884" s="149" t="s">
        <v>3054</v>
      </c>
    </row>
    <row r="1885" spans="2:65" s="1" customFormat="1">
      <c r="B1885" s="34"/>
      <c r="D1885" s="151" t="s">
        <v>417</v>
      </c>
      <c r="F1885" s="152" t="s">
        <v>3055</v>
      </c>
      <c r="I1885" s="153"/>
      <c r="L1885" s="34"/>
      <c r="M1885" s="154"/>
      <c r="T1885" s="55"/>
      <c r="AT1885" s="19" t="s">
        <v>417</v>
      </c>
      <c r="AU1885" s="19" t="s">
        <v>80</v>
      </c>
    </row>
    <row r="1886" spans="2:65" s="12" customFormat="1">
      <c r="B1886" s="155"/>
      <c r="D1886" s="156" t="s">
        <v>419</v>
      </c>
      <c r="E1886" s="157" t="s">
        <v>3</v>
      </c>
      <c r="F1886" s="158" t="s">
        <v>218</v>
      </c>
      <c r="H1886" s="159">
        <v>185.70699999999999</v>
      </c>
      <c r="I1886" s="160"/>
      <c r="L1886" s="155"/>
      <c r="M1886" s="161"/>
      <c r="T1886" s="162"/>
      <c r="AT1886" s="157" t="s">
        <v>419</v>
      </c>
      <c r="AU1886" s="157" t="s">
        <v>80</v>
      </c>
      <c r="AV1886" s="12" t="s">
        <v>80</v>
      </c>
      <c r="AW1886" s="12" t="s">
        <v>33</v>
      </c>
      <c r="AX1886" s="12" t="s">
        <v>76</v>
      </c>
      <c r="AY1886" s="157" t="s">
        <v>408</v>
      </c>
    </row>
    <row r="1887" spans="2:65" s="1" customFormat="1" ht="37.799999999999997" customHeight="1">
      <c r="B1887" s="137"/>
      <c r="C1887" s="138" t="s">
        <v>3056</v>
      </c>
      <c r="D1887" s="138" t="s">
        <v>411</v>
      </c>
      <c r="E1887" s="139" t="s">
        <v>3057</v>
      </c>
      <c r="F1887" s="140" t="s">
        <v>3058</v>
      </c>
      <c r="G1887" s="141" t="s">
        <v>117</v>
      </c>
      <c r="H1887" s="142">
        <v>185.70699999999999</v>
      </c>
      <c r="I1887" s="143"/>
      <c r="J1887" s="144">
        <f>ROUND(I1887*H1887,2)</f>
        <v>0</v>
      </c>
      <c r="K1887" s="140" t="s">
        <v>414</v>
      </c>
      <c r="L1887" s="34"/>
      <c r="M1887" s="145" t="s">
        <v>3</v>
      </c>
      <c r="N1887" s="146" t="s">
        <v>43</v>
      </c>
      <c r="P1887" s="147">
        <f>O1887*H1887</f>
        <v>0</v>
      </c>
      <c r="Q1887" s="147">
        <v>8.9999999999999993E-3</v>
      </c>
      <c r="R1887" s="147">
        <f>Q1887*H1887</f>
        <v>1.6713629999999997</v>
      </c>
      <c r="S1887" s="147">
        <v>0</v>
      </c>
      <c r="T1887" s="148">
        <f>S1887*H1887</f>
        <v>0</v>
      </c>
      <c r="AR1887" s="149" t="s">
        <v>98</v>
      </c>
      <c r="AT1887" s="149" t="s">
        <v>411</v>
      </c>
      <c r="AU1887" s="149" t="s">
        <v>80</v>
      </c>
      <c r="AY1887" s="19" t="s">
        <v>408</v>
      </c>
      <c r="BE1887" s="150">
        <f>IF(N1887="základní",J1887,0)</f>
        <v>0</v>
      </c>
      <c r="BF1887" s="150">
        <f>IF(N1887="snížená",J1887,0)</f>
        <v>0</v>
      </c>
      <c r="BG1887" s="150">
        <f>IF(N1887="zákl. přenesená",J1887,0)</f>
        <v>0</v>
      </c>
      <c r="BH1887" s="150">
        <f>IF(N1887="sníž. přenesená",J1887,0)</f>
        <v>0</v>
      </c>
      <c r="BI1887" s="150">
        <f>IF(N1887="nulová",J1887,0)</f>
        <v>0</v>
      </c>
      <c r="BJ1887" s="19" t="s">
        <v>76</v>
      </c>
      <c r="BK1887" s="150">
        <f>ROUND(I1887*H1887,2)</f>
        <v>0</v>
      </c>
      <c r="BL1887" s="19" t="s">
        <v>98</v>
      </c>
      <c r="BM1887" s="149" t="s">
        <v>3059</v>
      </c>
    </row>
    <row r="1888" spans="2:65" s="1" customFormat="1">
      <c r="B1888" s="34"/>
      <c r="D1888" s="151" t="s">
        <v>417</v>
      </c>
      <c r="F1888" s="152" t="s">
        <v>3060</v>
      </c>
      <c r="I1888" s="153"/>
      <c r="L1888" s="34"/>
      <c r="M1888" s="154"/>
      <c r="T1888" s="55"/>
      <c r="AT1888" s="19" t="s">
        <v>417</v>
      </c>
      <c r="AU1888" s="19" t="s">
        <v>80</v>
      </c>
    </row>
    <row r="1889" spans="2:65" s="1" customFormat="1" ht="33" customHeight="1">
      <c r="B1889" s="137"/>
      <c r="C1889" s="177" t="s">
        <v>3061</v>
      </c>
      <c r="D1889" s="177" t="s">
        <v>513</v>
      </c>
      <c r="E1889" s="178" t="s">
        <v>3062</v>
      </c>
      <c r="F1889" s="179" t="s">
        <v>3063</v>
      </c>
      <c r="G1889" s="180" t="s">
        <v>117</v>
      </c>
      <c r="H1889" s="181">
        <v>204.27799999999999</v>
      </c>
      <c r="I1889" s="182"/>
      <c r="J1889" s="183">
        <f>ROUND(I1889*H1889,2)</f>
        <v>0</v>
      </c>
      <c r="K1889" s="179" t="s">
        <v>414</v>
      </c>
      <c r="L1889" s="184"/>
      <c r="M1889" s="185" t="s">
        <v>3</v>
      </c>
      <c r="N1889" s="186" t="s">
        <v>43</v>
      </c>
      <c r="P1889" s="147">
        <f>O1889*H1889</f>
        <v>0</v>
      </c>
      <c r="Q1889" s="147">
        <v>1.9E-2</v>
      </c>
      <c r="R1889" s="147">
        <f>Q1889*H1889</f>
        <v>3.8812819999999997</v>
      </c>
      <c r="S1889" s="147">
        <v>0</v>
      </c>
      <c r="T1889" s="148">
        <f>S1889*H1889</f>
        <v>0</v>
      </c>
      <c r="AR1889" s="149" t="s">
        <v>616</v>
      </c>
      <c r="AT1889" s="149" t="s">
        <v>513</v>
      </c>
      <c r="AU1889" s="149" t="s">
        <v>80</v>
      </c>
      <c r="AY1889" s="19" t="s">
        <v>408</v>
      </c>
      <c r="BE1889" s="150">
        <f>IF(N1889="základní",J1889,0)</f>
        <v>0</v>
      </c>
      <c r="BF1889" s="150">
        <f>IF(N1889="snížená",J1889,0)</f>
        <v>0</v>
      </c>
      <c r="BG1889" s="150">
        <f>IF(N1889="zákl. přenesená",J1889,0)</f>
        <v>0</v>
      </c>
      <c r="BH1889" s="150">
        <f>IF(N1889="sníž. přenesená",J1889,0)</f>
        <v>0</v>
      </c>
      <c r="BI1889" s="150">
        <f>IF(N1889="nulová",J1889,0)</f>
        <v>0</v>
      </c>
      <c r="BJ1889" s="19" t="s">
        <v>76</v>
      </c>
      <c r="BK1889" s="150">
        <f>ROUND(I1889*H1889,2)</f>
        <v>0</v>
      </c>
      <c r="BL1889" s="19" t="s">
        <v>98</v>
      </c>
      <c r="BM1889" s="149" t="s">
        <v>3064</v>
      </c>
    </row>
    <row r="1890" spans="2:65" s="12" customFormat="1">
      <c r="B1890" s="155"/>
      <c r="D1890" s="156" t="s">
        <v>419</v>
      </c>
      <c r="F1890" s="158" t="s">
        <v>3065</v>
      </c>
      <c r="H1890" s="159">
        <v>204.27799999999999</v>
      </c>
      <c r="I1890" s="160"/>
      <c r="L1890" s="155"/>
      <c r="M1890" s="161"/>
      <c r="T1890" s="162"/>
      <c r="AT1890" s="157" t="s">
        <v>419</v>
      </c>
      <c r="AU1890" s="157" t="s">
        <v>80</v>
      </c>
      <c r="AV1890" s="12" t="s">
        <v>80</v>
      </c>
      <c r="AW1890" s="12" t="s">
        <v>4</v>
      </c>
      <c r="AX1890" s="12" t="s">
        <v>76</v>
      </c>
      <c r="AY1890" s="157" t="s">
        <v>408</v>
      </c>
    </row>
    <row r="1891" spans="2:65" s="1" customFormat="1" ht="33" customHeight="1">
      <c r="B1891" s="137"/>
      <c r="C1891" s="138" t="s">
        <v>3066</v>
      </c>
      <c r="D1891" s="138" t="s">
        <v>411</v>
      </c>
      <c r="E1891" s="139" t="s">
        <v>3067</v>
      </c>
      <c r="F1891" s="140" t="s">
        <v>3068</v>
      </c>
      <c r="G1891" s="141" t="s">
        <v>650</v>
      </c>
      <c r="H1891" s="142">
        <v>17.414999999999999</v>
      </c>
      <c r="I1891" s="143"/>
      <c r="J1891" s="144">
        <f>ROUND(I1891*H1891,2)</f>
        <v>0</v>
      </c>
      <c r="K1891" s="140" t="s">
        <v>414</v>
      </c>
      <c r="L1891" s="34"/>
      <c r="M1891" s="145" t="s">
        <v>3</v>
      </c>
      <c r="N1891" s="146" t="s">
        <v>43</v>
      </c>
      <c r="P1891" s="147">
        <f>O1891*H1891</f>
        <v>0</v>
      </c>
      <c r="Q1891" s="147">
        <v>2.0000000000000001E-4</v>
      </c>
      <c r="R1891" s="147">
        <f>Q1891*H1891</f>
        <v>3.483E-3</v>
      </c>
      <c r="S1891" s="147">
        <v>0</v>
      </c>
      <c r="T1891" s="148">
        <f>S1891*H1891</f>
        <v>0</v>
      </c>
      <c r="AR1891" s="149" t="s">
        <v>98</v>
      </c>
      <c r="AT1891" s="149" t="s">
        <v>411</v>
      </c>
      <c r="AU1891" s="149" t="s">
        <v>80</v>
      </c>
      <c r="AY1891" s="19" t="s">
        <v>408</v>
      </c>
      <c r="BE1891" s="150">
        <f>IF(N1891="základní",J1891,0)</f>
        <v>0</v>
      </c>
      <c r="BF1891" s="150">
        <f>IF(N1891="snížená",J1891,0)</f>
        <v>0</v>
      </c>
      <c r="BG1891" s="150">
        <f>IF(N1891="zákl. přenesená",J1891,0)</f>
        <v>0</v>
      </c>
      <c r="BH1891" s="150">
        <f>IF(N1891="sníž. přenesená",J1891,0)</f>
        <v>0</v>
      </c>
      <c r="BI1891" s="150">
        <f>IF(N1891="nulová",J1891,0)</f>
        <v>0</v>
      </c>
      <c r="BJ1891" s="19" t="s">
        <v>76</v>
      </c>
      <c r="BK1891" s="150">
        <f>ROUND(I1891*H1891,2)</f>
        <v>0</v>
      </c>
      <c r="BL1891" s="19" t="s">
        <v>98</v>
      </c>
      <c r="BM1891" s="149" t="s">
        <v>3069</v>
      </c>
    </row>
    <row r="1892" spans="2:65" s="1" customFormat="1">
      <c r="B1892" s="34"/>
      <c r="D1892" s="151" t="s">
        <v>417</v>
      </c>
      <c r="F1892" s="152" t="s">
        <v>3070</v>
      </c>
      <c r="I1892" s="153"/>
      <c r="L1892" s="34"/>
      <c r="M1892" s="154"/>
      <c r="T1892" s="55"/>
      <c r="AT1892" s="19" t="s">
        <v>417</v>
      </c>
      <c r="AU1892" s="19" t="s">
        <v>80</v>
      </c>
    </row>
    <row r="1893" spans="2:65" s="13" customFormat="1">
      <c r="B1893" s="164"/>
      <c r="D1893" s="156" t="s">
        <v>419</v>
      </c>
      <c r="E1893" s="165" t="s">
        <v>3</v>
      </c>
      <c r="F1893" s="166" t="s">
        <v>3071</v>
      </c>
      <c r="H1893" s="165" t="s">
        <v>3</v>
      </c>
      <c r="I1893" s="167"/>
      <c r="L1893" s="164"/>
      <c r="M1893" s="168"/>
      <c r="T1893" s="169"/>
      <c r="AT1893" s="165" t="s">
        <v>419</v>
      </c>
      <c r="AU1893" s="165" t="s">
        <v>80</v>
      </c>
      <c r="AV1893" s="13" t="s">
        <v>76</v>
      </c>
      <c r="AW1893" s="13" t="s">
        <v>33</v>
      </c>
      <c r="AX1893" s="13" t="s">
        <v>72</v>
      </c>
      <c r="AY1893" s="165" t="s">
        <v>408</v>
      </c>
    </row>
    <row r="1894" spans="2:65" s="12" customFormat="1">
      <c r="B1894" s="155"/>
      <c r="D1894" s="156" t="s">
        <v>419</v>
      </c>
      <c r="E1894" s="157" t="s">
        <v>3</v>
      </c>
      <c r="F1894" s="158" t="s">
        <v>3072</v>
      </c>
      <c r="H1894" s="159">
        <v>12.2</v>
      </c>
      <c r="I1894" s="160"/>
      <c r="L1894" s="155"/>
      <c r="M1894" s="161"/>
      <c r="T1894" s="162"/>
      <c r="AT1894" s="157" t="s">
        <v>419</v>
      </c>
      <c r="AU1894" s="157" t="s">
        <v>80</v>
      </c>
      <c r="AV1894" s="12" t="s">
        <v>80</v>
      </c>
      <c r="AW1894" s="12" t="s">
        <v>33</v>
      </c>
      <c r="AX1894" s="12" t="s">
        <v>72</v>
      </c>
      <c r="AY1894" s="157" t="s">
        <v>408</v>
      </c>
    </row>
    <row r="1895" spans="2:65" s="12" customFormat="1">
      <c r="B1895" s="155"/>
      <c r="D1895" s="156" t="s">
        <v>419</v>
      </c>
      <c r="E1895" s="157" t="s">
        <v>3</v>
      </c>
      <c r="F1895" s="158" t="s">
        <v>3073</v>
      </c>
      <c r="H1895" s="159">
        <v>5.2149999999999999</v>
      </c>
      <c r="I1895" s="160"/>
      <c r="L1895" s="155"/>
      <c r="M1895" s="161"/>
      <c r="T1895" s="162"/>
      <c r="AT1895" s="157" t="s">
        <v>419</v>
      </c>
      <c r="AU1895" s="157" t="s">
        <v>80</v>
      </c>
      <c r="AV1895" s="12" t="s">
        <v>80</v>
      </c>
      <c r="AW1895" s="12" t="s">
        <v>33</v>
      </c>
      <c r="AX1895" s="12" t="s">
        <v>72</v>
      </c>
      <c r="AY1895" s="157" t="s">
        <v>408</v>
      </c>
    </row>
    <row r="1896" spans="2:65" s="14" customFormat="1">
      <c r="B1896" s="170"/>
      <c r="D1896" s="156" t="s">
        <v>419</v>
      </c>
      <c r="E1896" s="171" t="s">
        <v>3</v>
      </c>
      <c r="F1896" s="172" t="s">
        <v>451</v>
      </c>
      <c r="H1896" s="173">
        <v>17.414999999999999</v>
      </c>
      <c r="I1896" s="174"/>
      <c r="L1896" s="170"/>
      <c r="M1896" s="175"/>
      <c r="T1896" s="176"/>
      <c r="AT1896" s="171" t="s">
        <v>419</v>
      </c>
      <c r="AU1896" s="171" t="s">
        <v>80</v>
      </c>
      <c r="AV1896" s="14" t="s">
        <v>415</v>
      </c>
      <c r="AW1896" s="14" t="s">
        <v>33</v>
      </c>
      <c r="AX1896" s="14" t="s">
        <v>76</v>
      </c>
      <c r="AY1896" s="171" t="s">
        <v>408</v>
      </c>
    </row>
    <row r="1897" spans="2:65" s="1" customFormat="1" ht="24.15" customHeight="1">
      <c r="B1897" s="137"/>
      <c r="C1897" s="177" t="s">
        <v>3074</v>
      </c>
      <c r="D1897" s="177" t="s">
        <v>513</v>
      </c>
      <c r="E1897" s="178" t="s">
        <v>3075</v>
      </c>
      <c r="F1897" s="179" t="s">
        <v>3076</v>
      </c>
      <c r="G1897" s="180" t="s">
        <v>650</v>
      </c>
      <c r="H1897" s="181">
        <v>19.157</v>
      </c>
      <c r="I1897" s="182"/>
      <c r="J1897" s="183">
        <f>ROUND(I1897*H1897,2)</f>
        <v>0</v>
      </c>
      <c r="K1897" s="179" t="s">
        <v>414</v>
      </c>
      <c r="L1897" s="184"/>
      <c r="M1897" s="185" t="s">
        <v>3</v>
      </c>
      <c r="N1897" s="186" t="s">
        <v>43</v>
      </c>
      <c r="P1897" s="147">
        <f>O1897*H1897</f>
        <v>0</v>
      </c>
      <c r="Q1897" s="147">
        <v>2.5999999999999998E-4</v>
      </c>
      <c r="R1897" s="147">
        <f>Q1897*H1897</f>
        <v>4.9808199999999995E-3</v>
      </c>
      <c r="S1897" s="147">
        <v>0</v>
      </c>
      <c r="T1897" s="148">
        <f>S1897*H1897</f>
        <v>0</v>
      </c>
      <c r="AR1897" s="149" t="s">
        <v>616</v>
      </c>
      <c r="AT1897" s="149" t="s">
        <v>513</v>
      </c>
      <c r="AU1897" s="149" t="s">
        <v>80</v>
      </c>
      <c r="AY1897" s="19" t="s">
        <v>408</v>
      </c>
      <c r="BE1897" s="150">
        <f>IF(N1897="základní",J1897,0)</f>
        <v>0</v>
      </c>
      <c r="BF1897" s="150">
        <f>IF(N1897="snížená",J1897,0)</f>
        <v>0</v>
      </c>
      <c r="BG1897" s="150">
        <f>IF(N1897="zákl. přenesená",J1897,0)</f>
        <v>0</v>
      </c>
      <c r="BH1897" s="150">
        <f>IF(N1897="sníž. přenesená",J1897,0)</f>
        <v>0</v>
      </c>
      <c r="BI1897" s="150">
        <f>IF(N1897="nulová",J1897,0)</f>
        <v>0</v>
      </c>
      <c r="BJ1897" s="19" t="s">
        <v>76</v>
      </c>
      <c r="BK1897" s="150">
        <f>ROUND(I1897*H1897,2)</f>
        <v>0</v>
      </c>
      <c r="BL1897" s="19" t="s">
        <v>98</v>
      </c>
      <c r="BM1897" s="149" t="s">
        <v>3077</v>
      </c>
    </row>
    <row r="1898" spans="2:65" s="12" customFormat="1">
      <c r="B1898" s="155"/>
      <c r="D1898" s="156" t="s">
        <v>419</v>
      </c>
      <c r="F1898" s="158" t="s">
        <v>3078</v>
      </c>
      <c r="H1898" s="159">
        <v>19.157</v>
      </c>
      <c r="I1898" s="160"/>
      <c r="L1898" s="155"/>
      <c r="M1898" s="161"/>
      <c r="T1898" s="162"/>
      <c r="AT1898" s="157" t="s">
        <v>419</v>
      </c>
      <c r="AU1898" s="157" t="s">
        <v>80</v>
      </c>
      <c r="AV1898" s="12" t="s">
        <v>80</v>
      </c>
      <c r="AW1898" s="12" t="s">
        <v>4</v>
      </c>
      <c r="AX1898" s="12" t="s">
        <v>76</v>
      </c>
      <c r="AY1898" s="157" t="s">
        <v>408</v>
      </c>
    </row>
    <row r="1899" spans="2:65" s="1" customFormat="1" ht="24.15" customHeight="1">
      <c r="B1899" s="137"/>
      <c r="C1899" s="138" t="s">
        <v>3079</v>
      </c>
      <c r="D1899" s="138" t="s">
        <v>411</v>
      </c>
      <c r="E1899" s="139" t="s">
        <v>3080</v>
      </c>
      <c r="F1899" s="140" t="s">
        <v>3081</v>
      </c>
      <c r="G1899" s="141" t="s">
        <v>650</v>
      </c>
      <c r="H1899" s="142">
        <v>197.3</v>
      </c>
      <c r="I1899" s="143"/>
      <c r="J1899" s="144">
        <f>ROUND(I1899*H1899,2)</f>
        <v>0</v>
      </c>
      <c r="K1899" s="140" t="s">
        <v>414</v>
      </c>
      <c r="L1899" s="34"/>
      <c r="M1899" s="145" t="s">
        <v>3</v>
      </c>
      <c r="N1899" s="146" t="s">
        <v>43</v>
      </c>
      <c r="P1899" s="147">
        <f>O1899*H1899</f>
        <v>0</v>
      </c>
      <c r="Q1899" s="147">
        <v>3.0000000000000001E-5</v>
      </c>
      <c r="R1899" s="147">
        <f>Q1899*H1899</f>
        <v>5.9190000000000006E-3</v>
      </c>
      <c r="S1899" s="147">
        <v>0</v>
      </c>
      <c r="T1899" s="148">
        <f>S1899*H1899</f>
        <v>0</v>
      </c>
      <c r="AR1899" s="149" t="s">
        <v>98</v>
      </c>
      <c r="AT1899" s="149" t="s">
        <v>411</v>
      </c>
      <c r="AU1899" s="149" t="s">
        <v>80</v>
      </c>
      <c r="AY1899" s="19" t="s">
        <v>408</v>
      </c>
      <c r="BE1899" s="150">
        <f>IF(N1899="základní",J1899,0)</f>
        <v>0</v>
      </c>
      <c r="BF1899" s="150">
        <f>IF(N1899="snížená",J1899,0)</f>
        <v>0</v>
      </c>
      <c r="BG1899" s="150">
        <f>IF(N1899="zákl. přenesená",J1899,0)</f>
        <v>0</v>
      </c>
      <c r="BH1899" s="150">
        <f>IF(N1899="sníž. přenesená",J1899,0)</f>
        <v>0</v>
      </c>
      <c r="BI1899" s="150">
        <f>IF(N1899="nulová",J1899,0)</f>
        <v>0</v>
      </c>
      <c r="BJ1899" s="19" t="s">
        <v>76</v>
      </c>
      <c r="BK1899" s="150">
        <f>ROUND(I1899*H1899,2)</f>
        <v>0</v>
      </c>
      <c r="BL1899" s="19" t="s">
        <v>98</v>
      </c>
      <c r="BM1899" s="149" t="s">
        <v>3082</v>
      </c>
    </row>
    <row r="1900" spans="2:65" s="1" customFormat="1">
      <c r="B1900" s="34"/>
      <c r="D1900" s="151" t="s">
        <v>417</v>
      </c>
      <c r="F1900" s="152" t="s">
        <v>3083</v>
      </c>
      <c r="I1900" s="153"/>
      <c r="L1900" s="34"/>
      <c r="M1900" s="154"/>
      <c r="T1900" s="55"/>
      <c r="AT1900" s="19" t="s">
        <v>417</v>
      </c>
      <c r="AU1900" s="19" t="s">
        <v>80</v>
      </c>
    </row>
    <row r="1901" spans="2:65" s="12" customFormat="1">
      <c r="B1901" s="155"/>
      <c r="D1901" s="156" t="s">
        <v>419</v>
      </c>
      <c r="E1901" s="157" t="s">
        <v>3</v>
      </c>
      <c r="F1901" s="158" t="s">
        <v>221</v>
      </c>
      <c r="H1901" s="159">
        <v>20.170000000000002</v>
      </c>
      <c r="I1901" s="160"/>
      <c r="L1901" s="155"/>
      <c r="M1901" s="161"/>
      <c r="T1901" s="162"/>
      <c r="AT1901" s="157" t="s">
        <v>419</v>
      </c>
      <c r="AU1901" s="157" t="s">
        <v>80</v>
      </c>
      <c r="AV1901" s="12" t="s">
        <v>80</v>
      </c>
      <c r="AW1901" s="12" t="s">
        <v>33</v>
      </c>
      <c r="AX1901" s="12" t="s">
        <v>72</v>
      </c>
      <c r="AY1901" s="157" t="s">
        <v>408</v>
      </c>
    </row>
    <row r="1902" spans="2:65" s="12" customFormat="1">
      <c r="B1902" s="155"/>
      <c r="D1902" s="156" t="s">
        <v>419</v>
      </c>
      <c r="E1902" s="157" t="s">
        <v>3</v>
      </c>
      <c r="F1902" s="158" t="s">
        <v>224</v>
      </c>
      <c r="H1902" s="159">
        <v>47.96</v>
      </c>
      <c r="I1902" s="160"/>
      <c r="L1902" s="155"/>
      <c r="M1902" s="161"/>
      <c r="T1902" s="162"/>
      <c r="AT1902" s="157" t="s">
        <v>419</v>
      </c>
      <c r="AU1902" s="157" t="s">
        <v>80</v>
      </c>
      <c r="AV1902" s="12" t="s">
        <v>80</v>
      </c>
      <c r="AW1902" s="12" t="s">
        <v>33</v>
      </c>
      <c r="AX1902" s="12" t="s">
        <v>72</v>
      </c>
      <c r="AY1902" s="157" t="s">
        <v>408</v>
      </c>
    </row>
    <row r="1903" spans="2:65" s="12" customFormat="1">
      <c r="B1903" s="155"/>
      <c r="D1903" s="156" t="s">
        <v>419</v>
      </c>
      <c r="E1903" s="157" t="s">
        <v>3</v>
      </c>
      <c r="F1903" s="158" t="s">
        <v>227</v>
      </c>
      <c r="H1903" s="159">
        <v>12.17</v>
      </c>
      <c r="I1903" s="160"/>
      <c r="L1903" s="155"/>
      <c r="M1903" s="161"/>
      <c r="T1903" s="162"/>
      <c r="AT1903" s="157" t="s">
        <v>419</v>
      </c>
      <c r="AU1903" s="157" t="s">
        <v>80</v>
      </c>
      <c r="AV1903" s="12" t="s">
        <v>80</v>
      </c>
      <c r="AW1903" s="12" t="s">
        <v>33</v>
      </c>
      <c r="AX1903" s="12" t="s">
        <v>72</v>
      </c>
      <c r="AY1903" s="157" t="s">
        <v>408</v>
      </c>
    </row>
    <row r="1904" spans="2:65" s="12" customFormat="1">
      <c r="B1904" s="155"/>
      <c r="D1904" s="156" t="s">
        <v>419</v>
      </c>
      <c r="E1904" s="157" t="s">
        <v>3</v>
      </c>
      <c r="F1904" s="158" t="s">
        <v>3084</v>
      </c>
      <c r="H1904" s="159">
        <v>117</v>
      </c>
      <c r="I1904" s="160"/>
      <c r="L1904" s="155"/>
      <c r="M1904" s="161"/>
      <c r="T1904" s="162"/>
      <c r="AT1904" s="157" t="s">
        <v>419</v>
      </c>
      <c r="AU1904" s="157" t="s">
        <v>80</v>
      </c>
      <c r="AV1904" s="12" t="s">
        <v>80</v>
      </c>
      <c r="AW1904" s="12" t="s">
        <v>33</v>
      </c>
      <c r="AX1904" s="12" t="s">
        <v>72</v>
      </c>
      <c r="AY1904" s="157" t="s">
        <v>408</v>
      </c>
    </row>
    <row r="1905" spans="2:65" s="14" customFormat="1">
      <c r="B1905" s="170"/>
      <c r="D1905" s="156" t="s">
        <v>419</v>
      </c>
      <c r="E1905" s="171" t="s">
        <v>3</v>
      </c>
      <c r="F1905" s="172" t="s">
        <v>451</v>
      </c>
      <c r="H1905" s="173">
        <v>197.3</v>
      </c>
      <c r="I1905" s="174"/>
      <c r="L1905" s="170"/>
      <c r="M1905" s="175"/>
      <c r="T1905" s="176"/>
      <c r="AT1905" s="171" t="s">
        <v>419</v>
      </c>
      <c r="AU1905" s="171" t="s">
        <v>80</v>
      </c>
      <c r="AV1905" s="14" t="s">
        <v>415</v>
      </c>
      <c r="AW1905" s="14" t="s">
        <v>33</v>
      </c>
      <c r="AX1905" s="14" t="s">
        <v>76</v>
      </c>
      <c r="AY1905" s="171" t="s">
        <v>408</v>
      </c>
    </row>
    <row r="1906" spans="2:65" s="1" customFormat="1" ht="24.15" customHeight="1">
      <c r="B1906" s="137"/>
      <c r="C1906" s="138" t="s">
        <v>3085</v>
      </c>
      <c r="D1906" s="138" t="s">
        <v>411</v>
      </c>
      <c r="E1906" s="139" t="s">
        <v>3086</v>
      </c>
      <c r="F1906" s="140" t="s">
        <v>3087</v>
      </c>
      <c r="G1906" s="141" t="s">
        <v>561</v>
      </c>
      <c r="H1906" s="142">
        <v>72</v>
      </c>
      <c r="I1906" s="143"/>
      <c r="J1906" s="144">
        <f>ROUND(I1906*H1906,2)</f>
        <v>0</v>
      </c>
      <c r="K1906" s="140" t="s">
        <v>414</v>
      </c>
      <c r="L1906" s="34"/>
      <c r="M1906" s="145" t="s">
        <v>3</v>
      </c>
      <c r="N1906" s="146" t="s">
        <v>43</v>
      </c>
      <c r="P1906" s="147">
        <f>O1906*H1906</f>
        <v>0</v>
      </c>
      <c r="Q1906" s="147">
        <v>0</v>
      </c>
      <c r="R1906" s="147">
        <f>Q1906*H1906</f>
        <v>0</v>
      </c>
      <c r="S1906" s="147">
        <v>0</v>
      </c>
      <c r="T1906" s="148">
        <f>S1906*H1906</f>
        <v>0</v>
      </c>
      <c r="AR1906" s="149" t="s">
        <v>98</v>
      </c>
      <c r="AT1906" s="149" t="s">
        <v>411</v>
      </c>
      <c r="AU1906" s="149" t="s">
        <v>80</v>
      </c>
      <c r="AY1906" s="19" t="s">
        <v>408</v>
      </c>
      <c r="BE1906" s="150">
        <f>IF(N1906="základní",J1906,0)</f>
        <v>0</v>
      </c>
      <c r="BF1906" s="150">
        <f>IF(N1906="snížená",J1906,0)</f>
        <v>0</v>
      </c>
      <c r="BG1906" s="150">
        <f>IF(N1906="zákl. přenesená",J1906,0)</f>
        <v>0</v>
      </c>
      <c r="BH1906" s="150">
        <f>IF(N1906="sníž. přenesená",J1906,0)</f>
        <v>0</v>
      </c>
      <c r="BI1906" s="150">
        <f>IF(N1906="nulová",J1906,0)</f>
        <v>0</v>
      </c>
      <c r="BJ1906" s="19" t="s">
        <v>76</v>
      </c>
      <c r="BK1906" s="150">
        <f>ROUND(I1906*H1906,2)</f>
        <v>0</v>
      </c>
      <c r="BL1906" s="19" t="s">
        <v>98</v>
      </c>
      <c r="BM1906" s="149" t="s">
        <v>3088</v>
      </c>
    </row>
    <row r="1907" spans="2:65" s="1" customFormat="1">
      <c r="B1907" s="34"/>
      <c r="D1907" s="151" t="s">
        <v>417</v>
      </c>
      <c r="F1907" s="152" t="s">
        <v>3089</v>
      </c>
      <c r="I1907" s="153"/>
      <c r="L1907" s="34"/>
      <c r="M1907" s="154"/>
      <c r="T1907" s="55"/>
      <c r="AT1907" s="19" t="s">
        <v>417</v>
      </c>
      <c r="AU1907" s="19" t="s">
        <v>80</v>
      </c>
    </row>
    <row r="1908" spans="2:65" s="12" customFormat="1">
      <c r="B1908" s="155"/>
      <c r="D1908" s="156" t="s">
        <v>419</v>
      </c>
      <c r="E1908" s="157" t="s">
        <v>3</v>
      </c>
      <c r="F1908" s="158" t="s">
        <v>3090</v>
      </c>
      <c r="H1908" s="159">
        <v>24</v>
      </c>
      <c r="I1908" s="160"/>
      <c r="L1908" s="155"/>
      <c r="M1908" s="161"/>
      <c r="T1908" s="162"/>
      <c r="AT1908" s="157" t="s">
        <v>419</v>
      </c>
      <c r="AU1908" s="157" t="s">
        <v>80</v>
      </c>
      <c r="AV1908" s="12" t="s">
        <v>80</v>
      </c>
      <c r="AW1908" s="12" t="s">
        <v>33</v>
      </c>
      <c r="AX1908" s="12" t="s">
        <v>72</v>
      </c>
      <c r="AY1908" s="157" t="s">
        <v>408</v>
      </c>
    </row>
    <row r="1909" spans="2:65" s="12" customFormat="1">
      <c r="B1909" s="155"/>
      <c r="D1909" s="156" t="s">
        <v>419</v>
      </c>
      <c r="E1909" s="157" t="s">
        <v>3</v>
      </c>
      <c r="F1909" s="158" t="s">
        <v>3091</v>
      </c>
      <c r="H1909" s="159">
        <v>48</v>
      </c>
      <c r="I1909" s="160"/>
      <c r="L1909" s="155"/>
      <c r="M1909" s="161"/>
      <c r="T1909" s="162"/>
      <c r="AT1909" s="157" t="s">
        <v>419</v>
      </c>
      <c r="AU1909" s="157" t="s">
        <v>80</v>
      </c>
      <c r="AV1909" s="12" t="s">
        <v>80</v>
      </c>
      <c r="AW1909" s="12" t="s">
        <v>33</v>
      </c>
      <c r="AX1909" s="12" t="s">
        <v>72</v>
      </c>
      <c r="AY1909" s="157" t="s">
        <v>408</v>
      </c>
    </row>
    <row r="1910" spans="2:65" s="14" customFormat="1">
      <c r="B1910" s="170"/>
      <c r="D1910" s="156" t="s">
        <v>419</v>
      </c>
      <c r="E1910" s="171" t="s">
        <v>3</v>
      </c>
      <c r="F1910" s="172" t="s">
        <v>451</v>
      </c>
      <c r="H1910" s="173">
        <v>72</v>
      </c>
      <c r="I1910" s="174"/>
      <c r="L1910" s="170"/>
      <c r="M1910" s="175"/>
      <c r="T1910" s="176"/>
      <c r="AT1910" s="171" t="s">
        <v>419</v>
      </c>
      <c r="AU1910" s="171" t="s">
        <v>80</v>
      </c>
      <c r="AV1910" s="14" t="s">
        <v>415</v>
      </c>
      <c r="AW1910" s="14" t="s">
        <v>33</v>
      </c>
      <c r="AX1910" s="14" t="s">
        <v>76</v>
      </c>
      <c r="AY1910" s="171" t="s">
        <v>408</v>
      </c>
    </row>
    <row r="1911" spans="2:65" s="1" customFormat="1" ht="24.15" customHeight="1">
      <c r="B1911" s="137"/>
      <c r="C1911" s="138" t="s">
        <v>3092</v>
      </c>
      <c r="D1911" s="138" t="s">
        <v>411</v>
      </c>
      <c r="E1911" s="139" t="s">
        <v>3093</v>
      </c>
      <c r="F1911" s="140" t="s">
        <v>3094</v>
      </c>
      <c r="G1911" s="141" t="s">
        <v>561</v>
      </c>
      <c r="H1911" s="142">
        <v>7</v>
      </c>
      <c r="I1911" s="143"/>
      <c r="J1911" s="144">
        <f>ROUND(I1911*H1911,2)</f>
        <v>0</v>
      </c>
      <c r="K1911" s="140" t="s">
        <v>414</v>
      </c>
      <c r="L1911" s="34"/>
      <c r="M1911" s="145" t="s">
        <v>3</v>
      </c>
      <c r="N1911" s="146" t="s">
        <v>43</v>
      </c>
      <c r="P1911" s="147">
        <f>O1911*H1911</f>
        <v>0</v>
      </c>
      <c r="Q1911" s="147">
        <v>0</v>
      </c>
      <c r="R1911" s="147">
        <f>Q1911*H1911</f>
        <v>0</v>
      </c>
      <c r="S1911" s="147">
        <v>0</v>
      </c>
      <c r="T1911" s="148">
        <f>S1911*H1911</f>
        <v>0</v>
      </c>
      <c r="AR1911" s="149" t="s">
        <v>98</v>
      </c>
      <c r="AT1911" s="149" t="s">
        <v>411</v>
      </c>
      <c r="AU1911" s="149" t="s">
        <v>80</v>
      </c>
      <c r="AY1911" s="19" t="s">
        <v>408</v>
      </c>
      <c r="BE1911" s="150">
        <f>IF(N1911="základní",J1911,0)</f>
        <v>0</v>
      </c>
      <c r="BF1911" s="150">
        <f>IF(N1911="snížená",J1911,0)</f>
        <v>0</v>
      </c>
      <c r="BG1911" s="150">
        <f>IF(N1911="zákl. přenesená",J1911,0)</f>
        <v>0</v>
      </c>
      <c r="BH1911" s="150">
        <f>IF(N1911="sníž. přenesená",J1911,0)</f>
        <v>0</v>
      </c>
      <c r="BI1911" s="150">
        <f>IF(N1911="nulová",J1911,0)</f>
        <v>0</v>
      </c>
      <c r="BJ1911" s="19" t="s">
        <v>76</v>
      </c>
      <c r="BK1911" s="150">
        <f>ROUND(I1911*H1911,2)</f>
        <v>0</v>
      </c>
      <c r="BL1911" s="19" t="s">
        <v>98</v>
      </c>
      <c r="BM1911" s="149" t="s">
        <v>3095</v>
      </c>
    </row>
    <row r="1912" spans="2:65" s="1" customFormat="1">
      <c r="B1912" s="34"/>
      <c r="D1912" s="151" t="s">
        <v>417</v>
      </c>
      <c r="F1912" s="152" t="s">
        <v>3096</v>
      </c>
      <c r="I1912" s="153"/>
      <c r="L1912" s="34"/>
      <c r="M1912" s="154"/>
      <c r="T1912" s="55"/>
      <c r="AT1912" s="19" t="s">
        <v>417</v>
      </c>
      <c r="AU1912" s="19" t="s">
        <v>80</v>
      </c>
    </row>
    <row r="1913" spans="2:65" s="12" customFormat="1">
      <c r="B1913" s="155"/>
      <c r="D1913" s="156" t="s">
        <v>419</v>
      </c>
      <c r="E1913" s="157" t="s">
        <v>3</v>
      </c>
      <c r="F1913" s="158" t="s">
        <v>3097</v>
      </c>
      <c r="H1913" s="159">
        <v>7</v>
      </c>
      <c r="I1913" s="160"/>
      <c r="L1913" s="155"/>
      <c r="M1913" s="161"/>
      <c r="T1913" s="162"/>
      <c r="AT1913" s="157" t="s">
        <v>419</v>
      </c>
      <c r="AU1913" s="157" t="s">
        <v>80</v>
      </c>
      <c r="AV1913" s="12" t="s">
        <v>80</v>
      </c>
      <c r="AW1913" s="12" t="s">
        <v>33</v>
      </c>
      <c r="AX1913" s="12" t="s">
        <v>76</v>
      </c>
      <c r="AY1913" s="157" t="s">
        <v>408</v>
      </c>
    </row>
    <row r="1914" spans="2:65" s="1" customFormat="1" ht="24.15" customHeight="1">
      <c r="B1914" s="137"/>
      <c r="C1914" s="138" t="s">
        <v>3098</v>
      </c>
      <c r="D1914" s="138" t="s">
        <v>411</v>
      </c>
      <c r="E1914" s="139" t="s">
        <v>3099</v>
      </c>
      <c r="F1914" s="140" t="s">
        <v>3100</v>
      </c>
      <c r="G1914" s="141" t="s">
        <v>650</v>
      </c>
      <c r="H1914" s="142">
        <v>17.414999999999999</v>
      </c>
      <c r="I1914" s="143"/>
      <c r="J1914" s="144">
        <f>ROUND(I1914*H1914,2)</f>
        <v>0</v>
      </c>
      <c r="K1914" s="140" t="s">
        <v>414</v>
      </c>
      <c r="L1914" s="34"/>
      <c r="M1914" s="145" t="s">
        <v>3</v>
      </c>
      <c r="N1914" s="146" t="s">
        <v>43</v>
      </c>
      <c r="P1914" s="147">
        <f>O1914*H1914</f>
        <v>0</v>
      </c>
      <c r="Q1914" s="147">
        <v>9.5200000000000005E-4</v>
      </c>
      <c r="R1914" s="147">
        <f>Q1914*H1914</f>
        <v>1.657908E-2</v>
      </c>
      <c r="S1914" s="147">
        <v>0</v>
      </c>
      <c r="T1914" s="148">
        <f>S1914*H1914</f>
        <v>0</v>
      </c>
      <c r="AR1914" s="149" t="s">
        <v>98</v>
      </c>
      <c r="AT1914" s="149" t="s">
        <v>411</v>
      </c>
      <c r="AU1914" s="149" t="s">
        <v>80</v>
      </c>
      <c r="AY1914" s="19" t="s">
        <v>408</v>
      </c>
      <c r="BE1914" s="150">
        <f>IF(N1914="základní",J1914,0)</f>
        <v>0</v>
      </c>
      <c r="BF1914" s="150">
        <f>IF(N1914="snížená",J1914,0)</f>
        <v>0</v>
      </c>
      <c r="BG1914" s="150">
        <f>IF(N1914="zákl. přenesená",J1914,0)</f>
        <v>0</v>
      </c>
      <c r="BH1914" s="150">
        <f>IF(N1914="sníž. přenesená",J1914,0)</f>
        <v>0</v>
      </c>
      <c r="BI1914" s="150">
        <f>IF(N1914="nulová",J1914,0)</f>
        <v>0</v>
      </c>
      <c r="BJ1914" s="19" t="s">
        <v>76</v>
      </c>
      <c r="BK1914" s="150">
        <f>ROUND(I1914*H1914,2)</f>
        <v>0</v>
      </c>
      <c r="BL1914" s="19" t="s">
        <v>98</v>
      </c>
      <c r="BM1914" s="149" t="s">
        <v>3101</v>
      </c>
    </row>
    <row r="1915" spans="2:65" s="1" customFormat="1">
      <c r="B1915" s="34"/>
      <c r="D1915" s="151" t="s">
        <v>417</v>
      </c>
      <c r="F1915" s="152" t="s">
        <v>3102</v>
      </c>
      <c r="I1915" s="153"/>
      <c r="L1915" s="34"/>
      <c r="M1915" s="154"/>
      <c r="T1915" s="55"/>
      <c r="AT1915" s="19" t="s">
        <v>417</v>
      </c>
      <c r="AU1915" s="19" t="s">
        <v>80</v>
      </c>
    </row>
    <row r="1916" spans="2:65" s="13" customFormat="1">
      <c r="B1916" s="164"/>
      <c r="D1916" s="156" t="s">
        <v>419</v>
      </c>
      <c r="E1916" s="165" t="s">
        <v>3</v>
      </c>
      <c r="F1916" s="166" t="s">
        <v>3071</v>
      </c>
      <c r="H1916" s="165" t="s">
        <v>3</v>
      </c>
      <c r="I1916" s="167"/>
      <c r="L1916" s="164"/>
      <c r="M1916" s="168"/>
      <c r="T1916" s="169"/>
      <c r="AT1916" s="165" t="s">
        <v>419</v>
      </c>
      <c r="AU1916" s="165" t="s">
        <v>80</v>
      </c>
      <c r="AV1916" s="13" t="s">
        <v>76</v>
      </c>
      <c r="AW1916" s="13" t="s">
        <v>33</v>
      </c>
      <c r="AX1916" s="13" t="s">
        <v>72</v>
      </c>
      <c r="AY1916" s="165" t="s">
        <v>408</v>
      </c>
    </row>
    <row r="1917" spans="2:65" s="12" customFormat="1">
      <c r="B1917" s="155"/>
      <c r="D1917" s="156" t="s">
        <v>419</v>
      </c>
      <c r="E1917" s="157" t="s">
        <v>3</v>
      </c>
      <c r="F1917" s="158" t="s">
        <v>3072</v>
      </c>
      <c r="H1917" s="159">
        <v>12.2</v>
      </c>
      <c r="I1917" s="160"/>
      <c r="L1917" s="155"/>
      <c r="M1917" s="161"/>
      <c r="T1917" s="162"/>
      <c r="AT1917" s="157" t="s">
        <v>419</v>
      </c>
      <c r="AU1917" s="157" t="s">
        <v>80</v>
      </c>
      <c r="AV1917" s="12" t="s">
        <v>80</v>
      </c>
      <c r="AW1917" s="12" t="s">
        <v>33</v>
      </c>
      <c r="AX1917" s="12" t="s">
        <v>72</v>
      </c>
      <c r="AY1917" s="157" t="s">
        <v>408</v>
      </c>
    </row>
    <row r="1918" spans="2:65" s="12" customFormat="1">
      <c r="B1918" s="155"/>
      <c r="D1918" s="156" t="s">
        <v>419</v>
      </c>
      <c r="E1918" s="157" t="s">
        <v>3</v>
      </c>
      <c r="F1918" s="158" t="s">
        <v>3073</v>
      </c>
      <c r="H1918" s="159">
        <v>5.2149999999999999</v>
      </c>
      <c r="I1918" s="160"/>
      <c r="L1918" s="155"/>
      <c r="M1918" s="161"/>
      <c r="T1918" s="162"/>
      <c r="AT1918" s="157" t="s">
        <v>419</v>
      </c>
      <c r="AU1918" s="157" t="s">
        <v>80</v>
      </c>
      <c r="AV1918" s="12" t="s">
        <v>80</v>
      </c>
      <c r="AW1918" s="12" t="s">
        <v>33</v>
      </c>
      <c r="AX1918" s="12" t="s">
        <v>72</v>
      </c>
      <c r="AY1918" s="157" t="s">
        <v>408</v>
      </c>
    </row>
    <row r="1919" spans="2:65" s="14" customFormat="1">
      <c r="B1919" s="170"/>
      <c r="D1919" s="156" t="s">
        <v>419</v>
      </c>
      <c r="E1919" s="171" t="s">
        <v>3</v>
      </c>
      <c r="F1919" s="172" t="s">
        <v>451</v>
      </c>
      <c r="H1919" s="173">
        <v>17.414999999999999</v>
      </c>
      <c r="I1919" s="174"/>
      <c r="L1919" s="170"/>
      <c r="M1919" s="175"/>
      <c r="T1919" s="176"/>
      <c r="AT1919" s="171" t="s">
        <v>419</v>
      </c>
      <c r="AU1919" s="171" t="s">
        <v>80</v>
      </c>
      <c r="AV1919" s="14" t="s">
        <v>415</v>
      </c>
      <c r="AW1919" s="14" t="s">
        <v>33</v>
      </c>
      <c r="AX1919" s="14" t="s">
        <v>76</v>
      </c>
      <c r="AY1919" s="171" t="s">
        <v>408</v>
      </c>
    </row>
    <row r="1920" spans="2:65" s="1" customFormat="1" ht="33" customHeight="1">
      <c r="B1920" s="137"/>
      <c r="C1920" s="177" t="s">
        <v>3103</v>
      </c>
      <c r="D1920" s="177" t="s">
        <v>513</v>
      </c>
      <c r="E1920" s="178" t="s">
        <v>3062</v>
      </c>
      <c r="F1920" s="179" t="s">
        <v>3063</v>
      </c>
      <c r="G1920" s="180" t="s">
        <v>117</v>
      </c>
      <c r="H1920" s="181">
        <v>5.2249999999999996</v>
      </c>
      <c r="I1920" s="182"/>
      <c r="J1920" s="183">
        <f>ROUND(I1920*H1920,2)</f>
        <v>0</v>
      </c>
      <c r="K1920" s="179" t="s">
        <v>414</v>
      </c>
      <c r="L1920" s="184"/>
      <c r="M1920" s="185" t="s">
        <v>3</v>
      </c>
      <c r="N1920" s="186" t="s">
        <v>43</v>
      </c>
      <c r="P1920" s="147">
        <f>O1920*H1920</f>
        <v>0</v>
      </c>
      <c r="Q1920" s="147">
        <v>1.9E-2</v>
      </c>
      <c r="R1920" s="147">
        <f>Q1920*H1920</f>
        <v>9.9274999999999988E-2</v>
      </c>
      <c r="S1920" s="147">
        <v>0</v>
      </c>
      <c r="T1920" s="148">
        <f>S1920*H1920</f>
        <v>0</v>
      </c>
      <c r="AR1920" s="149" t="s">
        <v>616</v>
      </c>
      <c r="AT1920" s="149" t="s">
        <v>513</v>
      </c>
      <c r="AU1920" s="149" t="s">
        <v>80</v>
      </c>
      <c r="AY1920" s="19" t="s">
        <v>408</v>
      </c>
      <c r="BE1920" s="150">
        <f>IF(N1920="základní",J1920,0)</f>
        <v>0</v>
      </c>
      <c r="BF1920" s="150">
        <f>IF(N1920="snížená",J1920,0)</f>
        <v>0</v>
      </c>
      <c r="BG1920" s="150">
        <f>IF(N1920="zákl. přenesená",J1920,0)</f>
        <v>0</v>
      </c>
      <c r="BH1920" s="150">
        <f>IF(N1920="sníž. přenesená",J1920,0)</f>
        <v>0</v>
      </c>
      <c r="BI1920" s="150">
        <f>IF(N1920="nulová",J1920,0)</f>
        <v>0</v>
      </c>
      <c r="BJ1920" s="19" t="s">
        <v>76</v>
      </c>
      <c r="BK1920" s="150">
        <f>ROUND(I1920*H1920,2)</f>
        <v>0</v>
      </c>
      <c r="BL1920" s="19" t="s">
        <v>98</v>
      </c>
      <c r="BM1920" s="149" t="s">
        <v>3104</v>
      </c>
    </row>
    <row r="1921" spans="2:65" s="12" customFormat="1">
      <c r="B1921" s="155"/>
      <c r="D1921" s="156" t="s">
        <v>419</v>
      </c>
      <c r="F1921" s="158" t="s">
        <v>3105</v>
      </c>
      <c r="H1921" s="159">
        <v>5.2249999999999996</v>
      </c>
      <c r="I1921" s="160"/>
      <c r="L1921" s="155"/>
      <c r="M1921" s="161"/>
      <c r="T1921" s="162"/>
      <c r="AT1921" s="157" t="s">
        <v>419</v>
      </c>
      <c r="AU1921" s="157" t="s">
        <v>80</v>
      </c>
      <c r="AV1921" s="12" t="s">
        <v>80</v>
      </c>
      <c r="AW1921" s="12" t="s">
        <v>4</v>
      </c>
      <c r="AX1921" s="12" t="s">
        <v>76</v>
      </c>
      <c r="AY1921" s="157" t="s">
        <v>408</v>
      </c>
    </row>
    <row r="1922" spans="2:65" s="1" customFormat="1" ht="49.05" customHeight="1">
      <c r="B1922" s="137"/>
      <c r="C1922" s="138" t="s">
        <v>3106</v>
      </c>
      <c r="D1922" s="138" t="s">
        <v>411</v>
      </c>
      <c r="E1922" s="139" t="s">
        <v>3107</v>
      </c>
      <c r="F1922" s="140" t="s">
        <v>3108</v>
      </c>
      <c r="G1922" s="141" t="s">
        <v>501</v>
      </c>
      <c r="H1922" s="142">
        <v>5.7569999999999997</v>
      </c>
      <c r="I1922" s="143"/>
      <c r="J1922" s="144">
        <f>ROUND(I1922*H1922,2)</f>
        <v>0</v>
      </c>
      <c r="K1922" s="140" t="s">
        <v>414</v>
      </c>
      <c r="L1922" s="34"/>
      <c r="M1922" s="145" t="s">
        <v>3</v>
      </c>
      <c r="N1922" s="146" t="s">
        <v>43</v>
      </c>
      <c r="P1922" s="147">
        <f>O1922*H1922</f>
        <v>0</v>
      </c>
      <c r="Q1922" s="147">
        <v>0</v>
      </c>
      <c r="R1922" s="147">
        <f>Q1922*H1922</f>
        <v>0</v>
      </c>
      <c r="S1922" s="147">
        <v>0</v>
      </c>
      <c r="T1922" s="148">
        <f>S1922*H1922</f>
        <v>0</v>
      </c>
      <c r="AR1922" s="149" t="s">
        <v>98</v>
      </c>
      <c r="AT1922" s="149" t="s">
        <v>411</v>
      </c>
      <c r="AU1922" s="149" t="s">
        <v>80</v>
      </c>
      <c r="AY1922" s="19" t="s">
        <v>408</v>
      </c>
      <c r="BE1922" s="150">
        <f>IF(N1922="základní",J1922,0)</f>
        <v>0</v>
      </c>
      <c r="BF1922" s="150">
        <f>IF(N1922="snížená",J1922,0)</f>
        <v>0</v>
      </c>
      <c r="BG1922" s="150">
        <f>IF(N1922="zákl. přenesená",J1922,0)</f>
        <v>0</v>
      </c>
      <c r="BH1922" s="150">
        <f>IF(N1922="sníž. přenesená",J1922,0)</f>
        <v>0</v>
      </c>
      <c r="BI1922" s="150">
        <f>IF(N1922="nulová",J1922,0)</f>
        <v>0</v>
      </c>
      <c r="BJ1922" s="19" t="s">
        <v>76</v>
      </c>
      <c r="BK1922" s="150">
        <f>ROUND(I1922*H1922,2)</f>
        <v>0</v>
      </c>
      <c r="BL1922" s="19" t="s">
        <v>98</v>
      </c>
      <c r="BM1922" s="149" t="s">
        <v>3109</v>
      </c>
    </row>
    <row r="1923" spans="2:65" s="1" customFormat="1">
      <c r="B1923" s="34"/>
      <c r="D1923" s="151" t="s">
        <v>417</v>
      </c>
      <c r="F1923" s="152" t="s">
        <v>3110</v>
      </c>
      <c r="I1923" s="153"/>
      <c r="L1923" s="34"/>
      <c r="M1923" s="154"/>
      <c r="T1923" s="55"/>
      <c r="AT1923" s="19" t="s">
        <v>417</v>
      </c>
      <c r="AU1923" s="19" t="s">
        <v>80</v>
      </c>
    </row>
    <row r="1924" spans="2:65" s="11" customFormat="1" ht="20.85" customHeight="1">
      <c r="B1924" s="125"/>
      <c r="D1924" s="126" t="s">
        <v>71</v>
      </c>
      <c r="E1924" s="135" t="s">
        <v>3111</v>
      </c>
      <c r="F1924" s="135" t="s">
        <v>3112</v>
      </c>
      <c r="I1924" s="128"/>
      <c r="J1924" s="136">
        <f>BK1924</f>
        <v>0</v>
      </c>
      <c r="L1924" s="125"/>
      <c r="M1924" s="130"/>
      <c r="P1924" s="131">
        <f>SUM(P1925:P1931)</f>
        <v>0</v>
      </c>
      <c r="R1924" s="131">
        <f>SUM(R1925:R1931)</f>
        <v>1.8068000000000001E-2</v>
      </c>
      <c r="T1924" s="132">
        <f>SUM(T1925:T1931)</f>
        <v>0</v>
      </c>
      <c r="AR1924" s="126" t="s">
        <v>80</v>
      </c>
      <c r="AT1924" s="133" t="s">
        <v>71</v>
      </c>
      <c r="AU1924" s="133" t="s">
        <v>80</v>
      </c>
      <c r="AY1924" s="126" t="s">
        <v>408</v>
      </c>
      <c r="BK1924" s="134">
        <f>SUM(BK1925:BK1931)</f>
        <v>0</v>
      </c>
    </row>
    <row r="1925" spans="2:65" s="1" customFormat="1" ht="24.15" customHeight="1">
      <c r="B1925" s="137"/>
      <c r="C1925" s="138" t="s">
        <v>3113</v>
      </c>
      <c r="D1925" s="138" t="s">
        <v>411</v>
      </c>
      <c r="E1925" s="139" t="s">
        <v>3114</v>
      </c>
      <c r="F1925" s="140" t="s">
        <v>3115</v>
      </c>
      <c r="G1925" s="141" t="s">
        <v>117</v>
      </c>
      <c r="H1925" s="142">
        <v>12.045</v>
      </c>
      <c r="I1925" s="143"/>
      <c r="J1925" s="144">
        <f>ROUND(I1925*H1925,2)</f>
        <v>0</v>
      </c>
      <c r="K1925" s="140" t="s">
        <v>414</v>
      </c>
      <c r="L1925" s="34"/>
      <c r="M1925" s="145" t="s">
        <v>3</v>
      </c>
      <c r="N1925" s="146" t="s">
        <v>43</v>
      </c>
      <c r="P1925" s="147">
        <f>O1925*H1925</f>
        <v>0</v>
      </c>
      <c r="Q1925" s="147">
        <v>0</v>
      </c>
      <c r="R1925" s="147">
        <f>Q1925*H1925</f>
        <v>0</v>
      </c>
      <c r="S1925" s="147">
        <v>0</v>
      </c>
      <c r="T1925" s="148">
        <f>S1925*H1925</f>
        <v>0</v>
      </c>
      <c r="AR1925" s="149" t="s">
        <v>98</v>
      </c>
      <c r="AT1925" s="149" t="s">
        <v>411</v>
      </c>
      <c r="AU1925" s="149" t="s">
        <v>114</v>
      </c>
      <c r="AY1925" s="19" t="s">
        <v>408</v>
      </c>
      <c r="BE1925" s="150">
        <f>IF(N1925="základní",J1925,0)</f>
        <v>0</v>
      </c>
      <c r="BF1925" s="150">
        <f>IF(N1925="snížená",J1925,0)</f>
        <v>0</v>
      </c>
      <c r="BG1925" s="150">
        <f>IF(N1925="zákl. přenesená",J1925,0)</f>
        <v>0</v>
      </c>
      <c r="BH1925" s="150">
        <f>IF(N1925="sníž. přenesená",J1925,0)</f>
        <v>0</v>
      </c>
      <c r="BI1925" s="150">
        <f>IF(N1925="nulová",J1925,0)</f>
        <v>0</v>
      </c>
      <c r="BJ1925" s="19" t="s">
        <v>76</v>
      </c>
      <c r="BK1925" s="150">
        <f>ROUND(I1925*H1925,2)</f>
        <v>0</v>
      </c>
      <c r="BL1925" s="19" t="s">
        <v>98</v>
      </c>
      <c r="BM1925" s="149" t="s">
        <v>3116</v>
      </c>
    </row>
    <row r="1926" spans="2:65" s="1" customFormat="1">
      <c r="B1926" s="34"/>
      <c r="D1926" s="151" t="s">
        <v>417</v>
      </c>
      <c r="F1926" s="152" t="s">
        <v>3117</v>
      </c>
      <c r="I1926" s="153"/>
      <c r="L1926" s="34"/>
      <c r="M1926" s="154"/>
      <c r="T1926" s="55"/>
      <c r="AT1926" s="19" t="s">
        <v>417</v>
      </c>
      <c r="AU1926" s="19" t="s">
        <v>114</v>
      </c>
    </row>
    <row r="1927" spans="2:65" s="12" customFormat="1" ht="20.399999999999999">
      <c r="B1927" s="155"/>
      <c r="D1927" s="156" t="s">
        <v>419</v>
      </c>
      <c r="E1927" s="157" t="s">
        <v>3</v>
      </c>
      <c r="F1927" s="158" t="s">
        <v>3118</v>
      </c>
      <c r="H1927" s="159">
        <v>12.045</v>
      </c>
      <c r="I1927" s="160"/>
      <c r="L1927" s="155"/>
      <c r="M1927" s="161"/>
      <c r="T1927" s="162"/>
      <c r="AT1927" s="157" t="s">
        <v>419</v>
      </c>
      <c r="AU1927" s="157" t="s">
        <v>114</v>
      </c>
      <c r="AV1927" s="12" t="s">
        <v>80</v>
      </c>
      <c r="AW1927" s="12" t="s">
        <v>33</v>
      </c>
      <c r="AX1927" s="12" t="s">
        <v>72</v>
      </c>
      <c r="AY1927" s="157" t="s">
        <v>408</v>
      </c>
    </row>
    <row r="1928" spans="2:65" s="14" customFormat="1">
      <c r="B1928" s="170"/>
      <c r="D1928" s="156" t="s">
        <v>419</v>
      </c>
      <c r="E1928" s="171" t="s">
        <v>3</v>
      </c>
      <c r="F1928" s="172" t="s">
        <v>451</v>
      </c>
      <c r="H1928" s="173">
        <v>12.045</v>
      </c>
      <c r="I1928" s="174"/>
      <c r="L1928" s="170"/>
      <c r="M1928" s="175"/>
      <c r="T1928" s="176"/>
      <c r="AT1928" s="171" t="s">
        <v>419</v>
      </c>
      <c r="AU1928" s="171" t="s">
        <v>114</v>
      </c>
      <c r="AV1928" s="14" t="s">
        <v>415</v>
      </c>
      <c r="AW1928" s="14" t="s">
        <v>33</v>
      </c>
      <c r="AX1928" s="14" t="s">
        <v>76</v>
      </c>
      <c r="AY1928" s="171" t="s">
        <v>408</v>
      </c>
    </row>
    <row r="1929" spans="2:65" s="1" customFormat="1" ht="24.15" customHeight="1">
      <c r="B1929" s="137"/>
      <c r="C1929" s="177" t="s">
        <v>3119</v>
      </c>
      <c r="D1929" s="177" t="s">
        <v>513</v>
      </c>
      <c r="E1929" s="178" t="s">
        <v>2928</v>
      </c>
      <c r="F1929" s="179" t="s">
        <v>2929</v>
      </c>
      <c r="G1929" s="180" t="s">
        <v>658</v>
      </c>
      <c r="H1929" s="181">
        <v>18.068000000000001</v>
      </c>
      <c r="I1929" s="182"/>
      <c r="J1929" s="183">
        <f>ROUND(I1929*H1929,2)</f>
        <v>0</v>
      </c>
      <c r="K1929" s="179" t="s">
        <v>414</v>
      </c>
      <c r="L1929" s="184"/>
      <c r="M1929" s="185" t="s">
        <v>3</v>
      </c>
      <c r="N1929" s="186" t="s">
        <v>43</v>
      </c>
      <c r="P1929" s="147">
        <f>O1929*H1929</f>
        <v>0</v>
      </c>
      <c r="Q1929" s="147">
        <v>1E-3</v>
      </c>
      <c r="R1929" s="147">
        <f>Q1929*H1929</f>
        <v>1.8068000000000001E-2</v>
      </c>
      <c r="S1929" s="147">
        <v>0</v>
      </c>
      <c r="T1929" s="148">
        <f>S1929*H1929</f>
        <v>0</v>
      </c>
      <c r="AR1929" s="149" t="s">
        <v>616</v>
      </c>
      <c r="AT1929" s="149" t="s">
        <v>513</v>
      </c>
      <c r="AU1929" s="149" t="s">
        <v>114</v>
      </c>
      <c r="AY1929" s="19" t="s">
        <v>408</v>
      </c>
      <c r="BE1929" s="150">
        <f>IF(N1929="základní",J1929,0)</f>
        <v>0</v>
      </c>
      <c r="BF1929" s="150">
        <f>IF(N1929="snížená",J1929,0)</f>
        <v>0</v>
      </c>
      <c r="BG1929" s="150">
        <f>IF(N1929="zákl. přenesená",J1929,0)</f>
        <v>0</v>
      </c>
      <c r="BH1929" s="150">
        <f>IF(N1929="sníž. přenesená",J1929,0)</f>
        <v>0</v>
      </c>
      <c r="BI1929" s="150">
        <f>IF(N1929="nulová",J1929,0)</f>
        <v>0</v>
      </c>
      <c r="BJ1929" s="19" t="s">
        <v>76</v>
      </c>
      <c r="BK1929" s="150">
        <f>ROUND(I1929*H1929,2)</f>
        <v>0</v>
      </c>
      <c r="BL1929" s="19" t="s">
        <v>98</v>
      </c>
      <c r="BM1929" s="149" t="s">
        <v>3120</v>
      </c>
    </row>
    <row r="1930" spans="2:65" s="1" customFormat="1" ht="19.2">
      <c r="B1930" s="34"/>
      <c r="D1930" s="156" t="s">
        <v>429</v>
      </c>
      <c r="F1930" s="163" t="s">
        <v>3121</v>
      </c>
      <c r="I1930" s="153"/>
      <c r="L1930" s="34"/>
      <c r="M1930" s="154"/>
      <c r="T1930" s="55"/>
      <c r="AT1930" s="19" t="s">
        <v>429</v>
      </c>
      <c r="AU1930" s="19" t="s">
        <v>114</v>
      </c>
    </row>
    <row r="1931" spans="2:65" s="12" customFormat="1">
      <c r="B1931" s="155"/>
      <c r="D1931" s="156" t="s">
        <v>419</v>
      </c>
      <c r="F1931" s="158" t="s">
        <v>3122</v>
      </c>
      <c r="H1931" s="159">
        <v>18.068000000000001</v>
      </c>
      <c r="I1931" s="160"/>
      <c r="L1931" s="155"/>
      <c r="M1931" s="161"/>
      <c r="T1931" s="162"/>
      <c r="AT1931" s="157" t="s">
        <v>419</v>
      </c>
      <c r="AU1931" s="157" t="s">
        <v>114</v>
      </c>
      <c r="AV1931" s="12" t="s">
        <v>80</v>
      </c>
      <c r="AW1931" s="12" t="s">
        <v>4</v>
      </c>
      <c r="AX1931" s="12" t="s">
        <v>76</v>
      </c>
      <c r="AY1931" s="157" t="s">
        <v>408</v>
      </c>
    </row>
    <row r="1932" spans="2:65" s="11" customFormat="1" ht="22.8" customHeight="1">
      <c r="B1932" s="125"/>
      <c r="D1932" s="126" t="s">
        <v>71</v>
      </c>
      <c r="E1932" s="135" t="s">
        <v>3123</v>
      </c>
      <c r="F1932" s="135" t="s">
        <v>3124</v>
      </c>
      <c r="I1932" s="128"/>
      <c r="J1932" s="136">
        <f>BK1932</f>
        <v>0</v>
      </c>
      <c r="L1932" s="125"/>
      <c r="M1932" s="130"/>
      <c r="P1932" s="131">
        <f>SUM(P1933:P1944)</f>
        <v>0</v>
      </c>
      <c r="R1932" s="131">
        <f>SUM(R1933:R1944)</f>
        <v>13.136179341914001</v>
      </c>
      <c r="T1932" s="132">
        <f>SUM(T1933:T1944)</f>
        <v>0</v>
      </c>
      <c r="AR1932" s="126" t="s">
        <v>80</v>
      </c>
      <c r="AT1932" s="133" t="s">
        <v>71</v>
      </c>
      <c r="AU1932" s="133" t="s">
        <v>76</v>
      </c>
      <c r="AY1932" s="126" t="s">
        <v>408</v>
      </c>
      <c r="BK1932" s="134">
        <f>SUM(BK1933:BK1944)</f>
        <v>0</v>
      </c>
    </row>
    <row r="1933" spans="2:65" s="1" customFormat="1" ht="49.05" customHeight="1">
      <c r="B1933" s="137"/>
      <c r="C1933" s="138" t="s">
        <v>3125</v>
      </c>
      <c r="D1933" s="138" t="s">
        <v>411</v>
      </c>
      <c r="E1933" s="139" t="s">
        <v>3126</v>
      </c>
      <c r="F1933" s="140" t="s">
        <v>3127</v>
      </c>
      <c r="G1933" s="141" t="s">
        <v>117</v>
      </c>
      <c r="H1933" s="142">
        <v>334.24599999999998</v>
      </c>
      <c r="I1933" s="143"/>
      <c r="J1933" s="144">
        <f>ROUND(I1933*H1933,2)</f>
        <v>0</v>
      </c>
      <c r="K1933" s="140" t="s">
        <v>414</v>
      </c>
      <c r="L1933" s="34"/>
      <c r="M1933" s="145" t="s">
        <v>3</v>
      </c>
      <c r="N1933" s="146" t="s">
        <v>43</v>
      </c>
      <c r="P1933" s="147">
        <f>O1933*H1933</f>
        <v>0</v>
      </c>
      <c r="Q1933" s="147">
        <v>7.8009589999999997E-3</v>
      </c>
      <c r="R1933" s="147">
        <f>Q1933*H1933</f>
        <v>2.6074393419139996</v>
      </c>
      <c r="S1933" s="147">
        <v>0</v>
      </c>
      <c r="T1933" s="148">
        <f>S1933*H1933</f>
        <v>0</v>
      </c>
      <c r="AR1933" s="149" t="s">
        <v>98</v>
      </c>
      <c r="AT1933" s="149" t="s">
        <v>411</v>
      </c>
      <c r="AU1933" s="149" t="s">
        <v>80</v>
      </c>
      <c r="AY1933" s="19" t="s">
        <v>408</v>
      </c>
      <c r="BE1933" s="150">
        <f>IF(N1933="základní",J1933,0)</f>
        <v>0</v>
      </c>
      <c r="BF1933" s="150">
        <f>IF(N1933="snížená",J1933,0)</f>
        <v>0</v>
      </c>
      <c r="BG1933" s="150">
        <f>IF(N1933="zákl. přenesená",J1933,0)</f>
        <v>0</v>
      </c>
      <c r="BH1933" s="150">
        <f>IF(N1933="sníž. přenesená",J1933,0)</f>
        <v>0</v>
      </c>
      <c r="BI1933" s="150">
        <f>IF(N1933="nulová",J1933,0)</f>
        <v>0</v>
      </c>
      <c r="BJ1933" s="19" t="s">
        <v>76</v>
      </c>
      <c r="BK1933" s="150">
        <f>ROUND(I1933*H1933,2)</f>
        <v>0</v>
      </c>
      <c r="BL1933" s="19" t="s">
        <v>98</v>
      </c>
      <c r="BM1933" s="149" t="s">
        <v>3128</v>
      </c>
    </row>
    <row r="1934" spans="2:65" s="1" customFormat="1">
      <c r="B1934" s="34"/>
      <c r="D1934" s="151" t="s">
        <v>417</v>
      </c>
      <c r="F1934" s="152" t="s">
        <v>3129</v>
      </c>
      <c r="I1934" s="153"/>
      <c r="L1934" s="34"/>
      <c r="M1934" s="154"/>
      <c r="T1934" s="55"/>
      <c r="AT1934" s="19" t="s">
        <v>417</v>
      </c>
      <c r="AU1934" s="19" t="s">
        <v>80</v>
      </c>
    </row>
    <row r="1935" spans="2:65" s="12" customFormat="1">
      <c r="B1935" s="155"/>
      <c r="D1935" s="156" t="s">
        <v>419</v>
      </c>
      <c r="E1935" s="157" t="s">
        <v>3</v>
      </c>
      <c r="F1935" s="158" t="s">
        <v>3130</v>
      </c>
      <c r="H1935" s="159">
        <v>320.25299999999999</v>
      </c>
      <c r="I1935" s="160"/>
      <c r="L1935" s="155"/>
      <c r="M1935" s="161"/>
      <c r="T1935" s="162"/>
      <c r="AT1935" s="157" t="s">
        <v>419</v>
      </c>
      <c r="AU1935" s="157" t="s">
        <v>80</v>
      </c>
      <c r="AV1935" s="12" t="s">
        <v>80</v>
      </c>
      <c r="AW1935" s="12" t="s">
        <v>33</v>
      </c>
      <c r="AX1935" s="12" t="s">
        <v>72</v>
      </c>
      <c r="AY1935" s="157" t="s">
        <v>408</v>
      </c>
    </row>
    <row r="1936" spans="2:65" s="12" customFormat="1">
      <c r="B1936" s="155"/>
      <c r="D1936" s="156" t="s">
        <v>419</v>
      </c>
      <c r="E1936" s="157" t="s">
        <v>3</v>
      </c>
      <c r="F1936" s="158" t="s">
        <v>3131</v>
      </c>
      <c r="H1936" s="159">
        <v>13.993</v>
      </c>
      <c r="I1936" s="160"/>
      <c r="L1936" s="155"/>
      <c r="M1936" s="161"/>
      <c r="T1936" s="162"/>
      <c r="AT1936" s="157" t="s">
        <v>419</v>
      </c>
      <c r="AU1936" s="157" t="s">
        <v>80</v>
      </c>
      <c r="AV1936" s="12" t="s">
        <v>80</v>
      </c>
      <c r="AW1936" s="12" t="s">
        <v>33</v>
      </c>
      <c r="AX1936" s="12" t="s">
        <v>72</v>
      </c>
      <c r="AY1936" s="157" t="s">
        <v>408</v>
      </c>
    </row>
    <row r="1937" spans="2:65" s="14" customFormat="1">
      <c r="B1937" s="170"/>
      <c r="D1937" s="156" t="s">
        <v>419</v>
      </c>
      <c r="E1937" s="171" t="s">
        <v>3</v>
      </c>
      <c r="F1937" s="172" t="s">
        <v>451</v>
      </c>
      <c r="H1937" s="173">
        <v>334.24599999999998</v>
      </c>
      <c r="I1937" s="174"/>
      <c r="L1937" s="170"/>
      <c r="M1937" s="175"/>
      <c r="T1937" s="176"/>
      <c r="AT1937" s="171" t="s">
        <v>419</v>
      </c>
      <c r="AU1937" s="171" t="s">
        <v>80</v>
      </c>
      <c r="AV1937" s="14" t="s">
        <v>415</v>
      </c>
      <c r="AW1937" s="14" t="s">
        <v>33</v>
      </c>
      <c r="AX1937" s="14" t="s">
        <v>76</v>
      </c>
      <c r="AY1937" s="171" t="s">
        <v>408</v>
      </c>
    </row>
    <row r="1938" spans="2:65" s="1" customFormat="1" ht="16.5" customHeight="1">
      <c r="B1938" s="137"/>
      <c r="C1938" s="177" t="s">
        <v>3132</v>
      </c>
      <c r="D1938" s="177" t="s">
        <v>513</v>
      </c>
      <c r="E1938" s="178" t="s">
        <v>3133</v>
      </c>
      <c r="F1938" s="179" t="s">
        <v>3134</v>
      </c>
      <c r="G1938" s="180" t="s">
        <v>117</v>
      </c>
      <c r="H1938" s="181">
        <v>350.95800000000003</v>
      </c>
      <c r="I1938" s="182"/>
      <c r="J1938" s="183">
        <f>ROUND(I1938*H1938,2)</f>
        <v>0</v>
      </c>
      <c r="K1938" s="179" t="s">
        <v>414</v>
      </c>
      <c r="L1938" s="184"/>
      <c r="M1938" s="185" t="s">
        <v>3</v>
      </c>
      <c r="N1938" s="186" t="s">
        <v>43</v>
      </c>
      <c r="P1938" s="147">
        <f>O1938*H1938</f>
        <v>0</v>
      </c>
      <c r="Q1938" s="147">
        <v>0.03</v>
      </c>
      <c r="R1938" s="147">
        <f>Q1938*H1938</f>
        <v>10.528740000000001</v>
      </c>
      <c r="S1938" s="147">
        <v>0</v>
      </c>
      <c r="T1938" s="148">
        <f>S1938*H1938</f>
        <v>0</v>
      </c>
      <c r="AR1938" s="149" t="s">
        <v>616</v>
      </c>
      <c r="AT1938" s="149" t="s">
        <v>513</v>
      </c>
      <c r="AU1938" s="149" t="s">
        <v>80</v>
      </c>
      <c r="AY1938" s="19" t="s">
        <v>408</v>
      </c>
      <c r="BE1938" s="150">
        <f>IF(N1938="základní",J1938,0)</f>
        <v>0</v>
      </c>
      <c r="BF1938" s="150">
        <f>IF(N1938="snížená",J1938,0)</f>
        <v>0</v>
      </c>
      <c r="BG1938" s="150">
        <f>IF(N1938="zákl. přenesená",J1938,0)</f>
        <v>0</v>
      </c>
      <c r="BH1938" s="150">
        <f>IF(N1938="sníž. přenesená",J1938,0)</f>
        <v>0</v>
      </c>
      <c r="BI1938" s="150">
        <f>IF(N1938="nulová",J1938,0)</f>
        <v>0</v>
      </c>
      <c r="BJ1938" s="19" t="s">
        <v>76</v>
      </c>
      <c r="BK1938" s="150">
        <f>ROUND(I1938*H1938,2)</f>
        <v>0</v>
      </c>
      <c r="BL1938" s="19" t="s">
        <v>98</v>
      </c>
      <c r="BM1938" s="149" t="s">
        <v>3135</v>
      </c>
    </row>
    <row r="1939" spans="2:65" s="12" customFormat="1">
      <c r="B1939" s="155"/>
      <c r="D1939" s="156" t="s">
        <v>419</v>
      </c>
      <c r="F1939" s="158" t="s">
        <v>3136</v>
      </c>
      <c r="H1939" s="159">
        <v>350.95800000000003</v>
      </c>
      <c r="I1939" s="160"/>
      <c r="L1939" s="155"/>
      <c r="M1939" s="161"/>
      <c r="T1939" s="162"/>
      <c r="AT1939" s="157" t="s">
        <v>419</v>
      </c>
      <c r="AU1939" s="157" t="s">
        <v>80</v>
      </c>
      <c r="AV1939" s="12" t="s">
        <v>80</v>
      </c>
      <c r="AW1939" s="12" t="s">
        <v>4</v>
      </c>
      <c r="AX1939" s="12" t="s">
        <v>76</v>
      </c>
      <c r="AY1939" s="157" t="s">
        <v>408</v>
      </c>
    </row>
    <row r="1940" spans="2:65" s="1" customFormat="1" ht="24.15" customHeight="1">
      <c r="B1940" s="137"/>
      <c r="C1940" s="138" t="s">
        <v>3137</v>
      </c>
      <c r="D1940" s="138" t="s">
        <v>411</v>
      </c>
      <c r="E1940" s="139" t="s">
        <v>3138</v>
      </c>
      <c r="F1940" s="140" t="s">
        <v>3139</v>
      </c>
      <c r="G1940" s="141" t="s">
        <v>117</v>
      </c>
      <c r="H1940" s="142">
        <v>13.993</v>
      </c>
      <c r="I1940" s="143"/>
      <c r="J1940" s="144">
        <f>ROUND(I1940*H1940,2)</f>
        <v>0</v>
      </c>
      <c r="K1940" s="140" t="s">
        <v>414</v>
      </c>
      <c r="L1940" s="34"/>
      <c r="M1940" s="145" t="s">
        <v>3</v>
      </c>
      <c r="N1940" s="146" t="s">
        <v>43</v>
      </c>
      <c r="P1940" s="147">
        <f>O1940*H1940</f>
        <v>0</v>
      </c>
      <c r="Q1940" s="147">
        <v>0</v>
      </c>
      <c r="R1940" s="147">
        <f>Q1940*H1940</f>
        <v>0</v>
      </c>
      <c r="S1940" s="147">
        <v>0</v>
      </c>
      <c r="T1940" s="148">
        <f>S1940*H1940</f>
        <v>0</v>
      </c>
      <c r="AR1940" s="149" t="s">
        <v>98</v>
      </c>
      <c r="AT1940" s="149" t="s">
        <v>411</v>
      </c>
      <c r="AU1940" s="149" t="s">
        <v>80</v>
      </c>
      <c r="AY1940" s="19" t="s">
        <v>408</v>
      </c>
      <c r="BE1940" s="150">
        <f>IF(N1940="základní",J1940,0)</f>
        <v>0</v>
      </c>
      <c r="BF1940" s="150">
        <f>IF(N1940="snížená",J1940,0)</f>
        <v>0</v>
      </c>
      <c r="BG1940" s="150">
        <f>IF(N1940="zákl. přenesená",J1940,0)</f>
        <v>0</v>
      </c>
      <c r="BH1940" s="150">
        <f>IF(N1940="sníž. přenesená",J1940,0)</f>
        <v>0</v>
      </c>
      <c r="BI1940" s="150">
        <f>IF(N1940="nulová",J1940,0)</f>
        <v>0</v>
      </c>
      <c r="BJ1940" s="19" t="s">
        <v>76</v>
      </c>
      <c r="BK1940" s="150">
        <f>ROUND(I1940*H1940,2)</f>
        <v>0</v>
      </c>
      <c r="BL1940" s="19" t="s">
        <v>98</v>
      </c>
      <c r="BM1940" s="149" t="s">
        <v>3140</v>
      </c>
    </row>
    <row r="1941" spans="2:65" s="1" customFormat="1">
      <c r="B1941" s="34"/>
      <c r="D1941" s="151" t="s">
        <v>417</v>
      </c>
      <c r="F1941" s="152" t="s">
        <v>3141</v>
      </c>
      <c r="I1941" s="153"/>
      <c r="L1941" s="34"/>
      <c r="M1941" s="154"/>
      <c r="T1941" s="55"/>
      <c r="AT1941" s="19" t="s">
        <v>417</v>
      </c>
      <c r="AU1941" s="19" t="s">
        <v>80</v>
      </c>
    </row>
    <row r="1942" spans="2:65" s="12" customFormat="1">
      <c r="B1942" s="155"/>
      <c r="D1942" s="156" t="s">
        <v>419</v>
      </c>
      <c r="E1942" s="157" t="s">
        <v>3</v>
      </c>
      <c r="F1942" s="158" t="s">
        <v>3131</v>
      </c>
      <c r="H1942" s="159">
        <v>13.993</v>
      </c>
      <c r="I1942" s="160"/>
      <c r="L1942" s="155"/>
      <c r="M1942" s="161"/>
      <c r="T1942" s="162"/>
      <c r="AT1942" s="157" t="s">
        <v>419</v>
      </c>
      <c r="AU1942" s="157" t="s">
        <v>80</v>
      </c>
      <c r="AV1942" s="12" t="s">
        <v>80</v>
      </c>
      <c r="AW1942" s="12" t="s">
        <v>33</v>
      </c>
      <c r="AX1942" s="12" t="s">
        <v>76</v>
      </c>
      <c r="AY1942" s="157" t="s">
        <v>408</v>
      </c>
    </row>
    <row r="1943" spans="2:65" s="1" customFormat="1" ht="49.05" customHeight="1">
      <c r="B1943" s="137"/>
      <c r="C1943" s="138" t="s">
        <v>3142</v>
      </c>
      <c r="D1943" s="138" t="s">
        <v>411</v>
      </c>
      <c r="E1943" s="139" t="s">
        <v>3143</v>
      </c>
      <c r="F1943" s="140" t="s">
        <v>3144</v>
      </c>
      <c r="G1943" s="141" t="s">
        <v>501</v>
      </c>
      <c r="H1943" s="142">
        <v>13.135999999999999</v>
      </c>
      <c r="I1943" s="143"/>
      <c r="J1943" s="144">
        <f>ROUND(I1943*H1943,2)</f>
        <v>0</v>
      </c>
      <c r="K1943" s="140" t="s">
        <v>414</v>
      </c>
      <c r="L1943" s="34"/>
      <c r="M1943" s="145" t="s">
        <v>3</v>
      </c>
      <c r="N1943" s="146" t="s">
        <v>43</v>
      </c>
      <c r="P1943" s="147">
        <f>O1943*H1943</f>
        <v>0</v>
      </c>
      <c r="Q1943" s="147">
        <v>0</v>
      </c>
      <c r="R1943" s="147">
        <f>Q1943*H1943</f>
        <v>0</v>
      </c>
      <c r="S1943" s="147">
        <v>0</v>
      </c>
      <c r="T1943" s="148">
        <f>S1943*H1943</f>
        <v>0</v>
      </c>
      <c r="AR1943" s="149" t="s">
        <v>98</v>
      </c>
      <c r="AT1943" s="149" t="s">
        <v>411</v>
      </c>
      <c r="AU1943" s="149" t="s">
        <v>80</v>
      </c>
      <c r="AY1943" s="19" t="s">
        <v>408</v>
      </c>
      <c r="BE1943" s="150">
        <f>IF(N1943="základní",J1943,0)</f>
        <v>0</v>
      </c>
      <c r="BF1943" s="150">
        <f>IF(N1943="snížená",J1943,0)</f>
        <v>0</v>
      </c>
      <c r="BG1943" s="150">
        <f>IF(N1943="zákl. přenesená",J1943,0)</f>
        <v>0</v>
      </c>
      <c r="BH1943" s="150">
        <f>IF(N1943="sníž. přenesená",J1943,0)</f>
        <v>0</v>
      </c>
      <c r="BI1943" s="150">
        <f>IF(N1943="nulová",J1943,0)</f>
        <v>0</v>
      </c>
      <c r="BJ1943" s="19" t="s">
        <v>76</v>
      </c>
      <c r="BK1943" s="150">
        <f>ROUND(I1943*H1943,2)</f>
        <v>0</v>
      </c>
      <c r="BL1943" s="19" t="s">
        <v>98</v>
      </c>
      <c r="BM1943" s="149" t="s">
        <v>3145</v>
      </c>
    </row>
    <row r="1944" spans="2:65" s="1" customFormat="1">
      <c r="B1944" s="34"/>
      <c r="D1944" s="151" t="s">
        <v>417</v>
      </c>
      <c r="F1944" s="152" t="s">
        <v>3146</v>
      </c>
      <c r="I1944" s="153"/>
      <c r="L1944" s="34"/>
      <c r="M1944" s="154"/>
      <c r="T1944" s="55"/>
      <c r="AT1944" s="19" t="s">
        <v>417</v>
      </c>
      <c r="AU1944" s="19" t="s">
        <v>80</v>
      </c>
    </row>
    <row r="1945" spans="2:65" s="11" customFormat="1" ht="22.8" customHeight="1">
      <c r="B1945" s="125"/>
      <c r="D1945" s="126" t="s">
        <v>71</v>
      </c>
      <c r="E1945" s="135" t="s">
        <v>3147</v>
      </c>
      <c r="F1945" s="135" t="s">
        <v>3148</v>
      </c>
      <c r="I1945" s="128"/>
      <c r="J1945" s="136">
        <f>BK1945</f>
        <v>0</v>
      </c>
      <c r="L1945" s="125"/>
      <c r="M1945" s="130"/>
      <c r="P1945" s="131">
        <f>SUM(P1946:P1979)</f>
        <v>0</v>
      </c>
      <c r="R1945" s="131">
        <f>SUM(R1946:R1979)</f>
        <v>0.71300203297499998</v>
      </c>
      <c r="T1945" s="132">
        <f>SUM(T1946:T1979)</f>
        <v>2.1692370000000002E-2</v>
      </c>
      <c r="AR1945" s="126" t="s">
        <v>80</v>
      </c>
      <c r="AT1945" s="133" t="s">
        <v>71</v>
      </c>
      <c r="AU1945" s="133" t="s">
        <v>76</v>
      </c>
      <c r="AY1945" s="126" t="s">
        <v>408</v>
      </c>
      <c r="BK1945" s="134">
        <f>SUM(BK1946:BK1979)</f>
        <v>0</v>
      </c>
    </row>
    <row r="1946" spans="2:65" s="1" customFormat="1" ht="24.15" customHeight="1">
      <c r="B1946" s="137"/>
      <c r="C1946" s="138" t="s">
        <v>3149</v>
      </c>
      <c r="D1946" s="138" t="s">
        <v>411</v>
      </c>
      <c r="E1946" s="139" t="s">
        <v>3150</v>
      </c>
      <c r="F1946" s="140" t="s">
        <v>3151</v>
      </c>
      <c r="G1946" s="141" t="s">
        <v>117</v>
      </c>
      <c r="H1946" s="142">
        <v>1188.0719999999999</v>
      </c>
      <c r="I1946" s="143"/>
      <c r="J1946" s="144">
        <f>ROUND(I1946*H1946,2)</f>
        <v>0</v>
      </c>
      <c r="K1946" s="140" t="s">
        <v>414</v>
      </c>
      <c r="L1946" s="34"/>
      <c r="M1946" s="145" t="s">
        <v>3</v>
      </c>
      <c r="N1946" s="146" t="s">
        <v>43</v>
      </c>
      <c r="P1946" s="147">
        <f>O1946*H1946</f>
        <v>0</v>
      </c>
      <c r="Q1946" s="147">
        <v>0</v>
      </c>
      <c r="R1946" s="147">
        <f>Q1946*H1946</f>
        <v>0</v>
      </c>
      <c r="S1946" s="147">
        <v>0</v>
      </c>
      <c r="T1946" s="148">
        <f>S1946*H1946</f>
        <v>0</v>
      </c>
      <c r="AR1946" s="149" t="s">
        <v>98</v>
      </c>
      <c r="AT1946" s="149" t="s">
        <v>411</v>
      </c>
      <c r="AU1946" s="149" t="s">
        <v>80</v>
      </c>
      <c r="AY1946" s="19" t="s">
        <v>408</v>
      </c>
      <c r="BE1946" s="150">
        <f>IF(N1946="základní",J1946,0)</f>
        <v>0</v>
      </c>
      <c r="BF1946" s="150">
        <f>IF(N1946="snížená",J1946,0)</f>
        <v>0</v>
      </c>
      <c r="BG1946" s="150">
        <f>IF(N1946="zákl. přenesená",J1946,0)</f>
        <v>0</v>
      </c>
      <c r="BH1946" s="150">
        <f>IF(N1946="sníž. přenesená",J1946,0)</f>
        <v>0</v>
      </c>
      <c r="BI1946" s="150">
        <f>IF(N1946="nulová",J1946,0)</f>
        <v>0</v>
      </c>
      <c r="BJ1946" s="19" t="s">
        <v>76</v>
      </c>
      <c r="BK1946" s="150">
        <f>ROUND(I1946*H1946,2)</f>
        <v>0</v>
      </c>
      <c r="BL1946" s="19" t="s">
        <v>98</v>
      </c>
      <c r="BM1946" s="149" t="s">
        <v>3152</v>
      </c>
    </row>
    <row r="1947" spans="2:65" s="1" customFormat="1">
      <c r="B1947" s="34"/>
      <c r="D1947" s="151" t="s">
        <v>417</v>
      </c>
      <c r="F1947" s="152" t="s">
        <v>3153</v>
      </c>
      <c r="I1947" s="153"/>
      <c r="L1947" s="34"/>
      <c r="M1947" s="154"/>
      <c r="T1947" s="55"/>
      <c r="AT1947" s="19" t="s">
        <v>417</v>
      </c>
      <c r="AU1947" s="19" t="s">
        <v>80</v>
      </c>
    </row>
    <row r="1948" spans="2:65" s="12" customFormat="1">
      <c r="B1948" s="155"/>
      <c r="D1948" s="156" t="s">
        <v>419</v>
      </c>
      <c r="E1948" s="157" t="s">
        <v>3</v>
      </c>
      <c r="F1948" s="158" t="s">
        <v>3154</v>
      </c>
      <c r="H1948" s="159">
        <v>755.19399999999996</v>
      </c>
      <c r="I1948" s="160"/>
      <c r="L1948" s="155"/>
      <c r="M1948" s="161"/>
      <c r="T1948" s="162"/>
      <c r="AT1948" s="157" t="s">
        <v>419</v>
      </c>
      <c r="AU1948" s="157" t="s">
        <v>80</v>
      </c>
      <c r="AV1948" s="12" t="s">
        <v>80</v>
      </c>
      <c r="AW1948" s="12" t="s">
        <v>33</v>
      </c>
      <c r="AX1948" s="12" t="s">
        <v>72</v>
      </c>
      <c r="AY1948" s="157" t="s">
        <v>408</v>
      </c>
    </row>
    <row r="1949" spans="2:65" s="12" customFormat="1">
      <c r="B1949" s="155"/>
      <c r="D1949" s="156" t="s">
        <v>419</v>
      </c>
      <c r="E1949" s="157" t="s">
        <v>3</v>
      </c>
      <c r="F1949" s="158" t="s">
        <v>3155</v>
      </c>
      <c r="H1949" s="159">
        <v>432.87799999999999</v>
      </c>
      <c r="I1949" s="160"/>
      <c r="L1949" s="155"/>
      <c r="M1949" s="161"/>
      <c r="T1949" s="162"/>
      <c r="AT1949" s="157" t="s">
        <v>419</v>
      </c>
      <c r="AU1949" s="157" t="s">
        <v>80</v>
      </c>
      <c r="AV1949" s="12" t="s">
        <v>80</v>
      </c>
      <c r="AW1949" s="12" t="s">
        <v>33</v>
      </c>
      <c r="AX1949" s="12" t="s">
        <v>72</v>
      </c>
      <c r="AY1949" s="157" t="s">
        <v>408</v>
      </c>
    </row>
    <row r="1950" spans="2:65" s="14" customFormat="1">
      <c r="B1950" s="170"/>
      <c r="D1950" s="156" t="s">
        <v>419</v>
      </c>
      <c r="E1950" s="171" t="s">
        <v>3</v>
      </c>
      <c r="F1950" s="172" t="s">
        <v>451</v>
      </c>
      <c r="H1950" s="173">
        <v>1188.0719999999999</v>
      </c>
      <c r="I1950" s="174"/>
      <c r="L1950" s="170"/>
      <c r="M1950" s="175"/>
      <c r="T1950" s="176"/>
      <c r="AT1950" s="171" t="s">
        <v>419</v>
      </c>
      <c r="AU1950" s="171" t="s">
        <v>80</v>
      </c>
      <c r="AV1950" s="14" t="s">
        <v>415</v>
      </c>
      <c r="AW1950" s="14" t="s">
        <v>33</v>
      </c>
      <c r="AX1950" s="14" t="s">
        <v>76</v>
      </c>
      <c r="AY1950" s="171" t="s">
        <v>408</v>
      </c>
    </row>
    <row r="1951" spans="2:65" s="1" customFormat="1" ht="33" customHeight="1">
      <c r="B1951" s="137"/>
      <c r="C1951" s="138" t="s">
        <v>3156</v>
      </c>
      <c r="D1951" s="138" t="s">
        <v>411</v>
      </c>
      <c r="E1951" s="139" t="s">
        <v>3157</v>
      </c>
      <c r="F1951" s="140" t="s">
        <v>3158</v>
      </c>
      <c r="G1951" s="141" t="s">
        <v>117</v>
      </c>
      <c r="H1951" s="142">
        <v>1188.0719999999999</v>
      </c>
      <c r="I1951" s="143"/>
      <c r="J1951" s="144">
        <f>ROUND(I1951*H1951,2)</f>
        <v>0</v>
      </c>
      <c r="K1951" s="140" t="s">
        <v>414</v>
      </c>
      <c r="L1951" s="34"/>
      <c r="M1951" s="145" t="s">
        <v>3</v>
      </c>
      <c r="N1951" s="146" t="s">
        <v>43</v>
      </c>
      <c r="P1951" s="147">
        <f>O1951*H1951</f>
        <v>0</v>
      </c>
      <c r="Q1951" s="147">
        <v>2.0120000000000001E-4</v>
      </c>
      <c r="R1951" s="147">
        <f>Q1951*H1951</f>
        <v>0.23904008639999999</v>
      </c>
      <c r="S1951" s="147">
        <v>0</v>
      </c>
      <c r="T1951" s="148">
        <f>S1951*H1951</f>
        <v>0</v>
      </c>
      <c r="AR1951" s="149" t="s">
        <v>98</v>
      </c>
      <c r="AT1951" s="149" t="s">
        <v>411</v>
      </c>
      <c r="AU1951" s="149" t="s">
        <v>80</v>
      </c>
      <c r="AY1951" s="19" t="s">
        <v>408</v>
      </c>
      <c r="BE1951" s="150">
        <f>IF(N1951="základní",J1951,0)</f>
        <v>0</v>
      </c>
      <c r="BF1951" s="150">
        <f>IF(N1951="snížená",J1951,0)</f>
        <v>0</v>
      </c>
      <c r="BG1951" s="150">
        <f>IF(N1951="zákl. přenesená",J1951,0)</f>
        <v>0</v>
      </c>
      <c r="BH1951" s="150">
        <f>IF(N1951="sníž. přenesená",J1951,0)</f>
        <v>0</v>
      </c>
      <c r="BI1951" s="150">
        <f>IF(N1951="nulová",J1951,0)</f>
        <v>0</v>
      </c>
      <c r="BJ1951" s="19" t="s">
        <v>76</v>
      </c>
      <c r="BK1951" s="150">
        <f>ROUND(I1951*H1951,2)</f>
        <v>0</v>
      </c>
      <c r="BL1951" s="19" t="s">
        <v>98</v>
      </c>
      <c r="BM1951" s="149" t="s">
        <v>3159</v>
      </c>
    </row>
    <row r="1952" spans="2:65" s="1" customFormat="1">
      <c r="B1952" s="34"/>
      <c r="D1952" s="151" t="s">
        <v>417</v>
      </c>
      <c r="F1952" s="152" t="s">
        <v>3160</v>
      </c>
      <c r="I1952" s="153"/>
      <c r="L1952" s="34"/>
      <c r="M1952" s="154"/>
      <c r="T1952" s="55"/>
      <c r="AT1952" s="19" t="s">
        <v>417</v>
      </c>
      <c r="AU1952" s="19" t="s">
        <v>80</v>
      </c>
    </row>
    <row r="1953" spans="2:65" s="1" customFormat="1" ht="37.799999999999997" customHeight="1">
      <c r="B1953" s="137"/>
      <c r="C1953" s="138" t="s">
        <v>3161</v>
      </c>
      <c r="D1953" s="138" t="s">
        <v>411</v>
      </c>
      <c r="E1953" s="139" t="s">
        <v>3162</v>
      </c>
      <c r="F1953" s="140" t="s">
        <v>3163</v>
      </c>
      <c r="G1953" s="141" t="s">
        <v>117</v>
      </c>
      <c r="H1953" s="142">
        <v>1188.0719999999999</v>
      </c>
      <c r="I1953" s="143"/>
      <c r="J1953" s="144">
        <f>ROUND(I1953*H1953,2)</f>
        <v>0</v>
      </c>
      <c r="K1953" s="140" t="s">
        <v>414</v>
      </c>
      <c r="L1953" s="34"/>
      <c r="M1953" s="145" t="s">
        <v>3</v>
      </c>
      <c r="N1953" s="146" t="s">
        <v>43</v>
      </c>
      <c r="P1953" s="147">
        <f>O1953*H1953</f>
        <v>0</v>
      </c>
      <c r="Q1953" s="147">
        <v>2.5839999999999999E-4</v>
      </c>
      <c r="R1953" s="147">
        <f>Q1953*H1953</f>
        <v>0.30699780479999994</v>
      </c>
      <c r="S1953" s="147">
        <v>0</v>
      </c>
      <c r="T1953" s="148">
        <f>S1953*H1953</f>
        <v>0</v>
      </c>
      <c r="AR1953" s="149" t="s">
        <v>98</v>
      </c>
      <c r="AT1953" s="149" t="s">
        <v>411</v>
      </c>
      <c r="AU1953" s="149" t="s">
        <v>80</v>
      </c>
      <c r="AY1953" s="19" t="s">
        <v>408</v>
      </c>
      <c r="BE1953" s="150">
        <f>IF(N1953="základní",J1953,0)</f>
        <v>0</v>
      </c>
      <c r="BF1953" s="150">
        <f>IF(N1953="snížená",J1953,0)</f>
        <v>0</v>
      </c>
      <c r="BG1953" s="150">
        <f>IF(N1953="zákl. přenesená",J1953,0)</f>
        <v>0</v>
      </c>
      <c r="BH1953" s="150">
        <f>IF(N1953="sníž. přenesená",J1953,0)</f>
        <v>0</v>
      </c>
      <c r="BI1953" s="150">
        <f>IF(N1953="nulová",J1953,0)</f>
        <v>0</v>
      </c>
      <c r="BJ1953" s="19" t="s">
        <v>76</v>
      </c>
      <c r="BK1953" s="150">
        <f>ROUND(I1953*H1953,2)</f>
        <v>0</v>
      </c>
      <c r="BL1953" s="19" t="s">
        <v>98</v>
      </c>
      <c r="BM1953" s="149" t="s">
        <v>3164</v>
      </c>
    </row>
    <row r="1954" spans="2:65" s="1" customFormat="1">
      <c r="B1954" s="34"/>
      <c r="D1954" s="151" t="s">
        <v>417</v>
      </c>
      <c r="F1954" s="152" t="s">
        <v>3165</v>
      </c>
      <c r="I1954" s="153"/>
      <c r="L1954" s="34"/>
      <c r="M1954" s="154"/>
      <c r="T1954" s="55"/>
      <c r="AT1954" s="19" t="s">
        <v>417</v>
      </c>
      <c r="AU1954" s="19" t="s">
        <v>80</v>
      </c>
    </row>
    <row r="1955" spans="2:65" s="1" customFormat="1" ht="33" customHeight="1">
      <c r="B1955" s="137"/>
      <c r="C1955" s="138" t="s">
        <v>3166</v>
      </c>
      <c r="D1955" s="138" t="s">
        <v>411</v>
      </c>
      <c r="E1955" s="139" t="s">
        <v>3167</v>
      </c>
      <c r="F1955" s="140" t="s">
        <v>3168</v>
      </c>
      <c r="G1955" s="141" t="s">
        <v>650</v>
      </c>
      <c r="H1955" s="142">
        <v>682.25</v>
      </c>
      <c r="I1955" s="143"/>
      <c r="J1955" s="144">
        <f>ROUND(I1955*H1955,2)</f>
        <v>0</v>
      </c>
      <c r="K1955" s="140" t="s">
        <v>414</v>
      </c>
      <c r="L1955" s="34"/>
      <c r="M1955" s="145" t="s">
        <v>3</v>
      </c>
      <c r="N1955" s="146" t="s">
        <v>43</v>
      </c>
      <c r="P1955" s="147">
        <f>O1955*H1955</f>
        <v>0</v>
      </c>
      <c r="Q1955" s="147">
        <v>1.1559899999999999E-5</v>
      </c>
      <c r="R1955" s="147">
        <f>Q1955*H1955</f>
        <v>7.8867417749999991E-3</v>
      </c>
      <c r="S1955" s="147">
        <v>0</v>
      </c>
      <c r="T1955" s="148">
        <f>S1955*H1955</f>
        <v>0</v>
      </c>
      <c r="AR1955" s="149" t="s">
        <v>98</v>
      </c>
      <c r="AT1955" s="149" t="s">
        <v>411</v>
      </c>
      <c r="AU1955" s="149" t="s">
        <v>80</v>
      </c>
      <c r="AY1955" s="19" t="s">
        <v>408</v>
      </c>
      <c r="BE1955" s="150">
        <f>IF(N1955="základní",J1955,0)</f>
        <v>0</v>
      </c>
      <c r="BF1955" s="150">
        <f>IF(N1955="snížená",J1955,0)</f>
        <v>0</v>
      </c>
      <c r="BG1955" s="150">
        <f>IF(N1955="zákl. přenesená",J1955,0)</f>
        <v>0</v>
      </c>
      <c r="BH1955" s="150">
        <f>IF(N1955="sníž. přenesená",J1955,0)</f>
        <v>0</v>
      </c>
      <c r="BI1955" s="150">
        <f>IF(N1955="nulová",J1955,0)</f>
        <v>0</v>
      </c>
      <c r="BJ1955" s="19" t="s">
        <v>76</v>
      </c>
      <c r="BK1955" s="150">
        <f>ROUND(I1955*H1955,2)</f>
        <v>0</v>
      </c>
      <c r="BL1955" s="19" t="s">
        <v>98</v>
      </c>
      <c r="BM1955" s="149" t="s">
        <v>3169</v>
      </c>
    </row>
    <row r="1956" spans="2:65" s="1" customFormat="1">
      <c r="B1956" s="34"/>
      <c r="D1956" s="151" t="s">
        <v>417</v>
      </c>
      <c r="F1956" s="152" t="s">
        <v>3170</v>
      </c>
      <c r="I1956" s="153"/>
      <c r="L1956" s="34"/>
      <c r="M1956" s="154"/>
      <c r="T1956" s="55"/>
      <c r="AT1956" s="19" t="s">
        <v>417</v>
      </c>
      <c r="AU1956" s="19" t="s">
        <v>80</v>
      </c>
    </row>
    <row r="1957" spans="2:65" s="12" customFormat="1">
      <c r="B1957" s="155"/>
      <c r="D1957" s="156" t="s">
        <v>419</v>
      </c>
      <c r="E1957" s="157" t="s">
        <v>3</v>
      </c>
      <c r="F1957" s="158" t="s">
        <v>3171</v>
      </c>
      <c r="H1957" s="159">
        <v>348.59800000000001</v>
      </c>
      <c r="I1957" s="160"/>
      <c r="L1957" s="155"/>
      <c r="M1957" s="161"/>
      <c r="T1957" s="162"/>
      <c r="AT1957" s="157" t="s">
        <v>419</v>
      </c>
      <c r="AU1957" s="157" t="s">
        <v>80</v>
      </c>
      <c r="AV1957" s="12" t="s">
        <v>80</v>
      </c>
      <c r="AW1957" s="12" t="s">
        <v>33</v>
      </c>
      <c r="AX1957" s="12" t="s">
        <v>72</v>
      </c>
      <c r="AY1957" s="157" t="s">
        <v>408</v>
      </c>
    </row>
    <row r="1958" spans="2:65" s="12" customFormat="1">
      <c r="B1958" s="155"/>
      <c r="D1958" s="156" t="s">
        <v>419</v>
      </c>
      <c r="E1958" s="157" t="s">
        <v>3</v>
      </c>
      <c r="F1958" s="158" t="s">
        <v>3172</v>
      </c>
      <c r="H1958" s="159">
        <v>274.14999999999998</v>
      </c>
      <c r="I1958" s="160"/>
      <c r="L1958" s="155"/>
      <c r="M1958" s="161"/>
      <c r="T1958" s="162"/>
      <c r="AT1958" s="157" t="s">
        <v>419</v>
      </c>
      <c r="AU1958" s="157" t="s">
        <v>80</v>
      </c>
      <c r="AV1958" s="12" t="s">
        <v>80</v>
      </c>
      <c r="AW1958" s="12" t="s">
        <v>33</v>
      </c>
      <c r="AX1958" s="12" t="s">
        <v>72</v>
      </c>
      <c r="AY1958" s="157" t="s">
        <v>408</v>
      </c>
    </row>
    <row r="1959" spans="2:65" s="12" customFormat="1">
      <c r="B1959" s="155"/>
      <c r="D1959" s="156" t="s">
        <v>419</v>
      </c>
      <c r="E1959" s="157" t="s">
        <v>3</v>
      </c>
      <c r="F1959" s="158" t="s">
        <v>3173</v>
      </c>
      <c r="H1959" s="159">
        <v>59.502000000000002</v>
      </c>
      <c r="I1959" s="160"/>
      <c r="L1959" s="155"/>
      <c r="M1959" s="161"/>
      <c r="T1959" s="162"/>
      <c r="AT1959" s="157" t="s">
        <v>419</v>
      </c>
      <c r="AU1959" s="157" t="s">
        <v>80</v>
      </c>
      <c r="AV1959" s="12" t="s">
        <v>80</v>
      </c>
      <c r="AW1959" s="12" t="s">
        <v>33</v>
      </c>
      <c r="AX1959" s="12" t="s">
        <v>72</v>
      </c>
      <c r="AY1959" s="157" t="s">
        <v>408</v>
      </c>
    </row>
    <row r="1960" spans="2:65" s="14" customFormat="1">
      <c r="B1960" s="170"/>
      <c r="D1960" s="156" t="s">
        <v>419</v>
      </c>
      <c r="E1960" s="171" t="s">
        <v>3</v>
      </c>
      <c r="F1960" s="172" t="s">
        <v>451</v>
      </c>
      <c r="H1960" s="173">
        <v>682.25</v>
      </c>
      <c r="I1960" s="174"/>
      <c r="L1960" s="170"/>
      <c r="M1960" s="175"/>
      <c r="T1960" s="176"/>
      <c r="AT1960" s="171" t="s">
        <v>419</v>
      </c>
      <c r="AU1960" s="171" t="s">
        <v>80</v>
      </c>
      <c r="AV1960" s="14" t="s">
        <v>415</v>
      </c>
      <c r="AW1960" s="14" t="s">
        <v>33</v>
      </c>
      <c r="AX1960" s="14" t="s">
        <v>76</v>
      </c>
      <c r="AY1960" s="171" t="s">
        <v>408</v>
      </c>
    </row>
    <row r="1961" spans="2:65" s="1" customFormat="1" ht="37.799999999999997" customHeight="1">
      <c r="B1961" s="137"/>
      <c r="C1961" s="138" t="s">
        <v>3174</v>
      </c>
      <c r="D1961" s="138" t="s">
        <v>411</v>
      </c>
      <c r="E1961" s="139" t="s">
        <v>3175</v>
      </c>
      <c r="F1961" s="140" t="s">
        <v>3176</v>
      </c>
      <c r="G1961" s="141" t="s">
        <v>650</v>
      </c>
      <c r="H1961" s="142">
        <v>99.17</v>
      </c>
      <c r="I1961" s="143"/>
      <c r="J1961" s="144">
        <f>ROUND(I1961*H1961,2)</f>
        <v>0</v>
      </c>
      <c r="K1961" s="140" t="s">
        <v>414</v>
      </c>
      <c r="L1961" s="34"/>
      <c r="M1961" s="145" t="s">
        <v>3</v>
      </c>
      <c r="N1961" s="146" t="s">
        <v>43</v>
      </c>
      <c r="P1961" s="147">
        <f>O1961*H1961</f>
        <v>0</v>
      </c>
      <c r="Q1961" s="147">
        <v>0</v>
      </c>
      <c r="R1961" s="147">
        <f>Q1961*H1961</f>
        <v>0</v>
      </c>
      <c r="S1961" s="147">
        <v>0</v>
      </c>
      <c r="T1961" s="148">
        <f>S1961*H1961</f>
        <v>0</v>
      </c>
      <c r="AR1961" s="149" t="s">
        <v>98</v>
      </c>
      <c r="AT1961" s="149" t="s">
        <v>411</v>
      </c>
      <c r="AU1961" s="149" t="s">
        <v>80</v>
      </c>
      <c r="AY1961" s="19" t="s">
        <v>408</v>
      </c>
      <c r="BE1961" s="150">
        <f>IF(N1961="základní",J1961,0)</f>
        <v>0</v>
      </c>
      <c r="BF1961" s="150">
        <f>IF(N1961="snížená",J1961,0)</f>
        <v>0</v>
      </c>
      <c r="BG1961" s="150">
        <f>IF(N1961="zákl. přenesená",J1961,0)</f>
        <v>0</v>
      </c>
      <c r="BH1961" s="150">
        <f>IF(N1961="sníž. přenesená",J1961,0)</f>
        <v>0</v>
      </c>
      <c r="BI1961" s="150">
        <f>IF(N1961="nulová",J1961,0)</f>
        <v>0</v>
      </c>
      <c r="BJ1961" s="19" t="s">
        <v>76</v>
      </c>
      <c r="BK1961" s="150">
        <f>ROUND(I1961*H1961,2)</f>
        <v>0</v>
      </c>
      <c r="BL1961" s="19" t="s">
        <v>98</v>
      </c>
      <c r="BM1961" s="149" t="s">
        <v>3177</v>
      </c>
    </row>
    <row r="1962" spans="2:65" s="1" customFormat="1">
      <c r="B1962" s="34"/>
      <c r="D1962" s="151" t="s">
        <v>417</v>
      </c>
      <c r="F1962" s="152" t="s">
        <v>3178</v>
      </c>
      <c r="I1962" s="153"/>
      <c r="L1962" s="34"/>
      <c r="M1962" s="154"/>
      <c r="T1962" s="55"/>
      <c r="AT1962" s="19" t="s">
        <v>417</v>
      </c>
      <c r="AU1962" s="19" t="s">
        <v>80</v>
      </c>
    </row>
    <row r="1963" spans="2:65" s="12" customFormat="1">
      <c r="B1963" s="155"/>
      <c r="D1963" s="156" t="s">
        <v>419</v>
      </c>
      <c r="E1963" s="157" t="s">
        <v>3</v>
      </c>
      <c r="F1963" s="158" t="s">
        <v>3179</v>
      </c>
      <c r="H1963" s="159">
        <v>99.17</v>
      </c>
      <c r="I1963" s="160"/>
      <c r="L1963" s="155"/>
      <c r="M1963" s="161"/>
      <c r="T1963" s="162"/>
      <c r="AT1963" s="157" t="s">
        <v>419</v>
      </c>
      <c r="AU1963" s="157" t="s">
        <v>80</v>
      </c>
      <c r="AV1963" s="12" t="s">
        <v>80</v>
      </c>
      <c r="AW1963" s="12" t="s">
        <v>33</v>
      </c>
      <c r="AX1963" s="12" t="s">
        <v>76</v>
      </c>
      <c r="AY1963" s="157" t="s">
        <v>408</v>
      </c>
    </row>
    <row r="1964" spans="2:65" s="1" customFormat="1" ht="24.15" customHeight="1">
      <c r="B1964" s="137"/>
      <c r="C1964" s="177" t="s">
        <v>3180</v>
      </c>
      <c r="D1964" s="177" t="s">
        <v>513</v>
      </c>
      <c r="E1964" s="178" t="s">
        <v>3181</v>
      </c>
      <c r="F1964" s="179" t="s">
        <v>3182</v>
      </c>
      <c r="G1964" s="180" t="s">
        <v>650</v>
      </c>
      <c r="H1964" s="181">
        <v>109.087</v>
      </c>
      <c r="I1964" s="182"/>
      <c r="J1964" s="183">
        <f>ROUND(I1964*H1964,2)</f>
        <v>0</v>
      </c>
      <c r="K1964" s="179" t="s">
        <v>414</v>
      </c>
      <c r="L1964" s="184"/>
      <c r="M1964" s="185" t="s">
        <v>3</v>
      </c>
      <c r="N1964" s="186" t="s">
        <v>43</v>
      </c>
      <c r="P1964" s="147">
        <f>O1964*H1964</f>
        <v>0</v>
      </c>
      <c r="Q1964" s="147">
        <v>0</v>
      </c>
      <c r="R1964" s="147">
        <f>Q1964*H1964</f>
        <v>0</v>
      </c>
      <c r="S1964" s="147">
        <v>0</v>
      </c>
      <c r="T1964" s="148">
        <f>S1964*H1964</f>
        <v>0</v>
      </c>
      <c r="AR1964" s="149" t="s">
        <v>616</v>
      </c>
      <c r="AT1964" s="149" t="s">
        <v>513</v>
      </c>
      <c r="AU1964" s="149" t="s">
        <v>80</v>
      </c>
      <c r="AY1964" s="19" t="s">
        <v>408</v>
      </c>
      <c r="BE1964" s="150">
        <f>IF(N1964="základní",J1964,0)</f>
        <v>0</v>
      </c>
      <c r="BF1964" s="150">
        <f>IF(N1964="snížená",J1964,0)</f>
        <v>0</v>
      </c>
      <c r="BG1964" s="150">
        <f>IF(N1964="zákl. přenesená",J1964,0)</f>
        <v>0</v>
      </c>
      <c r="BH1964" s="150">
        <f>IF(N1964="sníž. přenesená",J1964,0)</f>
        <v>0</v>
      </c>
      <c r="BI1964" s="150">
        <f>IF(N1964="nulová",J1964,0)</f>
        <v>0</v>
      </c>
      <c r="BJ1964" s="19" t="s">
        <v>76</v>
      </c>
      <c r="BK1964" s="150">
        <f>ROUND(I1964*H1964,2)</f>
        <v>0</v>
      </c>
      <c r="BL1964" s="19" t="s">
        <v>98</v>
      </c>
      <c r="BM1964" s="149" t="s">
        <v>3183</v>
      </c>
    </row>
    <row r="1965" spans="2:65" s="12" customFormat="1">
      <c r="B1965" s="155"/>
      <c r="D1965" s="156" t="s">
        <v>419</v>
      </c>
      <c r="F1965" s="158" t="s">
        <v>3184</v>
      </c>
      <c r="H1965" s="159">
        <v>109.087</v>
      </c>
      <c r="I1965" s="160"/>
      <c r="L1965" s="155"/>
      <c r="M1965" s="161"/>
      <c r="T1965" s="162"/>
      <c r="AT1965" s="157" t="s">
        <v>419</v>
      </c>
      <c r="AU1965" s="157" t="s">
        <v>80</v>
      </c>
      <c r="AV1965" s="12" t="s">
        <v>80</v>
      </c>
      <c r="AW1965" s="12" t="s">
        <v>4</v>
      </c>
      <c r="AX1965" s="12" t="s">
        <v>76</v>
      </c>
      <c r="AY1965" s="157" t="s">
        <v>408</v>
      </c>
    </row>
    <row r="1966" spans="2:65" s="1" customFormat="1" ht="24.15" customHeight="1">
      <c r="B1966" s="137"/>
      <c r="C1966" s="138" t="s">
        <v>3185</v>
      </c>
      <c r="D1966" s="138" t="s">
        <v>411</v>
      </c>
      <c r="E1966" s="139" t="s">
        <v>3186</v>
      </c>
      <c r="F1966" s="140" t="s">
        <v>3187</v>
      </c>
      <c r="G1966" s="141" t="s">
        <v>117</v>
      </c>
      <c r="H1966" s="142">
        <v>396.68</v>
      </c>
      <c r="I1966" s="143"/>
      <c r="J1966" s="144">
        <f>ROUND(I1966*H1966,2)</f>
        <v>0</v>
      </c>
      <c r="K1966" s="140" t="s">
        <v>414</v>
      </c>
      <c r="L1966" s="34"/>
      <c r="M1966" s="145" t="s">
        <v>3</v>
      </c>
      <c r="N1966" s="146" t="s">
        <v>43</v>
      </c>
      <c r="P1966" s="147">
        <f>O1966*H1966</f>
        <v>0</v>
      </c>
      <c r="Q1966" s="147">
        <v>0</v>
      </c>
      <c r="R1966" s="147">
        <f>Q1966*H1966</f>
        <v>0</v>
      </c>
      <c r="S1966" s="147">
        <v>3.0000000000000001E-5</v>
      </c>
      <c r="T1966" s="148">
        <f>S1966*H1966</f>
        <v>1.19004E-2</v>
      </c>
      <c r="AR1966" s="149" t="s">
        <v>98</v>
      </c>
      <c r="AT1966" s="149" t="s">
        <v>411</v>
      </c>
      <c r="AU1966" s="149" t="s">
        <v>80</v>
      </c>
      <c r="AY1966" s="19" t="s">
        <v>408</v>
      </c>
      <c r="BE1966" s="150">
        <f>IF(N1966="základní",J1966,0)</f>
        <v>0</v>
      </c>
      <c r="BF1966" s="150">
        <f>IF(N1966="snížená",J1966,0)</f>
        <v>0</v>
      </c>
      <c r="BG1966" s="150">
        <f>IF(N1966="zákl. přenesená",J1966,0)</f>
        <v>0</v>
      </c>
      <c r="BH1966" s="150">
        <f>IF(N1966="sníž. přenesená",J1966,0)</f>
        <v>0</v>
      </c>
      <c r="BI1966" s="150">
        <f>IF(N1966="nulová",J1966,0)</f>
        <v>0</v>
      </c>
      <c r="BJ1966" s="19" t="s">
        <v>76</v>
      </c>
      <c r="BK1966" s="150">
        <f>ROUND(I1966*H1966,2)</f>
        <v>0</v>
      </c>
      <c r="BL1966" s="19" t="s">
        <v>98</v>
      </c>
      <c r="BM1966" s="149" t="s">
        <v>3188</v>
      </c>
    </row>
    <row r="1967" spans="2:65" s="1" customFormat="1">
      <c r="B1967" s="34"/>
      <c r="D1967" s="151" t="s">
        <v>417</v>
      </c>
      <c r="F1967" s="152" t="s">
        <v>3189</v>
      </c>
      <c r="I1967" s="153"/>
      <c r="L1967" s="34"/>
      <c r="M1967" s="154"/>
      <c r="T1967" s="55"/>
      <c r="AT1967" s="19" t="s">
        <v>417</v>
      </c>
      <c r="AU1967" s="19" t="s">
        <v>80</v>
      </c>
    </row>
    <row r="1968" spans="2:65" s="12" customFormat="1">
      <c r="B1968" s="155"/>
      <c r="D1968" s="156" t="s">
        <v>419</v>
      </c>
      <c r="E1968" s="157" t="s">
        <v>3</v>
      </c>
      <c r="F1968" s="158" t="s">
        <v>3190</v>
      </c>
      <c r="H1968" s="159">
        <v>396.68</v>
      </c>
      <c r="I1968" s="160"/>
      <c r="L1968" s="155"/>
      <c r="M1968" s="161"/>
      <c r="T1968" s="162"/>
      <c r="AT1968" s="157" t="s">
        <v>419</v>
      </c>
      <c r="AU1968" s="157" t="s">
        <v>80</v>
      </c>
      <c r="AV1968" s="12" t="s">
        <v>80</v>
      </c>
      <c r="AW1968" s="12" t="s">
        <v>33</v>
      </c>
      <c r="AX1968" s="12" t="s">
        <v>76</v>
      </c>
      <c r="AY1968" s="157" t="s">
        <v>408</v>
      </c>
    </row>
    <row r="1969" spans="2:65" s="1" customFormat="1" ht="16.5" customHeight="1">
      <c r="B1969" s="137"/>
      <c r="C1969" s="177" t="s">
        <v>3191</v>
      </c>
      <c r="D1969" s="177" t="s">
        <v>513</v>
      </c>
      <c r="E1969" s="178" t="s">
        <v>3192</v>
      </c>
      <c r="F1969" s="179" t="s">
        <v>3193</v>
      </c>
      <c r="G1969" s="180" t="s">
        <v>117</v>
      </c>
      <c r="H1969" s="181">
        <v>436.34800000000001</v>
      </c>
      <c r="I1969" s="182"/>
      <c r="J1969" s="183">
        <f>ROUND(I1969*H1969,2)</f>
        <v>0</v>
      </c>
      <c r="K1969" s="179" t="s">
        <v>414</v>
      </c>
      <c r="L1969" s="184"/>
      <c r="M1969" s="185" t="s">
        <v>3</v>
      </c>
      <c r="N1969" s="186" t="s">
        <v>43</v>
      </c>
      <c r="P1969" s="147">
        <f>O1969*H1969</f>
        <v>0</v>
      </c>
      <c r="Q1969" s="147">
        <v>2.0000000000000001E-4</v>
      </c>
      <c r="R1969" s="147">
        <f>Q1969*H1969</f>
        <v>8.7269600000000003E-2</v>
      </c>
      <c r="S1969" s="147">
        <v>0</v>
      </c>
      <c r="T1969" s="148">
        <f>S1969*H1969</f>
        <v>0</v>
      </c>
      <c r="AR1969" s="149" t="s">
        <v>616</v>
      </c>
      <c r="AT1969" s="149" t="s">
        <v>513</v>
      </c>
      <c r="AU1969" s="149" t="s">
        <v>80</v>
      </c>
      <c r="AY1969" s="19" t="s">
        <v>408</v>
      </c>
      <c r="BE1969" s="150">
        <f>IF(N1969="základní",J1969,0)</f>
        <v>0</v>
      </c>
      <c r="BF1969" s="150">
        <f>IF(N1969="snížená",J1969,0)</f>
        <v>0</v>
      </c>
      <c r="BG1969" s="150">
        <f>IF(N1969="zákl. přenesená",J1969,0)</f>
        <v>0</v>
      </c>
      <c r="BH1969" s="150">
        <f>IF(N1969="sníž. přenesená",J1969,0)</f>
        <v>0</v>
      </c>
      <c r="BI1969" s="150">
        <f>IF(N1969="nulová",J1969,0)</f>
        <v>0</v>
      </c>
      <c r="BJ1969" s="19" t="s">
        <v>76</v>
      </c>
      <c r="BK1969" s="150">
        <f>ROUND(I1969*H1969,2)</f>
        <v>0</v>
      </c>
      <c r="BL1969" s="19" t="s">
        <v>98</v>
      </c>
      <c r="BM1969" s="149" t="s">
        <v>3194</v>
      </c>
    </row>
    <row r="1970" spans="2:65" s="12" customFormat="1">
      <c r="B1970" s="155"/>
      <c r="D1970" s="156" t="s">
        <v>419</v>
      </c>
      <c r="F1970" s="158" t="s">
        <v>3195</v>
      </c>
      <c r="H1970" s="159">
        <v>436.34800000000001</v>
      </c>
      <c r="I1970" s="160"/>
      <c r="L1970" s="155"/>
      <c r="M1970" s="161"/>
      <c r="T1970" s="162"/>
      <c r="AT1970" s="157" t="s">
        <v>419</v>
      </c>
      <c r="AU1970" s="157" t="s">
        <v>80</v>
      </c>
      <c r="AV1970" s="12" t="s">
        <v>80</v>
      </c>
      <c r="AW1970" s="12" t="s">
        <v>4</v>
      </c>
      <c r="AX1970" s="12" t="s">
        <v>76</v>
      </c>
      <c r="AY1970" s="157" t="s">
        <v>408</v>
      </c>
    </row>
    <row r="1971" spans="2:65" s="1" customFormat="1" ht="55.5" customHeight="1">
      <c r="B1971" s="137"/>
      <c r="C1971" s="138" t="s">
        <v>3196</v>
      </c>
      <c r="D1971" s="138" t="s">
        <v>411</v>
      </c>
      <c r="E1971" s="139" t="s">
        <v>3197</v>
      </c>
      <c r="F1971" s="140" t="s">
        <v>3198</v>
      </c>
      <c r="G1971" s="141" t="s">
        <v>117</v>
      </c>
      <c r="H1971" s="142">
        <v>326.399</v>
      </c>
      <c r="I1971" s="143"/>
      <c r="J1971" s="144">
        <f>ROUND(I1971*H1971,2)</f>
        <v>0</v>
      </c>
      <c r="K1971" s="140" t="s">
        <v>414</v>
      </c>
      <c r="L1971" s="34"/>
      <c r="M1971" s="145" t="s">
        <v>3</v>
      </c>
      <c r="N1971" s="146" t="s">
        <v>43</v>
      </c>
      <c r="P1971" s="147">
        <f>O1971*H1971</f>
        <v>0</v>
      </c>
      <c r="Q1971" s="147">
        <v>0</v>
      </c>
      <c r="R1971" s="147">
        <f>Q1971*H1971</f>
        <v>0</v>
      </c>
      <c r="S1971" s="147">
        <v>3.0000000000000001E-5</v>
      </c>
      <c r="T1971" s="148">
        <f>S1971*H1971</f>
        <v>9.7919700000000005E-3</v>
      </c>
      <c r="AR1971" s="149" t="s">
        <v>98</v>
      </c>
      <c r="AT1971" s="149" t="s">
        <v>411</v>
      </c>
      <c r="AU1971" s="149" t="s">
        <v>80</v>
      </c>
      <c r="AY1971" s="19" t="s">
        <v>408</v>
      </c>
      <c r="BE1971" s="150">
        <f>IF(N1971="základní",J1971,0)</f>
        <v>0</v>
      </c>
      <c r="BF1971" s="150">
        <f>IF(N1971="snížená",J1971,0)</f>
        <v>0</v>
      </c>
      <c r="BG1971" s="150">
        <f>IF(N1971="zákl. přenesená",J1971,0)</f>
        <v>0</v>
      </c>
      <c r="BH1971" s="150">
        <f>IF(N1971="sníž. přenesená",J1971,0)</f>
        <v>0</v>
      </c>
      <c r="BI1971" s="150">
        <f>IF(N1971="nulová",J1971,0)</f>
        <v>0</v>
      </c>
      <c r="BJ1971" s="19" t="s">
        <v>76</v>
      </c>
      <c r="BK1971" s="150">
        <f>ROUND(I1971*H1971,2)</f>
        <v>0</v>
      </c>
      <c r="BL1971" s="19" t="s">
        <v>98</v>
      </c>
      <c r="BM1971" s="149" t="s">
        <v>3199</v>
      </c>
    </row>
    <row r="1972" spans="2:65" s="1" customFormat="1">
      <c r="B1972" s="34"/>
      <c r="D1972" s="151" t="s">
        <v>417</v>
      </c>
      <c r="F1972" s="152" t="s">
        <v>3200</v>
      </c>
      <c r="I1972" s="153"/>
      <c r="L1972" s="34"/>
      <c r="M1972" s="154"/>
      <c r="T1972" s="55"/>
      <c r="AT1972" s="19" t="s">
        <v>417</v>
      </c>
      <c r="AU1972" s="19" t="s">
        <v>80</v>
      </c>
    </row>
    <row r="1973" spans="2:65" s="13" customFormat="1">
      <c r="B1973" s="164"/>
      <c r="D1973" s="156" t="s">
        <v>419</v>
      </c>
      <c r="E1973" s="165" t="s">
        <v>3</v>
      </c>
      <c r="F1973" s="166" t="s">
        <v>3201</v>
      </c>
      <c r="H1973" s="165" t="s">
        <v>3</v>
      </c>
      <c r="I1973" s="167"/>
      <c r="L1973" s="164"/>
      <c r="M1973" s="168"/>
      <c r="T1973" s="169"/>
      <c r="AT1973" s="165" t="s">
        <v>419</v>
      </c>
      <c r="AU1973" s="165" t="s">
        <v>80</v>
      </c>
      <c r="AV1973" s="13" t="s">
        <v>76</v>
      </c>
      <c r="AW1973" s="13" t="s">
        <v>33</v>
      </c>
      <c r="AX1973" s="13" t="s">
        <v>72</v>
      </c>
      <c r="AY1973" s="165" t="s">
        <v>408</v>
      </c>
    </row>
    <row r="1974" spans="2:65" s="12" customFormat="1">
      <c r="B1974" s="155"/>
      <c r="D1974" s="156" t="s">
        <v>419</v>
      </c>
      <c r="E1974" s="157" t="s">
        <v>3</v>
      </c>
      <c r="F1974" s="158" t="s">
        <v>3202</v>
      </c>
      <c r="H1974" s="159">
        <v>158.672</v>
      </c>
      <c r="I1974" s="160"/>
      <c r="L1974" s="155"/>
      <c r="M1974" s="161"/>
      <c r="T1974" s="162"/>
      <c r="AT1974" s="157" t="s">
        <v>419</v>
      </c>
      <c r="AU1974" s="157" t="s">
        <v>80</v>
      </c>
      <c r="AV1974" s="12" t="s">
        <v>80</v>
      </c>
      <c r="AW1974" s="12" t="s">
        <v>33</v>
      </c>
      <c r="AX1974" s="12" t="s">
        <v>72</v>
      </c>
      <c r="AY1974" s="157" t="s">
        <v>408</v>
      </c>
    </row>
    <row r="1975" spans="2:65" s="13" customFormat="1">
      <c r="B1975" s="164"/>
      <c r="D1975" s="156" t="s">
        <v>419</v>
      </c>
      <c r="E1975" s="165" t="s">
        <v>3</v>
      </c>
      <c r="F1975" s="166" t="s">
        <v>3203</v>
      </c>
      <c r="H1975" s="165" t="s">
        <v>3</v>
      </c>
      <c r="I1975" s="167"/>
      <c r="L1975" s="164"/>
      <c r="M1975" s="168"/>
      <c r="T1975" s="169"/>
      <c r="AT1975" s="165" t="s">
        <v>419</v>
      </c>
      <c r="AU1975" s="165" t="s">
        <v>80</v>
      </c>
      <c r="AV1975" s="13" t="s">
        <v>76</v>
      </c>
      <c r="AW1975" s="13" t="s">
        <v>33</v>
      </c>
      <c r="AX1975" s="13" t="s">
        <v>72</v>
      </c>
      <c r="AY1975" s="165" t="s">
        <v>408</v>
      </c>
    </row>
    <row r="1976" spans="2:65" s="12" customFormat="1">
      <c r="B1976" s="155"/>
      <c r="D1976" s="156" t="s">
        <v>419</v>
      </c>
      <c r="E1976" s="157" t="s">
        <v>3</v>
      </c>
      <c r="F1976" s="158" t="s">
        <v>3204</v>
      </c>
      <c r="H1976" s="159">
        <v>167.727</v>
      </c>
      <c r="I1976" s="160"/>
      <c r="L1976" s="155"/>
      <c r="M1976" s="161"/>
      <c r="T1976" s="162"/>
      <c r="AT1976" s="157" t="s">
        <v>419</v>
      </c>
      <c r="AU1976" s="157" t="s">
        <v>80</v>
      </c>
      <c r="AV1976" s="12" t="s">
        <v>80</v>
      </c>
      <c r="AW1976" s="12" t="s">
        <v>33</v>
      </c>
      <c r="AX1976" s="12" t="s">
        <v>72</v>
      </c>
      <c r="AY1976" s="157" t="s">
        <v>408</v>
      </c>
    </row>
    <row r="1977" spans="2:65" s="14" customFormat="1">
      <c r="B1977" s="170"/>
      <c r="D1977" s="156" t="s">
        <v>419</v>
      </c>
      <c r="E1977" s="171" t="s">
        <v>3</v>
      </c>
      <c r="F1977" s="172" t="s">
        <v>451</v>
      </c>
      <c r="H1977" s="173">
        <v>326.399</v>
      </c>
      <c r="I1977" s="174"/>
      <c r="L1977" s="170"/>
      <c r="M1977" s="175"/>
      <c r="T1977" s="176"/>
      <c r="AT1977" s="171" t="s">
        <v>419</v>
      </c>
      <c r="AU1977" s="171" t="s">
        <v>80</v>
      </c>
      <c r="AV1977" s="14" t="s">
        <v>415</v>
      </c>
      <c r="AW1977" s="14" t="s">
        <v>33</v>
      </c>
      <c r="AX1977" s="14" t="s">
        <v>76</v>
      </c>
      <c r="AY1977" s="171" t="s">
        <v>408</v>
      </c>
    </row>
    <row r="1978" spans="2:65" s="1" customFormat="1" ht="16.5" customHeight="1">
      <c r="B1978" s="137"/>
      <c r="C1978" s="177" t="s">
        <v>3205</v>
      </c>
      <c r="D1978" s="177" t="s">
        <v>513</v>
      </c>
      <c r="E1978" s="178" t="s">
        <v>3192</v>
      </c>
      <c r="F1978" s="179" t="s">
        <v>3193</v>
      </c>
      <c r="G1978" s="180" t="s">
        <v>117</v>
      </c>
      <c r="H1978" s="181">
        <v>359.03899999999999</v>
      </c>
      <c r="I1978" s="182"/>
      <c r="J1978" s="183">
        <f>ROUND(I1978*H1978,2)</f>
        <v>0</v>
      </c>
      <c r="K1978" s="179" t="s">
        <v>414</v>
      </c>
      <c r="L1978" s="184"/>
      <c r="M1978" s="185" t="s">
        <v>3</v>
      </c>
      <c r="N1978" s="186" t="s">
        <v>43</v>
      </c>
      <c r="P1978" s="147">
        <f>O1978*H1978</f>
        <v>0</v>
      </c>
      <c r="Q1978" s="147">
        <v>2.0000000000000001E-4</v>
      </c>
      <c r="R1978" s="147">
        <f>Q1978*H1978</f>
        <v>7.1807800000000005E-2</v>
      </c>
      <c r="S1978" s="147">
        <v>0</v>
      </c>
      <c r="T1978" s="148">
        <f>S1978*H1978</f>
        <v>0</v>
      </c>
      <c r="AR1978" s="149" t="s">
        <v>616</v>
      </c>
      <c r="AT1978" s="149" t="s">
        <v>513</v>
      </c>
      <c r="AU1978" s="149" t="s">
        <v>80</v>
      </c>
      <c r="AY1978" s="19" t="s">
        <v>408</v>
      </c>
      <c r="BE1978" s="150">
        <f>IF(N1978="základní",J1978,0)</f>
        <v>0</v>
      </c>
      <c r="BF1978" s="150">
        <f>IF(N1978="snížená",J1978,0)</f>
        <v>0</v>
      </c>
      <c r="BG1978" s="150">
        <f>IF(N1978="zákl. přenesená",J1978,0)</f>
        <v>0</v>
      </c>
      <c r="BH1978" s="150">
        <f>IF(N1978="sníž. přenesená",J1978,0)</f>
        <v>0</v>
      </c>
      <c r="BI1978" s="150">
        <f>IF(N1978="nulová",J1978,0)</f>
        <v>0</v>
      </c>
      <c r="BJ1978" s="19" t="s">
        <v>76</v>
      </c>
      <c r="BK1978" s="150">
        <f>ROUND(I1978*H1978,2)</f>
        <v>0</v>
      </c>
      <c r="BL1978" s="19" t="s">
        <v>98</v>
      </c>
      <c r="BM1978" s="149" t="s">
        <v>3206</v>
      </c>
    </row>
    <row r="1979" spans="2:65" s="12" customFormat="1">
      <c r="B1979" s="155"/>
      <c r="D1979" s="156" t="s">
        <v>419</v>
      </c>
      <c r="F1979" s="158" t="s">
        <v>3207</v>
      </c>
      <c r="H1979" s="159">
        <v>359.03899999999999</v>
      </c>
      <c r="I1979" s="160"/>
      <c r="L1979" s="155"/>
      <c r="M1979" s="161"/>
      <c r="T1979" s="162"/>
      <c r="AT1979" s="157" t="s">
        <v>419</v>
      </c>
      <c r="AU1979" s="157" t="s">
        <v>80</v>
      </c>
      <c r="AV1979" s="12" t="s">
        <v>80</v>
      </c>
      <c r="AW1979" s="12" t="s">
        <v>4</v>
      </c>
      <c r="AX1979" s="12" t="s">
        <v>76</v>
      </c>
      <c r="AY1979" s="157" t="s">
        <v>408</v>
      </c>
    </row>
    <row r="1980" spans="2:65" s="11" customFormat="1" ht="22.8" customHeight="1">
      <c r="B1980" s="125"/>
      <c r="D1980" s="126" t="s">
        <v>71</v>
      </c>
      <c r="E1980" s="135" t="s">
        <v>3208</v>
      </c>
      <c r="F1980" s="135" t="s">
        <v>3209</v>
      </c>
      <c r="I1980" s="128"/>
      <c r="J1980" s="136">
        <f>BK1980</f>
        <v>0</v>
      </c>
      <c r="L1980" s="125"/>
      <c r="M1980" s="130"/>
      <c r="P1980" s="131">
        <f>SUM(P1981:P2048)</f>
        <v>0</v>
      </c>
      <c r="R1980" s="131">
        <f>SUM(R1981:R2048)</f>
        <v>6.0330000000000009E-2</v>
      </c>
      <c r="T1980" s="132">
        <f>SUM(T1981:T2048)</f>
        <v>0</v>
      </c>
      <c r="AR1980" s="126" t="s">
        <v>80</v>
      </c>
      <c r="AT1980" s="133" t="s">
        <v>71</v>
      </c>
      <c r="AU1980" s="133" t="s">
        <v>76</v>
      </c>
      <c r="AY1980" s="126" t="s">
        <v>408</v>
      </c>
      <c r="BK1980" s="134">
        <f>SUM(BK1981:BK2048)</f>
        <v>0</v>
      </c>
    </row>
    <row r="1981" spans="2:65" s="1" customFormat="1" ht="37.799999999999997" customHeight="1">
      <c r="B1981" s="137"/>
      <c r="C1981" s="138" t="s">
        <v>3210</v>
      </c>
      <c r="D1981" s="138" t="s">
        <v>411</v>
      </c>
      <c r="E1981" s="139" t="s">
        <v>3211</v>
      </c>
      <c r="F1981" s="140" t="s">
        <v>3212</v>
      </c>
      <c r="G1981" s="141" t="s">
        <v>561</v>
      </c>
      <c r="H1981" s="142">
        <v>3</v>
      </c>
      <c r="I1981" s="143"/>
      <c r="J1981" s="144">
        <f>ROUND(I1981*H1981,2)</f>
        <v>0</v>
      </c>
      <c r="K1981" s="140" t="s">
        <v>414</v>
      </c>
      <c r="L1981" s="34"/>
      <c r="M1981" s="145" t="s">
        <v>3</v>
      </c>
      <c r="N1981" s="146" t="s">
        <v>43</v>
      </c>
      <c r="P1981" s="147">
        <f>O1981*H1981</f>
        <v>0</v>
      </c>
      <c r="Q1981" s="147">
        <v>0</v>
      </c>
      <c r="R1981" s="147">
        <f>Q1981*H1981</f>
        <v>0</v>
      </c>
      <c r="S1981" s="147">
        <v>0</v>
      </c>
      <c r="T1981" s="148">
        <f>S1981*H1981</f>
        <v>0</v>
      </c>
      <c r="AR1981" s="149" t="s">
        <v>98</v>
      </c>
      <c r="AT1981" s="149" t="s">
        <v>411</v>
      </c>
      <c r="AU1981" s="149" t="s">
        <v>80</v>
      </c>
      <c r="AY1981" s="19" t="s">
        <v>408</v>
      </c>
      <c r="BE1981" s="150">
        <f>IF(N1981="základní",J1981,0)</f>
        <v>0</v>
      </c>
      <c r="BF1981" s="150">
        <f>IF(N1981="snížená",J1981,0)</f>
        <v>0</v>
      </c>
      <c r="BG1981" s="150">
        <f>IF(N1981="zákl. přenesená",J1981,0)</f>
        <v>0</v>
      </c>
      <c r="BH1981" s="150">
        <f>IF(N1981="sníž. přenesená",J1981,0)</f>
        <v>0</v>
      </c>
      <c r="BI1981" s="150">
        <f>IF(N1981="nulová",J1981,0)</f>
        <v>0</v>
      </c>
      <c r="BJ1981" s="19" t="s">
        <v>76</v>
      </c>
      <c r="BK1981" s="150">
        <f>ROUND(I1981*H1981,2)</f>
        <v>0</v>
      </c>
      <c r="BL1981" s="19" t="s">
        <v>98</v>
      </c>
      <c r="BM1981" s="149" t="s">
        <v>3213</v>
      </c>
    </row>
    <row r="1982" spans="2:65" s="1" customFormat="1">
      <c r="B1982" s="34"/>
      <c r="D1982" s="151" t="s">
        <v>417</v>
      </c>
      <c r="F1982" s="152" t="s">
        <v>3214</v>
      </c>
      <c r="I1982" s="153"/>
      <c r="L1982" s="34"/>
      <c r="M1982" s="154"/>
      <c r="T1982" s="55"/>
      <c r="AT1982" s="19" t="s">
        <v>417</v>
      </c>
      <c r="AU1982" s="19" t="s">
        <v>80</v>
      </c>
    </row>
    <row r="1983" spans="2:65" s="13" customFormat="1">
      <c r="B1983" s="164"/>
      <c r="D1983" s="156" t="s">
        <v>419</v>
      </c>
      <c r="E1983" s="165" t="s">
        <v>3</v>
      </c>
      <c r="F1983" s="166" t="s">
        <v>3215</v>
      </c>
      <c r="H1983" s="165" t="s">
        <v>3</v>
      </c>
      <c r="I1983" s="167"/>
      <c r="L1983" s="164"/>
      <c r="M1983" s="168"/>
      <c r="T1983" s="169"/>
      <c r="AT1983" s="165" t="s">
        <v>419</v>
      </c>
      <c r="AU1983" s="165" t="s">
        <v>80</v>
      </c>
      <c r="AV1983" s="13" t="s">
        <v>76</v>
      </c>
      <c r="AW1983" s="13" t="s">
        <v>33</v>
      </c>
      <c r="AX1983" s="13" t="s">
        <v>72</v>
      </c>
      <c r="AY1983" s="165" t="s">
        <v>408</v>
      </c>
    </row>
    <row r="1984" spans="2:65" s="12" customFormat="1">
      <c r="B1984" s="155"/>
      <c r="D1984" s="156" t="s">
        <v>419</v>
      </c>
      <c r="E1984" s="157" t="s">
        <v>3</v>
      </c>
      <c r="F1984" s="158" t="s">
        <v>76</v>
      </c>
      <c r="H1984" s="159">
        <v>1</v>
      </c>
      <c r="I1984" s="160"/>
      <c r="L1984" s="155"/>
      <c r="M1984" s="161"/>
      <c r="T1984" s="162"/>
      <c r="AT1984" s="157" t="s">
        <v>419</v>
      </c>
      <c r="AU1984" s="157" t="s">
        <v>80</v>
      </c>
      <c r="AV1984" s="12" t="s">
        <v>80</v>
      </c>
      <c r="AW1984" s="12" t="s">
        <v>33</v>
      </c>
      <c r="AX1984" s="12" t="s">
        <v>72</v>
      </c>
      <c r="AY1984" s="157" t="s">
        <v>408</v>
      </c>
    </row>
    <row r="1985" spans="2:65" s="13" customFormat="1">
      <c r="B1985" s="164"/>
      <c r="D1985" s="156" t="s">
        <v>419</v>
      </c>
      <c r="E1985" s="165" t="s">
        <v>3</v>
      </c>
      <c r="F1985" s="166" t="s">
        <v>3216</v>
      </c>
      <c r="H1985" s="165" t="s">
        <v>3</v>
      </c>
      <c r="I1985" s="167"/>
      <c r="L1985" s="164"/>
      <c r="M1985" s="168"/>
      <c r="T1985" s="169"/>
      <c r="AT1985" s="165" t="s">
        <v>419</v>
      </c>
      <c r="AU1985" s="165" t="s">
        <v>80</v>
      </c>
      <c r="AV1985" s="13" t="s">
        <v>76</v>
      </c>
      <c r="AW1985" s="13" t="s">
        <v>33</v>
      </c>
      <c r="AX1985" s="13" t="s">
        <v>72</v>
      </c>
      <c r="AY1985" s="165" t="s">
        <v>408</v>
      </c>
    </row>
    <row r="1986" spans="2:65" s="12" customFormat="1">
      <c r="B1986" s="155"/>
      <c r="D1986" s="156" t="s">
        <v>419</v>
      </c>
      <c r="E1986" s="157" t="s">
        <v>3</v>
      </c>
      <c r="F1986" s="158" t="s">
        <v>80</v>
      </c>
      <c r="H1986" s="159">
        <v>2</v>
      </c>
      <c r="I1986" s="160"/>
      <c r="L1986" s="155"/>
      <c r="M1986" s="161"/>
      <c r="T1986" s="162"/>
      <c r="AT1986" s="157" t="s">
        <v>419</v>
      </c>
      <c r="AU1986" s="157" t="s">
        <v>80</v>
      </c>
      <c r="AV1986" s="12" t="s">
        <v>80</v>
      </c>
      <c r="AW1986" s="12" t="s">
        <v>33</v>
      </c>
      <c r="AX1986" s="12" t="s">
        <v>72</v>
      </c>
      <c r="AY1986" s="157" t="s">
        <v>408</v>
      </c>
    </row>
    <row r="1987" spans="2:65" s="14" customFormat="1">
      <c r="B1987" s="170"/>
      <c r="D1987" s="156" t="s">
        <v>419</v>
      </c>
      <c r="E1987" s="171" t="s">
        <v>3</v>
      </c>
      <c r="F1987" s="172" t="s">
        <v>451</v>
      </c>
      <c r="H1987" s="173">
        <v>3</v>
      </c>
      <c r="I1987" s="174"/>
      <c r="L1987" s="170"/>
      <c r="M1987" s="175"/>
      <c r="T1987" s="176"/>
      <c r="AT1987" s="171" t="s">
        <v>419</v>
      </c>
      <c r="AU1987" s="171" t="s">
        <v>80</v>
      </c>
      <c r="AV1987" s="14" t="s">
        <v>415</v>
      </c>
      <c r="AW1987" s="14" t="s">
        <v>33</v>
      </c>
      <c r="AX1987" s="14" t="s">
        <v>76</v>
      </c>
      <c r="AY1987" s="171" t="s">
        <v>408</v>
      </c>
    </row>
    <row r="1988" spans="2:65" s="1" customFormat="1" ht="24.15" customHeight="1">
      <c r="B1988" s="137"/>
      <c r="C1988" s="177" t="s">
        <v>3217</v>
      </c>
      <c r="D1988" s="177" t="s">
        <v>513</v>
      </c>
      <c r="E1988" s="178" t="s">
        <v>3218</v>
      </c>
      <c r="F1988" s="179" t="s">
        <v>3219</v>
      </c>
      <c r="G1988" s="180" t="s">
        <v>117</v>
      </c>
      <c r="H1988" s="181">
        <v>5.75</v>
      </c>
      <c r="I1988" s="182"/>
      <c r="J1988" s="183">
        <f>ROUND(I1988*H1988,2)</f>
        <v>0</v>
      </c>
      <c r="K1988" s="179" t="s">
        <v>414</v>
      </c>
      <c r="L1988" s="184"/>
      <c r="M1988" s="185" t="s">
        <v>3</v>
      </c>
      <c r="N1988" s="186" t="s">
        <v>43</v>
      </c>
      <c r="P1988" s="147">
        <f>O1988*H1988</f>
        <v>0</v>
      </c>
      <c r="Q1988" s="147">
        <v>1E-3</v>
      </c>
      <c r="R1988" s="147">
        <f>Q1988*H1988</f>
        <v>5.7499999999999999E-3</v>
      </c>
      <c r="S1988" s="147">
        <v>0</v>
      </c>
      <c r="T1988" s="148">
        <f>S1988*H1988</f>
        <v>0</v>
      </c>
      <c r="AR1988" s="149" t="s">
        <v>616</v>
      </c>
      <c r="AT1988" s="149" t="s">
        <v>513</v>
      </c>
      <c r="AU1988" s="149" t="s">
        <v>80</v>
      </c>
      <c r="AY1988" s="19" t="s">
        <v>408</v>
      </c>
      <c r="BE1988" s="150">
        <f>IF(N1988="základní",J1988,0)</f>
        <v>0</v>
      </c>
      <c r="BF1988" s="150">
        <f>IF(N1988="snížená",J1988,0)</f>
        <v>0</v>
      </c>
      <c r="BG1988" s="150">
        <f>IF(N1988="zákl. přenesená",J1988,0)</f>
        <v>0</v>
      </c>
      <c r="BH1988" s="150">
        <f>IF(N1988="sníž. přenesená",J1988,0)</f>
        <v>0</v>
      </c>
      <c r="BI1988" s="150">
        <f>IF(N1988="nulová",J1988,0)</f>
        <v>0</v>
      </c>
      <c r="BJ1988" s="19" t="s">
        <v>76</v>
      </c>
      <c r="BK1988" s="150">
        <f>ROUND(I1988*H1988,2)</f>
        <v>0</v>
      </c>
      <c r="BL1988" s="19" t="s">
        <v>98</v>
      </c>
      <c r="BM1988" s="149" t="s">
        <v>3220</v>
      </c>
    </row>
    <row r="1989" spans="2:65" s="13" customFormat="1">
      <c r="B1989" s="164"/>
      <c r="D1989" s="156" t="s">
        <v>419</v>
      </c>
      <c r="E1989" s="165" t="s">
        <v>3</v>
      </c>
      <c r="F1989" s="166" t="s">
        <v>3215</v>
      </c>
      <c r="H1989" s="165" t="s">
        <v>3</v>
      </c>
      <c r="I1989" s="167"/>
      <c r="L1989" s="164"/>
      <c r="M1989" s="168"/>
      <c r="T1989" s="169"/>
      <c r="AT1989" s="165" t="s">
        <v>419</v>
      </c>
      <c r="AU1989" s="165" t="s">
        <v>80</v>
      </c>
      <c r="AV1989" s="13" t="s">
        <v>76</v>
      </c>
      <c r="AW1989" s="13" t="s">
        <v>33</v>
      </c>
      <c r="AX1989" s="13" t="s">
        <v>72</v>
      </c>
      <c r="AY1989" s="165" t="s">
        <v>408</v>
      </c>
    </row>
    <row r="1990" spans="2:65" s="12" customFormat="1">
      <c r="B1990" s="155"/>
      <c r="D1990" s="156" t="s">
        <v>419</v>
      </c>
      <c r="E1990" s="157" t="s">
        <v>3</v>
      </c>
      <c r="F1990" s="158" t="s">
        <v>3221</v>
      </c>
      <c r="H1990" s="159">
        <v>2.25</v>
      </c>
      <c r="I1990" s="160"/>
      <c r="L1990" s="155"/>
      <c r="M1990" s="161"/>
      <c r="T1990" s="162"/>
      <c r="AT1990" s="157" t="s">
        <v>419</v>
      </c>
      <c r="AU1990" s="157" t="s">
        <v>80</v>
      </c>
      <c r="AV1990" s="12" t="s">
        <v>80</v>
      </c>
      <c r="AW1990" s="12" t="s">
        <v>33</v>
      </c>
      <c r="AX1990" s="12" t="s">
        <v>72</v>
      </c>
      <c r="AY1990" s="157" t="s">
        <v>408</v>
      </c>
    </row>
    <row r="1991" spans="2:65" s="13" customFormat="1">
      <c r="B1991" s="164"/>
      <c r="D1991" s="156" t="s">
        <v>419</v>
      </c>
      <c r="E1991" s="165" t="s">
        <v>3</v>
      </c>
      <c r="F1991" s="166" t="s">
        <v>3216</v>
      </c>
      <c r="H1991" s="165" t="s">
        <v>3</v>
      </c>
      <c r="I1991" s="167"/>
      <c r="L1991" s="164"/>
      <c r="M1991" s="168"/>
      <c r="T1991" s="169"/>
      <c r="AT1991" s="165" t="s">
        <v>419</v>
      </c>
      <c r="AU1991" s="165" t="s">
        <v>80</v>
      </c>
      <c r="AV1991" s="13" t="s">
        <v>76</v>
      </c>
      <c r="AW1991" s="13" t="s">
        <v>33</v>
      </c>
      <c r="AX1991" s="13" t="s">
        <v>72</v>
      </c>
      <c r="AY1991" s="165" t="s">
        <v>408</v>
      </c>
    </row>
    <row r="1992" spans="2:65" s="12" customFormat="1">
      <c r="B1992" s="155"/>
      <c r="D1992" s="156" t="s">
        <v>419</v>
      </c>
      <c r="E1992" s="157" t="s">
        <v>3</v>
      </c>
      <c r="F1992" s="158" t="s">
        <v>3222</v>
      </c>
      <c r="H1992" s="159">
        <v>3.5</v>
      </c>
      <c r="I1992" s="160"/>
      <c r="L1992" s="155"/>
      <c r="M1992" s="161"/>
      <c r="T1992" s="162"/>
      <c r="AT1992" s="157" t="s">
        <v>419</v>
      </c>
      <c r="AU1992" s="157" t="s">
        <v>80</v>
      </c>
      <c r="AV1992" s="12" t="s">
        <v>80</v>
      </c>
      <c r="AW1992" s="12" t="s">
        <v>33</v>
      </c>
      <c r="AX1992" s="12" t="s">
        <v>72</v>
      </c>
      <c r="AY1992" s="157" t="s">
        <v>408</v>
      </c>
    </row>
    <row r="1993" spans="2:65" s="14" customFormat="1">
      <c r="B1993" s="170"/>
      <c r="D1993" s="156" t="s">
        <v>419</v>
      </c>
      <c r="E1993" s="171" t="s">
        <v>3</v>
      </c>
      <c r="F1993" s="172" t="s">
        <v>451</v>
      </c>
      <c r="H1993" s="173">
        <v>5.75</v>
      </c>
      <c r="I1993" s="174"/>
      <c r="L1993" s="170"/>
      <c r="M1993" s="175"/>
      <c r="T1993" s="176"/>
      <c r="AT1993" s="171" t="s">
        <v>419</v>
      </c>
      <c r="AU1993" s="171" t="s">
        <v>80</v>
      </c>
      <c r="AV1993" s="14" t="s">
        <v>415</v>
      </c>
      <c r="AW1993" s="14" t="s">
        <v>33</v>
      </c>
      <c r="AX1993" s="14" t="s">
        <v>76</v>
      </c>
      <c r="AY1993" s="171" t="s">
        <v>408</v>
      </c>
    </row>
    <row r="1994" spans="2:65" s="1" customFormat="1" ht="44.25" customHeight="1">
      <c r="B1994" s="137"/>
      <c r="C1994" s="138" t="s">
        <v>3223</v>
      </c>
      <c r="D1994" s="138" t="s">
        <v>411</v>
      </c>
      <c r="E1994" s="139" t="s">
        <v>3224</v>
      </c>
      <c r="F1994" s="140" t="s">
        <v>3225</v>
      </c>
      <c r="G1994" s="141" t="s">
        <v>561</v>
      </c>
      <c r="H1994" s="142">
        <v>3</v>
      </c>
      <c r="I1994" s="143"/>
      <c r="J1994" s="144">
        <f>ROUND(I1994*H1994,2)</f>
        <v>0</v>
      </c>
      <c r="K1994" s="140" t="s">
        <v>414</v>
      </c>
      <c r="L1994" s="34"/>
      <c r="M1994" s="145" t="s">
        <v>3</v>
      </c>
      <c r="N1994" s="146" t="s">
        <v>43</v>
      </c>
      <c r="P1994" s="147">
        <f>O1994*H1994</f>
        <v>0</v>
      </c>
      <c r="Q1994" s="147">
        <v>0</v>
      </c>
      <c r="R1994" s="147">
        <f>Q1994*H1994</f>
        <v>0</v>
      </c>
      <c r="S1994" s="147">
        <v>0</v>
      </c>
      <c r="T1994" s="148">
        <f>S1994*H1994</f>
        <v>0</v>
      </c>
      <c r="AR1994" s="149" t="s">
        <v>98</v>
      </c>
      <c r="AT1994" s="149" t="s">
        <v>411</v>
      </c>
      <c r="AU1994" s="149" t="s">
        <v>80</v>
      </c>
      <c r="AY1994" s="19" t="s">
        <v>408</v>
      </c>
      <c r="BE1994" s="150">
        <f>IF(N1994="základní",J1994,0)</f>
        <v>0</v>
      </c>
      <c r="BF1994" s="150">
        <f>IF(N1994="snížená",J1994,0)</f>
        <v>0</v>
      </c>
      <c r="BG1994" s="150">
        <f>IF(N1994="zákl. přenesená",J1994,0)</f>
        <v>0</v>
      </c>
      <c r="BH1994" s="150">
        <f>IF(N1994="sníž. přenesená",J1994,0)</f>
        <v>0</v>
      </c>
      <c r="BI1994" s="150">
        <f>IF(N1994="nulová",J1994,0)</f>
        <v>0</v>
      </c>
      <c r="BJ1994" s="19" t="s">
        <v>76</v>
      </c>
      <c r="BK1994" s="150">
        <f>ROUND(I1994*H1994,2)</f>
        <v>0</v>
      </c>
      <c r="BL1994" s="19" t="s">
        <v>98</v>
      </c>
      <c r="BM1994" s="149" t="s">
        <v>3226</v>
      </c>
    </row>
    <row r="1995" spans="2:65" s="1" customFormat="1">
      <c r="B1995" s="34"/>
      <c r="D1995" s="151" t="s">
        <v>417</v>
      </c>
      <c r="F1995" s="152" t="s">
        <v>3227</v>
      </c>
      <c r="I1995" s="153"/>
      <c r="L1995" s="34"/>
      <c r="M1995" s="154"/>
      <c r="T1995" s="55"/>
      <c r="AT1995" s="19" t="s">
        <v>417</v>
      </c>
      <c r="AU1995" s="19" t="s">
        <v>80</v>
      </c>
    </row>
    <row r="1996" spans="2:65" s="13" customFormat="1">
      <c r="B1996" s="164"/>
      <c r="D1996" s="156" t="s">
        <v>419</v>
      </c>
      <c r="E1996" s="165" t="s">
        <v>3</v>
      </c>
      <c r="F1996" s="166" t="s">
        <v>3228</v>
      </c>
      <c r="H1996" s="165" t="s">
        <v>3</v>
      </c>
      <c r="I1996" s="167"/>
      <c r="L1996" s="164"/>
      <c r="M1996" s="168"/>
      <c r="T1996" s="169"/>
      <c r="AT1996" s="165" t="s">
        <v>419</v>
      </c>
      <c r="AU1996" s="165" t="s">
        <v>80</v>
      </c>
      <c r="AV1996" s="13" t="s">
        <v>76</v>
      </c>
      <c r="AW1996" s="13" t="s">
        <v>33</v>
      </c>
      <c r="AX1996" s="13" t="s">
        <v>72</v>
      </c>
      <c r="AY1996" s="165" t="s">
        <v>408</v>
      </c>
    </row>
    <row r="1997" spans="2:65" s="12" customFormat="1">
      <c r="B1997" s="155"/>
      <c r="D1997" s="156" t="s">
        <v>419</v>
      </c>
      <c r="E1997" s="157" t="s">
        <v>3</v>
      </c>
      <c r="F1997" s="158" t="s">
        <v>80</v>
      </c>
      <c r="H1997" s="159">
        <v>2</v>
      </c>
      <c r="I1997" s="160"/>
      <c r="L1997" s="155"/>
      <c r="M1997" s="161"/>
      <c r="T1997" s="162"/>
      <c r="AT1997" s="157" t="s">
        <v>419</v>
      </c>
      <c r="AU1997" s="157" t="s">
        <v>80</v>
      </c>
      <c r="AV1997" s="12" t="s">
        <v>80</v>
      </c>
      <c r="AW1997" s="12" t="s">
        <v>33</v>
      </c>
      <c r="AX1997" s="12" t="s">
        <v>72</v>
      </c>
      <c r="AY1997" s="157" t="s">
        <v>408</v>
      </c>
    </row>
    <row r="1998" spans="2:65" s="13" customFormat="1">
      <c r="B1998" s="164"/>
      <c r="D1998" s="156" t="s">
        <v>419</v>
      </c>
      <c r="E1998" s="165" t="s">
        <v>3</v>
      </c>
      <c r="F1998" s="166" t="s">
        <v>3229</v>
      </c>
      <c r="H1998" s="165" t="s">
        <v>3</v>
      </c>
      <c r="I1998" s="167"/>
      <c r="L1998" s="164"/>
      <c r="M1998" s="168"/>
      <c r="T1998" s="169"/>
      <c r="AT1998" s="165" t="s">
        <v>419</v>
      </c>
      <c r="AU1998" s="165" t="s">
        <v>80</v>
      </c>
      <c r="AV1998" s="13" t="s">
        <v>76</v>
      </c>
      <c r="AW1998" s="13" t="s">
        <v>33</v>
      </c>
      <c r="AX1998" s="13" t="s">
        <v>72</v>
      </c>
      <c r="AY1998" s="165" t="s">
        <v>408</v>
      </c>
    </row>
    <row r="1999" spans="2:65" s="12" customFormat="1">
      <c r="B1999" s="155"/>
      <c r="D1999" s="156" t="s">
        <v>419</v>
      </c>
      <c r="E1999" s="157" t="s">
        <v>3</v>
      </c>
      <c r="F1999" s="158" t="s">
        <v>76</v>
      </c>
      <c r="H1999" s="159">
        <v>1</v>
      </c>
      <c r="I1999" s="160"/>
      <c r="L1999" s="155"/>
      <c r="M1999" s="161"/>
      <c r="T1999" s="162"/>
      <c r="AT1999" s="157" t="s">
        <v>419</v>
      </c>
      <c r="AU1999" s="157" t="s">
        <v>80</v>
      </c>
      <c r="AV1999" s="12" t="s">
        <v>80</v>
      </c>
      <c r="AW1999" s="12" t="s">
        <v>33</v>
      </c>
      <c r="AX1999" s="12" t="s">
        <v>72</v>
      </c>
      <c r="AY1999" s="157" t="s">
        <v>408</v>
      </c>
    </row>
    <row r="2000" spans="2:65" s="14" customFormat="1">
      <c r="B2000" s="170"/>
      <c r="D2000" s="156" t="s">
        <v>419</v>
      </c>
      <c r="E2000" s="171" t="s">
        <v>3</v>
      </c>
      <c r="F2000" s="172" t="s">
        <v>451</v>
      </c>
      <c r="H2000" s="173">
        <v>3</v>
      </c>
      <c r="I2000" s="174"/>
      <c r="L2000" s="170"/>
      <c r="M2000" s="175"/>
      <c r="T2000" s="176"/>
      <c r="AT2000" s="171" t="s">
        <v>419</v>
      </c>
      <c r="AU2000" s="171" t="s">
        <v>80</v>
      </c>
      <c r="AV2000" s="14" t="s">
        <v>415</v>
      </c>
      <c r="AW2000" s="14" t="s">
        <v>33</v>
      </c>
      <c r="AX2000" s="14" t="s">
        <v>76</v>
      </c>
      <c r="AY2000" s="171" t="s">
        <v>408</v>
      </c>
    </row>
    <row r="2001" spans="2:65" s="1" customFormat="1" ht="24.15" customHeight="1">
      <c r="B2001" s="137"/>
      <c r="C2001" s="177" t="s">
        <v>3230</v>
      </c>
      <c r="D2001" s="177" t="s">
        <v>513</v>
      </c>
      <c r="E2001" s="178" t="s">
        <v>3231</v>
      </c>
      <c r="F2001" s="179" t="s">
        <v>3232</v>
      </c>
      <c r="G2001" s="180" t="s">
        <v>117</v>
      </c>
      <c r="H2001" s="181">
        <v>13.9</v>
      </c>
      <c r="I2001" s="182"/>
      <c r="J2001" s="183">
        <f>ROUND(I2001*H2001,2)</f>
        <v>0</v>
      </c>
      <c r="K2001" s="179" t="s">
        <v>414</v>
      </c>
      <c r="L2001" s="184"/>
      <c r="M2001" s="185" t="s">
        <v>3</v>
      </c>
      <c r="N2001" s="186" t="s">
        <v>43</v>
      </c>
      <c r="P2001" s="147">
        <f>O2001*H2001</f>
        <v>0</v>
      </c>
      <c r="Q2001" s="147">
        <v>1E-3</v>
      </c>
      <c r="R2001" s="147">
        <f>Q2001*H2001</f>
        <v>1.3900000000000001E-2</v>
      </c>
      <c r="S2001" s="147">
        <v>0</v>
      </c>
      <c r="T2001" s="148">
        <f>S2001*H2001</f>
        <v>0</v>
      </c>
      <c r="AR2001" s="149" t="s">
        <v>616</v>
      </c>
      <c r="AT2001" s="149" t="s">
        <v>513</v>
      </c>
      <c r="AU2001" s="149" t="s">
        <v>80</v>
      </c>
      <c r="AY2001" s="19" t="s">
        <v>408</v>
      </c>
      <c r="BE2001" s="150">
        <f>IF(N2001="základní",J2001,0)</f>
        <v>0</v>
      </c>
      <c r="BF2001" s="150">
        <f>IF(N2001="snížená",J2001,0)</f>
        <v>0</v>
      </c>
      <c r="BG2001" s="150">
        <f>IF(N2001="zákl. přenesená",J2001,0)</f>
        <v>0</v>
      </c>
      <c r="BH2001" s="150">
        <f>IF(N2001="sníž. přenesená",J2001,0)</f>
        <v>0</v>
      </c>
      <c r="BI2001" s="150">
        <f>IF(N2001="nulová",J2001,0)</f>
        <v>0</v>
      </c>
      <c r="BJ2001" s="19" t="s">
        <v>76</v>
      </c>
      <c r="BK2001" s="150">
        <f>ROUND(I2001*H2001,2)</f>
        <v>0</v>
      </c>
      <c r="BL2001" s="19" t="s">
        <v>98</v>
      </c>
      <c r="BM2001" s="149" t="s">
        <v>3233</v>
      </c>
    </row>
    <row r="2002" spans="2:65" s="13" customFormat="1">
      <c r="B2002" s="164"/>
      <c r="D2002" s="156" t="s">
        <v>419</v>
      </c>
      <c r="E2002" s="165" t="s">
        <v>3</v>
      </c>
      <c r="F2002" s="166" t="s">
        <v>3228</v>
      </c>
      <c r="H2002" s="165" t="s">
        <v>3</v>
      </c>
      <c r="I2002" s="167"/>
      <c r="L2002" s="164"/>
      <c r="M2002" s="168"/>
      <c r="T2002" s="169"/>
      <c r="AT2002" s="165" t="s">
        <v>419</v>
      </c>
      <c r="AU2002" s="165" t="s">
        <v>80</v>
      </c>
      <c r="AV2002" s="13" t="s">
        <v>76</v>
      </c>
      <c r="AW2002" s="13" t="s">
        <v>33</v>
      </c>
      <c r="AX2002" s="13" t="s">
        <v>72</v>
      </c>
      <c r="AY2002" s="165" t="s">
        <v>408</v>
      </c>
    </row>
    <row r="2003" spans="2:65" s="12" customFormat="1">
      <c r="B2003" s="155"/>
      <c r="D2003" s="156" t="s">
        <v>419</v>
      </c>
      <c r="E2003" s="157" t="s">
        <v>3</v>
      </c>
      <c r="F2003" s="158" t="s">
        <v>3234</v>
      </c>
      <c r="H2003" s="159">
        <v>10.4</v>
      </c>
      <c r="I2003" s="160"/>
      <c r="L2003" s="155"/>
      <c r="M2003" s="161"/>
      <c r="T2003" s="162"/>
      <c r="AT2003" s="157" t="s">
        <v>419</v>
      </c>
      <c r="AU2003" s="157" t="s">
        <v>80</v>
      </c>
      <c r="AV2003" s="12" t="s">
        <v>80</v>
      </c>
      <c r="AW2003" s="12" t="s">
        <v>33</v>
      </c>
      <c r="AX2003" s="12" t="s">
        <v>72</v>
      </c>
      <c r="AY2003" s="157" t="s">
        <v>408</v>
      </c>
    </row>
    <row r="2004" spans="2:65" s="13" customFormat="1">
      <c r="B2004" s="164"/>
      <c r="D2004" s="156" t="s">
        <v>419</v>
      </c>
      <c r="E2004" s="165" t="s">
        <v>3</v>
      </c>
      <c r="F2004" s="166" t="s">
        <v>3229</v>
      </c>
      <c r="H2004" s="165" t="s">
        <v>3</v>
      </c>
      <c r="I2004" s="167"/>
      <c r="L2004" s="164"/>
      <c r="M2004" s="168"/>
      <c r="T2004" s="169"/>
      <c r="AT2004" s="165" t="s">
        <v>419</v>
      </c>
      <c r="AU2004" s="165" t="s">
        <v>80</v>
      </c>
      <c r="AV2004" s="13" t="s">
        <v>76</v>
      </c>
      <c r="AW2004" s="13" t="s">
        <v>33</v>
      </c>
      <c r="AX2004" s="13" t="s">
        <v>72</v>
      </c>
      <c r="AY2004" s="165" t="s">
        <v>408</v>
      </c>
    </row>
    <row r="2005" spans="2:65" s="12" customFormat="1">
      <c r="B2005" s="155"/>
      <c r="D2005" s="156" t="s">
        <v>419</v>
      </c>
      <c r="E2005" s="157" t="s">
        <v>3</v>
      </c>
      <c r="F2005" s="158" t="s">
        <v>3235</v>
      </c>
      <c r="H2005" s="159">
        <v>3.5</v>
      </c>
      <c r="I2005" s="160"/>
      <c r="L2005" s="155"/>
      <c r="M2005" s="161"/>
      <c r="T2005" s="162"/>
      <c r="AT2005" s="157" t="s">
        <v>419</v>
      </c>
      <c r="AU2005" s="157" t="s">
        <v>80</v>
      </c>
      <c r="AV2005" s="12" t="s">
        <v>80</v>
      </c>
      <c r="AW2005" s="12" t="s">
        <v>33</v>
      </c>
      <c r="AX2005" s="12" t="s">
        <v>72</v>
      </c>
      <c r="AY2005" s="157" t="s">
        <v>408</v>
      </c>
    </row>
    <row r="2006" spans="2:65" s="14" customFormat="1">
      <c r="B2006" s="170"/>
      <c r="D2006" s="156" t="s">
        <v>419</v>
      </c>
      <c r="E2006" s="171" t="s">
        <v>3</v>
      </c>
      <c r="F2006" s="172" t="s">
        <v>451</v>
      </c>
      <c r="H2006" s="173">
        <v>13.9</v>
      </c>
      <c r="I2006" s="174"/>
      <c r="L2006" s="170"/>
      <c r="M2006" s="175"/>
      <c r="T2006" s="176"/>
      <c r="AT2006" s="171" t="s">
        <v>419</v>
      </c>
      <c r="AU2006" s="171" t="s">
        <v>80</v>
      </c>
      <c r="AV2006" s="14" t="s">
        <v>415</v>
      </c>
      <c r="AW2006" s="14" t="s">
        <v>33</v>
      </c>
      <c r="AX2006" s="14" t="s">
        <v>76</v>
      </c>
      <c r="AY2006" s="171" t="s">
        <v>408</v>
      </c>
    </row>
    <row r="2007" spans="2:65" s="1" customFormat="1" ht="37.799999999999997" customHeight="1">
      <c r="B2007" s="137"/>
      <c r="C2007" s="138" t="s">
        <v>3236</v>
      </c>
      <c r="D2007" s="138" t="s">
        <v>411</v>
      </c>
      <c r="E2007" s="139" t="s">
        <v>3237</v>
      </c>
      <c r="F2007" s="140" t="s">
        <v>3238</v>
      </c>
      <c r="G2007" s="141" t="s">
        <v>561</v>
      </c>
      <c r="H2007" s="142">
        <v>2</v>
      </c>
      <c r="I2007" s="143"/>
      <c r="J2007" s="144">
        <f>ROUND(I2007*H2007,2)</f>
        <v>0</v>
      </c>
      <c r="K2007" s="140" t="s">
        <v>414</v>
      </c>
      <c r="L2007" s="34"/>
      <c r="M2007" s="145" t="s">
        <v>3</v>
      </c>
      <c r="N2007" s="146" t="s">
        <v>43</v>
      </c>
      <c r="P2007" s="147">
        <f>O2007*H2007</f>
        <v>0</v>
      </c>
      <c r="Q2007" s="147">
        <v>0</v>
      </c>
      <c r="R2007" s="147">
        <f>Q2007*H2007</f>
        <v>0</v>
      </c>
      <c r="S2007" s="147">
        <v>0</v>
      </c>
      <c r="T2007" s="148">
        <f>S2007*H2007</f>
        <v>0</v>
      </c>
      <c r="AR2007" s="149" t="s">
        <v>98</v>
      </c>
      <c r="AT2007" s="149" t="s">
        <v>411</v>
      </c>
      <c r="AU2007" s="149" t="s">
        <v>80</v>
      </c>
      <c r="AY2007" s="19" t="s">
        <v>408</v>
      </c>
      <c r="BE2007" s="150">
        <f>IF(N2007="základní",J2007,0)</f>
        <v>0</v>
      </c>
      <c r="BF2007" s="150">
        <f>IF(N2007="snížená",J2007,0)</f>
        <v>0</v>
      </c>
      <c r="BG2007" s="150">
        <f>IF(N2007="zákl. přenesená",J2007,0)</f>
        <v>0</v>
      </c>
      <c r="BH2007" s="150">
        <f>IF(N2007="sníž. přenesená",J2007,0)</f>
        <v>0</v>
      </c>
      <c r="BI2007" s="150">
        <f>IF(N2007="nulová",J2007,0)</f>
        <v>0</v>
      </c>
      <c r="BJ2007" s="19" t="s">
        <v>76</v>
      </c>
      <c r="BK2007" s="150">
        <f>ROUND(I2007*H2007,2)</f>
        <v>0</v>
      </c>
      <c r="BL2007" s="19" t="s">
        <v>98</v>
      </c>
      <c r="BM2007" s="149" t="s">
        <v>3239</v>
      </c>
    </row>
    <row r="2008" spans="2:65" s="1" customFormat="1">
      <c r="B2008" s="34"/>
      <c r="D2008" s="151" t="s">
        <v>417</v>
      </c>
      <c r="F2008" s="152" t="s">
        <v>3240</v>
      </c>
      <c r="I2008" s="153"/>
      <c r="L2008" s="34"/>
      <c r="M2008" s="154"/>
      <c r="T2008" s="55"/>
      <c r="AT2008" s="19" t="s">
        <v>417</v>
      </c>
      <c r="AU2008" s="19" t="s">
        <v>80</v>
      </c>
    </row>
    <row r="2009" spans="2:65" s="13" customFormat="1">
      <c r="B2009" s="164"/>
      <c r="D2009" s="156" t="s">
        <v>419</v>
      </c>
      <c r="E2009" s="165" t="s">
        <v>3</v>
      </c>
      <c r="F2009" s="166" t="s">
        <v>3241</v>
      </c>
      <c r="H2009" s="165" t="s">
        <v>3</v>
      </c>
      <c r="I2009" s="167"/>
      <c r="L2009" s="164"/>
      <c r="M2009" s="168"/>
      <c r="T2009" s="169"/>
      <c r="AT2009" s="165" t="s">
        <v>419</v>
      </c>
      <c r="AU2009" s="165" t="s">
        <v>80</v>
      </c>
      <c r="AV2009" s="13" t="s">
        <v>76</v>
      </c>
      <c r="AW2009" s="13" t="s">
        <v>33</v>
      </c>
      <c r="AX2009" s="13" t="s">
        <v>72</v>
      </c>
      <c r="AY2009" s="165" t="s">
        <v>408</v>
      </c>
    </row>
    <row r="2010" spans="2:65" s="12" customFormat="1">
      <c r="B2010" s="155"/>
      <c r="D2010" s="156" t="s">
        <v>419</v>
      </c>
      <c r="E2010" s="157" t="s">
        <v>3</v>
      </c>
      <c r="F2010" s="158" t="s">
        <v>76</v>
      </c>
      <c r="H2010" s="159">
        <v>1</v>
      </c>
      <c r="I2010" s="160"/>
      <c r="L2010" s="155"/>
      <c r="M2010" s="161"/>
      <c r="T2010" s="162"/>
      <c r="AT2010" s="157" t="s">
        <v>419</v>
      </c>
      <c r="AU2010" s="157" t="s">
        <v>80</v>
      </c>
      <c r="AV2010" s="12" t="s">
        <v>80</v>
      </c>
      <c r="AW2010" s="12" t="s">
        <v>33</v>
      </c>
      <c r="AX2010" s="12" t="s">
        <v>72</v>
      </c>
      <c r="AY2010" s="157" t="s">
        <v>408</v>
      </c>
    </row>
    <row r="2011" spans="2:65" s="13" customFormat="1">
      <c r="B2011" s="164"/>
      <c r="D2011" s="156" t="s">
        <v>419</v>
      </c>
      <c r="E2011" s="165" t="s">
        <v>3</v>
      </c>
      <c r="F2011" s="166" t="s">
        <v>3242</v>
      </c>
      <c r="H2011" s="165" t="s">
        <v>3</v>
      </c>
      <c r="I2011" s="167"/>
      <c r="L2011" s="164"/>
      <c r="M2011" s="168"/>
      <c r="T2011" s="169"/>
      <c r="AT2011" s="165" t="s">
        <v>419</v>
      </c>
      <c r="AU2011" s="165" t="s">
        <v>80</v>
      </c>
      <c r="AV2011" s="13" t="s">
        <v>76</v>
      </c>
      <c r="AW2011" s="13" t="s">
        <v>33</v>
      </c>
      <c r="AX2011" s="13" t="s">
        <v>72</v>
      </c>
      <c r="AY2011" s="165" t="s">
        <v>408</v>
      </c>
    </row>
    <row r="2012" spans="2:65" s="12" customFormat="1">
      <c r="B2012" s="155"/>
      <c r="D2012" s="156" t="s">
        <v>419</v>
      </c>
      <c r="E2012" s="157" t="s">
        <v>3</v>
      </c>
      <c r="F2012" s="158" t="s">
        <v>76</v>
      </c>
      <c r="H2012" s="159">
        <v>1</v>
      </c>
      <c r="I2012" s="160"/>
      <c r="L2012" s="155"/>
      <c r="M2012" s="161"/>
      <c r="T2012" s="162"/>
      <c r="AT2012" s="157" t="s">
        <v>419</v>
      </c>
      <c r="AU2012" s="157" t="s">
        <v>80</v>
      </c>
      <c r="AV2012" s="12" t="s">
        <v>80</v>
      </c>
      <c r="AW2012" s="12" t="s">
        <v>33</v>
      </c>
      <c r="AX2012" s="12" t="s">
        <v>72</v>
      </c>
      <c r="AY2012" s="157" t="s">
        <v>408</v>
      </c>
    </row>
    <row r="2013" spans="2:65" s="14" customFormat="1">
      <c r="B2013" s="170"/>
      <c r="D2013" s="156" t="s">
        <v>419</v>
      </c>
      <c r="E2013" s="171" t="s">
        <v>3</v>
      </c>
      <c r="F2013" s="172" t="s">
        <v>451</v>
      </c>
      <c r="H2013" s="173">
        <v>2</v>
      </c>
      <c r="I2013" s="174"/>
      <c r="L2013" s="170"/>
      <c r="M2013" s="175"/>
      <c r="T2013" s="176"/>
      <c r="AT2013" s="171" t="s">
        <v>419</v>
      </c>
      <c r="AU2013" s="171" t="s">
        <v>80</v>
      </c>
      <c r="AV2013" s="14" t="s">
        <v>415</v>
      </c>
      <c r="AW2013" s="14" t="s">
        <v>33</v>
      </c>
      <c r="AX2013" s="14" t="s">
        <v>76</v>
      </c>
      <c r="AY2013" s="171" t="s">
        <v>408</v>
      </c>
    </row>
    <row r="2014" spans="2:65" s="1" customFormat="1" ht="24.15" customHeight="1">
      <c r="B2014" s="137"/>
      <c r="C2014" s="177" t="s">
        <v>3243</v>
      </c>
      <c r="D2014" s="177" t="s">
        <v>513</v>
      </c>
      <c r="E2014" s="178" t="s">
        <v>3244</v>
      </c>
      <c r="F2014" s="179" t="s">
        <v>3245</v>
      </c>
      <c r="G2014" s="180" t="s">
        <v>117</v>
      </c>
      <c r="H2014" s="181">
        <v>22.95</v>
      </c>
      <c r="I2014" s="182"/>
      <c r="J2014" s="183">
        <f>ROUND(I2014*H2014,2)</f>
        <v>0</v>
      </c>
      <c r="K2014" s="179" t="s">
        <v>414</v>
      </c>
      <c r="L2014" s="184"/>
      <c r="M2014" s="185" t="s">
        <v>3</v>
      </c>
      <c r="N2014" s="186" t="s">
        <v>43</v>
      </c>
      <c r="P2014" s="147">
        <f>O2014*H2014</f>
        <v>0</v>
      </c>
      <c r="Q2014" s="147">
        <v>1E-3</v>
      </c>
      <c r="R2014" s="147">
        <f>Q2014*H2014</f>
        <v>2.2949999999999998E-2</v>
      </c>
      <c r="S2014" s="147">
        <v>0</v>
      </c>
      <c r="T2014" s="148">
        <f>S2014*H2014</f>
        <v>0</v>
      </c>
      <c r="AR2014" s="149" t="s">
        <v>616</v>
      </c>
      <c r="AT2014" s="149" t="s">
        <v>513</v>
      </c>
      <c r="AU2014" s="149" t="s">
        <v>80</v>
      </c>
      <c r="AY2014" s="19" t="s">
        <v>408</v>
      </c>
      <c r="BE2014" s="150">
        <f>IF(N2014="základní",J2014,0)</f>
        <v>0</v>
      </c>
      <c r="BF2014" s="150">
        <f>IF(N2014="snížená",J2014,0)</f>
        <v>0</v>
      </c>
      <c r="BG2014" s="150">
        <f>IF(N2014="zákl. přenesená",J2014,0)</f>
        <v>0</v>
      </c>
      <c r="BH2014" s="150">
        <f>IF(N2014="sníž. přenesená",J2014,0)</f>
        <v>0</v>
      </c>
      <c r="BI2014" s="150">
        <f>IF(N2014="nulová",J2014,0)</f>
        <v>0</v>
      </c>
      <c r="BJ2014" s="19" t="s">
        <v>76</v>
      </c>
      <c r="BK2014" s="150">
        <f>ROUND(I2014*H2014,2)</f>
        <v>0</v>
      </c>
      <c r="BL2014" s="19" t="s">
        <v>98</v>
      </c>
      <c r="BM2014" s="149" t="s">
        <v>3246</v>
      </c>
    </row>
    <row r="2015" spans="2:65" s="13" customFormat="1">
      <c r="B2015" s="164"/>
      <c r="D2015" s="156" t="s">
        <v>419</v>
      </c>
      <c r="E2015" s="165" t="s">
        <v>3</v>
      </c>
      <c r="F2015" s="166" t="s">
        <v>3241</v>
      </c>
      <c r="H2015" s="165" t="s">
        <v>3</v>
      </c>
      <c r="I2015" s="167"/>
      <c r="L2015" s="164"/>
      <c r="M2015" s="168"/>
      <c r="T2015" s="169"/>
      <c r="AT2015" s="165" t="s">
        <v>419</v>
      </c>
      <c r="AU2015" s="165" t="s">
        <v>80</v>
      </c>
      <c r="AV2015" s="13" t="s">
        <v>76</v>
      </c>
      <c r="AW2015" s="13" t="s">
        <v>33</v>
      </c>
      <c r="AX2015" s="13" t="s">
        <v>72</v>
      </c>
      <c r="AY2015" s="165" t="s">
        <v>408</v>
      </c>
    </row>
    <row r="2016" spans="2:65" s="12" customFormat="1">
      <c r="B2016" s="155"/>
      <c r="D2016" s="156" t="s">
        <v>419</v>
      </c>
      <c r="E2016" s="157" t="s">
        <v>3</v>
      </c>
      <c r="F2016" s="158" t="s">
        <v>3247</v>
      </c>
      <c r="H2016" s="159">
        <v>11.25</v>
      </c>
      <c r="I2016" s="160"/>
      <c r="L2016" s="155"/>
      <c r="M2016" s="161"/>
      <c r="T2016" s="162"/>
      <c r="AT2016" s="157" t="s">
        <v>419</v>
      </c>
      <c r="AU2016" s="157" t="s">
        <v>80</v>
      </c>
      <c r="AV2016" s="12" t="s">
        <v>80</v>
      </c>
      <c r="AW2016" s="12" t="s">
        <v>33</v>
      </c>
      <c r="AX2016" s="12" t="s">
        <v>72</v>
      </c>
      <c r="AY2016" s="157" t="s">
        <v>408</v>
      </c>
    </row>
    <row r="2017" spans="2:65" s="13" customFormat="1">
      <c r="B2017" s="164"/>
      <c r="D2017" s="156" t="s">
        <v>419</v>
      </c>
      <c r="E2017" s="165" t="s">
        <v>3</v>
      </c>
      <c r="F2017" s="166" t="s">
        <v>3242</v>
      </c>
      <c r="H2017" s="165" t="s">
        <v>3</v>
      </c>
      <c r="I2017" s="167"/>
      <c r="L2017" s="164"/>
      <c r="M2017" s="168"/>
      <c r="T2017" s="169"/>
      <c r="AT2017" s="165" t="s">
        <v>419</v>
      </c>
      <c r="AU2017" s="165" t="s">
        <v>80</v>
      </c>
      <c r="AV2017" s="13" t="s">
        <v>76</v>
      </c>
      <c r="AW2017" s="13" t="s">
        <v>33</v>
      </c>
      <c r="AX2017" s="13" t="s">
        <v>72</v>
      </c>
      <c r="AY2017" s="165" t="s">
        <v>408</v>
      </c>
    </row>
    <row r="2018" spans="2:65" s="12" customFormat="1">
      <c r="B2018" s="155"/>
      <c r="D2018" s="156" t="s">
        <v>419</v>
      </c>
      <c r="E2018" s="157" t="s">
        <v>3</v>
      </c>
      <c r="F2018" s="158" t="s">
        <v>3248</v>
      </c>
      <c r="H2018" s="159">
        <v>11.7</v>
      </c>
      <c r="I2018" s="160"/>
      <c r="L2018" s="155"/>
      <c r="M2018" s="161"/>
      <c r="T2018" s="162"/>
      <c r="AT2018" s="157" t="s">
        <v>419</v>
      </c>
      <c r="AU2018" s="157" t="s">
        <v>80</v>
      </c>
      <c r="AV2018" s="12" t="s">
        <v>80</v>
      </c>
      <c r="AW2018" s="12" t="s">
        <v>33</v>
      </c>
      <c r="AX2018" s="12" t="s">
        <v>72</v>
      </c>
      <c r="AY2018" s="157" t="s">
        <v>408</v>
      </c>
    </row>
    <row r="2019" spans="2:65" s="14" customFormat="1">
      <c r="B2019" s="170"/>
      <c r="D2019" s="156" t="s">
        <v>419</v>
      </c>
      <c r="E2019" s="171" t="s">
        <v>3</v>
      </c>
      <c r="F2019" s="172" t="s">
        <v>451</v>
      </c>
      <c r="H2019" s="173">
        <v>22.95</v>
      </c>
      <c r="I2019" s="174"/>
      <c r="L2019" s="170"/>
      <c r="M2019" s="175"/>
      <c r="T2019" s="176"/>
      <c r="AT2019" s="171" t="s">
        <v>419</v>
      </c>
      <c r="AU2019" s="171" t="s">
        <v>80</v>
      </c>
      <c r="AV2019" s="14" t="s">
        <v>415</v>
      </c>
      <c r="AW2019" s="14" t="s">
        <v>33</v>
      </c>
      <c r="AX2019" s="14" t="s">
        <v>76</v>
      </c>
      <c r="AY2019" s="171" t="s">
        <v>408</v>
      </c>
    </row>
    <row r="2020" spans="2:65" s="1" customFormat="1" ht="33" customHeight="1">
      <c r="B2020" s="137"/>
      <c r="C2020" s="138" t="s">
        <v>3249</v>
      </c>
      <c r="D2020" s="138" t="s">
        <v>411</v>
      </c>
      <c r="E2020" s="139" t="s">
        <v>3250</v>
      </c>
      <c r="F2020" s="140" t="s">
        <v>3251</v>
      </c>
      <c r="G2020" s="141" t="s">
        <v>561</v>
      </c>
      <c r="H2020" s="142">
        <v>3</v>
      </c>
      <c r="I2020" s="143"/>
      <c r="J2020" s="144">
        <f>ROUND(I2020*H2020,2)</f>
        <v>0</v>
      </c>
      <c r="K2020" s="140" t="s">
        <v>414</v>
      </c>
      <c r="L2020" s="34"/>
      <c r="M2020" s="145" t="s">
        <v>3</v>
      </c>
      <c r="N2020" s="146" t="s">
        <v>43</v>
      </c>
      <c r="P2020" s="147">
        <f>O2020*H2020</f>
        <v>0</v>
      </c>
      <c r="Q2020" s="147">
        <v>0</v>
      </c>
      <c r="R2020" s="147">
        <f>Q2020*H2020</f>
        <v>0</v>
      </c>
      <c r="S2020" s="147">
        <v>0</v>
      </c>
      <c r="T2020" s="148">
        <f>S2020*H2020</f>
        <v>0</v>
      </c>
      <c r="AR2020" s="149" t="s">
        <v>98</v>
      </c>
      <c r="AT2020" s="149" t="s">
        <v>411</v>
      </c>
      <c r="AU2020" s="149" t="s">
        <v>80</v>
      </c>
      <c r="AY2020" s="19" t="s">
        <v>408</v>
      </c>
      <c r="BE2020" s="150">
        <f>IF(N2020="základní",J2020,0)</f>
        <v>0</v>
      </c>
      <c r="BF2020" s="150">
        <f>IF(N2020="snížená",J2020,0)</f>
        <v>0</v>
      </c>
      <c r="BG2020" s="150">
        <f>IF(N2020="zákl. přenesená",J2020,0)</f>
        <v>0</v>
      </c>
      <c r="BH2020" s="150">
        <f>IF(N2020="sníž. přenesená",J2020,0)</f>
        <v>0</v>
      </c>
      <c r="BI2020" s="150">
        <f>IF(N2020="nulová",J2020,0)</f>
        <v>0</v>
      </c>
      <c r="BJ2020" s="19" t="s">
        <v>76</v>
      </c>
      <c r="BK2020" s="150">
        <f>ROUND(I2020*H2020,2)</f>
        <v>0</v>
      </c>
      <c r="BL2020" s="19" t="s">
        <v>98</v>
      </c>
      <c r="BM2020" s="149" t="s">
        <v>3252</v>
      </c>
    </row>
    <row r="2021" spans="2:65" s="1" customFormat="1">
      <c r="B2021" s="34"/>
      <c r="D2021" s="151" t="s">
        <v>417</v>
      </c>
      <c r="F2021" s="152" t="s">
        <v>3253</v>
      </c>
      <c r="I2021" s="153"/>
      <c r="L2021" s="34"/>
      <c r="M2021" s="154"/>
      <c r="T2021" s="55"/>
      <c r="AT2021" s="19" t="s">
        <v>417</v>
      </c>
      <c r="AU2021" s="19" t="s">
        <v>80</v>
      </c>
    </row>
    <row r="2022" spans="2:65" s="13" customFormat="1">
      <c r="B2022" s="164"/>
      <c r="D2022" s="156" t="s">
        <v>419</v>
      </c>
      <c r="E2022" s="165" t="s">
        <v>3</v>
      </c>
      <c r="F2022" s="166" t="s">
        <v>3254</v>
      </c>
      <c r="H2022" s="165" t="s">
        <v>3</v>
      </c>
      <c r="I2022" s="167"/>
      <c r="L2022" s="164"/>
      <c r="M2022" s="168"/>
      <c r="T2022" s="169"/>
      <c r="AT2022" s="165" t="s">
        <v>419</v>
      </c>
      <c r="AU2022" s="165" t="s">
        <v>80</v>
      </c>
      <c r="AV2022" s="13" t="s">
        <v>76</v>
      </c>
      <c r="AW2022" s="13" t="s">
        <v>33</v>
      </c>
      <c r="AX2022" s="13" t="s">
        <v>72</v>
      </c>
      <c r="AY2022" s="165" t="s">
        <v>408</v>
      </c>
    </row>
    <row r="2023" spans="2:65" s="12" customFormat="1">
      <c r="B2023" s="155"/>
      <c r="D2023" s="156" t="s">
        <v>419</v>
      </c>
      <c r="E2023" s="157" t="s">
        <v>3</v>
      </c>
      <c r="F2023" s="158" t="s">
        <v>114</v>
      </c>
      <c r="H2023" s="159">
        <v>3</v>
      </c>
      <c r="I2023" s="160"/>
      <c r="L2023" s="155"/>
      <c r="M2023" s="161"/>
      <c r="T2023" s="162"/>
      <c r="AT2023" s="157" t="s">
        <v>419</v>
      </c>
      <c r="AU2023" s="157" t="s">
        <v>80</v>
      </c>
      <c r="AV2023" s="12" t="s">
        <v>80</v>
      </c>
      <c r="AW2023" s="12" t="s">
        <v>33</v>
      </c>
      <c r="AX2023" s="12" t="s">
        <v>76</v>
      </c>
      <c r="AY2023" s="157" t="s">
        <v>408</v>
      </c>
    </row>
    <row r="2024" spans="2:65" s="1" customFormat="1" ht="33" customHeight="1">
      <c r="B2024" s="137"/>
      <c r="C2024" s="177" t="s">
        <v>3255</v>
      </c>
      <c r="D2024" s="177" t="s">
        <v>513</v>
      </c>
      <c r="E2024" s="178" t="s">
        <v>3256</v>
      </c>
      <c r="F2024" s="179" t="s">
        <v>3257</v>
      </c>
      <c r="G2024" s="180" t="s">
        <v>561</v>
      </c>
      <c r="H2024" s="181">
        <v>3</v>
      </c>
      <c r="I2024" s="182"/>
      <c r="J2024" s="183">
        <f>ROUND(I2024*H2024,2)</f>
        <v>0</v>
      </c>
      <c r="K2024" s="179" t="s">
        <v>414</v>
      </c>
      <c r="L2024" s="184"/>
      <c r="M2024" s="185" t="s">
        <v>3</v>
      </c>
      <c r="N2024" s="186" t="s">
        <v>43</v>
      </c>
      <c r="P2024" s="147">
        <f>O2024*H2024</f>
        <v>0</v>
      </c>
      <c r="Q2024" s="147">
        <v>1E-3</v>
      </c>
      <c r="R2024" s="147">
        <f>Q2024*H2024</f>
        <v>3.0000000000000001E-3</v>
      </c>
      <c r="S2024" s="147">
        <v>0</v>
      </c>
      <c r="T2024" s="148">
        <f>S2024*H2024</f>
        <v>0</v>
      </c>
      <c r="AR2024" s="149" t="s">
        <v>616</v>
      </c>
      <c r="AT2024" s="149" t="s">
        <v>513</v>
      </c>
      <c r="AU2024" s="149" t="s">
        <v>80</v>
      </c>
      <c r="AY2024" s="19" t="s">
        <v>408</v>
      </c>
      <c r="BE2024" s="150">
        <f>IF(N2024="základní",J2024,0)</f>
        <v>0</v>
      </c>
      <c r="BF2024" s="150">
        <f>IF(N2024="snížená",J2024,0)</f>
        <v>0</v>
      </c>
      <c r="BG2024" s="150">
        <f>IF(N2024="zákl. přenesená",J2024,0)</f>
        <v>0</v>
      </c>
      <c r="BH2024" s="150">
        <f>IF(N2024="sníž. přenesená",J2024,0)</f>
        <v>0</v>
      </c>
      <c r="BI2024" s="150">
        <f>IF(N2024="nulová",J2024,0)</f>
        <v>0</v>
      </c>
      <c r="BJ2024" s="19" t="s">
        <v>76</v>
      </c>
      <c r="BK2024" s="150">
        <f>ROUND(I2024*H2024,2)</f>
        <v>0</v>
      </c>
      <c r="BL2024" s="19" t="s">
        <v>98</v>
      </c>
      <c r="BM2024" s="149" t="s">
        <v>3258</v>
      </c>
    </row>
    <row r="2025" spans="2:65" s="1" customFormat="1" ht="37.799999999999997" customHeight="1">
      <c r="B2025" s="137"/>
      <c r="C2025" s="138" t="s">
        <v>3259</v>
      </c>
      <c r="D2025" s="138" t="s">
        <v>411</v>
      </c>
      <c r="E2025" s="139" t="s">
        <v>3260</v>
      </c>
      <c r="F2025" s="140" t="s">
        <v>3261</v>
      </c>
      <c r="G2025" s="141" t="s">
        <v>561</v>
      </c>
      <c r="H2025" s="142">
        <v>3</v>
      </c>
      <c r="I2025" s="143"/>
      <c r="J2025" s="144">
        <f>ROUND(I2025*H2025,2)</f>
        <v>0</v>
      </c>
      <c r="K2025" s="140" t="s">
        <v>414</v>
      </c>
      <c r="L2025" s="34"/>
      <c r="M2025" s="145" t="s">
        <v>3</v>
      </c>
      <c r="N2025" s="146" t="s">
        <v>43</v>
      </c>
      <c r="P2025" s="147">
        <f>O2025*H2025</f>
        <v>0</v>
      </c>
      <c r="Q2025" s="147">
        <v>0</v>
      </c>
      <c r="R2025" s="147">
        <f>Q2025*H2025</f>
        <v>0</v>
      </c>
      <c r="S2025" s="147">
        <v>0</v>
      </c>
      <c r="T2025" s="148">
        <f>S2025*H2025</f>
        <v>0</v>
      </c>
      <c r="AR2025" s="149" t="s">
        <v>98</v>
      </c>
      <c r="AT2025" s="149" t="s">
        <v>411</v>
      </c>
      <c r="AU2025" s="149" t="s">
        <v>80</v>
      </c>
      <c r="AY2025" s="19" t="s">
        <v>408</v>
      </c>
      <c r="BE2025" s="150">
        <f>IF(N2025="základní",J2025,0)</f>
        <v>0</v>
      </c>
      <c r="BF2025" s="150">
        <f>IF(N2025="snížená",J2025,0)</f>
        <v>0</v>
      </c>
      <c r="BG2025" s="150">
        <f>IF(N2025="zákl. přenesená",J2025,0)</f>
        <v>0</v>
      </c>
      <c r="BH2025" s="150">
        <f>IF(N2025="sníž. přenesená",J2025,0)</f>
        <v>0</v>
      </c>
      <c r="BI2025" s="150">
        <f>IF(N2025="nulová",J2025,0)</f>
        <v>0</v>
      </c>
      <c r="BJ2025" s="19" t="s">
        <v>76</v>
      </c>
      <c r="BK2025" s="150">
        <f>ROUND(I2025*H2025,2)</f>
        <v>0</v>
      </c>
      <c r="BL2025" s="19" t="s">
        <v>98</v>
      </c>
      <c r="BM2025" s="149" t="s">
        <v>3262</v>
      </c>
    </row>
    <row r="2026" spans="2:65" s="1" customFormat="1">
      <c r="B2026" s="34"/>
      <c r="D2026" s="151" t="s">
        <v>417</v>
      </c>
      <c r="F2026" s="152" t="s">
        <v>3263</v>
      </c>
      <c r="I2026" s="153"/>
      <c r="L2026" s="34"/>
      <c r="M2026" s="154"/>
      <c r="T2026" s="55"/>
      <c r="AT2026" s="19" t="s">
        <v>417</v>
      </c>
      <c r="AU2026" s="19" t="s">
        <v>80</v>
      </c>
    </row>
    <row r="2027" spans="2:65" s="13" customFormat="1">
      <c r="B2027" s="164"/>
      <c r="D2027" s="156" t="s">
        <v>419</v>
      </c>
      <c r="E2027" s="165" t="s">
        <v>3</v>
      </c>
      <c r="F2027" s="166" t="s">
        <v>3228</v>
      </c>
      <c r="H2027" s="165" t="s">
        <v>3</v>
      </c>
      <c r="I2027" s="167"/>
      <c r="L2027" s="164"/>
      <c r="M2027" s="168"/>
      <c r="T2027" s="169"/>
      <c r="AT2027" s="165" t="s">
        <v>419</v>
      </c>
      <c r="AU2027" s="165" t="s">
        <v>80</v>
      </c>
      <c r="AV2027" s="13" t="s">
        <v>76</v>
      </c>
      <c r="AW2027" s="13" t="s">
        <v>33</v>
      </c>
      <c r="AX2027" s="13" t="s">
        <v>72</v>
      </c>
      <c r="AY2027" s="165" t="s">
        <v>408</v>
      </c>
    </row>
    <row r="2028" spans="2:65" s="12" customFormat="1">
      <c r="B2028" s="155"/>
      <c r="D2028" s="156" t="s">
        <v>419</v>
      </c>
      <c r="E2028" s="157" t="s">
        <v>3</v>
      </c>
      <c r="F2028" s="158" t="s">
        <v>80</v>
      </c>
      <c r="H2028" s="159">
        <v>2</v>
      </c>
      <c r="I2028" s="160"/>
      <c r="L2028" s="155"/>
      <c r="M2028" s="161"/>
      <c r="T2028" s="162"/>
      <c r="AT2028" s="157" t="s">
        <v>419</v>
      </c>
      <c r="AU2028" s="157" t="s">
        <v>80</v>
      </c>
      <c r="AV2028" s="12" t="s">
        <v>80</v>
      </c>
      <c r="AW2028" s="12" t="s">
        <v>33</v>
      </c>
      <c r="AX2028" s="12" t="s">
        <v>72</v>
      </c>
      <c r="AY2028" s="157" t="s">
        <v>408</v>
      </c>
    </row>
    <row r="2029" spans="2:65" s="13" customFormat="1">
      <c r="B2029" s="164"/>
      <c r="D2029" s="156" t="s">
        <v>419</v>
      </c>
      <c r="E2029" s="165" t="s">
        <v>3</v>
      </c>
      <c r="F2029" s="166" t="s">
        <v>3216</v>
      </c>
      <c r="H2029" s="165" t="s">
        <v>3</v>
      </c>
      <c r="I2029" s="167"/>
      <c r="L2029" s="164"/>
      <c r="M2029" s="168"/>
      <c r="T2029" s="169"/>
      <c r="AT2029" s="165" t="s">
        <v>419</v>
      </c>
      <c r="AU2029" s="165" t="s">
        <v>80</v>
      </c>
      <c r="AV2029" s="13" t="s">
        <v>76</v>
      </c>
      <c r="AW2029" s="13" t="s">
        <v>33</v>
      </c>
      <c r="AX2029" s="13" t="s">
        <v>72</v>
      </c>
      <c r="AY2029" s="165" t="s">
        <v>408</v>
      </c>
    </row>
    <row r="2030" spans="2:65" s="12" customFormat="1">
      <c r="B2030" s="155"/>
      <c r="D2030" s="156" t="s">
        <v>419</v>
      </c>
      <c r="E2030" s="157" t="s">
        <v>3</v>
      </c>
      <c r="F2030" s="158" t="s">
        <v>76</v>
      </c>
      <c r="H2030" s="159">
        <v>1</v>
      </c>
      <c r="I2030" s="160"/>
      <c r="L2030" s="155"/>
      <c r="M2030" s="161"/>
      <c r="T2030" s="162"/>
      <c r="AT2030" s="157" t="s">
        <v>419</v>
      </c>
      <c r="AU2030" s="157" t="s">
        <v>80</v>
      </c>
      <c r="AV2030" s="12" t="s">
        <v>80</v>
      </c>
      <c r="AW2030" s="12" t="s">
        <v>33</v>
      </c>
      <c r="AX2030" s="12" t="s">
        <v>72</v>
      </c>
      <c r="AY2030" s="157" t="s">
        <v>408</v>
      </c>
    </row>
    <row r="2031" spans="2:65" s="14" customFormat="1">
      <c r="B2031" s="170"/>
      <c r="D2031" s="156" t="s">
        <v>419</v>
      </c>
      <c r="E2031" s="171" t="s">
        <v>3</v>
      </c>
      <c r="F2031" s="172" t="s">
        <v>451</v>
      </c>
      <c r="H2031" s="173">
        <v>3</v>
      </c>
      <c r="I2031" s="174"/>
      <c r="L2031" s="170"/>
      <c r="M2031" s="175"/>
      <c r="T2031" s="176"/>
      <c r="AT2031" s="171" t="s">
        <v>419</v>
      </c>
      <c r="AU2031" s="171" t="s">
        <v>80</v>
      </c>
      <c r="AV2031" s="14" t="s">
        <v>415</v>
      </c>
      <c r="AW2031" s="14" t="s">
        <v>33</v>
      </c>
      <c r="AX2031" s="14" t="s">
        <v>76</v>
      </c>
      <c r="AY2031" s="171" t="s">
        <v>408</v>
      </c>
    </row>
    <row r="2032" spans="2:65" s="1" customFormat="1" ht="33" customHeight="1">
      <c r="B2032" s="137"/>
      <c r="C2032" s="177" t="s">
        <v>3264</v>
      </c>
      <c r="D2032" s="177" t="s">
        <v>513</v>
      </c>
      <c r="E2032" s="178" t="s">
        <v>3265</v>
      </c>
      <c r="F2032" s="179" t="s">
        <v>3266</v>
      </c>
      <c r="G2032" s="180" t="s">
        <v>561</v>
      </c>
      <c r="H2032" s="181">
        <v>3</v>
      </c>
      <c r="I2032" s="182"/>
      <c r="J2032" s="183">
        <f>ROUND(I2032*H2032,2)</f>
        <v>0</v>
      </c>
      <c r="K2032" s="179" t="s">
        <v>414</v>
      </c>
      <c r="L2032" s="184"/>
      <c r="M2032" s="185" t="s">
        <v>3</v>
      </c>
      <c r="N2032" s="186" t="s">
        <v>43</v>
      </c>
      <c r="P2032" s="147">
        <f>O2032*H2032</f>
        <v>0</v>
      </c>
      <c r="Q2032" s="147">
        <v>1E-3</v>
      </c>
      <c r="R2032" s="147">
        <f>Q2032*H2032</f>
        <v>3.0000000000000001E-3</v>
      </c>
      <c r="S2032" s="147">
        <v>0</v>
      </c>
      <c r="T2032" s="148">
        <f>S2032*H2032</f>
        <v>0</v>
      </c>
      <c r="AR2032" s="149" t="s">
        <v>616</v>
      </c>
      <c r="AT2032" s="149" t="s">
        <v>513</v>
      </c>
      <c r="AU2032" s="149" t="s">
        <v>80</v>
      </c>
      <c r="AY2032" s="19" t="s">
        <v>408</v>
      </c>
      <c r="BE2032" s="150">
        <f>IF(N2032="základní",J2032,0)</f>
        <v>0</v>
      </c>
      <c r="BF2032" s="150">
        <f>IF(N2032="snížená",J2032,0)</f>
        <v>0</v>
      </c>
      <c r="BG2032" s="150">
        <f>IF(N2032="zákl. přenesená",J2032,0)</f>
        <v>0</v>
      </c>
      <c r="BH2032" s="150">
        <f>IF(N2032="sníž. přenesená",J2032,0)</f>
        <v>0</v>
      </c>
      <c r="BI2032" s="150">
        <f>IF(N2032="nulová",J2032,0)</f>
        <v>0</v>
      </c>
      <c r="BJ2032" s="19" t="s">
        <v>76</v>
      </c>
      <c r="BK2032" s="150">
        <f>ROUND(I2032*H2032,2)</f>
        <v>0</v>
      </c>
      <c r="BL2032" s="19" t="s">
        <v>98</v>
      </c>
      <c r="BM2032" s="149" t="s">
        <v>3267</v>
      </c>
    </row>
    <row r="2033" spans="2:65" s="1" customFormat="1" ht="33" customHeight="1">
      <c r="B2033" s="137"/>
      <c r="C2033" s="138" t="s">
        <v>3268</v>
      </c>
      <c r="D2033" s="138" t="s">
        <v>411</v>
      </c>
      <c r="E2033" s="139" t="s">
        <v>3269</v>
      </c>
      <c r="F2033" s="140" t="s">
        <v>3270</v>
      </c>
      <c r="G2033" s="141" t="s">
        <v>561</v>
      </c>
      <c r="H2033" s="142">
        <v>2</v>
      </c>
      <c r="I2033" s="143"/>
      <c r="J2033" s="144">
        <f>ROUND(I2033*H2033,2)</f>
        <v>0</v>
      </c>
      <c r="K2033" s="140" t="s">
        <v>414</v>
      </c>
      <c r="L2033" s="34"/>
      <c r="M2033" s="145" t="s">
        <v>3</v>
      </c>
      <c r="N2033" s="146" t="s">
        <v>43</v>
      </c>
      <c r="P2033" s="147">
        <f>O2033*H2033</f>
        <v>0</v>
      </c>
      <c r="Q2033" s="147">
        <v>0</v>
      </c>
      <c r="R2033" s="147">
        <f>Q2033*H2033</f>
        <v>0</v>
      </c>
      <c r="S2033" s="147">
        <v>0</v>
      </c>
      <c r="T2033" s="148">
        <f>S2033*H2033</f>
        <v>0</v>
      </c>
      <c r="AR2033" s="149" t="s">
        <v>98</v>
      </c>
      <c r="AT2033" s="149" t="s">
        <v>411</v>
      </c>
      <c r="AU2033" s="149" t="s">
        <v>80</v>
      </c>
      <c r="AY2033" s="19" t="s">
        <v>408</v>
      </c>
      <c r="BE2033" s="150">
        <f>IF(N2033="základní",J2033,0)</f>
        <v>0</v>
      </c>
      <c r="BF2033" s="150">
        <f>IF(N2033="snížená",J2033,0)</f>
        <v>0</v>
      </c>
      <c r="BG2033" s="150">
        <f>IF(N2033="zákl. přenesená",J2033,0)</f>
        <v>0</v>
      </c>
      <c r="BH2033" s="150">
        <f>IF(N2033="sníž. přenesená",J2033,0)</f>
        <v>0</v>
      </c>
      <c r="BI2033" s="150">
        <f>IF(N2033="nulová",J2033,0)</f>
        <v>0</v>
      </c>
      <c r="BJ2033" s="19" t="s">
        <v>76</v>
      </c>
      <c r="BK2033" s="150">
        <f>ROUND(I2033*H2033,2)</f>
        <v>0</v>
      </c>
      <c r="BL2033" s="19" t="s">
        <v>98</v>
      </c>
      <c r="BM2033" s="149" t="s">
        <v>3271</v>
      </c>
    </row>
    <row r="2034" spans="2:65" s="1" customFormat="1">
      <c r="B2034" s="34"/>
      <c r="D2034" s="151" t="s">
        <v>417</v>
      </c>
      <c r="F2034" s="152" t="s">
        <v>3272</v>
      </c>
      <c r="I2034" s="153"/>
      <c r="L2034" s="34"/>
      <c r="M2034" s="154"/>
      <c r="T2034" s="55"/>
      <c r="AT2034" s="19" t="s">
        <v>417</v>
      </c>
      <c r="AU2034" s="19" t="s">
        <v>80</v>
      </c>
    </row>
    <row r="2035" spans="2:65" s="13" customFormat="1">
      <c r="B2035" s="164"/>
      <c r="D2035" s="156" t="s">
        <v>419</v>
      </c>
      <c r="E2035" s="165" t="s">
        <v>3</v>
      </c>
      <c r="F2035" s="166" t="s">
        <v>3273</v>
      </c>
      <c r="H2035" s="165" t="s">
        <v>3</v>
      </c>
      <c r="I2035" s="167"/>
      <c r="L2035" s="164"/>
      <c r="M2035" s="168"/>
      <c r="T2035" s="169"/>
      <c r="AT2035" s="165" t="s">
        <v>419</v>
      </c>
      <c r="AU2035" s="165" t="s">
        <v>80</v>
      </c>
      <c r="AV2035" s="13" t="s">
        <v>76</v>
      </c>
      <c r="AW2035" s="13" t="s">
        <v>33</v>
      </c>
      <c r="AX2035" s="13" t="s">
        <v>72</v>
      </c>
      <c r="AY2035" s="165" t="s">
        <v>408</v>
      </c>
    </row>
    <row r="2036" spans="2:65" s="12" customFormat="1">
      <c r="B2036" s="155"/>
      <c r="D2036" s="156" t="s">
        <v>419</v>
      </c>
      <c r="E2036" s="157" t="s">
        <v>3</v>
      </c>
      <c r="F2036" s="158" t="s">
        <v>80</v>
      </c>
      <c r="H2036" s="159">
        <v>2</v>
      </c>
      <c r="I2036" s="160"/>
      <c r="L2036" s="155"/>
      <c r="M2036" s="161"/>
      <c r="T2036" s="162"/>
      <c r="AT2036" s="157" t="s">
        <v>419</v>
      </c>
      <c r="AU2036" s="157" t="s">
        <v>80</v>
      </c>
      <c r="AV2036" s="12" t="s">
        <v>80</v>
      </c>
      <c r="AW2036" s="12" t="s">
        <v>33</v>
      </c>
      <c r="AX2036" s="12" t="s">
        <v>76</v>
      </c>
      <c r="AY2036" s="157" t="s">
        <v>408</v>
      </c>
    </row>
    <row r="2037" spans="2:65" s="1" customFormat="1" ht="33" customHeight="1">
      <c r="B2037" s="137"/>
      <c r="C2037" s="177" t="s">
        <v>3274</v>
      </c>
      <c r="D2037" s="177" t="s">
        <v>513</v>
      </c>
      <c r="E2037" s="178" t="s">
        <v>3275</v>
      </c>
      <c r="F2037" s="179" t="s">
        <v>3276</v>
      </c>
      <c r="G2037" s="180" t="s">
        <v>561</v>
      </c>
      <c r="H2037" s="181">
        <v>2</v>
      </c>
      <c r="I2037" s="182"/>
      <c r="J2037" s="183">
        <f>ROUND(I2037*H2037,2)</f>
        <v>0</v>
      </c>
      <c r="K2037" s="179" t="s">
        <v>414</v>
      </c>
      <c r="L2037" s="184"/>
      <c r="M2037" s="185" t="s">
        <v>3</v>
      </c>
      <c r="N2037" s="186" t="s">
        <v>43</v>
      </c>
      <c r="P2037" s="147">
        <f>O2037*H2037</f>
        <v>0</v>
      </c>
      <c r="Q2037" s="147">
        <v>1E-3</v>
      </c>
      <c r="R2037" s="147">
        <f>Q2037*H2037</f>
        <v>2E-3</v>
      </c>
      <c r="S2037" s="147">
        <v>0</v>
      </c>
      <c r="T2037" s="148">
        <f>S2037*H2037</f>
        <v>0</v>
      </c>
      <c r="AR2037" s="149" t="s">
        <v>616</v>
      </c>
      <c r="AT2037" s="149" t="s">
        <v>513</v>
      </c>
      <c r="AU2037" s="149" t="s">
        <v>80</v>
      </c>
      <c r="AY2037" s="19" t="s">
        <v>408</v>
      </c>
      <c r="BE2037" s="150">
        <f>IF(N2037="základní",J2037,0)</f>
        <v>0</v>
      </c>
      <c r="BF2037" s="150">
        <f>IF(N2037="snížená",J2037,0)</f>
        <v>0</v>
      </c>
      <c r="BG2037" s="150">
        <f>IF(N2037="zákl. přenesená",J2037,0)</f>
        <v>0</v>
      </c>
      <c r="BH2037" s="150">
        <f>IF(N2037="sníž. přenesená",J2037,0)</f>
        <v>0</v>
      </c>
      <c r="BI2037" s="150">
        <f>IF(N2037="nulová",J2037,0)</f>
        <v>0</v>
      </c>
      <c r="BJ2037" s="19" t="s">
        <v>76</v>
      </c>
      <c r="BK2037" s="150">
        <f>ROUND(I2037*H2037,2)</f>
        <v>0</v>
      </c>
      <c r="BL2037" s="19" t="s">
        <v>98</v>
      </c>
      <c r="BM2037" s="149" t="s">
        <v>3277</v>
      </c>
    </row>
    <row r="2038" spans="2:65" s="1" customFormat="1" ht="37.799999999999997" customHeight="1">
      <c r="B2038" s="137"/>
      <c r="C2038" s="138" t="s">
        <v>3278</v>
      </c>
      <c r="D2038" s="138" t="s">
        <v>411</v>
      </c>
      <c r="E2038" s="139" t="s">
        <v>3279</v>
      </c>
      <c r="F2038" s="140" t="s">
        <v>3280</v>
      </c>
      <c r="G2038" s="141" t="s">
        <v>561</v>
      </c>
      <c r="H2038" s="142">
        <v>14</v>
      </c>
      <c r="I2038" s="143"/>
      <c r="J2038" s="144">
        <f>ROUND(I2038*H2038,2)</f>
        <v>0</v>
      </c>
      <c r="K2038" s="140" t="s">
        <v>414</v>
      </c>
      <c r="L2038" s="34"/>
      <c r="M2038" s="145" t="s">
        <v>3</v>
      </c>
      <c r="N2038" s="146" t="s">
        <v>43</v>
      </c>
      <c r="P2038" s="147">
        <f>O2038*H2038</f>
        <v>0</v>
      </c>
      <c r="Q2038" s="147">
        <v>0</v>
      </c>
      <c r="R2038" s="147">
        <f>Q2038*H2038</f>
        <v>0</v>
      </c>
      <c r="S2038" s="147">
        <v>0</v>
      </c>
      <c r="T2038" s="148">
        <f>S2038*H2038</f>
        <v>0</v>
      </c>
      <c r="AR2038" s="149" t="s">
        <v>98</v>
      </c>
      <c r="AT2038" s="149" t="s">
        <v>411</v>
      </c>
      <c r="AU2038" s="149" t="s">
        <v>80</v>
      </c>
      <c r="AY2038" s="19" t="s">
        <v>408</v>
      </c>
      <c r="BE2038" s="150">
        <f>IF(N2038="základní",J2038,0)</f>
        <v>0</v>
      </c>
      <c r="BF2038" s="150">
        <f>IF(N2038="snížená",J2038,0)</f>
        <v>0</v>
      </c>
      <c r="BG2038" s="150">
        <f>IF(N2038="zákl. přenesená",J2038,0)</f>
        <v>0</v>
      </c>
      <c r="BH2038" s="150">
        <f>IF(N2038="sníž. přenesená",J2038,0)</f>
        <v>0</v>
      </c>
      <c r="BI2038" s="150">
        <f>IF(N2038="nulová",J2038,0)</f>
        <v>0</v>
      </c>
      <c r="BJ2038" s="19" t="s">
        <v>76</v>
      </c>
      <c r="BK2038" s="150">
        <f>ROUND(I2038*H2038,2)</f>
        <v>0</v>
      </c>
      <c r="BL2038" s="19" t="s">
        <v>98</v>
      </c>
      <c r="BM2038" s="149" t="s">
        <v>3281</v>
      </c>
    </row>
    <row r="2039" spans="2:65" s="1" customFormat="1">
      <c r="B2039" s="34"/>
      <c r="D2039" s="151" t="s">
        <v>417</v>
      </c>
      <c r="F2039" s="152" t="s">
        <v>3282</v>
      </c>
      <c r="I2039" s="153"/>
      <c r="L2039" s="34"/>
      <c r="M2039" s="154"/>
      <c r="T2039" s="55"/>
      <c r="AT2039" s="19" t="s">
        <v>417</v>
      </c>
      <c r="AU2039" s="19" t="s">
        <v>80</v>
      </c>
    </row>
    <row r="2040" spans="2:65" s="12" customFormat="1">
      <c r="B2040" s="155"/>
      <c r="D2040" s="156" t="s">
        <v>419</v>
      </c>
      <c r="E2040" s="157" t="s">
        <v>3</v>
      </c>
      <c r="F2040" s="158" t="s">
        <v>80</v>
      </c>
      <c r="H2040" s="159">
        <v>2</v>
      </c>
      <c r="I2040" s="160"/>
      <c r="L2040" s="155"/>
      <c r="M2040" s="161"/>
      <c r="T2040" s="162"/>
      <c r="AT2040" s="157" t="s">
        <v>419</v>
      </c>
      <c r="AU2040" s="157" t="s">
        <v>80</v>
      </c>
      <c r="AV2040" s="12" t="s">
        <v>80</v>
      </c>
      <c r="AW2040" s="12" t="s">
        <v>33</v>
      </c>
      <c r="AX2040" s="12" t="s">
        <v>72</v>
      </c>
      <c r="AY2040" s="157" t="s">
        <v>408</v>
      </c>
    </row>
    <row r="2041" spans="2:65" s="12" customFormat="1">
      <c r="B2041" s="155"/>
      <c r="D2041" s="156" t="s">
        <v>419</v>
      </c>
      <c r="E2041" s="157" t="s">
        <v>3</v>
      </c>
      <c r="F2041" s="158" t="s">
        <v>3283</v>
      </c>
      <c r="H2041" s="159">
        <v>12</v>
      </c>
      <c r="I2041" s="160"/>
      <c r="L2041" s="155"/>
      <c r="M2041" s="161"/>
      <c r="T2041" s="162"/>
      <c r="AT2041" s="157" t="s">
        <v>419</v>
      </c>
      <c r="AU2041" s="157" t="s">
        <v>80</v>
      </c>
      <c r="AV2041" s="12" t="s">
        <v>80</v>
      </c>
      <c r="AW2041" s="12" t="s">
        <v>33</v>
      </c>
      <c r="AX2041" s="12" t="s">
        <v>72</v>
      </c>
      <c r="AY2041" s="157" t="s">
        <v>408</v>
      </c>
    </row>
    <row r="2042" spans="2:65" s="14" customFormat="1">
      <c r="B2042" s="170"/>
      <c r="D2042" s="156" t="s">
        <v>419</v>
      </c>
      <c r="E2042" s="171" t="s">
        <v>3</v>
      </c>
      <c r="F2042" s="172" t="s">
        <v>451</v>
      </c>
      <c r="H2042" s="173">
        <v>14</v>
      </c>
      <c r="I2042" s="174"/>
      <c r="L2042" s="170"/>
      <c r="M2042" s="175"/>
      <c r="T2042" s="176"/>
      <c r="AT2042" s="171" t="s">
        <v>419</v>
      </c>
      <c r="AU2042" s="171" t="s">
        <v>80</v>
      </c>
      <c r="AV2042" s="14" t="s">
        <v>415</v>
      </c>
      <c r="AW2042" s="14" t="s">
        <v>33</v>
      </c>
      <c r="AX2042" s="14" t="s">
        <v>76</v>
      </c>
      <c r="AY2042" s="171" t="s">
        <v>408</v>
      </c>
    </row>
    <row r="2043" spans="2:65" s="1" customFormat="1" ht="24.15" customHeight="1">
      <c r="B2043" s="137"/>
      <c r="C2043" s="177" t="s">
        <v>3284</v>
      </c>
      <c r="D2043" s="177" t="s">
        <v>513</v>
      </c>
      <c r="E2043" s="178" t="s">
        <v>3285</v>
      </c>
      <c r="F2043" s="179" t="s">
        <v>3286</v>
      </c>
      <c r="G2043" s="180" t="s">
        <v>117</v>
      </c>
      <c r="H2043" s="181">
        <v>5.56</v>
      </c>
      <c r="I2043" s="182"/>
      <c r="J2043" s="183">
        <f>ROUND(I2043*H2043,2)</f>
        <v>0</v>
      </c>
      <c r="K2043" s="179" t="s">
        <v>414</v>
      </c>
      <c r="L2043" s="184"/>
      <c r="M2043" s="185" t="s">
        <v>3</v>
      </c>
      <c r="N2043" s="186" t="s">
        <v>43</v>
      </c>
      <c r="P2043" s="147">
        <f>O2043*H2043</f>
        <v>0</v>
      </c>
      <c r="Q2043" s="147">
        <v>1E-3</v>
      </c>
      <c r="R2043" s="147">
        <f>Q2043*H2043</f>
        <v>5.5599999999999998E-3</v>
      </c>
      <c r="S2043" s="147">
        <v>0</v>
      </c>
      <c r="T2043" s="148">
        <f>S2043*H2043</f>
        <v>0</v>
      </c>
      <c r="AR2043" s="149" t="s">
        <v>616</v>
      </c>
      <c r="AT2043" s="149" t="s">
        <v>513</v>
      </c>
      <c r="AU2043" s="149" t="s">
        <v>80</v>
      </c>
      <c r="AY2043" s="19" t="s">
        <v>408</v>
      </c>
      <c r="BE2043" s="150">
        <f>IF(N2043="základní",J2043,0)</f>
        <v>0</v>
      </c>
      <c r="BF2043" s="150">
        <f>IF(N2043="snížená",J2043,0)</f>
        <v>0</v>
      </c>
      <c r="BG2043" s="150">
        <f>IF(N2043="zákl. přenesená",J2043,0)</f>
        <v>0</v>
      </c>
      <c r="BH2043" s="150">
        <f>IF(N2043="sníž. přenesená",J2043,0)</f>
        <v>0</v>
      </c>
      <c r="BI2043" s="150">
        <f>IF(N2043="nulová",J2043,0)</f>
        <v>0</v>
      </c>
      <c r="BJ2043" s="19" t="s">
        <v>76</v>
      </c>
      <c r="BK2043" s="150">
        <f>ROUND(I2043*H2043,2)</f>
        <v>0</v>
      </c>
      <c r="BL2043" s="19" t="s">
        <v>98</v>
      </c>
      <c r="BM2043" s="149" t="s">
        <v>3287</v>
      </c>
    </row>
    <row r="2044" spans="2:65" s="12" customFormat="1">
      <c r="B2044" s="155"/>
      <c r="D2044" s="156" t="s">
        <v>419</v>
      </c>
      <c r="E2044" s="157" t="s">
        <v>3</v>
      </c>
      <c r="F2044" s="158" t="s">
        <v>3288</v>
      </c>
      <c r="H2044" s="159">
        <v>5.56</v>
      </c>
      <c r="I2044" s="160"/>
      <c r="L2044" s="155"/>
      <c r="M2044" s="161"/>
      <c r="T2044" s="162"/>
      <c r="AT2044" s="157" t="s">
        <v>419</v>
      </c>
      <c r="AU2044" s="157" t="s">
        <v>80</v>
      </c>
      <c r="AV2044" s="12" t="s">
        <v>80</v>
      </c>
      <c r="AW2044" s="12" t="s">
        <v>33</v>
      </c>
      <c r="AX2044" s="12" t="s">
        <v>76</v>
      </c>
      <c r="AY2044" s="157" t="s">
        <v>408</v>
      </c>
    </row>
    <row r="2045" spans="2:65" s="1" customFormat="1" ht="24.15" customHeight="1">
      <c r="B2045" s="137"/>
      <c r="C2045" s="177" t="s">
        <v>3289</v>
      </c>
      <c r="D2045" s="177" t="s">
        <v>513</v>
      </c>
      <c r="E2045" s="178" t="s">
        <v>3290</v>
      </c>
      <c r="F2045" s="179" t="s">
        <v>3291</v>
      </c>
      <c r="G2045" s="180" t="s">
        <v>650</v>
      </c>
      <c r="H2045" s="181">
        <v>27.8</v>
      </c>
      <c r="I2045" s="182"/>
      <c r="J2045" s="183">
        <f>ROUND(I2045*H2045,2)</f>
        <v>0</v>
      </c>
      <c r="K2045" s="179" t="s">
        <v>414</v>
      </c>
      <c r="L2045" s="184"/>
      <c r="M2045" s="185" t="s">
        <v>3</v>
      </c>
      <c r="N2045" s="186" t="s">
        <v>43</v>
      </c>
      <c r="P2045" s="147">
        <f>O2045*H2045</f>
        <v>0</v>
      </c>
      <c r="Q2045" s="147">
        <v>1.4999999999999999E-4</v>
      </c>
      <c r="R2045" s="147">
        <f>Q2045*H2045</f>
        <v>4.1700000000000001E-3</v>
      </c>
      <c r="S2045" s="147">
        <v>0</v>
      </c>
      <c r="T2045" s="148">
        <f>S2045*H2045</f>
        <v>0</v>
      </c>
      <c r="AR2045" s="149" t="s">
        <v>616</v>
      </c>
      <c r="AT2045" s="149" t="s">
        <v>513</v>
      </c>
      <c r="AU2045" s="149" t="s">
        <v>80</v>
      </c>
      <c r="AY2045" s="19" t="s">
        <v>408</v>
      </c>
      <c r="BE2045" s="150">
        <f>IF(N2045="základní",J2045,0)</f>
        <v>0</v>
      </c>
      <c r="BF2045" s="150">
        <f>IF(N2045="snížená",J2045,0)</f>
        <v>0</v>
      </c>
      <c r="BG2045" s="150">
        <f>IF(N2045="zákl. přenesená",J2045,0)</f>
        <v>0</v>
      </c>
      <c r="BH2045" s="150">
        <f>IF(N2045="sníž. přenesená",J2045,0)</f>
        <v>0</v>
      </c>
      <c r="BI2045" s="150">
        <f>IF(N2045="nulová",J2045,0)</f>
        <v>0</v>
      </c>
      <c r="BJ2045" s="19" t="s">
        <v>76</v>
      </c>
      <c r="BK2045" s="150">
        <f>ROUND(I2045*H2045,2)</f>
        <v>0</v>
      </c>
      <c r="BL2045" s="19" t="s">
        <v>98</v>
      </c>
      <c r="BM2045" s="149" t="s">
        <v>3292</v>
      </c>
    </row>
    <row r="2046" spans="2:65" s="12" customFormat="1">
      <c r="B2046" s="155"/>
      <c r="D2046" s="156" t="s">
        <v>419</v>
      </c>
      <c r="E2046" s="157" t="s">
        <v>3</v>
      </c>
      <c r="F2046" s="158" t="s">
        <v>3293</v>
      </c>
      <c r="H2046" s="159">
        <v>27.8</v>
      </c>
      <c r="I2046" s="160"/>
      <c r="L2046" s="155"/>
      <c r="M2046" s="161"/>
      <c r="T2046" s="162"/>
      <c r="AT2046" s="157" t="s">
        <v>419</v>
      </c>
      <c r="AU2046" s="157" t="s">
        <v>80</v>
      </c>
      <c r="AV2046" s="12" t="s">
        <v>80</v>
      </c>
      <c r="AW2046" s="12" t="s">
        <v>33</v>
      </c>
      <c r="AX2046" s="12" t="s">
        <v>76</v>
      </c>
      <c r="AY2046" s="157" t="s">
        <v>408</v>
      </c>
    </row>
    <row r="2047" spans="2:65" s="1" customFormat="1" ht="49.05" customHeight="1">
      <c r="B2047" s="137"/>
      <c r="C2047" s="138" t="s">
        <v>3294</v>
      </c>
      <c r="D2047" s="138" t="s">
        <v>411</v>
      </c>
      <c r="E2047" s="139" t="s">
        <v>3295</v>
      </c>
      <c r="F2047" s="140" t="s">
        <v>3296</v>
      </c>
      <c r="G2047" s="141" t="s">
        <v>501</v>
      </c>
      <c r="H2047" s="142">
        <v>0.06</v>
      </c>
      <c r="I2047" s="143"/>
      <c r="J2047" s="144">
        <f>ROUND(I2047*H2047,2)</f>
        <v>0</v>
      </c>
      <c r="K2047" s="140" t="s">
        <v>414</v>
      </c>
      <c r="L2047" s="34"/>
      <c r="M2047" s="145" t="s">
        <v>3</v>
      </c>
      <c r="N2047" s="146" t="s">
        <v>43</v>
      </c>
      <c r="P2047" s="147">
        <f>O2047*H2047</f>
        <v>0</v>
      </c>
      <c r="Q2047" s="147">
        <v>0</v>
      </c>
      <c r="R2047" s="147">
        <f>Q2047*H2047</f>
        <v>0</v>
      </c>
      <c r="S2047" s="147">
        <v>0</v>
      </c>
      <c r="T2047" s="148">
        <f>S2047*H2047</f>
        <v>0</v>
      </c>
      <c r="AR2047" s="149" t="s">
        <v>98</v>
      </c>
      <c r="AT2047" s="149" t="s">
        <v>411</v>
      </c>
      <c r="AU2047" s="149" t="s">
        <v>80</v>
      </c>
      <c r="AY2047" s="19" t="s">
        <v>408</v>
      </c>
      <c r="BE2047" s="150">
        <f>IF(N2047="základní",J2047,0)</f>
        <v>0</v>
      </c>
      <c r="BF2047" s="150">
        <f>IF(N2047="snížená",J2047,0)</f>
        <v>0</v>
      </c>
      <c r="BG2047" s="150">
        <f>IF(N2047="zákl. přenesená",J2047,0)</f>
        <v>0</v>
      </c>
      <c r="BH2047" s="150">
        <f>IF(N2047="sníž. přenesená",J2047,0)</f>
        <v>0</v>
      </c>
      <c r="BI2047" s="150">
        <f>IF(N2047="nulová",J2047,0)</f>
        <v>0</v>
      </c>
      <c r="BJ2047" s="19" t="s">
        <v>76</v>
      </c>
      <c r="BK2047" s="150">
        <f>ROUND(I2047*H2047,2)</f>
        <v>0</v>
      </c>
      <c r="BL2047" s="19" t="s">
        <v>98</v>
      </c>
      <c r="BM2047" s="149" t="s">
        <v>3297</v>
      </c>
    </row>
    <row r="2048" spans="2:65" s="1" customFormat="1">
      <c r="B2048" s="34"/>
      <c r="D2048" s="151" t="s">
        <v>417</v>
      </c>
      <c r="F2048" s="152" t="s">
        <v>3298</v>
      </c>
      <c r="I2048" s="153"/>
      <c r="L2048" s="34"/>
      <c r="M2048" s="203"/>
      <c r="N2048" s="204"/>
      <c r="O2048" s="204"/>
      <c r="P2048" s="204"/>
      <c r="Q2048" s="204"/>
      <c r="R2048" s="204"/>
      <c r="S2048" s="204"/>
      <c r="T2048" s="205"/>
      <c r="AT2048" s="19" t="s">
        <v>417</v>
      </c>
      <c r="AU2048" s="19" t="s">
        <v>80</v>
      </c>
    </row>
    <row r="2049" spans="2:12" s="1" customFormat="1" ht="6.9" customHeight="1">
      <c r="B2049" s="43"/>
      <c r="C2049" s="44"/>
      <c r="D2049" s="44"/>
      <c r="E2049" s="44"/>
      <c r="F2049" s="44"/>
      <c r="G2049" s="44"/>
      <c r="H2049" s="44"/>
      <c r="I2049" s="44"/>
      <c r="J2049" s="44"/>
      <c r="K2049" s="44"/>
      <c r="L2049" s="34"/>
    </row>
  </sheetData>
  <autoFilter ref="C159:K2048" xr:uid="{00000000-0009-0000-0000-000001000000}"/>
  <mergeCells count="9">
    <mergeCell ref="E50:H50"/>
    <mergeCell ref="E150:H150"/>
    <mergeCell ref="E152:H152"/>
    <mergeCell ref="L2:V2"/>
    <mergeCell ref="E7:H7"/>
    <mergeCell ref="E9:H9"/>
    <mergeCell ref="E18:H18"/>
    <mergeCell ref="E27:H27"/>
    <mergeCell ref="E48:H48"/>
  </mergeCells>
  <hyperlinks>
    <hyperlink ref="F165" r:id="rId1" xr:uid="{00000000-0004-0000-0100-000000000000}"/>
    <hyperlink ref="F168" r:id="rId2" xr:uid="{00000000-0004-0000-0100-000001000000}"/>
    <hyperlink ref="F170" r:id="rId3" xr:uid="{00000000-0004-0000-0100-000002000000}"/>
    <hyperlink ref="F174" r:id="rId4" xr:uid="{00000000-0004-0000-0100-000003000000}"/>
    <hyperlink ref="F177" r:id="rId5" xr:uid="{00000000-0004-0000-0100-000004000000}"/>
    <hyperlink ref="F189" r:id="rId6" xr:uid="{00000000-0004-0000-0100-000005000000}"/>
    <hyperlink ref="F193" r:id="rId7" xr:uid="{00000000-0004-0000-0100-000006000000}"/>
    <hyperlink ref="F203" r:id="rId8" xr:uid="{00000000-0004-0000-0100-000007000000}"/>
    <hyperlink ref="F207" r:id="rId9" xr:uid="{00000000-0004-0000-0100-000008000000}"/>
    <hyperlink ref="F216" r:id="rId10" xr:uid="{00000000-0004-0000-0100-000009000000}"/>
    <hyperlink ref="F218" r:id="rId11" xr:uid="{00000000-0004-0000-0100-00000A000000}"/>
    <hyperlink ref="F221" r:id="rId12" xr:uid="{00000000-0004-0000-0100-00000B000000}"/>
    <hyperlink ref="F228" r:id="rId13" xr:uid="{00000000-0004-0000-0100-00000C000000}"/>
    <hyperlink ref="F231" r:id="rId14" xr:uid="{00000000-0004-0000-0100-00000D000000}"/>
    <hyperlink ref="F236" r:id="rId15" xr:uid="{00000000-0004-0000-0100-00000E000000}"/>
    <hyperlink ref="F243" r:id="rId16" xr:uid="{00000000-0004-0000-0100-00000F000000}"/>
    <hyperlink ref="F249" r:id="rId17" xr:uid="{00000000-0004-0000-0100-000010000000}"/>
    <hyperlink ref="F251" r:id="rId18" xr:uid="{00000000-0004-0000-0100-000011000000}"/>
    <hyperlink ref="F263" r:id="rId19" xr:uid="{00000000-0004-0000-0100-000012000000}"/>
    <hyperlink ref="F268" r:id="rId20" xr:uid="{00000000-0004-0000-0100-000013000000}"/>
    <hyperlink ref="F272" r:id="rId21" xr:uid="{00000000-0004-0000-0100-000014000000}"/>
    <hyperlink ref="F278" r:id="rId22" xr:uid="{00000000-0004-0000-0100-000015000000}"/>
    <hyperlink ref="F283" r:id="rId23" xr:uid="{00000000-0004-0000-0100-000016000000}"/>
    <hyperlink ref="F287" r:id="rId24" xr:uid="{00000000-0004-0000-0100-000017000000}"/>
    <hyperlink ref="F291" r:id="rId25" xr:uid="{00000000-0004-0000-0100-000018000000}"/>
    <hyperlink ref="F293" r:id="rId26" xr:uid="{00000000-0004-0000-0100-000019000000}"/>
    <hyperlink ref="F298" r:id="rId27" xr:uid="{00000000-0004-0000-0100-00001A000000}"/>
    <hyperlink ref="F302" r:id="rId28" xr:uid="{00000000-0004-0000-0100-00001B000000}"/>
    <hyperlink ref="F304" r:id="rId29" xr:uid="{00000000-0004-0000-0100-00001C000000}"/>
    <hyperlink ref="F306" r:id="rId30" xr:uid="{00000000-0004-0000-0100-00001D000000}"/>
    <hyperlink ref="F311" r:id="rId31" xr:uid="{00000000-0004-0000-0100-00001E000000}"/>
    <hyperlink ref="F313" r:id="rId32" xr:uid="{00000000-0004-0000-0100-00001F000000}"/>
    <hyperlink ref="F315" r:id="rId33" xr:uid="{00000000-0004-0000-0100-000020000000}"/>
    <hyperlink ref="F322" r:id="rId34" xr:uid="{00000000-0004-0000-0100-000021000000}"/>
    <hyperlink ref="F324" r:id="rId35" xr:uid="{00000000-0004-0000-0100-000022000000}"/>
    <hyperlink ref="F333" r:id="rId36" xr:uid="{00000000-0004-0000-0100-000023000000}"/>
    <hyperlink ref="F343" r:id="rId37" xr:uid="{00000000-0004-0000-0100-000024000000}"/>
    <hyperlink ref="F349" r:id="rId38" xr:uid="{00000000-0004-0000-0100-000025000000}"/>
    <hyperlink ref="F354" r:id="rId39" xr:uid="{00000000-0004-0000-0100-000026000000}"/>
    <hyperlink ref="F357" r:id="rId40" xr:uid="{00000000-0004-0000-0100-000027000000}"/>
    <hyperlink ref="F360" r:id="rId41" xr:uid="{00000000-0004-0000-0100-000028000000}"/>
    <hyperlink ref="F362" r:id="rId42" xr:uid="{00000000-0004-0000-0100-000029000000}"/>
    <hyperlink ref="F364" r:id="rId43" xr:uid="{00000000-0004-0000-0100-00002A000000}"/>
    <hyperlink ref="F366" r:id="rId44" xr:uid="{00000000-0004-0000-0100-00002B000000}"/>
    <hyperlink ref="F368" r:id="rId45" xr:uid="{00000000-0004-0000-0100-00002C000000}"/>
    <hyperlink ref="F371" r:id="rId46" xr:uid="{00000000-0004-0000-0100-00002D000000}"/>
    <hyperlink ref="F376" r:id="rId47" xr:uid="{00000000-0004-0000-0100-00002E000000}"/>
    <hyperlink ref="F381" r:id="rId48" xr:uid="{00000000-0004-0000-0100-00002F000000}"/>
    <hyperlink ref="F384" r:id="rId49" xr:uid="{00000000-0004-0000-0100-000030000000}"/>
    <hyperlink ref="F388" r:id="rId50" xr:uid="{00000000-0004-0000-0100-000031000000}"/>
    <hyperlink ref="F401" r:id="rId51" xr:uid="{00000000-0004-0000-0100-000032000000}"/>
    <hyperlink ref="F419" r:id="rId52" xr:uid="{00000000-0004-0000-0100-000033000000}"/>
    <hyperlink ref="F444" r:id="rId53" xr:uid="{00000000-0004-0000-0100-000034000000}"/>
    <hyperlink ref="F450" r:id="rId54" xr:uid="{00000000-0004-0000-0100-000035000000}"/>
    <hyperlink ref="F455" r:id="rId55" xr:uid="{00000000-0004-0000-0100-000036000000}"/>
    <hyperlink ref="F459" r:id="rId56" xr:uid="{00000000-0004-0000-0100-000037000000}"/>
    <hyperlink ref="F468" r:id="rId57" xr:uid="{00000000-0004-0000-0100-000038000000}"/>
    <hyperlink ref="F471" r:id="rId58" xr:uid="{00000000-0004-0000-0100-000039000000}"/>
    <hyperlink ref="F474" r:id="rId59" xr:uid="{00000000-0004-0000-0100-00003A000000}"/>
    <hyperlink ref="F479" r:id="rId60" xr:uid="{00000000-0004-0000-0100-00003B000000}"/>
    <hyperlink ref="F484" r:id="rId61" xr:uid="{00000000-0004-0000-0100-00003C000000}"/>
    <hyperlink ref="F488" r:id="rId62" xr:uid="{00000000-0004-0000-0100-00003D000000}"/>
    <hyperlink ref="F491" r:id="rId63" xr:uid="{00000000-0004-0000-0100-00003E000000}"/>
    <hyperlink ref="F495" r:id="rId64" xr:uid="{00000000-0004-0000-0100-00003F000000}"/>
    <hyperlink ref="F499" r:id="rId65" xr:uid="{00000000-0004-0000-0100-000040000000}"/>
    <hyperlink ref="F502" r:id="rId66" xr:uid="{00000000-0004-0000-0100-000041000000}"/>
    <hyperlink ref="F505" r:id="rId67" xr:uid="{00000000-0004-0000-0100-000042000000}"/>
    <hyperlink ref="F523" r:id="rId68" xr:uid="{00000000-0004-0000-0100-000043000000}"/>
    <hyperlink ref="F540" r:id="rId69" xr:uid="{00000000-0004-0000-0100-000044000000}"/>
    <hyperlink ref="F543" r:id="rId70" xr:uid="{00000000-0004-0000-0100-000045000000}"/>
    <hyperlink ref="F558" r:id="rId71" xr:uid="{00000000-0004-0000-0100-000046000000}"/>
    <hyperlink ref="F589" r:id="rId72" xr:uid="{00000000-0004-0000-0100-000047000000}"/>
    <hyperlink ref="F601" r:id="rId73" xr:uid="{00000000-0004-0000-0100-000048000000}"/>
    <hyperlink ref="F611" r:id="rId74" xr:uid="{00000000-0004-0000-0100-000049000000}"/>
    <hyperlink ref="F626" r:id="rId75" xr:uid="{00000000-0004-0000-0100-00004A000000}"/>
    <hyperlink ref="F634" r:id="rId76" xr:uid="{00000000-0004-0000-0100-00004B000000}"/>
    <hyperlink ref="F643" r:id="rId77" xr:uid="{00000000-0004-0000-0100-00004C000000}"/>
    <hyperlink ref="F653" r:id="rId78" xr:uid="{00000000-0004-0000-0100-00004D000000}"/>
    <hyperlink ref="F655" r:id="rId79" xr:uid="{00000000-0004-0000-0100-00004E000000}"/>
    <hyperlink ref="F660" r:id="rId80" xr:uid="{00000000-0004-0000-0100-00004F000000}"/>
    <hyperlink ref="F667" r:id="rId81" xr:uid="{00000000-0004-0000-0100-000050000000}"/>
    <hyperlink ref="F670" r:id="rId82" xr:uid="{00000000-0004-0000-0100-000051000000}"/>
    <hyperlink ref="F673" r:id="rId83" xr:uid="{00000000-0004-0000-0100-000052000000}"/>
    <hyperlink ref="F675" r:id="rId84" xr:uid="{00000000-0004-0000-0100-000053000000}"/>
    <hyperlink ref="F680" r:id="rId85" xr:uid="{00000000-0004-0000-0100-000054000000}"/>
    <hyperlink ref="F686" r:id="rId86" xr:uid="{00000000-0004-0000-0100-000055000000}"/>
    <hyperlink ref="F697" r:id="rId87" xr:uid="{00000000-0004-0000-0100-000056000000}"/>
    <hyperlink ref="F705" r:id="rId88" xr:uid="{00000000-0004-0000-0100-000057000000}"/>
    <hyperlink ref="F712" r:id="rId89" xr:uid="{00000000-0004-0000-0100-000058000000}"/>
    <hyperlink ref="F714" r:id="rId90" xr:uid="{00000000-0004-0000-0100-000059000000}"/>
    <hyperlink ref="F719" r:id="rId91" xr:uid="{00000000-0004-0000-0100-00005A000000}"/>
    <hyperlink ref="F724" r:id="rId92" xr:uid="{00000000-0004-0000-0100-00005B000000}"/>
    <hyperlink ref="F734" r:id="rId93" xr:uid="{00000000-0004-0000-0100-00005C000000}"/>
    <hyperlink ref="F738" r:id="rId94" xr:uid="{00000000-0004-0000-0100-00005D000000}"/>
    <hyperlink ref="F752" r:id="rId95" xr:uid="{00000000-0004-0000-0100-00005E000000}"/>
    <hyperlink ref="F754" r:id="rId96" xr:uid="{00000000-0004-0000-0100-00005F000000}"/>
    <hyperlink ref="F764" r:id="rId97" xr:uid="{00000000-0004-0000-0100-000060000000}"/>
    <hyperlink ref="F767" r:id="rId98" xr:uid="{00000000-0004-0000-0100-000061000000}"/>
    <hyperlink ref="F773" r:id="rId99" xr:uid="{00000000-0004-0000-0100-000062000000}"/>
    <hyperlink ref="F783" r:id="rId100" xr:uid="{00000000-0004-0000-0100-000063000000}"/>
    <hyperlink ref="F785" r:id="rId101" xr:uid="{00000000-0004-0000-0100-000064000000}"/>
    <hyperlink ref="F795" r:id="rId102" xr:uid="{00000000-0004-0000-0100-000065000000}"/>
    <hyperlink ref="F797" r:id="rId103" xr:uid="{00000000-0004-0000-0100-000066000000}"/>
    <hyperlink ref="F806" r:id="rId104" xr:uid="{00000000-0004-0000-0100-000067000000}"/>
    <hyperlink ref="F811" r:id="rId105" xr:uid="{00000000-0004-0000-0100-000068000000}"/>
    <hyperlink ref="F813" r:id="rId106" xr:uid="{00000000-0004-0000-0100-000069000000}"/>
    <hyperlink ref="F820" r:id="rId107" xr:uid="{00000000-0004-0000-0100-00006A000000}"/>
    <hyperlink ref="F822" r:id="rId108" xr:uid="{00000000-0004-0000-0100-00006B000000}"/>
    <hyperlink ref="F825" r:id="rId109" xr:uid="{00000000-0004-0000-0100-00006C000000}"/>
    <hyperlink ref="F829" r:id="rId110" xr:uid="{00000000-0004-0000-0100-00006D000000}"/>
    <hyperlink ref="F834" r:id="rId111" xr:uid="{00000000-0004-0000-0100-00006E000000}"/>
    <hyperlink ref="F841" r:id="rId112" xr:uid="{00000000-0004-0000-0100-00006F000000}"/>
    <hyperlink ref="F854" r:id="rId113" xr:uid="{00000000-0004-0000-0100-000070000000}"/>
    <hyperlink ref="F860" r:id="rId114" xr:uid="{00000000-0004-0000-0100-000071000000}"/>
    <hyperlink ref="F864" r:id="rId115" xr:uid="{00000000-0004-0000-0100-000072000000}"/>
    <hyperlink ref="F868" r:id="rId116" xr:uid="{00000000-0004-0000-0100-000073000000}"/>
    <hyperlink ref="F871" r:id="rId117" xr:uid="{00000000-0004-0000-0100-000074000000}"/>
    <hyperlink ref="F878" r:id="rId118" xr:uid="{00000000-0004-0000-0100-000075000000}"/>
    <hyperlink ref="F883" r:id="rId119" xr:uid="{00000000-0004-0000-0100-000076000000}"/>
    <hyperlink ref="F887" r:id="rId120" xr:uid="{00000000-0004-0000-0100-000077000000}"/>
    <hyperlink ref="F894" r:id="rId121" xr:uid="{00000000-0004-0000-0100-000078000000}"/>
    <hyperlink ref="F910" r:id="rId122" xr:uid="{00000000-0004-0000-0100-000079000000}"/>
    <hyperlink ref="F915" r:id="rId123" xr:uid="{00000000-0004-0000-0100-00007A000000}"/>
    <hyperlink ref="F920" r:id="rId124" xr:uid="{00000000-0004-0000-0100-00007B000000}"/>
    <hyperlink ref="F923" r:id="rId125" xr:uid="{00000000-0004-0000-0100-00007C000000}"/>
    <hyperlink ref="F928" r:id="rId126" xr:uid="{00000000-0004-0000-0100-00007D000000}"/>
    <hyperlink ref="F937" r:id="rId127" xr:uid="{00000000-0004-0000-0100-00007E000000}"/>
    <hyperlink ref="F945" r:id="rId128" xr:uid="{00000000-0004-0000-0100-00007F000000}"/>
    <hyperlink ref="F949" r:id="rId129" xr:uid="{00000000-0004-0000-0100-000080000000}"/>
    <hyperlink ref="F954" r:id="rId130" xr:uid="{00000000-0004-0000-0100-000081000000}"/>
    <hyperlink ref="F959" r:id="rId131" xr:uid="{00000000-0004-0000-0100-000082000000}"/>
    <hyperlink ref="F962" r:id="rId132" xr:uid="{00000000-0004-0000-0100-000083000000}"/>
    <hyperlink ref="F968" r:id="rId133" xr:uid="{00000000-0004-0000-0100-000084000000}"/>
    <hyperlink ref="F992" r:id="rId134" xr:uid="{00000000-0004-0000-0100-000085000000}"/>
    <hyperlink ref="F995" r:id="rId135" xr:uid="{00000000-0004-0000-0100-000086000000}"/>
    <hyperlink ref="F997" r:id="rId136" xr:uid="{00000000-0004-0000-0100-000087000000}"/>
    <hyperlink ref="F1000" r:id="rId137" xr:uid="{00000000-0004-0000-0100-000088000000}"/>
    <hyperlink ref="F1003" r:id="rId138" xr:uid="{00000000-0004-0000-0100-000089000000}"/>
    <hyperlink ref="F1010" r:id="rId139" xr:uid="{00000000-0004-0000-0100-00008A000000}"/>
    <hyperlink ref="F1016" r:id="rId140" xr:uid="{00000000-0004-0000-0100-00008B000000}"/>
    <hyperlink ref="F1023" r:id="rId141" xr:uid="{00000000-0004-0000-0100-00008C000000}"/>
    <hyperlink ref="F1027" r:id="rId142" xr:uid="{00000000-0004-0000-0100-00008D000000}"/>
    <hyperlink ref="F1029" r:id="rId143" xr:uid="{00000000-0004-0000-0100-00008E000000}"/>
    <hyperlink ref="F1033" r:id="rId144" xr:uid="{00000000-0004-0000-0100-00008F000000}"/>
    <hyperlink ref="F1039" r:id="rId145" xr:uid="{00000000-0004-0000-0100-000090000000}"/>
    <hyperlink ref="F1041" r:id="rId146" xr:uid="{00000000-0004-0000-0100-000091000000}"/>
    <hyperlink ref="F1043" r:id="rId147" xr:uid="{00000000-0004-0000-0100-000092000000}"/>
    <hyperlink ref="F1047" r:id="rId148" xr:uid="{00000000-0004-0000-0100-000093000000}"/>
    <hyperlink ref="F1050" r:id="rId149" xr:uid="{00000000-0004-0000-0100-000094000000}"/>
    <hyperlink ref="F1055" r:id="rId150" xr:uid="{00000000-0004-0000-0100-000095000000}"/>
    <hyperlink ref="F1058" r:id="rId151" xr:uid="{00000000-0004-0000-0100-000096000000}"/>
    <hyperlink ref="F1064" r:id="rId152" xr:uid="{00000000-0004-0000-0100-000097000000}"/>
    <hyperlink ref="F1067" r:id="rId153" xr:uid="{00000000-0004-0000-0100-000098000000}"/>
    <hyperlink ref="F1102" r:id="rId154" xr:uid="{00000000-0004-0000-0100-000099000000}"/>
    <hyperlink ref="F1108" r:id="rId155" xr:uid="{00000000-0004-0000-0100-00009A000000}"/>
    <hyperlink ref="F1112" r:id="rId156" xr:uid="{00000000-0004-0000-0100-00009B000000}"/>
    <hyperlink ref="F1123" r:id="rId157" xr:uid="{00000000-0004-0000-0100-00009C000000}"/>
    <hyperlink ref="F1126" r:id="rId158" xr:uid="{00000000-0004-0000-0100-00009D000000}"/>
    <hyperlink ref="F1129" r:id="rId159" xr:uid="{00000000-0004-0000-0100-00009E000000}"/>
    <hyperlink ref="F1132" r:id="rId160" xr:uid="{00000000-0004-0000-0100-00009F000000}"/>
    <hyperlink ref="F1134" r:id="rId161" xr:uid="{00000000-0004-0000-0100-0000A0000000}"/>
    <hyperlink ref="F1142" r:id="rId162" xr:uid="{00000000-0004-0000-0100-0000A1000000}"/>
    <hyperlink ref="F1146" r:id="rId163" xr:uid="{00000000-0004-0000-0100-0000A2000000}"/>
    <hyperlink ref="F1151" r:id="rId164" xr:uid="{00000000-0004-0000-0100-0000A3000000}"/>
    <hyperlink ref="F1154" r:id="rId165" xr:uid="{00000000-0004-0000-0100-0000A4000000}"/>
    <hyperlink ref="F1157" r:id="rId166" xr:uid="{00000000-0004-0000-0100-0000A5000000}"/>
    <hyperlink ref="F1160" r:id="rId167" xr:uid="{00000000-0004-0000-0100-0000A6000000}"/>
    <hyperlink ref="F1164" r:id="rId168" xr:uid="{00000000-0004-0000-0100-0000A7000000}"/>
    <hyperlink ref="F1167" r:id="rId169" xr:uid="{00000000-0004-0000-0100-0000A8000000}"/>
    <hyperlink ref="F1170" r:id="rId170" xr:uid="{00000000-0004-0000-0100-0000A9000000}"/>
    <hyperlink ref="F1174" r:id="rId171" xr:uid="{00000000-0004-0000-0100-0000AA000000}"/>
    <hyperlink ref="F1178" r:id="rId172" xr:uid="{00000000-0004-0000-0100-0000AB000000}"/>
    <hyperlink ref="F1181" r:id="rId173" xr:uid="{00000000-0004-0000-0100-0000AC000000}"/>
    <hyperlink ref="F1184" r:id="rId174" xr:uid="{00000000-0004-0000-0100-0000AD000000}"/>
    <hyperlink ref="F1187" r:id="rId175" xr:uid="{00000000-0004-0000-0100-0000AE000000}"/>
    <hyperlink ref="F1192" r:id="rId176" xr:uid="{00000000-0004-0000-0100-0000AF000000}"/>
    <hyperlink ref="F1196" r:id="rId177" xr:uid="{00000000-0004-0000-0100-0000B0000000}"/>
    <hyperlink ref="F1206" r:id="rId178" xr:uid="{00000000-0004-0000-0100-0000B1000000}"/>
    <hyperlink ref="F1209" r:id="rId179" xr:uid="{00000000-0004-0000-0100-0000B2000000}"/>
    <hyperlink ref="F1214" r:id="rId180" xr:uid="{00000000-0004-0000-0100-0000B3000000}"/>
    <hyperlink ref="F1220" r:id="rId181" xr:uid="{00000000-0004-0000-0100-0000B4000000}"/>
    <hyperlink ref="F1223" r:id="rId182" xr:uid="{00000000-0004-0000-0100-0000B5000000}"/>
    <hyperlink ref="F1229" r:id="rId183" xr:uid="{00000000-0004-0000-0100-0000B6000000}"/>
    <hyperlink ref="F1232" r:id="rId184" xr:uid="{00000000-0004-0000-0100-0000B7000000}"/>
    <hyperlink ref="F1259" r:id="rId185" xr:uid="{00000000-0004-0000-0100-0000B8000000}"/>
    <hyperlink ref="F1277" r:id="rId186" xr:uid="{00000000-0004-0000-0100-0000B9000000}"/>
    <hyperlink ref="F1284" r:id="rId187" xr:uid="{00000000-0004-0000-0100-0000BA000000}"/>
    <hyperlink ref="F1309" r:id="rId188" xr:uid="{00000000-0004-0000-0100-0000BB000000}"/>
    <hyperlink ref="F1313" r:id="rId189" xr:uid="{00000000-0004-0000-0100-0000BC000000}"/>
    <hyperlink ref="F1316" r:id="rId190" xr:uid="{00000000-0004-0000-0100-0000BD000000}"/>
    <hyperlink ref="F1319" r:id="rId191" xr:uid="{00000000-0004-0000-0100-0000BE000000}"/>
    <hyperlink ref="F1322" r:id="rId192" xr:uid="{00000000-0004-0000-0100-0000BF000000}"/>
    <hyperlink ref="F1333" r:id="rId193" xr:uid="{00000000-0004-0000-0100-0000C0000000}"/>
    <hyperlink ref="F1336" r:id="rId194" xr:uid="{00000000-0004-0000-0100-0000C1000000}"/>
    <hyperlink ref="F1351" r:id="rId195" xr:uid="{00000000-0004-0000-0100-0000C2000000}"/>
    <hyperlink ref="F1354" r:id="rId196" xr:uid="{00000000-0004-0000-0100-0000C3000000}"/>
    <hyperlink ref="F1356" r:id="rId197" xr:uid="{00000000-0004-0000-0100-0000C4000000}"/>
    <hyperlink ref="F1359" r:id="rId198" xr:uid="{00000000-0004-0000-0100-0000C5000000}"/>
    <hyperlink ref="F1363" r:id="rId199" xr:uid="{00000000-0004-0000-0100-0000C6000000}"/>
    <hyperlink ref="F1370" r:id="rId200" xr:uid="{00000000-0004-0000-0100-0000C7000000}"/>
    <hyperlink ref="F1379" r:id="rId201" xr:uid="{00000000-0004-0000-0100-0000C8000000}"/>
    <hyperlink ref="F1384" r:id="rId202" xr:uid="{00000000-0004-0000-0100-0000C9000000}"/>
    <hyperlink ref="F1388" r:id="rId203" xr:uid="{00000000-0004-0000-0100-0000CA000000}"/>
    <hyperlink ref="F1395" r:id="rId204" xr:uid="{00000000-0004-0000-0100-0000CB000000}"/>
    <hyperlink ref="F1398" r:id="rId205" xr:uid="{00000000-0004-0000-0100-0000CC000000}"/>
    <hyperlink ref="F1402" r:id="rId206" xr:uid="{00000000-0004-0000-0100-0000CD000000}"/>
    <hyperlink ref="F1406" r:id="rId207" xr:uid="{00000000-0004-0000-0100-0000CE000000}"/>
    <hyperlink ref="F1411" r:id="rId208" xr:uid="{00000000-0004-0000-0100-0000CF000000}"/>
    <hyperlink ref="F1413" r:id="rId209" xr:uid="{00000000-0004-0000-0100-0000D0000000}"/>
    <hyperlink ref="F1415" r:id="rId210" xr:uid="{00000000-0004-0000-0100-0000D1000000}"/>
    <hyperlink ref="F1418" r:id="rId211" xr:uid="{00000000-0004-0000-0100-0000D2000000}"/>
    <hyperlink ref="F1423" r:id="rId212" xr:uid="{00000000-0004-0000-0100-0000D3000000}"/>
    <hyperlink ref="F1426" r:id="rId213" xr:uid="{00000000-0004-0000-0100-0000D4000000}"/>
    <hyperlink ref="F1430" r:id="rId214" xr:uid="{00000000-0004-0000-0100-0000D5000000}"/>
    <hyperlink ref="F1433" r:id="rId215" xr:uid="{00000000-0004-0000-0100-0000D6000000}"/>
    <hyperlink ref="F1438" r:id="rId216" xr:uid="{00000000-0004-0000-0100-0000D7000000}"/>
    <hyperlink ref="F1440" r:id="rId217" xr:uid="{00000000-0004-0000-0100-0000D8000000}"/>
    <hyperlink ref="F1443" r:id="rId218" xr:uid="{00000000-0004-0000-0100-0000D9000000}"/>
    <hyperlink ref="F1450" r:id="rId219" xr:uid="{00000000-0004-0000-0100-0000DA000000}"/>
    <hyperlink ref="F1453" r:id="rId220" xr:uid="{00000000-0004-0000-0100-0000DB000000}"/>
    <hyperlink ref="F1465" r:id="rId221" xr:uid="{00000000-0004-0000-0100-0000DC000000}"/>
    <hyperlink ref="F1476" r:id="rId222" xr:uid="{00000000-0004-0000-0100-0000DD000000}"/>
    <hyperlink ref="F1479" r:id="rId223" xr:uid="{00000000-0004-0000-0100-0000DE000000}"/>
    <hyperlink ref="F1483" r:id="rId224" xr:uid="{00000000-0004-0000-0100-0000DF000000}"/>
    <hyperlink ref="F1486" r:id="rId225" xr:uid="{00000000-0004-0000-0100-0000E0000000}"/>
    <hyperlink ref="F1489" r:id="rId226" xr:uid="{00000000-0004-0000-0100-0000E1000000}"/>
    <hyperlink ref="F1493" r:id="rId227" xr:uid="{00000000-0004-0000-0100-0000E2000000}"/>
    <hyperlink ref="F1498" r:id="rId228" xr:uid="{00000000-0004-0000-0100-0000E3000000}"/>
    <hyperlink ref="F1502" r:id="rId229" xr:uid="{00000000-0004-0000-0100-0000E4000000}"/>
    <hyperlink ref="F1509" r:id="rId230" xr:uid="{00000000-0004-0000-0100-0000E5000000}"/>
    <hyperlink ref="F1512" r:id="rId231" xr:uid="{00000000-0004-0000-0100-0000E6000000}"/>
    <hyperlink ref="F1515" r:id="rId232" xr:uid="{00000000-0004-0000-0100-0000E7000000}"/>
    <hyperlink ref="F1517" r:id="rId233" xr:uid="{00000000-0004-0000-0100-0000E8000000}"/>
    <hyperlink ref="F1521" r:id="rId234" xr:uid="{00000000-0004-0000-0100-0000E9000000}"/>
    <hyperlink ref="F1524" r:id="rId235" xr:uid="{00000000-0004-0000-0100-0000EA000000}"/>
    <hyperlink ref="F1527" r:id="rId236" xr:uid="{00000000-0004-0000-0100-0000EB000000}"/>
    <hyperlink ref="F1531" r:id="rId237" xr:uid="{00000000-0004-0000-0100-0000EC000000}"/>
    <hyperlink ref="F1534" r:id="rId238" xr:uid="{00000000-0004-0000-0100-0000ED000000}"/>
    <hyperlink ref="F1543" r:id="rId239" xr:uid="{00000000-0004-0000-0100-0000EE000000}"/>
    <hyperlink ref="F1553" r:id="rId240" xr:uid="{00000000-0004-0000-0100-0000EF000000}"/>
    <hyperlink ref="F1556" r:id="rId241" xr:uid="{00000000-0004-0000-0100-0000F0000000}"/>
    <hyperlink ref="F1561" r:id="rId242" xr:uid="{00000000-0004-0000-0100-0000F1000000}"/>
    <hyperlink ref="F1565" r:id="rId243" xr:uid="{00000000-0004-0000-0100-0000F2000000}"/>
    <hyperlink ref="F1569" r:id="rId244" xr:uid="{00000000-0004-0000-0100-0000F3000000}"/>
    <hyperlink ref="F1581" r:id="rId245" xr:uid="{00000000-0004-0000-0100-0000F4000000}"/>
    <hyperlink ref="F1589" r:id="rId246" xr:uid="{00000000-0004-0000-0100-0000F5000000}"/>
    <hyperlink ref="F1593" r:id="rId247" xr:uid="{00000000-0004-0000-0100-0000F6000000}"/>
    <hyperlink ref="F1598" r:id="rId248" xr:uid="{00000000-0004-0000-0100-0000F7000000}"/>
    <hyperlink ref="F1601" r:id="rId249" xr:uid="{00000000-0004-0000-0100-0000F8000000}"/>
    <hyperlink ref="F1606" r:id="rId250" xr:uid="{00000000-0004-0000-0100-0000F9000000}"/>
    <hyperlink ref="F1609" r:id="rId251" xr:uid="{00000000-0004-0000-0100-0000FA000000}"/>
    <hyperlink ref="F1613" r:id="rId252" xr:uid="{00000000-0004-0000-0100-0000FB000000}"/>
    <hyperlink ref="F1616" r:id="rId253" xr:uid="{00000000-0004-0000-0100-0000FC000000}"/>
    <hyperlink ref="F1620" r:id="rId254" xr:uid="{00000000-0004-0000-0100-0000FD000000}"/>
    <hyperlink ref="F1623" r:id="rId255" xr:uid="{00000000-0004-0000-0100-0000FE000000}"/>
    <hyperlink ref="F1629" r:id="rId256" xr:uid="{00000000-0004-0000-0100-0000FF000000}"/>
    <hyperlink ref="F1640" r:id="rId257" xr:uid="{00000000-0004-0000-0100-000000010000}"/>
    <hyperlink ref="F1645" r:id="rId258" xr:uid="{00000000-0004-0000-0100-000001010000}"/>
    <hyperlink ref="F1653" r:id="rId259" xr:uid="{00000000-0004-0000-0100-000002010000}"/>
    <hyperlink ref="F1658" r:id="rId260" xr:uid="{00000000-0004-0000-0100-000003010000}"/>
    <hyperlink ref="F1663" r:id="rId261" xr:uid="{00000000-0004-0000-0100-000004010000}"/>
    <hyperlink ref="F1666" r:id="rId262" xr:uid="{00000000-0004-0000-0100-000005010000}"/>
    <hyperlink ref="F1670" r:id="rId263" xr:uid="{00000000-0004-0000-0100-000006010000}"/>
    <hyperlink ref="F1676" r:id="rId264" xr:uid="{00000000-0004-0000-0100-000007010000}"/>
    <hyperlink ref="F1681" r:id="rId265" xr:uid="{00000000-0004-0000-0100-000008010000}"/>
    <hyperlink ref="F1687" r:id="rId266" xr:uid="{00000000-0004-0000-0100-000009010000}"/>
    <hyperlink ref="F1692" r:id="rId267" xr:uid="{00000000-0004-0000-0100-00000A010000}"/>
    <hyperlink ref="F1694" r:id="rId268" xr:uid="{00000000-0004-0000-0100-00000B010000}"/>
    <hyperlink ref="F1700" r:id="rId269" xr:uid="{00000000-0004-0000-0100-00000C010000}"/>
    <hyperlink ref="F1706" r:id="rId270" xr:uid="{00000000-0004-0000-0100-00000D010000}"/>
    <hyperlink ref="F1708" r:id="rId271" xr:uid="{00000000-0004-0000-0100-00000E010000}"/>
    <hyperlink ref="F1714" r:id="rId272" xr:uid="{00000000-0004-0000-0100-00000F010000}"/>
    <hyperlink ref="F1721" r:id="rId273" xr:uid="{00000000-0004-0000-0100-000010010000}"/>
    <hyperlink ref="F1743" r:id="rId274" xr:uid="{00000000-0004-0000-0100-000011010000}"/>
    <hyperlink ref="F1750" r:id="rId275" xr:uid="{00000000-0004-0000-0100-000012010000}"/>
    <hyperlink ref="F1756" r:id="rId276" xr:uid="{00000000-0004-0000-0100-000013010000}"/>
    <hyperlink ref="F1758" r:id="rId277" xr:uid="{00000000-0004-0000-0100-000014010000}"/>
    <hyperlink ref="F1762" r:id="rId278" xr:uid="{00000000-0004-0000-0100-000015010000}"/>
    <hyperlink ref="F1770" r:id="rId279" xr:uid="{00000000-0004-0000-0100-000016010000}"/>
    <hyperlink ref="F1784" r:id="rId280" xr:uid="{00000000-0004-0000-0100-000017010000}"/>
    <hyperlink ref="F1786" r:id="rId281" xr:uid="{00000000-0004-0000-0100-000018010000}"/>
    <hyperlink ref="F1788" r:id="rId282" xr:uid="{00000000-0004-0000-0100-000019010000}"/>
    <hyperlink ref="F1792" r:id="rId283" xr:uid="{00000000-0004-0000-0100-00001A010000}"/>
    <hyperlink ref="F1795" r:id="rId284" xr:uid="{00000000-0004-0000-0100-00001B010000}"/>
    <hyperlink ref="F1819" r:id="rId285" xr:uid="{00000000-0004-0000-0100-00001C010000}"/>
    <hyperlink ref="F1829" r:id="rId286" xr:uid="{00000000-0004-0000-0100-00001D010000}"/>
    <hyperlink ref="F1832" r:id="rId287" xr:uid="{00000000-0004-0000-0100-00001E010000}"/>
    <hyperlink ref="F1836" r:id="rId288" xr:uid="{00000000-0004-0000-0100-00001F010000}"/>
    <hyperlink ref="F1841" r:id="rId289" xr:uid="{00000000-0004-0000-0100-000020010000}"/>
    <hyperlink ref="F1849" r:id="rId290" xr:uid="{00000000-0004-0000-0100-000021010000}"/>
    <hyperlink ref="F1852" r:id="rId291" xr:uid="{00000000-0004-0000-0100-000022010000}"/>
    <hyperlink ref="F1857" r:id="rId292" xr:uid="{00000000-0004-0000-0100-000023010000}"/>
    <hyperlink ref="F1859" r:id="rId293" xr:uid="{00000000-0004-0000-0100-000024010000}"/>
    <hyperlink ref="F1862" r:id="rId294" xr:uid="{00000000-0004-0000-0100-000025010000}"/>
    <hyperlink ref="F1865" r:id="rId295" xr:uid="{00000000-0004-0000-0100-000026010000}"/>
    <hyperlink ref="F1867" r:id="rId296" xr:uid="{00000000-0004-0000-0100-000027010000}"/>
    <hyperlink ref="F1869" r:id="rId297" xr:uid="{00000000-0004-0000-0100-000028010000}"/>
    <hyperlink ref="F1877" r:id="rId298" xr:uid="{00000000-0004-0000-0100-000029010000}"/>
    <hyperlink ref="F1882" r:id="rId299" xr:uid="{00000000-0004-0000-0100-00002A010000}"/>
    <hyperlink ref="F1885" r:id="rId300" xr:uid="{00000000-0004-0000-0100-00002B010000}"/>
    <hyperlink ref="F1888" r:id="rId301" xr:uid="{00000000-0004-0000-0100-00002C010000}"/>
    <hyperlink ref="F1892" r:id="rId302" xr:uid="{00000000-0004-0000-0100-00002D010000}"/>
    <hyperlink ref="F1900" r:id="rId303" xr:uid="{00000000-0004-0000-0100-00002E010000}"/>
    <hyperlink ref="F1907" r:id="rId304" xr:uid="{00000000-0004-0000-0100-00002F010000}"/>
    <hyperlink ref="F1912" r:id="rId305" xr:uid="{00000000-0004-0000-0100-000030010000}"/>
    <hyperlink ref="F1915" r:id="rId306" xr:uid="{00000000-0004-0000-0100-000031010000}"/>
    <hyperlink ref="F1923" r:id="rId307" xr:uid="{00000000-0004-0000-0100-000032010000}"/>
    <hyperlink ref="F1926" r:id="rId308" xr:uid="{00000000-0004-0000-0100-000033010000}"/>
    <hyperlink ref="F1934" r:id="rId309" xr:uid="{00000000-0004-0000-0100-000034010000}"/>
    <hyperlink ref="F1941" r:id="rId310" xr:uid="{00000000-0004-0000-0100-000035010000}"/>
    <hyperlink ref="F1944" r:id="rId311" xr:uid="{00000000-0004-0000-0100-000036010000}"/>
    <hyperlink ref="F1947" r:id="rId312" xr:uid="{00000000-0004-0000-0100-000037010000}"/>
    <hyperlink ref="F1952" r:id="rId313" xr:uid="{00000000-0004-0000-0100-000038010000}"/>
    <hyperlink ref="F1954" r:id="rId314" xr:uid="{00000000-0004-0000-0100-000039010000}"/>
    <hyperlink ref="F1956" r:id="rId315" xr:uid="{00000000-0004-0000-0100-00003A010000}"/>
    <hyperlink ref="F1962" r:id="rId316" xr:uid="{00000000-0004-0000-0100-00003B010000}"/>
    <hyperlink ref="F1967" r:id="rId317" xr:uid="{00000000-0004-0000-0100-00003C010000}"/>
    <hyperlink ref="F1972" r:id="rId318" xr:uid="{00000000-0004-0000-0100-00003D010000}"/>
    <hyperlink ref="F1982" r:id="rId319" xr:uid="{00000000-0004-0000-0100-00003E010000}"/>
    <hyperlink ref="F1995" r:id="rId320" xr:uid="{00000000-0004-0000-0100-00003F010000}"/>
    <hyperlink ref="F2008" r:id="rId321" xr:uid="{00000000-0004-0000-0100-000040010000}"/>
    <hyperlink ref="F2021" r:id="rId322" xr:uid="{00000000-0004-0000-0100-000041010000}"/>
    <hyperlink ref="F2026" r:id="rId323" xr:uid="{00000000-0004-0000-0100-000042010000}"/>
    <hyperlink ref="F2034" r:id="rId324" xr:uid="{00000000-0004-0000-0100-000043010000}"/>
    <hyperlink ref="F2039" r:id="rId325" xr:uid="{00000000-0004-0000-0100-000044010000}"/>
    <hyperlink ref="F2048" r:id="rId326" xr:uid="{00000000-0004-0000-0100-00004501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2"/>
  <sheetViews>
    <sheetView showGridLines="0" workbookViewId="0">
      <selection activeCell="J93" sqref="J9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86</v>
      </c>
    </row>
    <row r="3" spans="2:4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2:46" ht="24.9" customHeight="1">
      <c r="B4" s="22"/>
      <c r="D4" s="23" t="s">
        <v>119</v>
      </c>
      <c r="L4" s="22"/>
      <c r="M4" s="93" t="s">
        <v>11</v>
      </c>
      <c r="AT4" s="19" t="s">
        <v>4</v>
      </c>
    </row>
    <row r="5" spans="2:46" ht="6.9" customHeight="1">
      <c r="B5" s="22"/>
      <c r="L5" s="22"/>
    </row>
    <row r="6" spans="2:46" ht="12" customHeight="1">
      <c r="B6" s="22"/>
      <c r="D6" s="29" t="s">
        <v>17</v>
      </c>
      <c r="L6" s="22"/>
    </row>
    <row r="7" spans="2:4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</row>
    <row r="8" spans="2:46" ht="12" customHeight="1">
      <c r="B8" s="22"/>
      <c r="D8" s="29" t="s">
        <v>132</v>
      </c>
      <c r="L8" s="22"/>
    </row>
    <row r="9" spans="2:46" s="1" customFormat="1" ht="16.5" customHeight="1">
      <c r="B9" s="34"/>
      <c r="E9" s="352" t="s">
        <v>136</v>
      </c>
      <c r="F9" s="351"/>
      <c r="G9" s="351"/>
      <c r="H9" s="351"/>
      <c r="L9" s="34"/>
    </row>
    <row r="10" spans="2:46" s="1" customFormat="1" ht="12" customHeight="1">
      <c r="B10" s="34"/>
      <c r="D10" s="29" t="s">
        <v>3299</v>
      </c>
      <c r="L10" s="34"/>
    </row>
    <row r="11" spans="2:46" s="1" customFormat="1" ht="16.5" customHeight="1">
      <c r="B11" s="34"/>
      <c r="E11" s="339" t="s">
        <v>3300</v>
      </c>
      <c r="F11" s="351"/>
      <c r="G11" s="351"/>
      <c r="H11" s="351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9" t="s">
        <v>19</v>
      </c>
      <c r="F13" s="27" t="s">
        <v>3</v>
      </c>
      <c r="I13" s="29" t="s">
        <v>20</v>
      </c>
      <c r="J13" s="27" t="s">
        <v>3</v>
      </c>
      <c r="L13" s="34"/>
    </row>
    <row r="14" spans="2:46" s="1" customFormat="1" ht="12" customHeight="1">
      <c r="B14" s="34"/>
      <c r="D14" s="29" t="s">
        <v>21</v>
      </c>
      <c r="F14" s="27" t="s">
        <v>3301</v>
      </c>
      <c r="I14" s="29" t="s">
        <v>23</v>
      </c>
      <c r="J14" s="51" t="str">
        <f>'Rekapitulace stavby'!AN8</f>
        <v>10. 1. 2024</v>
      </c>
      <c r="L14" s="34"/>
    </row>
    <row r="15" spans="2:46" s="1" customFormat="1" ht="10.8" customHeight="1">
      <c r="B15" s="34"/>
      <c r="L15" s="34"/>
    </row>
    <row r="16" spans="2:46" s="1" customFormat="1" ht="12" customHeight="1">
      <c r="B16" s="34"/>
      <c r="D16" s="29" t="s">
        <v>25</v>
      </c>
      <c r="I16" s="29" t="s">
        <v>26</v>
      </c>
      <c r="J16" s="27" t="str">
        <f>IF('Rekapitulace stavby'!AN10="","",'Rekapitulace stavby'!AN10)</f>
        <v/>
      </c>
      <c r="L16" s="34"/>
    </row>
    <row r="17" spans="2:12" s="1" customFormat="1" ht="18" customHeight="1">
      <c r="B17" s="34"/>
      <c r="E17" s="27" t="str">
        <f>IF('Rekapitulace stavby'!E11="","",'Rekapitulace stavby'!E11)</f>
        <v xml:space="preserve"> </v>
      </c>
      <c r="I17" s="29" t="s">
        <v>28</v>
      </c>
      <c r="J17" s="27" t="str">
        <f>IF('Rekapitulace stavby'!AN11="","",'Rekapitulace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9" t="s">
        <v>29</v>
      </c>
      <c r="I19" s="29" t="s">
        <v>26</v>
      </c>
      <c r="J19" s="30" t="str">
        <f>'Rekapitulace stavby'!AN13</f>
        <v>Vyplň údaj</v>
      </c>
      <c r="L19" s="34"/>
    </row>
    <row r="20" spans="2:12" s="1" customFormat="1" ht="18" customHeight="1">
      <c r="B20" s="34"/>
      <c r="E20" s="354" t="str">
        <f>'Rekapitulace stavby'!E14</f>
        <v>Vyplň údaj</v>
      </c>
      <c r="F20" s="318"/>
      <c r="G20" s="318"/>
      <c r="H20" s="318"/>
      <c r="I20" s="29" t="s">
        <v>28</v>
      </c>
      <c r="J20" s="30" t="str">
        <f>'Rekapitulace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9" t="s">
        <v>31</v>
      </c>
      <c r="I22" s="29" t="s">
        <v>26</v>
      </c>
      <c r="J22" s="27" t="s">
        <v>3</v>
      </c>
      <c r="L22" s="34"/>
    </row>
    <row r="23" spans="2:12" s="1" customFormat="1" ht="18" customHeight="1">
      <c r="B23" s="34"/>
      <c r="E23" s="27" t="s">
        <v>3302</v>
      </c>
      <c r="I23" s="29" t="s">
        <v>28</v>
      </c>
      <c r="J23" s="27" t="s">
        <v>3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9" t="s">
        <v>34</v>
      </c>
      <c r="I25" s="29" t="s">
        <v>26</v>
      </c>
      <c r="J25" s="27" t="s">
        <v>3</v>
      </c>
      <c r="L25" s="34"/>
    </row>
    <row r="26" spans="2:12" s="1" customFormat="1" ht="18" customHeight="1">
      <c r="B26" s="34"/>
      <c r="E26" s="27" t="s">
        <v>3302</v>
      </c>
      <c r="I26" s="29" t="s">
        <v>28</v>
      </c>
      <c r="J26" s="27" t="s">
        <v>3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9" t="s">
        <v>36</v>
      </c>
      <c r="L28" s="34"/>
    </row>
    <row r="29" spans="2:12" s="7" customFormat="1" ht="16.5" customHeight="1">
      <c r="B29" s="94"/>
      <c r="E29" s="323" t="s">
        <v>3</v>
      </c>
      <c r="F29" s="323"/>
      <c r="G29" s="323"/>
      <c r="H29" s="323"/>
      <c r="L29" s="94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6" t="s">
        <v>38</v>
      </c>
      <c r="J32" s="65">
        <f>ROUND(J88, 2)</f>
        <v>0</v>
      </c>
      <c r="L32" s="34"/>
    </row>
    <row r="33" spans="2:12" s="1" customFormat="1" ht="6.9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>
      <c r="B34" s="34"/>
      <c r="F34" s="37" t="s">
        <v>40</v>
      </c>
      <c r="I34" s="37" t="s">
        <v>39</v>
      </c>
      <c r="J34" s="37" t="s">
        <v>41</v>
      </c>
      <c r="L34" s="34"/>
    </row>
    <row r="35" spans="2:12" s="1" customFormat="1" ht="14.4" customHeight="1">
      <c r="B35" s="34"/>
      <c r="D35" s="54" t="s">
        <v>42</v>
      </c>
      <c r="E35" s="29" t="s">
        <v>43</v>
      </c>
      <c r="F35" s="85">
        <f>ROUND((SUM(BE88:BE141)),  2)</f>
        <v>0</v>
      </c>
      <c r="I35" s="97">
        <v>0.21</v>
      </c>
      <c r="J35" s="85">
        <f>ROUND(((SUM(BE88:BE141))*I35),  2)</f>
        <v>0</v>
      </c>
      <c r="L35" s="34"/>
    </row>
    <row r="36" spans="2:12" s="1" customFormat="1" ht="14.4" customHeight="1">
      <c r="B36" s="34"/>
      <c r="E36" s="29" t="s">
        <v>44</v>
      </c>
      <c r="F36" s="85">
        <f>ROUND((SUM(BF88:BF141)),  2)</f>
        <v>0</v>
      </c>
      <c r="I36" s="97">
        <v>0.12</v>
      </c>
      <c r="J36" s="85">
        <f>ROUND(((SUM(BF88:BF141))*I36),  2)</f>
        <v>0</v>
      </c>
      <c r="L36" s="34"/>
    </row>
    <row r="37" spans="2:12" s="1" customFormat="1" ht="14.4" hidden="1" customHeight="1">
      <c r="B37" s="34"/>
      <c r="E37" s="29" t="s">
        <v>45</v>
      </c>
      <c r="F37" s="85">
        <f>ROUND((SUM(BG88:BG141)),  2)</f>
        <v>0</v>
      </c>
      <c r="I37" s="97">
        <v>0.21</v>
      </c>
      <c r="J37" s="85">
        <f>0</f>
        <v>0</v>
      </c>
      <c r="L37" s="34"/>
    </row>
    <row r="38" spans="2:12" s="1" customFormat="1" ht="14.4" hidden="1" customHeight="1">
      <c r="B38" s="34"/>
      <c r="E38" s="29" t="s">
        <v>46</v>
      </c>
      <c r="F38" s="85">
        <f>ROUND((SUM(BH88:BH141)),  2)</f>
        <v>0</v>
      </c>
      <c r="I38" s="97">
        <v>0.12</v>
      </c>
      <c r="J38" s="85">
        <f>0</f>
        <v>0</v>
      </c>
      <c r="L38" s="34"/>
    </row>
    <row r="39" spans="2:12" s="1" customFormat="1" ht="14.4" hidden="1" customHeight="1">
      <c r="B39" s="34"/>
      <c r="E39" s="29" t="s">
        <v>47</v>
      </c>
      <c r="F39" s="85">
        <f>ROUND((SUM(BI88:BI141)),  2)</f>
        <v>0</v>
      </c>
      <c r="I39" s="97">
        <v>0</v>
      </c>
      <c r="J39" s="85">
        <f>0</f>
        <v>0</v>
      </c>
      <c r="L39" s="34"/>
    </row>
    <row r="40" spans="2:12" s="1" customFormat="1" ht="6.9" customHeight="1">
      <c r="B40" s="34"/>
      <c r="L40" s="34"/>
    </row>
    <row r="41" spans="2:12" s="1" customFormat="1" ht="25.35" customHeight="1">
      <c r="B41" s="34"/>
      <c r="C41" s="98"/>
      <c r="D41" s="99" t="s">
        <v>48</v>
      </c>
      <c r="E41" s="56"/>
      <c r="F41" s="56"/>
      <c r="G41" s="100" t="s">
        <v>49</v>
      </c>
      <c r="H41" s="101" t="s">
        <v>50</v>
      </c>
      <c r="I41" s="56"/>
      <c r="J41" s="102">
        <f>SUM(J32:J39)</f>
        <v>0</v>
      </c>
      <c r="K41" s="103"/>
      <c r="L41" s="34"/>
    </row>
    <row r="42" spans="2:12" s="1" customFormat="1" ht="14.4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>
      <c r="B47" s="34"/>
      <c r="C47" s="23" t="s">
        <v>245</v>
      </c>
      <c r="L47" s="34"/>
    </row>
    <row r="48" spans="2:12" s="1" customFormat="1" ht="6.9" customHeight="1">
      <c r="B48" s="34"/>
      <c r="L48" s="34"/>
    </row>
    <row r="49" spans="2:47" s="1" customFormat="1" ht="12" customHeight="1">
      <c r="B49" s="34"/>
      <c r="C49" s="29" t="s">
        <v>17</v>
      </c>
      <c r="L49" s="34"/>
    </row>
    <row r="50" spans="2:47" s="1" customFormat="1" ht="16.5" customHeight="1">
      <c r="B50" s="34"/>
      <c r="E50" s="352" t="str">
        <f>E7</f>
        <v>Obecní dům Rudíkov - smlouva č. 1 - SO01, 10, 12</v>
      </c>
      <c r="F50" s="353"/>
      <c r="G50" s="353"/>
      <c r="H50" s="353"/>
      <c r="L50" s="34"/>
    </row>
    <row r="51" spans="2:47" ht="12" customHeight="1">
      <c r="B51" s="22"/>
      <c r="C51" s="29" t="s">
        <v>132</v>
      </c>
      <c r="L51" s="22"/>
    </row>
    <row r="52" spans="2:47" s="1" customFormat="1" ht="16.5" customHeight="1">
      <c r="B52" s="34"/>
      <c r="E52" s="352" t="s">
        <v>136</v>
      </c>
      <c r="F52" s="351"/>
      <c r="G52" s="351"/>
      <c r="H52" s="351"/>
      <c r="L52" s="34"/>
    </row>
    <row r="53" spans="2:47" s="1" customFormat="1" ht="12" customHeight="1">
      <c r="B53" s="34"/>
      <c r="C53" s="29" t="s">
        <v>3299</v>
      </c>
      <c r="L53" s="34"/>
    </row>
    <row r="54" spans="2:47" s="1" customFormat="1" ht="16.5" customHeight="1">
      <c r="B54" s="34"/>
      <c r="E54" s="339" t="str">
        <f>E11</f>
        <v>11 - PLYNOVÁ ZAŘÍZENÍ</v>
      </c>
      <c r="F54" s="351"/>
      <c r="G54" s="351"/>
      <c r="H54" s="351"/>
      <c r="L54" s="34"/>
    </row>
    <row r="55" spans="2:47" s="1" customFormat="1" ht="6.9" customHeight="1">
      <c r="B55" s="34"/>
      <c r="L55" s="34"/>
    </row>
    <row r="56" spans="2:47" s="1" customFormat="1" ht="12" customHeight="1">
      <c r="B56" s="34"/>
      <c r="C56" s="29" t="s">
        <v>21</v>
      </c>
      <c r="F56" s="27" t="str">
        <f>F14</f>
        <v>RUDÍKOV, P.Č. 2250/4, 2261, ST. 63, 2208/9</v>
      </c>
      <c r="I56" s="29" t="s">
        <v>23</v>
      </c>
      <c r="J56" s="51" t="str">
        <f>IF(J14="","",J14)</f>
        <v>10. 1. 2024</v>
      </c>
      <c r="L56" s="34"/>
    </row>
    <row r="57" spans="2:47" s="1" customFormat="1" ht="6.9" customHeight="1">
      <c r="B57" s="34"/>
      <c r="L57" s="34"/>
    </row>
    <row r="58" spans="2:47" s="1" customFormat="1" ht="15.15" customHeight="1">
      <c r="B58" s="34"/>
      <c r="C58" s="29" t="s">
        <v>25</v>
      </c>
      <c r="F58" s="27" t="str">
        <f>E17</f>
        <v xml:space="preserve"> </v>
      </c>
      <c r="I58" s="29" t="s">
        <v>31</v>
      </c>
      <c r="J58" s="32" t="str">
        <f>E23</f>
        <v>Ondřej Zikán</v>
      </c>
      <c r="L58" s="34"/>
    </row>
    <row r="59" spans="2:47" s="1" customFormat="1" ht="15.15" customHeight="1">
      <c r="B59" s="34"/>
      <c r="C59" s="29" t="s">
        <v>29</v>
      </c>
      <c r="F59" s="27" t="str">
        <f>IF(E20="","",E20)</f>
        <v>Vyplň údaj</v>
      </c>
      <c r="I59" s="29" t="s">
        <v>34</v>
      </c>
      <c r="J59" s="32" t="str">
        <f>E26</f>
        <v>Ondřej Zikán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4" t="s">
        <v>280</v>
      </c>
      <c r="D61" s="98"/>
      <c r="E61" s="98"/>
      <c r="F61" s="98"/>
      <c r="G61" s="98"/>
      <c r="H61" s="98"/>
      <c r="I61" s="98"/>
      <c r="J61" s="105" t="s">
        <v>281</v>
      </c>
      <c r="K61" s="98"/>
      <c r="L61" s="34"/>
    </row>
    <row r="62" spans="2:47" s="1" customFormat="1" ht="10.35" customHeight="1">
      <c r="B62" s="34"/>
      <c r="L62" s="34"/>
    </row>
    <row r="63" spans="2:47" s="1" customFormat="1" ht="22.8" customHeight="1">
      <c r="B63" s="34"/>
      <c r="C63" s="106" t="s">
        <v>70</v>
      </c>
      <c r="J63" s="65">
        <f>J88</f>
        <v>0</v>
      </c>
      <c r="L63" s="34"/>
      <c r="AU63" s="19" t="s">
        <v>287</v>
      </c>
    </row>
    <row r="64" spans="2:47" s="8" customFormat="1" ht="24.9" customHeight="1">
      <c r="B64" s="107"/>
      <c r="D64" s="108" t="s">
        <v>358</v>
      </c>
      <c r="E64" s="109"/>
      <c r="F64" s="109"/>
      <c r="G64" s="109"/>
      <c r="H64" s="109"/>
      <c r="I64" s="109"/>
      <c r="J64" s="110">
        <f>J89</f>
        <v>0</v>
      </c>
      <c r="L64" s="107"/>
    </row>
    <row r="65" spans="2:12" s="9" customFormat="1" ht="19.95" customHeight="1">
      <c r="B65" s="112"/>
      <c r="D65" s="113" t="s">
        <v>3303</v>
      </c>
      <c r="E65" s="114"/>
      <c r="F65" s="114"/>
      <c r="G65" s="114"/>
      <c r="H65" s="114"/>
      <c r="I65" s="114"/>
      <c r="J65" s="115">
        <f>J90</f>
        <v>0</v>
      </c>
      <c r="L65" s="112"/>
    </row>
    <row r="66" spans="2:12" s="9" customFormat="1" ht="19.95" customHeight="1">
      <c r="B66" s="112"/>
      <c r="D66" s="113" t="s">
        <v>3304</v>
      </c>
      <c r="E66" s="114"/>
      <c r="F66" s="114"/>
      <c r="G66" s="114"/>
      <c r="H66" s="114"/>
      <c r="I66" s="114"/>
      <c r="J66" s="115">
        <f>J135</f>
        <v>0</v>
      </c>
      <c r="L66" s="112"/>
    </row>
    <row r="67" spans="2:12" s="1" customFormat="1" ht="21.75" customHeight="1">
      <c r="B67" s="34"/>
      <c r="L67" s="34"/>
    </row>
    <row r="68" spans="2:12" s="1" customFormat="1" ht="6.9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4"/>
    </row>
    <row r="72" spans="2:12" s="1" customFormat="1" ht="6.9" customHeight="1">
      <c r="B72" s="45"/>
      <c r="C72" s="46"/>
      <c r="D72" s="46"/>
      <c r="E72" s="46"/>
      <c r="F72" s="46"/>
      <c r="G72" s="46"/>
      <c r="H72" s="46"/>
      <c r="I72" s="46"/>
      <c r="J72" s="46"/>
      <c r="K72" s="46"/>
      <c r="L72" s="34"/>
    </row>
    <row r="73" spans="2:12" s="1" customFormat="1" ht="24.9" customHeight="1">
      <c r="B73" s="34"/>
      <c r="C73" s="23" t="s">
        <v>393</v>
      </c>
      <c r="L73" s="34"/>
    </row>
    <row r="74" spans="2:12" s="1" customFormat="1" ht="6.9" customHeight="1">
      <c r="B74" s="34"/>
      <c r="L74" s="34"/>
    </row>
    <row r="75" spans="2:12" s="1" customFormat="1" ht="12" customHeight="1">
      <c r="B75" s="34"/>
      <c r="C75" s="29" t="s">
        <v>17</v>
      </c>
      <c r="L75" s="34"/>
    </row>
    <row r="76" spans="2:12" s="1" customFormat="1" ht="16.5" customHeight="1">
      <c r="B76" s="34"/>
      <c r="E76" s="352" t="str">
        <f>E7</f>
        <v>Obecní dům Rudíkov - smlouva č. 1 - SO01, 10, 12</v>
      </c>
      <c r="F76" s="353"/>
      <c r="G76" s="353"/>
      <c r="H76" s="353"/>
      <c r="L76" s="34"/>
    </row>
    <row r="77" spans="2:12" ht="12" customHeight="1">
      <c r="B77" s="22"/>
      <c r="C77" s="29" t="s">
        <v>132</v>
      </c>
      <c r="L77" s="22"/>
    </row>
    <row r="78" spans="2:12" s="1" customFormat="1" ht="16.5" customHeight="1">
      <c r="B78" s="34"/>
      <c r="E78" s="352" t="s">
        <v>136</v>
      </c>
      <c r="F78" s="351"/>
      <c r="G78" s="351"/>
      <c r="H78" s="351"/>
      <c r="L78" s="34"/>
    </row>
    <row r="79" spans="2:12" s="1" customFormat="1" ht="12" customHeight="1">
      <c r="B79" s="34"/>
      <c r="C79" s="29" t="s">
        <v>3299</v>
      </c>
      <c r="L79" s="34"/>
    </row>
    <row r="80" spans="2:12" s="1" customFormat="1" ht="16.5" customHeight="1">
      <c r="B80" s="34"/>
      <c r="E80" s="339" t="str">
        <f>E11</f>
        <v>11 - PLYNOVÁ ZAŘÍZENÍ</v>
      </c>
      <c r="F80" s="351"/>
      <c r="G80" s="351"/>
      <c r="H80" s="351"/>
      <c r="L80" s="34"/>
    </row>
    <row r="81" spans="2:65" s="1" customFormat="1" ht="6.9" customHeight="1">
      <c r="B81" s="34"/>
      <c r="L81" s="34"/>
    </row>
    <row r="82" spans="2:65" s="1" customFormat="1" ht="12" customHeight="1">
      <c r="B82" s="34"/>
      <c r="C82" s="29" t="s">
        <v>21</v>
      </c>
      <c r="F82" s="27" t="str">
        <f>F14</f>
        <v>RUDÍKOV, P.Č. 2250/4, 2261, ST. 63, 2208/9</v>
      </c>
      <c r="I82" s="29" t="s">
        <v>23</v>
      </c>
      <c r="J82" s="51" t="str">
        <f>IF(J14="","",J14)</f>
        <v>10. 1. 2024</v>
      </c>
      <c r="L82" s="34"/>
    </row>
    <row r="83" spans="2:65" s="1" customFormat="1" ht="6.9" customHeight="1">
      <c r="B83" s="34"/>
      <c r="L83" s="34"/>
    </row>
    <row r="84" spans="2:65" s="1" customFormat="1" ht="15.15" customHeight="1">
      <c r="B84" s="34"/>
      <c r="C84" s="29" t="s">
        <v>25</v>
      </c>
      <c r="F84" s="27" t="str">
        <f>E17</f>
        <v xml:space="preserve"> </v>
      </c>
      <c r="I84" s="29" t="s">
        <v>31</v>
      </c>
      <c r="J84" s="32" t="str">
        <f>E23</f>
        <v>Ondřej Zikán</v>
      </c>
      <c r="L84" s="34"/>
    </row>
    <row r="85" spans="2:65" s="1" customFormat="1" ht="15.15" customHeight="1">
      <c r="B85" s="34"/>
      <c r="C85" s="29" t="s">
        <v>29</v>
      </c>
      <c r="F85" s="27" t="str">
        <f>IF(E20="","",E20)</f>
        <v>Vyplň údaj</v>
      </c>
      <c r="I85" s="29" t="s">
        <v>34</v>
      </c>
      <c r="J85" s="32" t="str">
        <f>E26</f>
        <v>Ondřej Zikán</v>
      </c>
      <c r="L85" s="34"/>
    </row>
    <row r="86" spans="2:65" s="1" customFormat="1" ht="10.35" customHeight="1">
      <c r="B86" s="34"/>
      <c r="L86" s="34"/>
    </row>
    <row r="87" spans="2:65" s="10" customFormat="1" ht="29.25" customHeight="1">
      <c r="B87" s="117"/>
      <c r="C87" s="118" t="s">
        <v>394</v>
      </c>
      <c r="D87" s="119" t="s">
        <v>57</v>
      </c>
      <c r="E87" s="119" t="s">
        <v>53</v>
      </c>
      <c r="F87" s="119" t="s">
        <v>54</v>
      </c>
      <c r="G87" s="119" t="s">
        <v>395</v>
      </c>
      <c r="H87" s="119" t="s">
        <v>396</v>
      </c>
      <c r="I87" s="119" t="s">
        <v>397</v>
      </c>
      <c r="J87" s="119" t="s">
        <v>281</v>
      </c>
      <c r="K87" s="120" t="s">
        <v>398</v>
      </c>
      <c r="L87" s="117"/>
      <c r="M87" s="58" t="s">
        <v>3</v>
      </c>
      <c r="N87" s="59" t="s">
        <v>42</v>
      </c>
      <c r="O87" s="59" t="s">
        <v>399</v>
      </c>
      <c r="P87" s="59" t="s">
        <v>400</v>
      </c>
      <c r="Q87" s="59" t="s">
        <v>401</v>
      </c>
      <c r="R87" s="59" t="s">
        <v>402</v>
      </c>
      <c r="S87" s="59" t="s">
        <v>403</v>
      </c>
      <c r="T87" s="60" t="s">
        <v>404</v>
      </c>
    </row>
    <row r="88" spans="2:65" s="1" customFormat="1" ht="22.8" customHeight="1">
      <c r="B88" s="34"/>
      <c r="C88" s="63" t="s">
        <v>405</v>
      </c>
      <c r="J88" s="121">
        <f>BK88</f>
        <v>0</v>
      </c>
      <c r="L88" s="34"/>
      <c r="M88" s="61"/>
      <c r="N88" s="52"/>
      <c r="O88" s="52"/>
      <c r="P88" s="122">
        <f>P89</f>
        <v>0</v>
      </c>
      <c r="Q88" s="52"/>
      <c r="R88" s="122">
        <f>R89</f>
        <v>5.4869999999999988E-2</v>
      </c>
      <c r="S88" s="52"/>
      <c r="T88" s="123">
        <f>T89</f>
        <v>0</v>
      </c>
      <c r="AT88" s="19" t="s">
        <v>71</v>
      </c>
      <c r="AU88" s="19" t="s">
        <v>287</v>
      </c>
      <c r="BK88" s="124">
        <f>BK89</f>
        <v>0</v>
      </c>
    </row>
    <row r="89" spans="2:65" s="11" customFormat="1" ht="25.95" customHeight="1">
      <c r="B89" s="125"/>
      <c r="D89" s="126" t="s">
        <v>71</v>
      </c>
      <c r="E89" s="127" t="s">
        <v>1812</v>
      </c>
      <c r="F89" s="127" t="s">
        <v>1813</v>
      </c>
      <c r="I89" s="128"/>
      <c r="J89" s="129">
        <f>BK89</f>
        <v>0</v>
      </c>
      <c r="L89" s="125"/>
      <c r="M89" s="130"/>
      <c r="P89" s="131">
        <f>P90+P135</f>
        <v>0</v>
      </c>
      <c r="R89" s="131">
        <f>R90+R135</f>
        <v>5.4869999999999988E-2</v>
      </c>
      <c r="T89" s="132">
        <f>T90+T135</f>
        <v>0</v>
      </c>
      <c r="AR89" s="126" t="s">
        <v>80</v>
      </c>
      <c r="AT89" s="133" t="s">
        <v>71</v>
      </c>
      <c r="AU89" s="133" t="s">
        <v>72</v>
      </c>
      <c r="AY89" s="126" t="s">
        <v>408</v>
      </c>
      <c r="BK89" s="134">
        <f>BK90+BK135</f>
        <v>0</v>
      </c>
    </row>
    <row r="90" spans="2:65" s="11" customFormat="1" ht="22.8" customHeight="1">
      <c r="B90" s="125"/>
      <c r="D90" s="126" t="s">
        <v>71</v>
      </c>
      <c r="E90" s="135" t="s">
        <v>3305</v>
      </c>
      <c r="F90" s="135" t="s">
        <v>3306</v>
      </c>
      <c r="I90" s="128"/>
      <c r="J90" s="136">
        <f>BK90</f>
        <v>0</v>
      </c>
      <c r="L90" s="125"/>
      <c r="M90" s="130"/>
      <c r="P90" s="131">
        <f>SUM(P91:P134)</f>
        <v>0</v>
      </c>
      <c r="R90" s="131">
        <f>SUM(R91:R134)</f>
        <v>5.4469999999999991E-2</v>
      </c>
      <c r="T90" s="132">
        <f>SUM(T91:T134)</f>
        <v>0</v>
      </c>
      <c r="AR90" s="126" t="s">
        <v>80</v>
      </c>
      <c r="AT90" s="133" t="s">
        <v>71</v>
      </c>
      <c r="AU90" s="133" t="s">
        <v>76</v>
      </c>
      <c r="AY90" s="126" t="s">
        <v>408</v>
      </c>
      <c r="BK90" s="134">
        <f>SUM(BK91:BK134)</f>
        <v>0</v>
      </c>
    </row>
    <row r="91" spans="2:65" s="1" customFormat="1" ht="33" customHeight="1">
      <c r="B91" s="137"/>
      <c r="C91" s="138" t="s">
        <v>76</v>
      </c>
      <c r="D91" s="138" t="s">
        <v>411</v>
      </c>
      <c r="E91" s="139" t="s">
        <v>3307</v>
      </c>
      <c r="F91" s="140" t="s">
        <v>3308</v>
      </c>
      <c r="G91" s="141" t="s">
        <v>650</v>
      </c>
      <c r="H91" s="142">
        <v>1</v>
      </c>
      <c r="I91" s="143"/>
      <c r="J91" s="144">
        <f>ROUND(I91*H91,2)</f>
        <v>0</v>
      </c>
      <c r="K91" s="140" t="s">
        <v>414</v>
      </c>
      <c r="L91" s="34"/>
      <c r="M91" s="145" t="s">
        <v>3</v>
      </c>
      <c r="N91" s="146" t="s">
        <v>43</v>
      </c>
      <c r="P91" s="147">
        <f>O91*H91</f>
        <v>0</v>
      </c>
      <c r="Q91" s="147">
        <v>1.47E-3</v>
      </c>
      <c r="R91" s="147">
        <f>Q91*H91</f>
        <v>1.47E-3</v>
      </c>
      <c r="S91" s="147">
        <v>0</v>
      </c>
      <c r="T91" s="148">
        <f>S91*H91</f>
        <v>0</v>
      </c>
      <c r="AR91" s="149" t="s">
        <v>98</v>
      </c>
      <c r="AT91" s="149" t="s">
        <v>411</v>
      </c>
      <c r="AU91" s="149" t="s">
        <v>80</v>
      </c>
      <c r="AY91" s="19" t="s">
        <v>408</v>
      </c>
      <c r="BE91" s="150">
        <f>IF(N91="základní",J91,0)</f>
        <v>0</v>
      </c>
      <c r="BF91" s="150">
        <f>IF(N91="snížená",J91,0)</f>
        <v>0</v>
      </c>
      <c r="BG91" s="150">
        <f>IF(N91="zákl. přenesená",J91,0)</f>
        <v>0</v>
      </c>
      <c r="BH91" s="150">
        <f>IF(N91="sníž. přenesená",J91,0)</f>
        <v>0</v>
      </c>
      <c r="BI91" s="150">
        <f>IF(N91="nulová",J91,0)</f>
        <v>0</v>
      </c>
      <c r="BJ91" s="19" t="s">
        <v>76</v>
      </c>
      <c r="BK91" s="150">
        <f>ROUND(I91*H91,2)</f>
        <v>0</v>
      </c>
      <c r="BL91" s="19" t="s">
        <v>98</v>
      </c>
      <c r="BM91" s="149" t="s">
        <v>3309</v>
      </c>
    </row>
    <row r="92" spans="2:65" s="1" customFormat="1">
      <c r="B92" s="34"/>
      <c r="D92" s="151" t="s">
        <v>417</v>
      </c>
      <c r="F92" s="152" t="s">
        <v>3310</v>
      </c>
      <c r="I92" s="153"/>
      <c r="L92" s="34"/>
      <c r="M92" s="154"/>
      <c r="T92" s="55"/>
      <c r="AT92" s="19" t="s">
        <v>417</v>
      </c>
      <c r="AU92" s="19" t="s">
        <v>80</v>
      </c>
    </row>
    <row r="93" spans="2:65" s="12" customFormat="1">
      <c r="B93" s="155"/>
      <c r="D93" s="156" t="s">
        <v>419</v>
      </c>
      <c r="E93" s="157" t="s">
        <v>3</v>
      </c>
      <c r="F93" s="158" t="s">
        <v>3311</v>
      </c>
      <c r="H93" s="159">
        <v>1</v>
      </c>
      <c r="I93" s="160"/>
      <c r="L93" s="155"/>
      <c r="M93" s="161"/>
      <c r="T93" s="162"/>
      <c r="AT93" s="157" t="s">
        <v>419</v>
      </c>
      <c r="AU93" s="157" t="s">
        <v>80</v>
      </c>
      <c r="AV93" s="12" t="s">
        <v>80</v>
      </c>
      <c r="AW93" s="12" t="s">
        <v>33</v>
      </c>
      <c r="AX93" s="12" t="s">
        <v>76</v>
      </c>
      <c r="AY93" s="157" t="s">
        <v>408</v>
      </c>
    </row>
    <row r="94" spans="2:65" s="1" customFormat="1" ht="33" customHeight="1">
      <c r="B94" s="137"/>
      <c r="C94" s="138" t="s">
        <v>80</v>
      </c>
      <c r="D94" s="138" t="s">
        <v>411</v>
      </c>
      <c r="E94" s="139" t="s">
        <v>3312</v>
      </c>
      <c r="F94" s="140" t="s">
        <v>3313</v>
      </c>
      <c r="G94" s="141" t="s">
        <v>650</v>
      </c>
      <c r="H94" s="142">
        <v>1</v>
      </c>
      <c r="I94" s="143"/>
      <c r="J94" s="144">
        <f>ROUND(I94*H94,2)</f>
        <v>0</v>
      </c>
      <c r="K94" s="140" t="s">
        <v>414</v>
      </c>
      <c r="L94" s="34"/>
      <c r="M94" s="145" t="s">
        <v>3</v>
      </c>
      <c r="N94" s="146" t="s">
        <v>43</v>
      </c>
      <c r="P94" s="147">
        <f>O94*H94</f>
        <v>0</v>
      </c>
      <c r="Q94" s="147">
        <v>1.8500000000000001E-3</v>
      </c>
      <c r="R94" s="147">
        <f>Q94*H94</f>
        <v>1.8500000000000001E-3</v>
      </c>
      <c r="S94" s="147">
        <v>0</v>
      </c>
      <c r="T94" s="148">
        <f>S94*H94</f>
        <v>0</v>
      </c>
      <c r="AR94" s="149" t="s">
        <v>98</v>
      </c>
      <c r="AT94" s="149" t="s">
        <v>411</v>
      </c>
      <c r="AU94" s="149" t="s">
        <v>80</v>
      </c>
      <c r="AY94" s="19" t="s">
        <v>408</v>
      </c>
      <c r="BE94" s="150">
        <f>IF(N94="základní",J94,0)</f>
        <v>0</v>
      </c>
      <c r="BF94" s="150">
        <f>IF(N94="snížená",J94,0)</f>
        <v>0</v>
      </c>
      <c r="BG94" s="150">
        <f>IF(N94="zákl. přenesená",J94,0)</f>
        <v>0</v>
      </c>
      <c r="BH94" s="150">
        <f>IF(N94="sníž. přenesená",J94,0)</f>
        <v>0</v>
      </c>
      <c r="BI94" s="150">
        <f>IF(N94="nulová",J94,0)</f>
        <v>0</v>
      </c>
      <c r="BJ94" s="19" t="s">
        <v>76</v>
      </c>
      <c r="BK94" s="150">
        <f>ROUND(I94*H94,2)</f>
        <v>0</v>
      </c>
      <c r="BL94" s="19" t="s">
        <v>98</v>
      </c>
      <c r="BM94" s="149" t="s">
        <v>3314</v>
      </c>
    </row>
    <row r="95" spans="2:65" s="1" customFormat="1">
      <c r="B95" s="34"/>
      <c r="D95" s="151" t="s">
        <v>417</v>
      </c>
      <c r="F95" s="152" t="s">
        <v>3315</v>
      </c>
      <c r="I95" s="153"/>
      <c r="L95" s="34"/>
      <c r="M95" s="154"/>
      <c r="T95" s="55"/>
      <c r="AT95" s="19" t="s">
        <v>417</v>
      </c>
      <c r="AU95" s="19" t="s">
        <v>80</v>
      </c>
    </row>
    <row r="96" spans="2:65" s="12" customFormat="1">
      <c r="B96" s="155"/>
      <c r="D96" s="156" t="s">
        <v>419</v>
      </c>
      <c r="E96" s="157" t="s">
        <v>3</v>
      </c>
      <c r="F96" s="158" t="s">
        <v>3311</v>
      </c>
      <c r="H96" s="159">
        <v>1</v>
      </c>
      <c r="I96" s="160"/>
      <c r="L96" s="155"/>
      <c r="M96" s="161"/>
      <c r="T96" s="162"/>
      <c r="AT96" s="157" t="s">
        <v>419</v>
      </c>
      <c r="AU96" s="157" t="s">
        <v>80</v>
      </c>
      <c r="AV96" s="12" t="s">
        <v>80</v>
      </c>
      <c r="AW96" s="12" t="s">
        <v>33</v>
      </c>
      <c r="AX96" s="12" t="s">
        <v>76</v>
      </c>
      <c r="AY96" s="157" t="s">
        <v>408</v>
      </c>
    </row>
    <row r="97" spans="2:65" s="1" customFormat="1" ht="33" customHeight="1">
      <c r="B97" s="137"/>
      <c r="C97" s="138" t="s">
        <v>114</v>
      </c>
      <c r="D97" s="138" t="s">
        <v>411</v>
      </c>
      <c r="E97" s="139" t="s">
        <v>3316</v>
      </c>
      <c r="F97" s="140" t="s">
        <v>3317</v>
      </c>
      <c r="G97" s="141" t="s">
        <v>650</v>
      </c>
      <c r="H97" s="142">
        <v>6</v>
      </c>
      <c r="I97" s="143"/>
      <c r="J97" s="144">
        <f>ROUND(I97*H97,2)</f>
        <v>0</v>
      </c>
      <c r="K97" s="140" t="s">
        <v>414</v>
      </c>
      <c r="L97" s="34"/>
      <c r="M97" s="145" t="s">
        <v>3</v>
      </c>
      <c r="N97" s="146" t="s">
        <v>43</v>
      </c>
      <c r="P97" s="147">
        <f>O97*H97</f>
        <v>0</v>
      </c>
      <c r="Q97" s="147">
        <v>2.7000000000000001E-3</v>
      </c>
      <c r="R97" s="147">
        <f>Q97*H97</f>
        <v>1.6199999999999999E-2</v>
      </c>
      <c r="S97" s="147">
        <v>0</v>
      </c>
      <c r="T97" s="148">
        <f>S97*H97</f>
        <v>0</v>
      </c>
      <c r="AR97" s="149" t="s">
        <v>98</v>
      </c>
      <c r="AT97" s="149" t="s">
        <v>411</v>
      </c>
      <c r="AU97" s="149" t="s">
        <v>80</v>
      </c>
      <c r="AY97" s="19" t="s">
        <v>408</v>
      </c>
      <c r="BE97" s="150">
        <f>IF(N97="základní",J97,0)</f>
        <v>0</v>
      </c>
      <c r="BF97" s="150">
        <f>IF(N97="snížená",J97,0)</f>
        <v>0</v>
      </c>
      <c r="BG97" s="150">
        <f>IF(N97="zákl. přenesená",J97,0)</f>
        <v>0</v>
      </c>
      <c r="BH97" s="150">
        <f>IF(N97="sníž. přenesená",J97,0)</f>
        <v>0</v>
      </c>
      <c r="BI97" s="150">
        <f>IF(N97="nulová",J97,0)</f>
        <v>0</v>
      </c>
      <c r="BJ97" s="19" t="s">
        <v>76</v>
      </c>
      <c r="BK97" s="150">
        <f>ROUND(I97*H97,2)</f>
        <v>0</v>
      </c>
      <c r="BL97" s="19" t="s">
        <v>98</v>
      </c>
      <c r="BM97" s="149" t="s">
        <v>3318</v>
      </c>
    </row>
    <row r="98" spans="2:65" s="1" customFormat="1">
      <c r="B98" s="34"/>
      <c r="D98" s="151" t="s">
        <v>417</v>
      </c>
      <c r="F98" s="152" t="s">
        <v>3319</v>
      </c>
      <c r="I98" s="153"/>
      <c r="L98" s="34"/>
      <c r="M98" s="154"/>
      <c r="T98" s="55"/>
      <c r="AT98" s="19" t="s">
        <v>417</v>
      </c>
      <c r="AU98" s="19" t="s">
        <v>80</v>
      </c>
    </row>
    <row r="99" spans="2:65" s="12" customFormat="1">
      <c r="B99" s="155"/>
      <c r="D99" s="156" t="s">
        <v>419</v>
      </c>
      <c r="E99" s="157" t="s">
        <v>3</v>
      </c>
      <c r="F99" s="158" t="s">
        <v>3320</v>
      </c>
      <c r="H99" s="159">
        <v>6</v>
      </c>
      <c r="I99" s="160"/>
      <c r="L99" s="155"/>
      <c r="M99" s="161"/>
      <c r="T99" s="162"/>
      <c r="AT99" s="157" t="s">
        <v>419</v>
      </c>
      <c r="AU99" s="157" t="s">
        <v>80</v>
      </c>
      <c r="AV99" s="12" t="s">
        <v>80</v>
      </c>
      <c r="AW99" s="12" t="s">
        <v>33</v>
      </c>
      <c r="AX99" s="12" t="s">
        <v>76</v>
      </c>
      <c r="AY99" s="157" t="s">
        <v>408</v>
      </c>
    </row>
    <row r="100" spans="2:65" s="1" customFormat="1" ht="24.15" customHeight="1">
      <c r="B100" s="137"/>
      <c r="C100" s="138" t="s">
        <v>415</v>
      </c>
      <c r="D100" s="138" t="s">
        <v>411</v>
      </c>
      <c r="E100" s="139" t="s">
        <v>3321</v>
      </c>
      <c r="F100" s="140" t="s">
        <v>3322</v>
      </c>
      <c r="G100" s="141" t="s">
        <v>650</v>
      </c>
      <c r="H100" s="142">
        <v>1</v>
      </c>
      <c r="I100" s="143"/>
      <c r="J100" s="144">
        <f>ROUND(I100*H100,2)</f>
        <v>0</v>
      </c>
      <c r="K100" s="140" t="s">
        <v>414</v>
      </c>
      <c r="L100" s="34"/>
      <c r="M100" s="145" t="s">
        <v>3</v>
      </c>
      <c r="N100" s="146" t="s">
        <v>43</v>
      </c>
      <c r="P100" s="147">
        <f>O100*H100</f>
        <v>0</v>
      </c>
      <c r="Q100" s="147">
        <v>3.7799999999999999E-3</v>
      </c>
      <c r="R100" s="147">
        <f>Q100*H100</f>
        <v>3.7799999999999999E-3</v>
      </c>
      <c r="S100" s="147">
        <v>0</v>
      </c>
      <c r="T100" s="148">
        <f>S100*H100</f>
        <v>0</v>
      </c>
      <c r="AR100" s="149" t="s">
        <v>98</v>
      </c>
      <c r="AT100" s="149" t="s">
        <v>411</v>
      </c>
      <c r="AU100" s="149" t="s">
        <v>80</v>
      </c>
      <c r="AY100" s="19" t="s">
        <v>408</v>
      </c>
      <c r="BE100" s="150">
        <f>IF(N100="základní",J100,0)</f>
        <v>0</v>
      </c>
      <c r="BF100" s="150">
        <f>IF(N100="snížená",J100,0)</f>
        <v>0</v>
      </c>
      <c r="BG100" s="150">
        <f>IF(N100="zákl. přenesená",J100,0)</f>
        <v>0</v>
      </c>
      <c r="BH100" s="150">
        <f>IF(N100="sníž. přenesená",J100,0)</f>
        <v>0</v>
      </c>
      <c r="BI100" s="150">
        <f>IF(N100="nulová",J100,0)</f>
        <v>0</v>
      </c>
      <c r="BJ100" s="19" t="s">
        <v>76</v>
      </c>
      <c r="BK100" s="150">
        <f>ROUND(I100*H100,2)</f>
        <v>0</v>
      </c>
      <c r="BL100" s="19" t="s">
        <v>98</v>
      </c>
      <c r="BM100" s="149" t="s">
        <v>3323</v>
      </c>
    </row>
    <row r="101" spans="2:65" s="1" customFormat="1">
      <c r="B101" s="34"/>
      <c r="D101" s="151" t="s">
        <v>417</v>
      </c>
      <c r="F101" s="152" t="s">
        <v>3324</v>
      </c>
      <c r="I101" s="153"/>
      <c r="L101" s="34"/>
      <c r="M101" s="154"/>
      <c r="T101" s="55"/>
      <c r="AT101" s="19" t="s">
        <v>417</v>
      </c>
      <c r="AU101" s="19" t="s">
        <v>80</v>
      </c>
    </row>
    <row r="102" spans="2:65" s="1" customFormat="1" ht="24.15" customHeight="1">
      <c r="B102" s="137"/>
      <c r="C102" s="177" t="s">
        <v>437</v>
      </c>
      <c r="D102" s="177" t="s">
        <v>513</v>
      </c>
      <c r="E102" s="178" t="s">
        <v>3325</v>
      </c>
      <c r="F102" s="179" t="s">
        <v>3326</v>
      </c>
      <c r="G102" s="180" t="s">
        <v>561</v>
      </c>
      <c r="H102" s="181">
        <v>1</v>
      </c>
      <c r="I102" s="182"/>
      <c r="J102" s="183">
        <f>ROUND(I102*H102,2)</f>
        <v>0</v>
      </c>
      <c r="K102" s="179" t="s">
        <v>3327</v>
      </c>
      <c r="L102" s="184"/>
      <c r="M102" s="185" t="s">
        <v>3</v>
      </c>
      <c r="N102" s="186" t="s">
        <v>43</v>
      </c>
      <c r="P102" s="147">
        <f>O102*H102</f>
        <v>0</v>
      </c>
      <c r="Q102" s="147">
        <v>0.01</v>
      </c>
      <c r="R102" s="147">
        <f>Q102*H102</f>
        <v>0.01</v>
      </c>
      <c r="S102" s="147">
        <v>0</v>
      </c>
      <c r="T102" s="148">
        <f>S102*H102</f>
        <v>0</v>
      </c>
      <c r="AR102" s="149" t="s">
        <v>616</v>
      </c>
      <c r="AT102" s="149" t="s">
        <v>513</v>
      </c>
      <c r="AU102" s="149" t="s">
        <v>80</v>
      </c>
      <c r="AY102" s="19" t="s">
        <v>408</v>
      </c>
      <c r="BE102" s="150">
        <f>IF(N102="základní",J102,0)</f>
        <v>0</v>
      </c>
      <c r="BF102" s="150">
        <f>IF(N102="snížená",J102,0)</f>
        <v>0</v>
      </c>
      <c r="BG102" s="150">
        <f>IF(N102="zákl. přenesená",J102,0)</f>
        <v>0</v>
      </c>
      <c r="BH102" s="150">
        <f>IF(N102="sníž. přenesená",J102,0)</f>
        <v>0</v>
      </c>
      <c r="BI102" s="150">
        <f>IF(N102="nulová",J102,0)</f>
        <v>0</v>
      </c>
      <c r="BJ102" s="19" t="s">
        <v>76</v>
      </c>
      <c r="BK102" s="150">
        <f>ROUND(I102*H102,2)</f>
        <v>0</v>
      </c>
      <c r="BL102" s="19" t="s">
        <v>98</v>
      </c>
      <c r="BM102" s="149" t="s">
        <v>3328</v>
      </c>
    </row>
    <row r="103" spans="2:65" s="1" customFormat="1" ht="24.15" customHeight="1">
      <c r="B103" s="137"/>
      <c r="C103" s="177" t="s">
        <v>452</v>
      </c>
      <c r="D103" s="177" t="s">
        <v>513</v>
      </c>
      <c r="E103" s="178" t="s">
        <v>3329</v>
      </c>
      <c r="F103" s="179" t="s">
        <v>3330</v>
      </c>
      <c r="G103" s="180" t="s">
        <v>561</v>
      </c>
      <c r="H103" s="181">
        <v>1</v>
      </c>
      <c r="I103" s="182"/>
      <c r="J103" s="183">
        <f>ROUND(I103*H103,2)</f>
        <v>0</v>
      </c>
      <c r="K103" s="179" t="s">
        <v>3327</v>
      </c>
      <c r="L103" s="184"/>
      <c r="M103" s="185" t="s">
        <v>3</v>
      </c>
      <c r="N103" s="186" t="s">
        <v>43</v>
      </c>
      <c r="P103" s="147">
        <f>O103*H103</f>
        <v>0</v>
      </c>
      <c r="Q103" s="147">
        <v>0.01</v>
      </c>
      <c r="R103" s="147">
        <f>Q103*H103</f>
        <v>0.01</v>
      </c>
      <c r="S103" s="147">
        <v>0</v>
      </c>
      <c r="T103" s="148">
        <f>S103*H103</f>
        <v>0</v>
      </c>
      <c r="AR103" s="149" t="s">
        <v>616</v>
      </c>
      <c r="AT103" s="149" t="s">
        <v>513</v>
      </c>
      <c r="AU103" s="149" t="s">
        <v>80</v>
      </c>
      <c r="AY103" s="19" t="s">
        <v>408</v>
      </c>
      <c r="BE103" s="150">
        <f>IF(N103="základní",J103,0)</f>
        <v>0</v>
      </c>
      <c r="BF103" s="150">
        <f>IF(N103="snížená",J103,0)</f>
        <v>0</v>
      </c>
      <c r="BG103" s="150">
        <f>IF(N103="zákl. přenesená",J103,0)</f>
        <v>0</v>
      </c>
      <c r="BH103" s="150">
        <f>IF(N103="sníž. přenesená",J103,0)</f>
        <v>0</v>
      </c>
      <c r="BI103" s="150">
        <f>IF(N103="nulová",J103,0)</f>
        <v>0</v>
      </c>
      <c r="BJ103" s="19" t="s">
        <v>76</v>
      </c>
      <c r="BK103" s="150">
        <f>ROUND(I103*H103,2)</f>
        <v>0</v>
      </c>
      <c r="BL103" s="19" t="s">
        <v>98</v>
      </c>
      <c r="BM103" s="149" t="s">
        <v>3331</v>
      </c>
    </row>
    <row r="104" spans="2:65" s="1" customFormat="1" ht="24.15" customHeight="1">
      <c r="B104" s="137"/>
      <c r="C104" s="138" t="s">
        <v>458</v>
      </c>
      <c r="D104" s="138" t="s">
        <v>411</v>
      </c>
      <c r="E104" s="139" t="s">
        <v>3332</v>
      </c>
      <c r="F104" s="140" t="s">
        <v>3333</v>
      </c>
      <c r="G104" s="141" t="s">
        <v>561</v>
      </c>
      <c r="H104" s="142">
        <v>1</v>
      </c>
      <c r="I104" s="143"/>
      <c r="J104" s="144">
        <f>ROUND(I104*H104,2)</f>
        <v>0</v>
      </c>
      <c r="K104" s="140" t="s">
        <v>414</v>
      </c>
      <c r="L104" s="34"/>
      <c r="M104" s="145" t="s">
        <v>3</v>
      </c>
      <c r="N104" s="146" t="s">
        <v>43</v>
      </c>
      <c r="P104" s="147">
        <f>O104*H104</f>
        <v>0</v>
      </c>
      <c r="Q104" s="147">
        <v>3.3800000000000002E-3</v>
      </c>
      <c r="R104" s="147">
        <f>Q104*H104</f>
        <v>3.3800000000000002E-3</v>
      </c>
      <c r="S104" s="147">
        <v>0</v>
      </c>
      <c r="T104" s="148">
        <f>S104*H104</f>
        <v>0</v>
      </c>
      <c r="AR104" s="149" t="s">
        <v>98</v>
      </c>
      <c r="AT104" s="149" t="s">
        <v>411</v>
      </c>
      <c r="AU104" s="149" t="s">
        <v>80</v>
      </c>
      <c r="AY104" s="19" t="s">
        <v>408</v>
      </c>
      <c r="BE104" s="150">
        <f>IF(N104="základní",J104,0)</f>
        <v>0</v>
      </c>
      <c r="BF104" s="150">
        <f>IF(N104="snížená",J104,0)</f>
        <v>0</v>
      </c>
      <c r="BG104" s="150">
        <f>IF(N104="zákl. přenesená",J104,0)</f>
        <v>0</v>
      </c>
      <c r="BH104" s="150">
        <f>IF(N104="sníž. přenesená",J104,0)</f>
        <v>0</v>
      </c>
      <c r="BI104" s="150">
        <f>IF(N104="nulová",J104,0)</f>
        <v>0</v>
      </c>
      <c r="BJ104" s="19" t="s">
        <v>76</v>
      </c>
      <c r="BK104" s="150">
        <f>ROUND(I104*H104,2)</f>
        <v>0</v>
      </c>
      <c r="BL104" s="19" t="s">
        <v>98</v>
      </c>
      <c r="BM104" s="149" t="s">
        <v>3334</v>
      </c>
    </row>
    <row r="105" spans="2:65" s="1" customFormat="1">
      <c r="B105" s="34"/>
      <c r="D105" s="151" t="s">
        <v>417</v>
      </c>
      <c r="F105" s="152" t="s">
        <v>3335</v>
      </c>
      <c r="I105" s="153"/>
      <c r="L105" s="34"/>
      <c r="M105" s="154"/>
      <c r="T105" s="55"/>
      <c r="AT105" s="19" t="s">
        <v>417</v>
      </c>
      <c r="AU105" s="19" t="s">
        <v>80</v>
      </c>
    </row>
    <row r="106" spans="2:65" s="1" customFormat="1" ht="16.5" customHeight="1">
      <c r="B106" s="137"/>
      <c r="C106" s="138" t="s">
        <v>470</v>
      </c>
      <c r="D106" s="138" t="s">
        <v>411</v>
      </c>
      <c r="E106" s="139" t="s">
        <v>3336</v>
      </c>
      <c r="F106" s="140" t="s">
        <v>3337</v>
      </c>
      <c r="G106" s="141" t="s">
        <v>561</v>
      </c>
      <c r="H106" s="142">
        <v>1</v>
      </c>
      <c r="I106" s="143"/>
      <c r="J106" s="144">
        <f>ROUND(I106*H106,2)</f>
        <v>0</v>
      </c>
      <c r="K106" s="140" t="s">
        <v>414</v>
      </c>
      <c r="L106" s="34"/>
      <c r="M106" s="145" t="s">
        <v>3</v>
      </c>
      <c r="N106" s="146" t="s">
        <v>43</v>
      </c>
      <c r="P106" s="147">
        <f>O106*H106</f>
        <v>0</v>
      </c>
      <c r="Q106" s="147">
        <v>2.2000000000000001E-4</v>
      </c>
      <c r="R106" s="147">
        <f>Q106*H106</f>
        <v>2.2000000000000001E-4</v>
      </c>
      <c r="S106" s="147">
        <v>0</v>
      </c>
      <c r="T106" s="148">
        <f>S106*H106</f>
        <v>0</v>
      </c>
      <c r="AR106" s="149" t="s">
        <v>98</v>
      </c>
      <c r="AT106" s="149" t="s">
        <v>411</v>
      </c>
      <c r="AU106" s="149" t="s">
        <v>80</v>
      </c>
      <c r="AY106" s="19" t="s">
        <v>408</v>
      </c>
      <c r="BE106" s="150">
        <f>IF(N106="základní",J106,0)</f>
        <v>0</v>
      </c>
      <c r="BF106" s="150">
        <f>IF(N106="snížená",J106,0)</f>
        <v>0</v>
      </c>
      <c r="BG106" s="150">
        <f>IF(N106="zákl. přenesená",J106,0)</f>
        <v>0</v>
      </c>
      <c r="BH106" s="150">
        <f>IF(N106="sníž. přenesená",J106,0)</f>
        <v>0</v>
      </c>
      <c r="BI106" s="150">
        <f>IF(N106="nulová",J106,0)</f>
        <v>0</v>
      </c>
      <c r="BJ106" s="19" t="s">
        <v>76</v>
      </c>
      <c r="BK106" s="150">
        <f>ROUND(I106*H106,2)</f>
        <v>0</v>
      </c>
      <c r="BL106" s="19" t="s">
        <v>98</v>
      </c>
      <c r="BM106" s="149" t="s">
        <v>3338</v>
      </c>
    </row>
    <row r="107" spans="2:65" s="1" customFormat="1">
      <c r="B107" s="34"/>
      <c r="D107" s="151" t="s">
        <v>417</v>
      </c>
      <c r="F107" s="152" t="s">
        <v>3339</v>
      </c>
      <c r="I107" s="153"/>
      <c r="L107" s="34"/>
      <c r="M107" s="154"/>
      <c r="T107" s="55"/>
      <c r="AT107" s="19" t="s">
        <v>417</v>
      </c>
      <c r="AU107" s="19" t="s">
        <v>80</v>
      </c>
    </row>
    <row r="108" spans="2:65" s="1" customFormat="1" ht="24.15" customHeight="1">
      <c r="B108" s="137"/>
      <c r="C108" s="138" t="s">
        <v>107</v>
      </c>
      <c r="D108" s="138" t="s">
        <v>411</v>
      </c>
      <c r="E108" s="139" t="s">
        <v>3340</v>
      </c>
      <c r="F108" s="140" t="s">
        <v>3341</v>
      </c>
      <c r="G108" s="141" t="s">
        <v>650</v>
      </c>
      <c r="H108" s="142">
        <v>8</v>
      </c>
      <c r="I108" s="143"/>
      <c r="J108" s="144">
        <f>ROUND(I108*H108,2)</f>
        <v>0</v>
      </c>
      <c r="K108" s="140" t="s">
        <v>414</v>
      </c>
      <c r="L108" s="34"/>
      <c r="M108" s="145" t="s">
        <v>3</v>
      </c>
      <c r="N108" s="146" t="s">
        <v>43</v>
      </c>
      <c r="P108" s="147">
        <f>O108*H108</f>
        <v>0</v>
      </c>
      <c r="Q108" s="147">
        <v>0</v>
      </c>
      <c r="R108" s="147">
        <f>Q108*H108</f>
        <v>0</v>
      </c>
      <c r="S108" s="147">
        <v>0</v>
      </c>
      <c r="T108" s="148">
        <f>S108*H108</f>
        <v>0</v>
      </c>
      <c r="AR108" s="149" t="s">
        <v>98</v>
      </c>
      <c r="AT108" s="149" t="s">
        <v>411</v>
      </c>
      <c r="AU108" s="149" t="s">
        <v>80</v>
      </c>
      <c r="AY108" s="19" t="s">
        <v>408</v>
      </c>
      <c r="BE108" s="150">
        <f>IF(N108="základní",J108,0)</f>
        <v>0</v>
      </c>
      <c r="BF108" s="150">
        <f>IF(N108="snížená",J108,0)</f>
        <v>0</v>
      </c>
      <c r="BG108" s="150">
        <f>IF(N108="zákl. přenesená",J108,0)</f>
        <v>0</v>
      </c>
      <c r="BH108" s="150">
        <f>IF(N108="sníž. přenesená",J108,0)</f>
        <v>0</v>
      </c>
      <c r="BI108" s="150">
        <f>IF(N108="nulová",J108,0)</f>
        <v>0</v>
      </c>
      <c r="BJ108" s="19" t="s">
        <v>76</v>
      </c>
      <c r="BK108" s="150">
        <f>ROUND(I108*H108,2)</f>
        <v>0</v>
      </c>
      <c r="BL108" s="19" t="s">
        <v>98</v>
      </c>
      <c r="BM108" s="149" t="s">
        <v>3342</v>
      </c>
    </row>
    <row r="109" spans="2:65" s="1" customFormat="1">
      <c r="B109" s="34"/>
      <c r="D109" s="151" t="s">
        <v>417</v>
      </c>
      <c r="F109" s="152" t="s">
        <v>3343</v>
      </c>
      <c r="I109" s="153"/>
      <c r="L109" s="34"/>
      <c r="M109" s="154"/>
      <c r="T109" s="55"/>
      <c r="AT109" s="19" t="s">
        <v>417</v>
      </c>
      <c r="AU109" s="19" t="s">
        <v>80</v>
      </c>
    </row>
    <row r="110" spans="2:65" s="12" customFormat="1">
      <c r="B110" s="155"/>
      <c r="D110" s="156" t="s">
        <v>419</v>
      </c>
      <c r="E110" s="157" t="s">
        <v>3</v>
      </c>
      <c r="F110" s="158" t="s">
        <v>3344</v>
      </c>
      <c r="H110" s="159">
        <v>8</v>
      </c>
      <c r="I110" s="160"/>
      <c r="L110" s="155"/>
      <c r="M110" s="161"/>
      <c r="T110" s="162"/>
      <c r="AT110" s="157" t="s">
        <v>419</v>
      </c>
      <c r="AU110" s="157" t="s">
        <v>80</v>
      </c>
      <c r="AV110" s="12" t="s">
        <v>80</v>
      </c>
      <c r="AW110" s="12" t="s">
        <v>33</v>
      </c>
      <c r="AX110" s="12" t="s">
        <v>76</v>
      </c>
      <c r="AY110" s="157" t="s">
        <v>408</v>
      </c>
    </row>
    <row r="111" spans="2:65" s="1" customFormat="1" ht="24.15" customHeight="1">
      <c r="B111" s="137"/>
      <c r="C111" s="138" t="s">
        <v>482</v>
      </c>
      <c r="D111" s="138" t="s">
        <v>411</v>
      </c>
      <c r="E111" s="139" t="s">
        <v>3345</v>
      </c>
      <c r="F111" s="140" t="s">
        <v>3346</v>
      </c>
      <c r="G111" s="141" t="s">
        <v>561</v>
      </c>
      <c r="H111" s="142">
        <v>1</v>
      </c>
      <c r="I111" s="143"/>
      <c r="J111" s="144">
        <f>ROUND(I111*H111,2)</f>
        <v>0</v>
      </c>
      <c r="K111" s="140" t="s">
        <v>414</v>
      </c>
      <c r="L111" s="34"/>
      <c r="M111" s="145" t="s">
        <v>3</v>
      </c>
      <c r="N111" s="146" t="s">
        <v>43</v>
      </c>
      <c r="P111" s="147">
        <f>O111*H111</f>
        <v>0</v>
      </c>
      <c r="Q111" s="147">
        <v>1.8000000000000001E-4</v>
      </c>
      <c r="R111" s="147">
        <f>Q111*H111</f>
        <v>1.8000000000000001E-4</v>
      </c>
      <c r="S111" s="147">
        <v>0</v>
      </c>
      <c r="T111" s="148">
        <f>S111*H111</f>
        <v>0</v>
      </c>
      <c r="AR111" s="149" t="s">
        <v>98</v>
      </c>
      <c r="AT111" s="149" t="s">
        <v>411</v>
      </c>
      <c r="AU111" s="149" t="s">
        <v>80</v>
      </c>
      <c r="AY111" s="19" t="s">
        <v>408</v>
      </c>
      <c r="BE111" s="150">
        <f>IF(N111="základní",J111,0)</f>
        <v>0</v>
      </c>
      <c r="BF111" s="150">
        <f>IF(N111="snížená",J111,0)</f>
        <v>0</v>
      </c>
      <c r="BG111" s="150">
        <f>IF(N111="zákl. přenesená",J111,0)</f>
        <v>0</v>
      </c>
      <c r="BH111" s="150">
        <f>IF(N111="sníž. přenesená",J111,0)</f>
        <v>0</v>
      </c>
      <c r="BI111" s="150">
        <f>IF(N111="nulová",J111,0)</f>
        <v>0</v>
      </c>
      <c r="BJ111" s="19" t="s">
        <v>76</v>
      </c>
      <c r="BK111" s="150">
        <f>ROUND(I111*H111,2)</f>
        <v>0</v>
      </c>
      <c r="BL111" s="19" t="s">
        <v>98</v>
      </c>
      <c r="BM111" s="149" t="s">
        <v>3347</v>
      </c>
    </row>
    <row r="112" spans="2:65" s="1" customFormat="1">
      <c r="B112" s="34"/>
      <c r="D112" s="151" t="s">
        <v>417</v>
      </c>
      <c r="F112" s="152" t="s">
        <v>3348</v>
      </c>
      <c r="I112" s="153"/>
      <c r="L112" s="34"/>
      <c r="M112" s="154"/>
      <c r="T112" s="55"/>
      <c r="AT112" s="19" t="s">
        <v>417</v>
      </c>
      <c r="AU112" s="19" t="s">
        <v>80</v>
      </c>
    </row>
    <row r="113" spans="2:65" s="12" customFormat="1">
      <c r="B113" s="155"/>
      <c r="D113" s="156" t="s">
        <v>419</v>
      </c>
      <c r="E113" s="157" t="s">
        <v>3</v>
      </c>
      <c r="F113" s="158" t="s">
        <v>3349</v>
      </c>
      <c r="H113" s="159">
        <v>1</v>
      </c>
      <c r="I113" s="160"/>
      <c r="L113" s="155"/>
      <c r="M113" s="161"/>
      <c r="T113" s="162"/>
      <c r="AT113" s="157" t="s">
        <v>419</v>
      </c>
      <c r="AU113" s="157" t="s">
        <v>80</v>
      </c>
      <c r="AV113" s="12" t="s">
        <v>80</v>
      </c>
      <c r="AW113" s="12" t="s">
        <v>33</v>
      </c>
      <c r="AX113" s="12" t="s">
        <v>76</v>
      </c>
      <c r="AY113" s="157" t="s">
        <v>408</v>
      </c>
    </row>
    <row r="114" spans="2:65" s="1" customFormat="1" ht="33" customHeight="1">
      <c r="B114" s="137"/>
      <c r="C114" s="138" t="s">
        <v>84</v>
      </c>
      <c r="D114" s="138" t="s">
        <v>411</v>
      </c>
      <c r="E114" s="139" t="s">
        <v>3350</v>
      </c>
      <c r="F114" s="140" t="s">
        <v>3351</v>
      </c>
      <c r="G114" s="141" t="s">
        <v>561</v>
      </c>
      <c r="H114" s="142">
        <v>1</v>
      </c>
      <c r="I114" s="143"/>
      <c r="J114" s="144">
        <f>ROUND(I114*H114,2)</f>
        <v>0</v>
      </c>
      <c r="K114" s="140" t="s">
        <v>414</v>
      </c>
      <c r="L114" s="34"/>
      <c r="M114" s="145" t="s">
        <v>3</v>
      </c>
      <c r="N114" s="146" t="s">
        <v>43</v>
      </c>
      <c r="P114" s="147">
        <f>O114*H114</f>
        <v>0</v>
      </c>
      <c r="Q114" s="147">
        <v>9.3000000000000005E-4</v>
      </c>
      <c r="R114" s="147">
        <f>Q114*H114</f>
        <v>9.3000000000000005E-4</v>
      </c>
      <c r="S114" s="147">
        <v>0</v>
      </c>
      <c r="T114" s="148">
        <f>S114*H114</f>
        <v>0</v>
      </c>
      <c r="AR114" s="149" t="s">
        <v>98</v>
      </c>
      <c r="AT114" s="149" t="s">
        <v>411</v>
      </c>
      <c r="AU114" s="149" t="s">
        <v>80</v>
      </c>
      <c r="AY114" s="19" t="s">
        <v>408</v>
      </c>
      <c r="BE114" s="150">
        <f>IF(N114="základní",J114,0)</f>
        <v>0</v>
      </c>
      <c r="BF114" s="150">
        <f>IF(N114="snížená",J114,0)</f>
        <v>0</v>
      </c>
      <c r="BG114" s="150">
        <f>IF(N114="zákl. přenesená",J114,0)</f>
        <v>0</v>
      </c>
      <c r="BH114" s="150">
        <f>IF(N114="sníž. přenesená",J114,0)</f>
        <v>0</v>
      </c>
      <c r="BI114" s="150">
        <f>IF(N114="nulová",J114,0)</f>
        <v>0</v>
      </c>
      <c r="BJ114" s="19" t="s">
        <v>76</v>
      </c>
      <c r="BK114" s="150">
        <f>ROUND(I114*H114,2)</f>
        <v>0</v>
      </c>
      <c r="BL114" s="19" t="s">
        <v>98</v>
      </c>
      <c r="BM114" s="149" t="s">
        <v>3352</v>
      </c>
    </row>
    <row r="115" spans="2:65" s="1" customFormat="1">
      <c r="B115" s="34"/>
      <c r="D115" s="151" t="s">
        <v>417</v>
      </c>
      <c r="F115" s="152" t="s">
        <v>3353</v>
      </c>
      <c r="I115" s="153"/>
      <c r="L115" s="34"/>
      <c r="M115" s="154"/>
      <c r="T115" s="55"/>
      <c r="AT115" s="19" t="s">
        <v>417</v>
      </c>
      <c r="AU115" s="19" t="s">
        <v>80</v>
      </c>
    </row>
    <row r="116" spans="2:65" s="12" customFormat="1">
      <c r="B116" s="155"/>
      <c r="D116" s="156" t="s">
        <v>419</v>
      </c>
      <c r="E116" s="157" t="s">
        <v>3</v>
      </c>
      <c r="F116" s="158" t="s">
        <v>3349</v>
      </c>
      <c r="H116" s="159">
        <v>1</v>
      </c>
      <c r="I116" s="160"/>
      <c r="L116" s="155"/>
      <c r="M116" s="161"/>
      <c r="T116" s="162"/>
      <c r="AT116" s="157" t="s">
        <v>419</v>
      </c>
      <c r="AU116" s="157" t="s">
        <v>80</v>
      </c>
      <c r="AV116" s="12" t="s">
        <v>80</v>
      </c>
      <c r="AW116" s="12" t="s">
        <v>33</v>
      </c>
      <c r="AX116" s="12" t="s">
        <v>76</v>
      </c>
      <c r="AY116" s="157" t="s">
        <v>408</v>
      </c>
    </row>
    <row r="117" spans="2:65" s="1" customFormat="1" ht="33" customHeight="1">
      <c r="B117" s="137"/>
      <c r="C117" s="138" t="s">
        <v>9</v>
      </c>
      <c r="D117" s="138" t="s">
        <v>411</v>
      </c>
      <c r="E117" s="139" t="s">
        <v>3354</v>
      </c>
      <c r="F117" s="140" t="s">
        <v>3355</v>
      </c>
      <c r="G117" s="141" t="s">
        <v>561</v>
      </c>
      <c r="H117" s="142">
        <v>1</v>
      </c>
      <c r="I117" s="143"/>
      <c r="J117" s="144">
        <f>ROUND(I117*H117,2)</f>
        <v>0</v>
      </c>
      <c r="K117" s="140" t="s">
        <v>414</v>
      </c>
      <c r="L117" s="34"/>
      <c r="M117" s="145" t="s">
        <v>3</v>
      </c>
      <c r="N117" s="146" t="s">
        <v>43</v>
      </c>
      <c r="P117" s="147">
        <f>O117*H117</f>
        <v>0</v>
      </c>
      <c r="Q117" s="147">
        <v>2.4000000000000001E-4</v>
      </c>
      <c r="R117" s="147">
        <f>Q117*H117</f>
        <v>2.4000000000000001E-4</v>
      </c>
      <c r="S117" s="147">
        <v>0</v>
      </c>
      <c r="T117" s="148">
        <f>S117*H117</f>
        <v>0</v>
      </c>
      <c r="AR117" s="149" t="s">
        <v>98</v>
      </c>
      <c r="AT117" s="149" t="s">
        <v>411</v>
      </c>
      <c r="AU117" s="149" t="s">
        <v>80</v>
      </c>
      <c r="AY117" s="19" t="s">
        <v>408</v>
      </c>
      <c r="BE117" s="150">
        <f>IF(N117="základní",J117,0)</f>
        <v>0</v>
      </c>
      <c r="BF117" s="150">
        <f>IF(N117="snížená",J117,0)</f>
        <v>0</v>
      </c>
      <c r="BG117" s="150">
        <f>IF(N117="zákl. přenesená",J117,0)</f>
        <v>0</v>
      </c>
      <c r="BH117" s="150">
        <f>IF(N117="sníž. přenesená",J117,0)</f>
        <v>0</v>
      </c>
      <c r="BI117" s="150">
        <f>IF(N117="nulová",J117,0)</f>
        <v>0</v>
      </c>
      <c r="BJ117" s="19" t="s">
        <v>76</v>
      </c>
      <c r="BK117" s="150">
        <f>ROUND(I117*H117,2)</f>
        <v>0</v>
      </c>
      <c r="BL117" s="19" t="s">
        <v>98</v>
      </c>
      <c r="BM117" s="149" t="s">
        <v>3356</v>
      </c>
    </row>
    <row r="118" spans="2:65" s="1" customFormat="1">
      <c r="B118" s="34"/>
      <c r="D118" s="151" t="s">
        <v>417</v>
      </c>
      <c r="F118" s="152" t="s">
        <v>3357</v>
      </c>
      <c r="I118" s="153"/>
      <c r="L118" s="34"/>
      <c r="M118" s="154"/>
      <c r="T118" s="55"/>
      <c r="AT118" s="19" t="s">
        <v>417</v>
      </c>
      <c r="AU118" s="19" t="s">
        <v>80</v>
      </c>
    </row>
    <row r="119" spans="2:65" s="12" customFormat="1">
      <c r="B119" s="155"/>
      <c r="D119" s="156" t="s">
        <v>419</v>
      </c>
      <c r="E119" s="157" t="s">
        <v>3</v>
      </c>
      <c r="F119" s="158" t="s">
        <v>3349</v>
      </c>
      <c r="H119" s="159">
        <v>1</v>
      </c>
      <c r="I119" s="160"/>
      <c r="L119" s="155"/>
      <c r="M119" s="161"/>
      <c r="T119" s="162"/>
      <c r="AT119" s="157" t="s">
        <v>419</v>
      </c>
      <c r="AU119" s="157" t="s">
        <v>80</v>
      </c>
      <c r="AV119" s="12" t="s">
        <v>80</v>
      </c>
      <c r="AW119" s="12" t="s">
        <v>33</v>
      </c>
      <c r="AX119" s="12" t="s">
        <v>76</v>
      </c>
      <c r="AY119" s="157" t="s">
        <v>408</v>
      </c>
    </row>
    <row r="120" spans="2:65" s="1" customFormat="1" ht="33" customHeight="1">
      <c r="B120" s="137"/>
      <c r="C120" s="138" t="s">
        <v>89</v>
      </c>
      <c r="D120" s="138" t="s">
        <v>411</v>
      </c>
      <c r="E120" s="139" t="s">
        <v>3358</v>
      </c>
      <c r="F120" s="140" t="s">
        <v>3359</v>
      </c>
      <c r="G120" s="141" t="s">
        <v>561</v>
      </c>
      <c r="H120" s="142">
        <v>1</v>
      </c>
      <c r="I120" s="143"/>
      <c r="J120" s="144">
        <f>ROUND(I120*H120,2)</f>
        <v>0</v>
      </c>
      <c r="K120" s="140" t="s">
        <v>414</v>
      </c>
      <c r="L120" s="34"/>
      <c r="M120" s="145" t="s">
        <v>3</v>
      </c>
      <c r="N120" s="146" t="s">
        <v>43</v>
      </c>
      <c r="P120" s="147">
        <f>O120*H120</f>
        <v>0</v>
      </c>
      <c r="Q120" s="147">
        <v>6.0999999999999997E-4</v>
      </c>
      <c r="R120" s="147">
        <f>Q120*H120</f>
        <v>6.0999999999999997E-4</v>
      </c>
      <c r="S120" s="147">
        <v>0</v>
      </c>
      <c r="T120" s="148">
        <f>S120*H120</f>
        <v>0</v>
      </c>
      <c r="AR120" s="149" t="s">
        <v>98</v>
      </c>
      <c r="AT120" s="149" t="s">
        <v>411</v>
      </c>
      <c r="AU120" s="149" t="s">
        <v>80</v>
      </c>
      <c r="AY120" s="19" t="s">
        <v>408</v>
      </c>
      <c r="BE120" s="150">
        <f>IF(N120="základní",J120,0)</f>
        <v>0</v>
      </c>
      <c r="BF120" s="150">
        <f>IF(N120="snížená",J120,0)</f>
        <v>0</v>
      </c>
      <c r="BG120" s="150">
        <f>IF(N120="zákl. přenesená",J120,0)</f>
        <v>0</v>
      </c>
      <c r="BH120" s="150">
        <f>IF(N120="sníž. přenesená",J120,0)</f>
        <v>0</v>
      </c>
      <c r="BI120" s="150">
        <f>IF(N120="nulová",J120,0)</f>
        <v>0</v>
      </c>
      <c r="BJ120" s="19" t="s">
        <v>76</v>
      </c>
      <c r="BK120" s="150">
        <f>ROUND(I120*H120,2)</f>
        <v>0</v>
      </c>
      <c r="BL120" s="19" t="s">
        <v>98</v>
      </c>
      <c r="BM120" s="149" t="s">
        <v>3360</v>
      </c>
    </row>
    <row r="121" spans="2:65" s="1" customFormat="1">
      <c r="B121" s="34"/>
      <c r="D121" s="151" t="s">
        <v>417</v>
      </c>
      <c r="F121" s="152" t="s">
        <v>3361</v>
      </c>
      <c r="I121" s="153"/>
      <c r="L121" s="34"/>
      <c r="M121" s="154"/>
      <c r="T121" s="55"/>
      <c r="AT121" s="19" t="s">
        <v>417</v>
      </c>
      <c r="AU121" s="19" t="s">
        <v>80</v>
      </c>
    </row>
    <row r="122" spans="2:65" s="12" customFormat="1">
      <c r="B122" s="155"/>
      <c r="D122" s="156" t="s">
        <v>419</v>
      </c>
      <c r="E122" s="157" t="s">
        <v>3</v>
      </c>
      <c r="F122" s="158" t="s">
        <v>3349</v>
      </c>
      <c r="H122" s="159">
        <v>1</v>
      </c>
      <c r="I122" s="160"/>
      <c r="L122" s="155"/>
      <c r="M122" s="161"/>
      <c r="T122" s="162"/>
      <c r="AT122" s="157" t="s">
        <v>419</v>
      </c>
      <c r="AU122" s="157" t="s">
        <v>80</v>
      </c>
      <c r="AV122" s="12" t="s">
        <v>80</v>
      </c>
      <c r="AW122" s="12" t="s">
        <v>33</v>
      </c>
      <c r="AX122" s="12" t="s">
        <v>76</v>
      </c>
      <c r="AY122" s="157" t="s">
        <v>408</v>
      </c>
    </row>
    <row r="123" spans="2:65" s="1" customFormat="1" ht="37.799999999999997" customHeight="1">
      <c r="B123" s="137"/>
      <c r="C123" s="138" t="s">
        <v>92</v>
      </c>
      <c r="D123" s="138" t="s">
        <v>411</v>
      </c>
      <c r="E123" s="139" t="s">
        <v>3362</v>
      </c>
      <c r="F123" s="140" t="s">
        <v>3363</v>
      </c>
      <c r="G123" s="141" t="s">
        <v>561</v>
      </c>
      <c r="H123" s="142">
        <v>1</v>
      </c>
      <c r="I123" s="143"/>
      <c r="J123" s="144">
        <f>ROUND(I123*H123,2)</f>
        <v>0</v>
      </c>
      <c r="K123" s="140" t="s">
        <v>414</v>
      </c>
      <c r="L123" s="34"/>
      <c r="M123" s="145" t="s">
        <v>3</v>
      </c>
      <c r="N123" s="146" t="s">
        <v>43</v>
      </c>
      <c r="P123" s="147">
        <f>O123*H123</f>
        <v>0</v>
      </c>
      <c r="Q123" s="147">
        <v>3.2799999999999999E-3</v>
      </c>
      <c r="R123" s="147">
        <f>Q123*H123</f>
        <v>3.2799999999999999E-3</v>
      </c>
      <c r="S123" s="147">
        <v>0</v>
      </c>
      <c r="T123" s="148">
        <f>S123*H123</f>
        <v>0</v>
      </c>
      <c r="AR123" s="149" t="s">
        <v>98</v>
      </c>
      <c r="AT123" s="149" t="s">
        <v>411</v>
      </c>
      <c r="AU123" s="149" t="s">
        <v>80</v>
      </c>
      <c r="AY123" s="19" t="s">
        <v>408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9" t="s">
        <v>76</v>
      </c>
      <c r="BK123" s="150">
        <f>ROUND(I123*H123,2)</f>
        <v>0</v>
      </c>
      <c r="BL123" s="19" t="s">
        <v>98</v>
      </c>
      <c r="BM123" s="149" t="s">
        <v>3364</v>
      </c>
    </row>
    <row r="124" spans="2:65" s="1" customFormat="1">
      <c r="B124" s="34"/>
      <c r="D124" s="151" t="s">
        <v>417</v>
      </c>
      <c r="F124" s="152" t="s">
        <v>3365</v>
      </c>
      <c r="I124" s="153"/>
      <c r="L124" s="34"/>
      <c r="M124" s="154"/>
      <c r="T124" s="55"/>
      <c r="AT124" s="19" t="s">
        <v>417</v>
      </c>
      <c r="AU124" s="19" t="s">
        <v>80</v>
      </c>
    </row>
    <row r="125" spans="2:65" s="12" customFormat="1">
      <c r="B125" s="155"/>
      <c r="D125" s="156" t="s">
        <v>419</v>
      </c>
      <c r="E125" s="157" t="s">
        <v>3</v>
      </c>
      <c r="F125" s="158" t="s">
        <v>3349</v>
      </c>
      <c r="H125" s="159">
        <v>1</v>
      </c>
      <c r="I125" s="160"/>
      <c r="L125" s="155"/>
      <c r="M125" s="161"/>
      <c r="T125" s="162"/>
      <c r="AT125" s="157" t="s">
        <v>419</v>
      </c>
      <c r="AU125" s="157" t="s">
        <v>80</v>
      </c>
      <c r="AV125" s="12" t="s">
        <v>80</v>
      </c>
      <c r="AW125" s="12" t="s">
        <v>33</v>
      </c>
      <c r="AX125" s="12" t="s">
        <v>76</v>
      </c>
      <c r="AY125" s="157" t="s">
        <v>408</v>
      </c>
    </row>
    <row r="126" spans="2:65" s="1" customFormat="1" ht="37.799999999999997" customHeight="1">
      <c r="B126" s="137"/>
      <c r="C126" s="138" t="s">
        <v>95</v>
      </c>
      <c r="D126" s="138" t="s">
        <v>411</v>
      </c>
      <c r="E126" s="139" t="s">
        <v>3366</v>
      </c>
      <c r="F126" s="140" t="s">
        <v>3367</v>
      </c>
      <c r="G126" s="141" t="s">
        <v>561</v>
      </c>
      <c r="H126" s="142">
        <v>1</v>
      </c>
      <c r="I126" s="143"/>
      <c r="J126" s="144">
        <f>ROUND(I126*H126,2)</f>
        <v>0</v>
      </c>
      <c r="K126" s="140" t="s">
        <v>414</v>
      </c>
      <c r="L126" s="34"/>
      <c r="M126" s="145" t="s">
        <v>3</v>
      </c>
      <c r="N126" s="146" t="s">
        <v>43</v>
      </c>
      <c r="P126" s="147">
        <f>O126*H126</f>
        <v>0</v>
      </c>
      <c r="Q126" s="147">
        <v>1.7000000000000001E-4</v>
      </c>
      <c r="R126" s="147">
        <f>Q126*H126</f>
        <v>1.7000000000000001E-4</v>
      </c>
      <c r="S126" s="147">
        <v>0</v>
      </c>
      <c r="T126" s="148">
        <f>S126*H126</f>
        <v>0</v>
      </c>
      <c r="AR126" s="149" t="s">
        <v>98</v>
      </c>
      <c r="AT126" s="149" t="s">
        <v>411</v>
      </c>
      <c r="AU126" s="149" t="s">
        <v>80</v>
      </c>
      <c r="AY126" s="19" t="s">
        <v>408</v>
      </c>
      <c r="BE126" s="150">
        <f>IF(N126="základní",J126,0)</f>
        <v>0</v>
      </c>
      <c r="BF126" s="150">
        <f>IF(N126="snížená",J126,0)</f>
        <v>0</v>
      </c>
      <c r="BG126" s="150">
        <f>IF(N126="zákl. přenesená",J126,0)</f>
        <v>0</v>
      </c>
      <c r="BH126" s="150">
        <f>IF(N126="sníž. přenesená",J126,0)</f>
        <v>0</v>
      </c>
      <c r="BI126" s="150">
        <f>IF(N126="nulová",J126,0)</f>
        <v>0</v>
      </c>
      <c r="BJ126" s="19" t="s">
        <v>76</v>
      </c>
      <c r="BK126" s="150">
        <f>ROUND(I126*H126,2)</f>
        <v>0</v>
      </c>
      <c r="BL126" s="19" t="s">
        <v>98</v>
      </c>
      <c r="BM126" s="149" t="s">
        <v>3368</v>
      </c>
    </row>
    <row r="127" spans="2:65" s="1" customFormat="1">
      <c r="B127" s="34"/>
      <c r="D127" s="151" t="s">
        <v>417</v>
      </c>
      <c r="F127" s="152" t="s">
        <v>3369</v>
      </c>
      <c r="I127" s="153"/>
      <c r="L127" s="34"/>
      <c r="M127" s="154"/>
      <c r="T127" s="55"/>
      <c r="AT127" s="19" t="s">
        <v>417</v>
      </c>
      <c r="AU127" s="19" t="s">
        <v>80</v>
      </c>
    </row>
    <row r="128" spans="2:65" s="1" customFormat="1" ht="24.15" customHeight="1">
      <c r="B128" s="137"/>
      <c r="C128" s="177" t="s">
        <v>98</v>
      </c>
      <c r="D128" s="177" t="s">
        <v>513</v>
      </c>
      <c r="E128" s="178" t="s">
        <v>3370</v>
      </c>
      <c r="F128" s="179" t="s">
        <v>3371</v>
      </c>
      <c r="G128" s="180" t="s">
        <v>561</v>
      </c>
      <c r="H128" s="181">
        <v>1</v>
      </c>
      <c r="I128" s="182"/>
      <c r="J128" s="183">
        <f>ROUND(I128*H128,2)</f>
        <v>0</v>
      </c>
      <c r="K128" s="179" t="s">
        <v>414</v>
      </c>
      <c r="L128" s="184"/>
      <c r="M128" s="185" t="s">
        <v>3</v>
      </c>
      <c r="N128" s="186" t="s">
        <v>43</v>
      </c>
      <c r="P128" s="147">
        <f>O128*H128</f>
        <v>0</v>
      </c>
      <c r="Q128" s="147">
        <v>1.9E-3</v>
      </c>
      <c r="R128" s="147">
        <f>Q128*H128</f>
        <v>1.9E-3</v>
      </c>
      <c r="S128" s="147">
        <v>0</v>
      </c>
      <c r="T128" s="148">
        <f>S128*H128</f>
        <v>0</v>
      </c>
      <c r="AR128" s="149" t="s">
        <v>616</v>
      </c>
      <c r="AT128" s="149" t="s">
        <v>513</v>
      </c>
      <c r="AU128" s="149" t="s">
        <v>80</v>
      </c>
      <c r="AY128" s="19" t="s">
        <v>408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9" t="s">
        <v>76</v>
      </c>
      <c r="BK128" s="150">
        <f>ROUND(I128*H128,2)</f>
        <v>0</v>
      </c>
      <c r="BL128" s="19" t="s">
        <v>98</v>
      </c>
      <c r="BM128" s="149" t="s">
        <v>3372</v>
      </c>
    </row>
    <row r="129" spans="2:65" s="1" customFormat="1" ht="16.5" customHeight="1">
      <c r="B129" s="137"/>
      <c r="C129" s="138" t="s">
        <v>520</v>
      </c>
      <c r="D129" s="138" t="s">
        <v>411</v>
      </c>
      <c r="E129" s="139" t="s">
        <v>3373</v>
      </c>
      <c r="F129" s="140" t="s">
        <v>3374</v>
      </c>
      <c r="G129" s="141" t="s">
        <v>561</v>
      </c>
      <c r="H129" s="142">
        <v>1</v>
      </c>
      <c r="I129" s="143"/>
      <c r="J129" s="144">
        <f>ROUND(I129*H129,2)</f>
        <v>0</v>
      </c>
      <c r="K129" s="140" t="s">
        <v>3327</v>
      </c>
      <c r="L129" s="34"/>
      <c r="M129" s="145" t="s">
        <v>3</v>
      </c>
      <c r="N129" s="146" t="s">
        <v>43</v>
      </c>
      <c r="P129" s="147">
        <f>O129*H129</f>
        <v>0</v>
      </c>
      <c r="Q129" s="147">
        <v>1.2999999999999999E-4</v>
      </c>
      <c r="R129" s="147">
        <f>Q129*H129</f>
        <v>1.2999999999999999E-4</v>
      </c>
      <c r="S129" s="147">
        <v>0</v>
      </c>
      <c r="T129" s="148">
        <f>S129*H129</f>
        <v>0</v>
      </c>
      <c r="AR129" s="149" t="s">
        <v>98</v>
      </c>
      <c r="AT129" s="149" t="s">
        <v>411</v>
      </c>
      <c r="AU129" s="149" t="s">
        <v>80</v>
      </c>
      <c r="AY129" s="19" t="s">
        <v>408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9" t="s">
        <v>76</v>
      </c>
      <c r="BK129" s="150">
        <f>ROUND(I129*H129,2)</f>
        <v>0</v>
      </c>
      <c r="BL129" s="19" t="s">
        <v>98</v>
      </c>
      <c r="BM129" s="149" t="s">
        <v>3375</v>
      </c>
    </row>
    <row r="130" spans="2:65" s="1" customFormat="1" ht="16.5" customHeight="1">
      <c r="B130" s="137"/>
      <c r="C130" s="138" t="s">
        <v>528</v>
      </c>
      <c r="D130" s="138" t="s">
        <v>411</v>
      </c>
      <c r="E130" s="139" t="s">
        <v>3376</v>
      </c>
      <c r="F130" s="140" t="s">
        <v>3377</v>
      </c>
      <c r="G130" s="141" t="s">
        <v>561</v>
      </c>
      <c r="H130" s="142">
        <v>1</v>
      </c>
      <c r="I130" s="143"/>
      <c r="J130" s="144">
        <f>ROUND(I130*H130,2)</f>
        <v>0</v>
      </c>
      <c r="K130" s="140" t="s">
        <v>3327</v>
      </c>
      <c r="L130" s="34"/>
      <c r="M130" s="145" t="s">
        <v>3</v>
      </c>
      <c r="N130" s="146" t="s">
        <v>43</v>
      </c>
      <c r="P130" s="147">
        <f>O130*H130</f>
        <v>0</v>
      </c>
      <c r="Q130" s="147">
        <v>1.2999999999999999E-4</v>
      </c>
      <c r="R130" s="147">
        <f>Q130*H130</f>
        <v>1.2999999999999999E-4</v>
      </c>
      <c r="S130" s="147">
        <v>0</v>
      </c>
      <c r="T130" s="148">
        <f>S130*H130</f>
        <v>0</v>
      </c>
      <c r="AR130" s="149" t="s">
        <v>98</v>
      </c>
      <c r="AT130" s="149" t="s">
        <v>411</v>
      </c>
      <c r="AU130" s="149" t="s">
        <v>80</v>
      </c>
      <c r="AY130" s="19" t="s">
        <v>408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9" t="s">
        <v>76</v>
      </c>
      <c r="BK130" s="150">
        <f>ROUND(I130*H130,2)</f>
        <v>0</v>
      </c>
      <c r="BL130" s="19" t="s">
        <v>98</v>
      </c>
      <c r="BM130" s="149" t="s">
        <v>3378</v>
      </c>
    </row>
    <row r="131" spans="2:65" s="1" customFormat="1" ht="44.25" customHeight="1">
      <c r="B131" s="137"/>
      <c r="C131" s="138" t="s">
        <v>533</v>
      </c>
      <c r="D131" s="138" t="s">
        <v>411</v>
      </c>
      <c r="E131" s="139" t="s">
        <v>3379</v>
      </c>
      <c r="F131" s="140" t="s">
        <v>3380</v>
      </c>
      <c r="G131" s="141" t="s">
        <v>501</v>
      </c>
      <c r="H131" s="142">
        <v>5.3999999999999999E-2</v>
      </c>
      <c r="I131" s="143"/>
      <c r="J131" s="144">
        <f>ROUND(I131*H131,2)</f>
        <v>0</v>
      </c>
      <c r="K131" s="140" t="s">
        <v>414</v>
      </c>
      <c r="L131" s="34"/>
      <c r="M131" s="145" t="s">
        <v>3</v>
      </c>
      <c r="N131" s="146" t="s">
        <v>43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9" t="s">
        <v>98</v>
      </c>
      <c r="AT131" s="149" t="s">
        <v>411</v>
      </c>
      <c r="AU131" s="149" t="s">
        <v>80</v>
      </c>
      <c r="AY131" s="19" t="s">
        <v>408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9" t="s">
        <v>76</v>
      </c>
      <c r="BK131" s="150">
        <f>ROUND(I131*H131,2)</f>
        <v>0</v>
      </c>
      <c r="BL131" s="19" t="s">
        <v>98</v>
      </c>
      <c r="BM131" s="149" t="s">
        <v>3381</v>
      </c>
    </row>
    <row r="132" spans="2:65" s="1" customFormat="1">
      <c r="B132" s="34"/>
      <c r="D132" s="151" t="s">
        <v>417</v>
      </c>
      <c r="F132" s="152" t="s">
        <v>3382</v>
      </c>
      <c r="I132" s="153"/>
      <c r="L132" s="34"/>
      <c r="M132" s="154"/>
      <c r="T132" s="55"/>
      <c r="AT132" s="19" t="s">
        <v>417</v>
      </c>
      <c r="AU132" s="19" t="s">
        <v>80</v>
      </c>
    </row>
    <row r="133" spans="2:65" s="1" customFormat="1" ht="62.7" customHeight="1">
      <c r="B133" s="137"/>
      <c r="C133" s="138" t="s">
        <v>526</v>
      </c>
      <c r="D133" s="138" t="s">
        <v>411</v>
      </c>
      <c r="E133" s="139" t="s">
        <v>3383</v>
      </c>
      <c r="F133" s="140" t="s">
        <v>3384</v>
      </c>
      <c r="G133" s="141" t="s">
        <v>501</v>
      </c>
      <c r="H133" s="142">
        <v>5.3999999999999999E-2</v>
      </c>
      <c r="I133" s="143"/>
      <c r="J133" s="144">
        <f>ROUND(I133*H133,2)</f>
        <v>0</v>
      </c>
      <c r="K133" s="140" t="s">
        <v>414</v>
      </c>
      <c r="L133" s="34"/>
      <c r="M133" s="145" t="s">
        <v>3</v>
      </c>
      <c r="N133" s="146" t="s">
        <v>43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98</v>
      </c>
      <c r="AT133" s="149" t="s">
        <v>411</v>
      </c>
      <c r="AU133" s="149" t="s">
        <v>80</v>
      </c>
      <c r="AY133" s="19" t="s">
        <v>408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9" t="s">
        <v>76</v>
      </c>
      <c r="BK133" s="150">
        <f>ROUND(I133*H133,2)</f>
        <v>0</v>
      </c>
      <c r="BL133" s="19" t="s">
        <v>98</v>
      </c>
      <c r="BM133" s="149" t="s">
        <v>3385</v>
      </c>
    </row>
    <row r="134" spans="2:65" s="1" customFormat="1">
      <c r="B134" s="34"/>
      <c r="D134" s="151" t="s">
        <v>417</v>
      </c>
      <c r="F134" s="152" t="s">
        <v>3386</v>
      </c>
      <c r="I134" s="153"/>
      <c r="L134" s="34"/>
      <c r="M134" s="154"/>
      <c r="T134" s="55"/>
      <c r="AT134" s="19" t="s">
        <v>417</v>
      </c>
      <c r="AU134" s="19" t="s">
        <v>80</v>
      </c>
    </row>
    <row r="135" spans="2:65" s="11" customFormat="1" ht="22.8" customHeight="1">
      <c r="B135" s="125"/>
      <c r="D135" s="126" t="s">
        <v>71</v>
      </c>
      <c r="E135" s="135" t="s">
        <v>3387</v>
      </c>
      <c r="F135" s="135" t="s">
        <v>3388</v>
      </c>
      <c r="I135" s="128"/>
      <c r="J135" s="136">
        <f>BK135</f>
        <v>0</v>
      </c>
      <c r="L135" s="125"/>
      <c r="M135" s="130"/>
      <c r="P135" s="131">
        <f>SUM(P136:P141)</f>
        <v>0</v>
      </c>
      <c r="R135" s="131">
        <f>SUM(R136:R141)</f>
        <v>4.0000000000000002E-4</v>
      </c>
      <c r="T135" s="132">
        <f>SUM(T136:T141)</f>
        <v>0</v>
      </c>
      <c r="AR135" s="126" t="s">
        <v>80</v>
      </c>
      <c r="AT135" s="133" t="s">
        <v>71</v>
      </c>
      <c r="AU135" s="133" t="s">
        <v>76</v>
      </c>
      <c r="AY135" s="126" t="s">
        <v>408</v>
      </c>
      <c r="BK135" s="134">
        <f>SUM(BK136:BK141)</f>
        <v>0</v>
      </c>
    </row>
    <row r="136" spans="2:65" s="1" customFormat="1" ht="37.799999999999997" customHeight="1">
      <c r="B136" s="137"/>
      <c r="C136" s="138" t="s">
        <v>8</v>
      </c>
      <c r="D136" s="138" t="s">
        <v>411</v>
      </c>
      <c r="E136" s="139" t="s">
        <v>3389</v>
      </c>
      <c r="F136" s="140" t="s">
        <v>3390</v>
      </c>
      <c r="G136" s="141" t="s">
        <v>650</v>
      </c>
      <c r="H136" s="142">
        <v>8</v>
      </c>
      <c r="I136" s="143"/>
      <c r="J136" s="144">
        <f>ROUND(I136*H136,2)</f>
        <v>0</v>
      </c>
      <c r="K136" s="140" t="s">
        <v>414</v>
      </c>
      <c r="L136" s="34"/>
      <c r="M136" s="145" t="s">
        <v>3</v>
      </c>
      <c r="N136" s="146" t="s">
        <v>43</v>
      </c>
      <c r="P136" s="147">
        <f>O136*H136</f>
        <v>0</v>
      </c>
      <c r="Q136" s="147">
        <v>2.0000000000000002E-5</v>
      </c>
      <c r="R136" s="147">
        <f>Q136*H136</f>
        <v>1.6000000000000001E-4</v>
      </c>
      <c r="S136" s="147">
        <v>0</v>
      </c>
      <c r="T136" s="148">
        <f>S136*H136</f>
        <v>0</v>
      </c>
      <c r="AR136" s="149" t="s">
        <v>98</v>
      </c>
      <c r="AT136" s="149" t="s">
        <v>411</v>
      </c>
      <c r="AU136" s="149" t="s">
        <v>80</v>
      </c>
      <c r="AY136" s="19" t="s">
        <v>408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9" t="s">
        <v>76</v>
      </c>
      <c r="BK136" s="150">
        <f>ROUND(I136*H136,2)</f>
        <v>0</v>
      </c>
      <c r="BL136" s="19" t="s">
        <v>98</v>
      </c>
      <c r="BM136" s="149" t="s">
        <v>3391</v>
      </c>
    </row>
    <row r="137" spans="2:65" s="1" customFormat="1">
      <c r="B137" s="34"/>
      <c r="D137" s="151" t="s">
        <v>417</v>
      </c>
      <c r="F137" s="152" t="s">
        <v>3392</v>
      </c>
      <c r="I137" s="153"/>
      <c r="L137" s="34"/>
      <c r="M137" s="154"/>
      <c r="T137" s="55"/>
      <c r="AT137" s="19" t="s">
        <v>417</v>
      </c>
      <c r="AU137" s="19" t="s">
        <v>80</v>
      </c>
    </row>
    <row r="138" spans="2:65" s="12" customFormat="1">
      <c r="B138" s="155"/>
      <c r="D138" s="156" t="s">
        <v>419</v>
      </c>
      <c r="E138" s="157" t="s">
        <v>3</v>
      </c>
      <c r="F138" s="158" t="s">
        <v>3344</v>
      </c>
      <c r="H138" s="159">
        <v>8</v>
      </c>
      <c r="I138" s="160"/>
      <c r="L138" s="155"/>
      <c r="M138" s="161"/>
      <c r="T138" s="162"/>
      <c r="AT138" s="157" t="s">
        <v>419</v>
      </c>
      <c r="AU138" s="157" t="s">
        <v>80</v>
      </c>
      <c r="AV138" s="12" t="s">
        <v>80</v>
      </c>
      <c r="AW138" s="12" t="s">
        <v>33</v>
      </c>
      <c r="AX138" s="12" t="s">
        <v>76</v>
      </c>
      <c r="AY138" s="157" t="s">
        <v>408</v>
      </c>
    </row>
    <row r="139" spans="2:65" s="1" customFormat="1" ht="33" customHeight="1">
      <c r="B139" s="137"/>
      <c r="C139" s="138" t="s">
        <v>518</v>
      </c>
      <c r="D139" s="138" t="s">
        <v>411</v>
      </c>
      <c r="E139" s="139" t="s">
        <v>3393</v>
      </c>
      <c r="F139" s="140" t="s">
        <v>3394</v>
      </c>
      <c r="G139" s="141" t="s">
        <v>650</v>
      </c>
      <c r="H139" s="142">
        <v>8</v>
      </c>
      <c r="I139" s="143"/>
      <c r="J139" s="144">
        <f>ROUND(I139*H139,2)</f>
        <v>0</v>
      </c>
      <c r="K139" s="140" t="s">
        <v>414</v>
      </c>
      <c r="L139" s="34"/>
      <c r="M139" s="145" t="s">
        <v>3</v>
      </c>
      <c r="N139" s="146" t="s">
        <v>43</v>
      </c>
      <c r="P139" s="147">
        <f>O139*H139</f>
        <v>0</v>
      </c>
      <c r="Q139" s="147">
        <v>3.0000000000000001E-5</v>
      </c>
      <c r="R139" s="147">
        <f>Q139*H139</f>
        <v>2.4000000000000001E-4</v>
      </c>
      <c r="S139" s="147">
        <v>0</v>
      </c>
      <c r="T139" s="148">
        <f>S139*H139</f>
        <v>0</v>
      </c>
      <c r="AR139" s="149" t="s">
        <v>98</v>
      </c>
      <c r="AT139" s="149" t="s">
        <v>411</v>
      </c>
      <c r="AU139" s="149" t="s">
        <v>80</v>
      </c>
      <c r="AY139" s="19" t="s">
        <v>408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9" t="s">
        <v>76</v>
      </c>
      <c r="BK139" s="150">
        <f>ROUND(I139*H139,2)</f>
        <v>0</v>
      </c>
      <c r="BL139" s="19" t="s">
        <v>98</v>
      </c>
      <c r="BM139" s="149" t="s">
        <v>3395</v>
      </c>
    </row>
    <row r="140" spans="2:65" s="1" customFormat="1">
      <c r="B140" s="34"/>
      <c r="D140" s="151" t="s">
        <v>417</v>
      </c>
      <c r="F140" s="152" t="s">
        <v>3396</v>
      </c>
      <c r="I140" s="153"/>
      <c r="L140" s="34"/>
      <c r="M140" s="154"/>
      <c r="T140" s="55"/>
      <c r="AT140" s="19" t="s">
        <v>417</v>
      </c>
      <c r="AU140" s="19" t="s">
        <v>80</v>
      </c>
    </row>
    <row r="141" spans="2:65" s="12" customFormat="1">
      <c r="B141" s="155"/>
      <c r="D141" s="156" t="s">
        <v>419</v>
      </c>
      <c r="E141" s="157" t="s">
        <v>3</v>
      </c>
      <c r="F141" s="158" t="s">
        <v>3344</v>
      </c>
      <c r="H141" s="159">
        <v>8</v>
      </c>
      <c r="I141" s="160"/>
      <c r="L141" s="155"/>
      <c r="M141" s="206"/>
      <c r="N141" s="207"/>
      <c r="O141" s="207"/>
      <c r="P141" s="207"/>
      <c r="Q141" s="207"/>
      <c r="R141" s="207"/>
      <c r="S141" s="207"/>
      <c r="T141" s="208"/>
      <c r="AT141" s="157" t="s">
        <v>419</v>
      </c>
      <c r="AU141" s="157" t="s">
        <v>80</v>
      </c>
      <c r="AV141" s="12" t="s">
        <v>80</v>
      </c>
      <c r="AW141" s="12" t="s">
        <v>33</v>
      </c>
      <c r="AX141" s="12" t="s">
        <v>76</v>
      </c>
      <c r="AY141" s="157" t="s">
        <v>408</v>
      </c>
    </row>
    <row r="142" spans="2:65" s="1" customFormat="1" ht="6.9" customHeight="1">
      <c r="B142" s="43"/>
      <c r="C142" s="44"/>
      <c r="D142" s="44"/>
      <c r="E142" s="44"/>
      <c r="F142" s="44"/>
      <c r="G142" s="44"/>
      <c r="H142" s="44"/>
      <c r="I142" s="44"/>
      <c r="J142" s="44"/>
      <c r="K142" s="44"/>
      <c r="L142" s="34"/>
    </row>
  </sheetData>
  <autoFilter ref="C87:K141" xr:uid="{00000000-0009-0000-0000-000002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hyperlinks>
    <hyperlink ref="F92" r:id="rId1" xr:uid="{00000000-0004-0000-0200-000000000000}"/>
    <hyperlink ref="F95" r:id="rId2" xr:uid="{00000000-0004-0000-0200-000001000000}"/>
    <hyperlink ref="F98" r:id="rId3" xr:uid="{00000000-0004-0000-0200-000002000000}"/>
    <hyperlink ref="F101" r:id="rId4" xr:uid="{00000000-0004-0000-0200-000003000000}"/>
    <hyperlink ref="F105" r:id="rId5" xr:uid="{00000000-0004-0000-0200-000004000000}"/>
    <hyperlink ref="F107" r:id="rId6" xr:uid="{00000000-0004-0000-0200-000005000000}"/>
    <hyperlink ref="F109" r:id="rId7" xr:uid="{00000000-0004-0000-0200-000006000000}"/>
    <hyperlink ref="F112" r:id="rId8" xr:uid="{00000000-0004-0000-0200-000007000000}"/>
    <hyperlink ref="F115" r:id="rId9" xr:uid="{00000000-0004-0000-0200-000008000000}"/>
    <hyperlink ref="F118" r:id="rId10" xr:uid="{00000000-0004-0000-0200-000009000000}"/>
    <hyperlink ref="F121" r:id="rId11" xr:uid="{00000000-0004-0000-0200-00000A000000}"/>
    <hyperlink ref="F124" r:id="rId12" xr:uid="{00000000-0004-0000-0200-00000B000000}"/>
    <hyperlink ref="F127" r:id="rId13" xr:uid="{00000000-0004-0000-0200-00000C000000}"/>
    <hyperlink ref="F132" r:id="rId14" xr:uid="{00000000-0004-0000-0200-00000D000000}"/>
    <hyperlink ref="F134" r:id="rId15" xr:uid="{00000000-0004-0000-0200-00000E000000}"/>
    <hyperlink ref="F137" r:id="rId16" xr:uid="{00000000-0004-0000-0200-00000F000000}"/>
    <hyperlink ref="F140" r:id="rId17" xr:uid="{00000000-0004-0000-02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2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88</v>
      </c>
    </row>
    <row r="3" spans="2:4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2:46" ht="24.9" customHeight="1">
      <c r="B4" s="22"/>
      <c r="D4" s="23" t="s">
        <v>119</v>
      </c>
      <c r="L4" s="22"/>
      <c r="M4" s="93" t="s">
        <v>11</v>
      </c>
      <c r="AT4" s="19" t="s">
        <v>4</v>
      </c>
    </row>
    <row r="5" spans="2:46" ht="6.9" customHeight="1">
      <c r="B5" s="22"/>
      <c r="L5" s="22"/>
    </row>
    <row r="6" spans="2:46" ht="12" customHeight="1">
      <c r="B6" s="22"/>
      <c r="D6" s="29" t="s">
        <v>17</v>
      </c>
      <c r="L6" s="22"/>
    </row>
    <row r="7" spans="2:4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</row>
    <row r="8" spans="2:46" ht="12" customHeight="1">
      <c r="B8" s="22"/>
      <c r="D8" s="29" t="s">
        <v>132</v>
      </c>
      <c r="L8" s="22"/>
    </row>
    <row r="9" spans="2:46" s="1" customFormat="1" ht="16.5" customHeight="1">
      <c r="B9" s="34"/>
      <c r="E9" s="352" t="s">
        <v>136</v>
      </c>
      <c r="F9" s="351"/>
      <c r="G9" s="351"/>
      <c r="H9" s="351"/>
      <c r="L9" s="34"/>
    </row>
    <row r="10" spans="2:46" s="1" customFormat="1" ht="12" customHeight="1">
      <c r="B10" s="34"/>
      <c r="D10" s="29" t="s">
        <v>3299</v>
      </c>
      <c r="L10" s="34"/>
    </row>
    <row r="11" spans="2:46" s="1" customFormat="1" ht="16.5" customHeight="1">
      <c r="B11" s="34"/>
      <c r="E11" s="339" t="s">
        <v>3397</v>
      </c>
      <c r="F11" s="351"/>
      <c r="G11" s="351"/>
      <c r="H11" s="351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9" t="s">
        <v>19</v>
      </c>
      <c r="F13" s="27" t="s">
        <v>3</v>
      </c>
      <c r="I13" s="29" t="s">
        <v>20</v>
      </c>
      <c r="J13" s="27" t="s">
        <v>3</v>
      </c>
      <c r="L13" s="34"/>
    </row>
    <row r="14" spans="2:46" s="1" customFormat="1" ht="12" customHeight="1">
      <c r="B14" s="34"/>
      <c r="D14" s="29" t="s">
        <v>21</v>
      </c>
      <c r="F14" s="27" t="s">
        <v>3301</v>
      </c>
      <c r="I14" s="29" t="s">
        <v>23</v>
      </c>
      <c r="J14" s="51" t="str">
        <f>'Rekapitulace stavby'!AN8</f>
        <v>10. 1. 2024</v>
      </c>
      <c r="L14" s="34"/>
    </row>
    <row r="15" spans="2:46" s="1" customFormat="1" ht="10.8" customHeight="1">
      <c r="B15" s="34"/>
      <c r="L15" s="34"/>
    </row>
    <row r="16" spans="2:46" s="1" customFormat="1" ht="12" customHeight="1">
      <c r="B16" s="34"/>
      <c r="D16" s="29" t="s">
        <v>25</v>
      </c>
      <c r="I16" s="29" t="s">
        <v>26</v>
      </c>
      <c r="J16" s="27" t="str">
        <f>IF('Rekapitulace stavby'!AN10="","",'Rekapitulace stavby'!AN10)</f>
        <v/>
      </c>
      <c r="L16" s="34"/>
    </row>
    <row r="17" spans="2:12" s="1" customFormat="1" ht="18" customHeight="1">
      <c r="B17" s="34"/>
      <c r="E17" s="27" t="str">
        <f>IF('Rekapitulace stavby'!E11="","",'Rekapitulace stavby'!E11)</f>
        <v xml:space="preserve"> </v>
      </c>
      <c r="I17" s="29" t="s">
        <v>28</v>
      </c>
      <c r="J17" s="27" t="str">
        <f>IF('Rekapitulace stavby'!AN11="","",'Rekapitulace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9" t="s">
        <v>29</v>
      </c>
      <c r="I19" s="29" t="s">
        <v>26</v>
      </c>
      <c r="J19" s="30" t="str">
        <f>'Rekapitulace stavby'!AN13</f>
        <v>Vyplň údaj</v>
      </c>
      <c r="L19" s="34"/>
    </row>
    <row r="20" spans="2:12" s="1" customFormat="1" ht="18" customHeight="1">
      <c r="B20" s="34"/>
      <c r="E20" s="354" t="str">
        <f>'Rekapitulace stavby'!E14</f>
        <v>Vyplň údaj</v>
      </c>
      <c r="F20" s="318"/>
      <c r="G20" s="318"/>
      <c r="H20" s="318"/>
      <c r="I20" s="29" t="s">
        <v>28</v>
      </c>
      <c r="J20" s="30" t="str">
        <f>'Rekapitulace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9" t="s">
        <v>31</v>
      </c>
      <c r="I22" s="29" t="s">
        <v>26</v>
      </c>
      <c r="J22" s="27" t="s">
        <v>3</v>
      </c>
      <c r="L22" s="34"/>
    </row>
    <row r="23" spans="2:12" s="1" customFormat="1" ht="18" customHeight="1">
      <c r="B23" s="34"/>
      <c r="E23" s="27" t="s">
        <v>3302</v>
      </c>
      <c r="I23" s="29" t="s">
        <v>28</v>
      </c>
      <c r="J23" s="27" t="s">
        <v>3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9" t="s">
        <v>34</v>
      </c>
      <c r="I25" s="29" t="s">
        <v>26</v>
      </c>
      <c r="J25" s="27" t="s">
        <v>3</v>
      </c>
      <c r="L25" s="34"/>
    </row>
    <row r="26" spans="2:12" s="1" customFormat="1" ht="18" customHeight="1">
      <c r="B26" s="34"/>
      <c r="E26" s="27" t="s">
        <v>3302</v>
      </c>
      <c r="I26" s="29" t="s">
        <v>28</v>
      </c>
      <c r="J26" s="27" t="s">
        <v>3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9" t="s">
        <v>36</v>
      </c>
      <c r="L28" s="34"/>
    </row>
    <row r="29" spans="2:12" s="7" customFormat="1" ht="16.5" customHeight="1">
      <c r="B29" s="94"/>
      <c r="E29" s="323" t="s">
        <v>3</v>
      </c>
      <c r="F29" s="323"/>
      <c r="G29" s="323"/>
      <c r="H29" s="323"/>
      <c r="L29" s="94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6" t="s">
        <v>38</v>
      </c>
      <c r="J32" s="65">
        <f>ROUND(J93, 2)</f>
        <v>0</v>
      </c>
      <c r="L32" s="34"/>
    </row>
    <row r="33" spans="2:12" s="1" customFormat="1" ht="6.9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>
      <c r="B34" s="34"/>
      <c r="F34" s="37" t="s">
        <v>40</v>
      </c>
      <c r="I34" s="37" t="s">
        <v>39</v>
      </c>
      <c r="J34" s="37" t="s">
        <v>41</v>
      </c>
      <c r="L34" s="34"/>
    </row>
    <row r="35" spans="2:12" s="1" customFormat="1" ht="14.4" customHeight="1">
      <c r="B35" s="34"/>
      <c r="D35" s="54" t="s">
        <v>42</v>
      </c>
      <c r="E35" s="29" t="s">
        <v>43</v>
      </c>
      <c r="F35" s="85">
        <f>ROUND((SUM(BE93:BE221)),  2)</f>
        <v>0</v>
      </c>
      <c r="I35" s="97">
        <v>0.21</v>
      </c>
      <c r="J35" s="85">
        <f>ROUND(((SUM(BE93:BE221))*I35),  2)</f>
        <v>0</v>
      </c>
      <c r="L35" s="34"/>
    </row>
    <row r="36" spans="2:12" s="1" customFormat="1" ht="14.4" customHeight="1">
      <c r="B36" s="34"/>
      <c r="E36" s="29" t="s">
        <v>44</v>
      </c>
      <c r="F36" s="85">
        <f>ROUND((SUM(BF93:BF221)),  2)</f>
        <v>0</v>
      </c>
      <c r="I36" s="97">
        <v>0.12</v>
      </c>
      <c r="J36" s="85">
        <f>ROUND(((SUM(BF93:BF221))*I36),  2)</f>
        <v>0</v>
      </c>
      <c r="L36" s="34"/>
    </row>
    <row r="37" spans="2:12" s="1" customFormat="1" ht="14.4" hidden="1" customHeight="1">
      <c r="B37" s="34"/>
      <c r="E37" s="29" t="s">
        <v>45</v>
      </c>
      <c r="F37" s="85">
        <f>ROUND((SUM(BG93:BG221)),  2)</f>
        <v>0</v>
      </c>
      <c r="I37" s="97">
        <v>0.21</v>
      </c>
      <c r="J37" s="85">
        <f>0</f>
        <v>0</v>
      </c>
      <c r="L37" s="34"/>
    </row>
    <row r="38" spans="2:12" s="1" customFormat="1" ht="14.4" hidden="1" customHeight="1">
      <c r="B38" s="34"/>
      <c r="E38" s="29" t="s">
        <v>46</v>
      </c>
      <c r="F38" s="85">
        <f>ROUND((SUM(BH93:BH221)),  2)</f>
        <v>0</v>
      </c>
      <c r="I38" s="97">
        <v>0.12</v>
      </c>
      <c r="J38" s="85">
        <f>0</f>
        <v>0</v>
      </c>
      <c r="L38" s="34"/>
    </row>
    <row r="39" spans="2:12" s="1" customFormat="1" ht="14.4" hidden="1" customHeight="1">
      <c r="B39" s="34"/>
      <c r="E39" s="29" t="s">
        <v>47</v>
      </c>
      <c r="F39" s="85">
        <f>ROUND((SUM(BI93:BI221)),  2)</f>
        <v>0</v>
      </c>
      <c r="I39" s="97">
        <v>0</v>
      </c>
      <c r="J39" s="85">
        <f>0</f>
        <v>0</v>
      </c>
      <c r="L39" s="34"/>
    </row>
    <row r="40" spans="2:12" s="1" customFormat="1" ht="6.9" customHeight="1">
      <c r="B40" s="34"/>
      <c r="L40" s="34"/>
    </row>
    <row r="41" spans="2:12" s="1" customFormat="1" ht="25.35" customHeight="1">
      <c r="B41" s="34"/>
      <c r="C41" s="98"/>
      <c r="D41" s="99" t="s">
        <v>48</v>
      </c>
      <c r="E41" s="56"/>
      <c r="F41" s="56"/>
      <c r="G41" s="100" t="s">
        <v>49</v>
      </c>
      <c r="H41" s="101" t="s">
        <v>50</v>
      </c>
      <c r="I41" s="56"/>
      <c r="J41" s="102">
        <f>SUM(J32:J39)</f>
        <v>0</v>
      </c>
      <c r="K41" s="103"/>
      <c r="L41" s="34"/>
    </row>
    <row r="42" spans="2:12" s="1" customFormat="1" ht="14.4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>
      <c r="B47" s="34"/>
      <c r="C47" s="23" t="s">
        <v>245</v>
      </c>
      <c r="L47" s="34"/>
    </row>
    <row r="48" spans="2:12" s="1" customFormat="1" ht="6.9" customHeight="1">
      <c r="B48" s="34"/>
      <c r="L48" s="34"/>
    </row>
    <row r="49" spans="2:47" s="1" customFormat="1" ht="12" customHeight="1">
      <c r="B49" s="34"/>
      <c r="C49" s="29" t="s">
        <v>17</v>
      </c>
      <c r="L49" s="34"/>
    </row>
    <row r="50" spans="2:47" s="1" customFormat="1" ht="16.5" customHeight="1">
      <c r="B50" s="34"/>
      <c r="E50" s="352" t="str">
        <f>E7</f>
        <v>Obecní dům Rudíkov - smlouva č. 1 - SO01, 10, 12</v>
      </c>
      <c r="F50" s="353"/>
      <c r="G50" s="353"/>
      <c r="H50" s="353"/>
      <c r="L50" s="34"/>
    </row>
    <row r="51" spans="2:47" ht="12" customHeight="1">
      <c r="B51" s="22"/>
      <c r="C51" s="29" t="s">
        <v>132</v>
      </c>
      <c r="L51" s="22"/>
    </row>
    <row r="52" spans="2:47" s="1" customFormat="1" ht="16.5" customHeight="1">
      <c r="B52" s="34"/>
      <c r="E52" s="352" t="s">
        <v>136</v>
      </c>
      <c r="F52" s="351"/>
      <c r="G52" s="351"/>
      <c r="H52" s="351"/>
      <c r="L52" s="34"/>
    </row>
    <row r="53" spans="2:47" s="1" customFormat="1" ht="12" customHeight="1">
      <c r="B53" s="34"/>
      <c r="C53" s="29" t="s">
        <v>3299</v>
      </c>
      <c r="L53" s="34"/>
    </row>
    <row r="54" spans="2:47" s="1" customFormat="1" ht="16.5" customHeight="1">
      <c r="B54" s="34"/>
      <c r="E54" s="339" t="str">
        <f>E11</f>
        <v>12 - VYTÁPĚNÍ</v>
      </c>
      <c r="F54" s="351"/>
      <c r="G54" s="351"/>
      <c r="H54" s="351"/>
      <c r="L54" s="34"/>
    </row>
    <row r="55" spans="2:47" s="1" customFormat="1" ht="6.9" customHeight="1">
      <c r="B55" s="34"/>
      <c r="L55" s="34"/>
    </row>
    <row r="56" spans="2:47" s="1" customFormat="1" ht="12" customHeight="1">
      <c r="B56" s="34"/>
      <c r="C56" s="29" t="s">
        <v>21</v>
      </c>
      <c r="F56" s="27" t="str">
        <f>F14</f>
        <v>RUDÍKOV, P.Č. 2250/4, 2261, ST. 63, 2208/9</v>
      </c>
      <c r="I56" s="29" t="s">
        <v>23</v>
      </c>
      <c r="J56" s="51" t="str">
        <f>IF(J14="","",J14)</f>
        <v>10. 1. 2024</v>
      </c>
      <c r="L56" s="34"/>
    </row>
    <row r="57" spans="2:47" s="1" customFormat="1" ht="6.9" customHeight="1">
      <c r="B57" s="34"/>
      <c r="L57" s="34"/>
    </row>
    <row r="58" spans="2:47" s="1" customFormat="1" ht="15.15" customHeight="1">
      <c r="B58" s="34"/>
      <c r="C58" s="29" t="s">
        <v>25</v>
      </c>
      <c r="F58" s="27" t="str">
        <f>E17</f>
        <v xml:space="preserve"> </v>
      </c>
      <c r="I58" s="29" t="s">
        <v>31</v>
      </c>
      <c r="J58" s="32" t="str">
        <f>E23</f>
        <v>Ondřej Zikán</v>
      </c>
      <c r="L58" s="34"/>
    </row>
    <row r="59" spans="2:47" s="1" customFormat="1" ht="15.15" customHeight="1">
      <c r="B59" s="34"/>
      <c r="C59" s="29" t="s">
        <v>29</v>
      </c>
      <c r="F59" s="27" t="str">
        <f>IF(E20="","",E20)</f>
        <v>Vyplň údaj</v>
      </c>
      <c r="I59" s="29" t="s">
        <v>34</v>
      </c>
      <c r="J59" s="32" t="str">
        <f>E26</f>
        <v>Ondřej Zikán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4" t="s">
        <v>280</v>
      </c>
      <c r="D61" s="98"/>
      <c r="E61" s="98"/>
      <c r="F61" s="98"/>
      <c r="G61" s="98"/>
      <c r="H61" s="98"/>
      <c r="I61" s="98"/>
      <c r="J61" s="105" t="s">
        <v>281</v>
      </c>
      <c r="K61" s="98"/>
      <c r="L61" s="34"/>
    </row>
    <row r="62" spans="2:47" s="1" customFormat="1" ht="10.35" customHeight="1">
      <c r="B62" s="34"/>
      <c r="L62" s="34"/>
    </row>
    <row r="63" spans="2:47" s="1" customFormat="1" ht="22.8" customHeight="1">
      <c r="B63" s="34"/>
      <c r="C63" s="106" t="s">
        <v>70</v>
      </c>
      <c r="J63" s="65">
        <f>J93</f>
        <v>0</v>
      </c>
      <c r="L63" s="34"/>
      <c r="AU63" s="19" t="s">
        <v>287</v>
      </c>
    </row>
    <row r="64" spans="2:47" s="8" customFormat="1" ht="24.9" customHeight="1">
      <c r="B64" s="107"/>
      <c r="D64" s="108" t="s">
        <v>358</v>
      </c>
      <c r="E64" s="109"/>
      <c r="F64" s="109"/>
      <c r="G64" s="109"/>
      <c r="H64" s="109"/>
      <c r="I64" s="109"/>
      <c r="J64" s="110">
        <f>J94</f>
        <v>0</v>
      </c>
      <c r="L64" s="107"/>
    </row>
    <row r="65" spans="2:12" s="9" customFormat="1" ht="19.95" customHeight="1">
      <c r="B65" s="112"/>
      <c r="D65" s="113" t="s">
        <v>362</v>
      </c>
      <c r="E65" s="114"/>
      <c r="F65" s="114"/>
      <c r="G65" s="114"/>
      <c r="H65" s="114"/>
      <c r="I65" s="114"/>
      <c r="J65" s="115">
        <f>J95</f>
        <v>0</v>
      </c>
      <c r="L65" s="112"/>
    </row>
    <row r="66" spans="2:12" s="9" customFormat="1" ht="19.95" customHeight="1">
      <c r="B66" s="112"/>
      <c r="D66" s="113" t="s">
        <v>3398</v>
      </c>
      <c r="E66" s="114"/>
      <c r="F66" s="114"/>
      <c r="G66" s="114"/>
      <c r="H66" s="114"/>
      <c r="I66" s="114"/>
      <c r="J66" s="115">
        <f>J109</f>
        <v>0</v>
      </c>
      <c r="L66" s="112"/>
    </row>
    <row r="67" spans="2:12" s="9" customFormat="1" ht="19.95" customHeight="1">
      <c r="B67" s="112"/>
      <c r="D67" s="113" t="s">
        <v>3399</v>
      </c>
      <c r="E67" s="114"/>
      <c r="F67" s="114"/>
      <c r="G67" s="114"/>
      <c r="H67" s="114"/>
      <c r="I67" s="114"/>
      <c r="J67" s="115">
        <f>J123</f>
        <v>0</v>
      </c>
      <c r="L67" s="112"/>
    </row>
    <row r="68" spans="2:12" s="9" customFormat="1" ht="19.95" customHeight="1">
      <c r="B68" s="112"/>
      <c r="D68" s="113" t="s">
        <v>3400</v>
      </c>
      <c r="E68" s="114"/>
      <c r="F68" s="114"/>
      <c r="G68" s="114"/>
      <c r="H68" s="114"/>
      <c r="I68" s="114"/>
      <c r="J68" s="115">
        <f>J134</f>
        <v>0</v>
      </c>
      <c r="L68" s="112"/>
    </row>
    <row r="69" spans="2:12" s="9" customFormat="1" ht="19.95" customHeight="1">
      <c r="B69" s="112"/>
      <c r="D69" s="113" t="s">
        <v>3401</v>
      </c>
      <c r="E69" s="114"/>
      <c r="F69" s="114"/>
      <c r="G69" s="114"/>
      <c r="H69" s="114"/>
      <c r="I69" s="114"/>
      <c r="J69" s="115">
        <f>J162</f>
        <v>0</v>
      </c>
      <c r="L69" s="112"/>
    </row>
    <row r="70" spans="2:12" s="9" customFormat="1" ht="19.95" customHeight="1">
      <c r="B70" s="112"/>
      <c r="D70" s="113" t="s">
        <v>3402</v>
      </c>
      <c r="E70" s="114"/>
      <c r="F70" s="114"/>
      <c r="G70" s="114"/>
      <c r="H70" s="114"/>
      <c r="I70" s="114"/>
      <c r="J70" s="115">
        <f>J187</f>
        <v>0</v>
      </c>
      <c r="L70" s="112"/>
    </row>
    <row r="71" spans="2:12" s="9" customFormat="1" ht="19.95" customHeight="1">
      <c r="B71" s="112"/>
      <c r="D71" s="113" t="s">
        <v>3403</v>
      </c>
      <c r="E71" s="114"/>
      <c r="F71" s="114"/>
      <c r="G71" s="114"/>
      <c r="H71" s="114"/>
      <c r="I71" s="114"/>
      <c r="J71" s="115">
        <f>J194</f>
        <v>0</v>
      </c>
      <c r="L71" s="112"/>
    </row>
    <row r="72" spans="2:12" s="1" customFormat="1" ht="21.75" customHeight="1">
      <c r="B72" s="34"/>
      <c r="L72" s="34"/>
    </row>
    <row r="73" spans="2:12" s="1" customFormat="1" ht="6.9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4"/>
    </row>
    <row r="77" spans="2:12" s="1" customFormat="1" ht="6.9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4"/>
    </row>
    <row r="78" spans="2:12" s="1" customFormat="1" ht="24.9" customHeight="1">
      <c r="B78" s="34"/>
      <c r="C78" s="23" t="s">
        <v>393</v>
      </c>
      <c r="L78" s="34"/>
    </row>
    <row r="79" spans="2:12" s="1" customFormat="1" ht="6.9" customHeight="1">
      <c r="B79" s="34"/>
      <c r="L79" s="34"/>
    </row>
    <row r="80" spans="2:12" s="1" customFormat="1" ht="12" customHeight="1">
      <c r="B80" s="34"/>
      <c r="C80" s="29" t="s">
        <v>17</v>
      </c>
      <c r="L80" s="34"/>
    </row>
    <row r="81" spans="2:65" s="1" customFormat="1" ht="16.5" customHeight="1">
      <c r="B81" s="34"/>
      <c r="E81" s="352" t="str">
        <f>E7</f>
        <v>Obecní dům Rudíkov - smlouva č. 1 - SO01, 10, 12</v>
      </c>
      <c r="F81" s="353"/>
      <c r="G81" s="353"/>
      <c r="H81" s="353"/>
      <c r="L81" s="34"/>
    </row>
    <row r="82" spans="2:65" ht="12" customHeight="1">
      <c r="B82" s="22"/>
      <c r="C82" s="29" t="s">
        <v>132</v>
      </c>
      <c r="L82" s="22"/>
    </row>
    <row r="83" spans="2:65" s="1" customFormat="1" ht="16.5" customHeight="1">
      <c r="B83" s="34"/>
      <c r="E83" s="352" t="s">
        <v>136</v>
      </c>
      <c r="F83" s="351"/>
      <c r="G83" s="351"/>
      <c r="H83" s="351"/>
      <c r="L83" s="34"/>
    </row>
    <row r="84" spans="2:65" s="1" customFormat="1" ht="12" customHeight="1">
      <c r="B84" s="34"/>
      <c r="C84" s="29" t="s">
        <v>3299</v>
      </c>
      <c r="L84" s="34"/>
    </row>
    <row r="85" spans="2:65" s="1" customFormat="1" ht="16.5" customHeight="1">
      <c r="B85" s="34"/>
      <c r="E85" s="339" t="str">
        <f>E11</f>
        <v>12 - VYTÁPĚNÍ</v>
      </c>
      <c r="F85" s="351"/>
      <c r="G85" s="351"/>
      <c r="H85" s="351"/>
      <c r="L85" s="34"/>
    </row>
    <row r="86" spans="2:65" s="1" customFormat="1" ht="6.9" customHeight="1">
      <c r="B86" s="34"/>
      <c r="L86" s="34"/>
    </row>
    <row r="87" spans="2:65" s="1" customFormat="1" ht="12" customHeight="1">
      <c r="B87" s="34"/>
      <c r="C87" s="29" t="s">
        <v>21</v>
      </c>
      <c r="F87" s="27" t="str">
        <f>F14</f>
        <v>RUDÍKOV, P.Č. 2250/4, 2261, ST. 63, 2208/9</v>
      </c>
      <c r="I87" s="29" t="s">
        <v>23</v>
      </c>
      <c r="J87" s="51" t="str">
        <f>IF(J14="","",J14)</f>
        <v>10. 1. 2024</v>
      </c>
      <c r="L87" s="34"/>
    </row>
    <row r="88" spans="2:65" s="1" customFormat="1" ht="6.9" customHeight="1">
      <c r="B88" s="34"/>
      <c r="L88" s="34"/>
    </row>
    <row r="89" spans="2:65" s="1" customFormat="1" ht="15.15" customHeight="1">
      <c r="B89" s="34"/>
      <c r="C89" s="29" t="s">
        <v>25</v>
      </c>
      <c r="F89" s="27" t="str">
        <f>E17</f>
        <v xml:space="preserve"> </v>
      </c>
      <c r="I89" s="29" t="s">
        <v>31</v>
      </c>
      <c r="J89" s="32" t="str">
        <f>E23</f>
        <v>Ondřej Zikán</v>
      </c>
      <c r="L89" s="34"/>
    </row>
    <row r="90" spans="2:65" s="1" customFormat="1" ht="15.15" customHeight="1">
      <c r="B90" s="34"/>
      <c r="C90" s="29" t="s">
        <v>29</v>
      </c>
      <c r="F90" s="27" t="str">
        <f>IF(E20="","",E20)</f>
        <v>Vyplň údaj</v>
      </c>
      <c r="I90" s="29" t="s">
        <v>34</v>
      </c>
      <c r="J90" s="32" t="str">
        <f>E26</f>
        <v>Ondřej Zikán</v>
      </c>
      <c r="L90" s="34"/>
    </row>
    <row r="91" spans="2:65" s="1" customFormat="1" ht="10.35" customHeight="1">
      <c r="B91" s="34"/>
      <c r="L91" s="34"/>
    </row>
    <row r="92" spans="2:65" s="10" customFormat="1" ht="29.25" customHeight="1">
      <c r="B92" s="117"/>
      <c r="C92" s="118" t="s">
        <v>394</v>
      </c>
      <c r="D92" s="119" t="s">
        <v>57</v>
      </c>
      <c r="E92" s="119" t="s">
        <v>53</v>
      </c>
      <c r="F92" s="119" t="s">
        <v>54</v>
      </c>
      <c r="G92" s="119" t="s">
        <v>395</v>
      </c>
      <c r="H92" s="119" t="s">
        <v>396</v>
      </c>
      <c r="I92" s="119" t="s">
        <v>397</v>
      </c>
      <c r="J92" s="119" t="s">
        <v>281</v>
      </c>
      <c r="K92" s="120" t="s">
        <v>398</v>
      </c>
      <c r="L92" s="117"/>
      <c r="M92" s="58" t="s">
        <v>3</v>
      </c>
      <c r="N92" s="59" t="s">
        <v>42</v>
      </c>
      <c r="O92" s="59" t="s">
        <v>399</v>
      </c>
      <c r="P92" s="59" t="s">
        <v>400</v>
      </c>
      <c r="Q92" s="59" t="s">
        <v>401</v>
      </c>
      <c r="R92" s="59" t="s">
        <v>402</v>
      </c>
      <c r="S92" s="59" t="s">
        <v>403</v>
      </c>
      <c r="T92" s="60" t="s">
        <v>404</v>
      </c>
    </row>
    <row r="93" spans="2:65" s="1" customFormat="1" ht="22.8" customHeight="1">
      <c r="B93" s="34"/>
      <c r="C93" s="63" t="s">
        <v>405</v>
      </c>
      <c r="J93" s="121">
        <f>BK93</f>
        <v>0</v>
      </c>
      <c r="L93" s="34"/>
      <c r="M93" s="61"/>
      <c r="N93" s="52"/>
      <c r="O93" s="52"/>
      <c r="P93" s="122">
        <f>P94</f>
        <v>0</v>
      </c>
      <c r="Q93" s="52"/>
      <c r="R93" s="122">
        <f>R94</f>
        <v>1.4894563000000001</v>
      </c>
      <c r="S93" s="52"/>
      <c r="T93" s="123">
        <f>T94</f>
        <v>0</v>
      </c>
      <c r="AT93" s="19" t="s">
        <v>71</v>
      </c>
      <c r="AU93" s="19" t="s">
        <v>287</v>
      </c>
      <c r="BK93" s="124">
        <f>BK94</f>
        <v>0</v>
      </c>
    </row>
    <row r="94" spans="2:65" s="11" customFormat="1" ht="25.95" customHeight="1">
      <c r="B94" s="125"/>
      <c r="D94" s="126" t="s">
        <v>71</v>
      </c>
      <c r="E94" s="127" t="s">
        <v>1812</v>
      </c>
      <c r="F94" s="127" t="s">
        <v>1813</v>
      </c>
      <c r="I94" s="128"/>
      <c r="J94" s="129">
        <f>BK94</f>
        <v>0</v>
      </c>
      <c r="L94" s="125"/>
      <c r="M94" s="130"/>
      <c r="P94" s="131">
        <f>P95+P109+P123+P134+P162+P187+P194</f>
        <v>0</v>
      </c>
      <c r="R94" s="131">
        <f>R95+R109+R123+R134+R162+R187+R194</f>
        <v>1.4894563000000001</v>
      </c>
      <c r="T94" s="132">
        <f>T95+T109+T123+T134+T162+T187+T194</f>
        <v>0</v>
      </c>
      <c r="AR94" s="126" t="s">
        <v>80</v>
      </c>
      <c r="AT94" s="133" t="s">
        <v>71</v>
      </c>
      <c r="AU94" s="133" t="s">
        <v>72</v>
      </c>
      <c r="AY94" s="126" t="s">
        <v>408</v>
      </c>
      <c r="BK94" s="134">
        <f>BK95+BK109+BK123+BK134+BK162+BK187+BK194</f>
        <v>0</v>
      </c>
    </row>
    <row r="95" spans="2:65" s="11" customFormat="1" ht="22.8" customHeight="1">
      <c r="B95" s="125"/>
      <c r="D95" s="126" t="s">
        <v>71</v>
      </c>
      <c r="E95" s="135" t="s">
        <v>1899</v>
      </c>
      <c r="F95" s="135" t="s">
        <v>1900</v>
      </c>
      <c r="I95" s="128"/>
      <c r="J95" s="136">
        <f>BK95</f>
        <v>0</v>
      </c>
      <c r="L95" s="125"/>
      <c r="M95" s="130"/>
      <c r="P95" s="131">
        <f>SUM(P96:P108)</f>
        <v>0</v>
      </c>
      <c r="R95" s="131">
        <f>SUM(R96:R108)</f>
        <v>7.0200000000000012E-2</v>
      </c>
      <c r="T95" s="132">
        <f>SUM(T96:T108)</f>
        <v>0</v>
      </c>
      <c r="AR95" s="126" t="s">
        <v>80</v>
      </c>
      <c r="AT95" s="133" t="s">
        <v>71</v>
      </c>
      <c r="AU95" s="133" t="s">
        <v>76</v>
      </c>
      <c r="AY95" s="126" t="s">
        <v>408</v>
      </c>
      <c r="BK95" s="134">
        <f>SUM(BK96:BK108)</f>
        <v>0</v>
      </c>
    </row>
    <row r="96" spans="2:65" s="1" customFormat="1" ht="24.15" customHeight="1">
      <c r="B96" s="137"/>
      <c r="C96" s="138" t="s">
        <v>76</v>
      </c>
      <c r="D96" s="138" t="s">
        <v>411</v>
      </c>
      <c r="E96" s="139" t="s">
        <v>3404</v>
      </c>
      <c r="F96" s="140" t="s">
        <v>3405</v>
      </c>
      <c r="G96" s="141" t="s">
        <v>650</v>
      </c>
      <c r="H96" s="142">
        <v>42</v>
      </c>
      <c r="I96" s="143"/>
      <c r="J96" s="144">
        <f>ROUND(I96*H96,2)</f>
        <v>0</v>
      </c>
      <c r="K96" s="140" t="s">
        <v>414</v>
      </c>
      <c r="L96" s="34"/>
      <c r="M96" s="145" t="s">
        <v>3</v>
      </c>
      <c r="N96" s="146" t="s">
        <v>43</v>
      </c>
      <c r="P96" s="147">
        <f>O96*H96</f>
        <v>0</v>
      </c>
      <c r="Q96" s="147">
        <v>2.2000000000000001E-4</v>
      </c>
      <c r="R96" s="147">
        <f>Q96*H96</f>
        <v>9.2399999999999999E-3</v>
      </c>
      <c r="S96" s="147">
        <v>0</v>
      </c>
      <c r="T96" s="148">
        <f>S96*H96</f>
        <v>0</v>
      </c>
      <c r="AR96" s="149" t="s">
        <v>98</v>
      </c>
      <c r="AT96" s="149" t="s">
        <v>411</v>
      </c>
      <c r="AU96" s="149" t="s">
        <v>80</v>
      </c>
      <c r="AY96" s="19" t="s">
        <v>408</v>
      </c>
      <c r="BE96" s="150">
        <f>IF(N96="základní",J96,0)</f>
        <v>0</v>
      </c>
      <c r="BF96" s="150">
        <f>IF(N96="snížená",J96,0)</f>
        <v>0</v>
      </c>
      <c r="BG96" s="150">
        <f>IF(N96="zákl. přenesená",J96,0)</f>
        <v>0</v>
      </c>
      <c r="BH96" s="150">
        <f>IF(N96="sníž. přenesená",J96,0)</f>
        <v>0</v>
      </c>
      <c r="BI96" s="150">
        <f>IF(N96="nulová",J96,0)</f>
        <v>0</v>
      </c>
      <c r="BJ96" s="19" t="s">
        <v>76</v>
      </c>
      <c r="BK96" s="150">
        <f>ROUND(I96*H96,2)</f>
        <v>0</v>
      </c>
      <c r="BL96" s="19" t="s">
        <v>98</v>
      </c>
      <c r="BM96" s="149" t="s">
        <v>3406</v>
      </c>
    </row>
    <row r="97" spans="2:65" s="1" customFormat="1">
      <c r="B97" s="34"/>
      <c r="D97" s="151" t="s">
        <v>417</v>
      </c>
      <c r="F97" s="152" t="s">
        <v>3407</v>
      </c>
      <c r="I97" s="153"/>
      <c r="L97" s="34"/>
      <c r="M97" s="154"/>
      <c r="T97" s="55"/>
      <c r="AT97" s="19" t="s">
        <v>417</v>
      </c>
      <c r="AU97" s="19" t="s">
        <v>80</v>
      </c>
    </row>
    <row r="98" spans="2:65" s="12" customFormat="1">
      <c r="B98" s="155"/>
      <c r="D98" s="156" t="s">
        <v>419</v>
      </c>
      <c r="E98" s="157" t="s">
        <v>3</v>
      </c>
      <c r="F98" s="158" t="s">
        <v>3408</v>
      </c>
      <c r="H98" s="159">
        <v>42</v>
      </c>
      <c r="I98" s="160"/>
      <c r="L98" s="155"/>
      <c r="M98" s="161"/>
      <c r="T98" s="162"/>
      <c r="AT98" s="157" t="s">
        <v>419</v>
      </c>
      <c r="AU98" s="157" t="s">
        <v>80</v>
      </c>
      <c r="AV98" s="12" t="s">
        <v>80</v>
      </c>
      <c r="AW98" s="12" t="s">
        <v>33</v>
      </c>
      <c r="AX98" s="12" t="s">
        <v>76</v>
      </c>
      <c r="AY98" s="157" t="s">
        <v>408</v>
      </c>
    </row>
    <row r="99" spans="2:65" s="1" customFormat="1" ht="24.15" customHeight="1">
      <c r="B99" s="137"/>
      <c r="C99" s="177" t="s">
        <v>80</v>
      </c>
      <c r="D99" s="177" t="s">
        <v>513</v>
      </c>
      <c r="E99" s="178" t="s">
        <v>3409</v>
      </c>
      <c r="F99" s="179" t="s">
        <v>3410</v>
      </c>
      <c r="G99" s="180" t="s">
        <v>650</v>
      </c>
      <c r="H99" s="181">
        <v>6</v>
      </c>
      <c r="I99" s="182"/>
      <c r="J99" s="183">
        <f>ROUND(I99*H99,2)</f>
        <v>0</v>
      </c>
      <c r="K99" s="179" t="s">
        <v>414</v>
      </c>
      <c r="L99" s="184"/>
      <c r="M99" s="185" t="s">
        <v>3</v>
      </c>
      <c r="N99" s="186" t="s">
        <v>43</v>
      </c>
      <c r="P99" s="147">
        <f>O99*H99</f>
        <v>0</v>
      </c>
      <c r="Q99" s="147">
        <v>5.4000000000000001E-4</v>
      </c>
      <c r="R99" s="147">
        <f>Q99*H99</f>
        <v>3.2399999999999998E-3</v>
      </c>
      <c r="S99" s="147">
        <v>0</v>
      </c>
      <c r="T99" s="148">
        <f>S99*H99</f>
        <v>0</v>
      </c>
      <c r="AR99" s="149" t="s">
        <v>616</v>
      </c>
      <c r="AT99" s="149" t="s">
        <v>513</v>
      </c>
      <c r="AU99" s="149" t="s">
        <v>80</v>
      </c>
      <c r="AY99" s="19" t="s">
        <v>408</v>
      </c>
      <c r="BE99" s="150">
        <f>IF(N99="základní",J99,0)</f>
        <v>0</v>
      </c>
      <c r="BF99" s="150">
        <f>IF(N99="snížená",J99,0)</f>
        <v>0</v>
      </c>
      <c r="BG99" s="150">
        <f>IF(N99="zákl. přenesená",J99,0)</f>
        <v>0</v>
      </c>
      <c r="BH99" s="150">
        <f>IF(N99="sníž. přenesená",J99,0)</f>
        <v>0</v>
      </c>
      <c r="BI99" s="150">
        <f>IF(N99="nulová",J99,0)</f>
        <v>0</v>
      </c>
      <c r="BJ99" s="19" t="s">
        <v>76</v>
      </c>
      <c r="BK99" s="150">
        <f>ROUND(I99*H99,2)</f>
        <v>0</v>
      </c>
      <c r="BL99" s="19" t="s">
        <v>98</v>
      </c>
      <c r="BM99" s="149" t="s">
        <v>3411</v>
      </c>
    </row>
    <row r="100" spans="2:65" s="1" customFormat="1" ht="24.15" customHeight="1">
      <c r="B100" s="137"/>
      <c r="C100" s="177" t="s">
        <v>114</v>
      </c>
      <c r="D100" s="177" t="s">
        <v>513</v>
      </c>
      <c r="E100" s="178" t="s">
        <v>3412</v>
      </c>
      <c r="F100" s="179" t="s">
        <v>3413</v>
      </c>
      <c r="G100" s="180" t="s">
        <v>650</v>
      </c>
      <c r="H100" s="181">
        <v>30</v>
      </c>
      <c r="I100" s="182"/>
      <c r="J100" s="183">
        <f>ROUND(I100*H100,2)</f>
        <v>0</v>
      </c>
      <c r="K100" s="179" t="s">
        <v>414</v>
      </c>
      <c r="L100" s="184"/>
      <c r="M100" s="185" t="s">
        <v>3</v>
      </c>
      <c r="N100" s="186" t="s">
        <v>43</v>
      </c>
      <c r="P100" s="147">
        <f>O100*H100</f>
        <v>0</v>
      </c>
      <c r="Q100" s="147">
        <v>8.4999999999999995E-4</v>
      </c>
      <c r="R100" s="147">
        <f>Q100*H100</f>
        <v>2.5499999999999998E-2</v>
      </c>
      <c r="S100" s="147">
        <v>0</v>
      </c>
      <c r="T100" s="148">
        <f>S100*H100</f>
        <v>0</v>
      </c>
      <c r="AR100" s="149" t="s">
        <v>616</v>
      </c>
      <c r="AT100" s="149" t="s">
        <v>513</v>
      </c>
      <c r="AU100" s="149" t="s">
        <v>80</v>
      </c>
      <c r="AY100" s="19" t="s">
        <v>408</v>
      </c>
      <c r="BE100" s="150">
        <f>IF(N100="základní",J100,0)</f>
        <v>0</v>
      </c>
      <c r="BF100" s="150">
        <f>IF(N100="snížená",J100,0)</f>
        <v>0</v>
      </c>
      <c r="BG100" s="150">
        <f>IF(N100="zákl. přenesená",J100,0)</f>
        <v>0</v>
      </c>
      <c r="BH100" s="150">
        <f>IF(N100="sníž. přenesená",J100,0)</f>
        <v>0</v>
      </c>
      <c r="BI100" s="150">
        <f>IF(N100="nulová",J100,0)</f>
        <v>0</v>
      </c>
      <c r="BJ100" s="19" t="s">
        <v>76</v>
      </c>
      <c r="BK100" s="150">
        <f>ROUND(I100*H100,2)</f>
        <v>0</v>
      </c>
      <c r="BL100" s="19" t="s">
        <v>98</v>
      </c>
      <c r="BM100" s="149" t="s">
        <v>3414</v>
      </c>
    </row>
    <row r="101" spans="2:65" s="1" customFormat="1" ht="24.15" customHeight="1">
      <c r="B101" s="137"/>
      <c r="C101" s="177" t="s">
        <v>415</v>
      </c>
      <c r="D101" s="177" t="s">
        <v>513</v>
      </c>
      <c r="E101" s="178" t="s">
        <v>3415</v>
      </c>
      <c r="F101" s="179" t="s">
        <v>3416</v>
      </c>
      <c r="G101" s="180" t="s">
        <v>650</v>
      </c>
      <c r="H101" s="181">
        <v>6</v>
      </c>
      <c r="I101" s="182"/>
      <c r="J101" s="183">
        <f>ROUND(I101*H101,2)</f>
        <v>0</v>
      </c>
      <c r="K101" s="179" t="s">
        <v>414</v>
      </c>
      <c r="L101" s="184"/>
      <c r="M101" s="185" t="s">
        <v>3</v>
      </c>
      <c r="N101" s="186" t="s">
        <v>43</v>
      </c>
      <c r="P101" s="147">
        <f>O101*H101</f>
        <v>0</v>
      </c>
      <c r="Q101" s="147">
        <v>9.2000000000000003E-4</v>
      </c>
      <c r="R101" s="147">
        <f>Q101*H101</f>
        <v>5.5200000000000006E-3</v>
      </c>
      <c r="S101" s="147">
        <v>0</v>
      </c>
      <c r="T101" s="148">
        <f>S101*H101</f>
        <v>0</v>
      </c>
      <c r="AR101" s="149" t="s">
        <v>616</v>
      </c>
      <c r="AT101" s="149" t="s">
        <v>513</v>
      </c>
      <c r="AU101" s="149" t="s">
        <v>80</v>
      </c>
      <c r="AY101" s="19" t="s">
        <v>408</v>
      </c>
      <c r="BE101" s="150">
        <f>IF(N101="základní",J101,0)</f>
        <v>0</v>
      </c>
      <c r="BF101" s="150">
        <f>IF(N101="snížená",J101,0)</f>
        <v>0</v>
      </c>
      <c r="BG101" s="150">
        <f>IF(N101="zákl. přenesená",J101,0)</f>
        <v>0</v>
      </c>
      <c r="BH101" s="150">
        <f>IF(N101="sníž. přenesená",J101,0)</f>
        <v>0</v>
      </c>
      <c r="BI101" s="150">
        <f>IF(N101="nulová",J101,0)</f>
        <v>0</v>
      </c>
      <c r="BJ101" s="19" t="s">
        <v>76</v>
      </c>
      <c r="BK101" s="150">
        <f>ROUND(I101*H101,2)</f>
        <v>0</v>
      </c>
      <c r="BL101" s="19" t="s">
        <v>98</v>
      </c>
      <c r="BM101" s="149" t="s">
        <v>3417</v>
      </c>
    </row>
    <row r="102" spans="2:65" s="1" customFormat="1" ht="33" customHeight="1">
      <c r="B102" s="137"/>
      <c r="C102" s="138" t="s">
        <v>437</v>
      </c>
      <c r="D102" s="138" t="s">
        <v>411</v>
      </c>
      <c r="E102" s="139" t="s">
        <v>3418</v>
      </c>
      <c r="F102" s="140" t="s">
        <v>3419</v>
      </c>
      <c r="G102" s="141" t="s">
        <v>650</v>
      </c>
      <c r="H102" s="142">
        <v>129</v>
      </c>
      <c r="I102" s="143"/>
      <c r="J102" s="144">
        <f>ROUND(I102*H102,2)</f>
        <v>0</v>
      </c>
      <c r="K102" s="140" t="s">
        <v>414</v>
      </c>
      <c r="L102" s="34"/>
      <c r="M102" s="145" t="s">
        <v>3</v>
      </c>
      <c r="N102" s="146" t="s">
        <v>43</v>
      </c>
      <c r="P102" s="147">
        <f>O102*H102</f>
        <v>0</v>
      </c>
      <c r="Q102" s="147">
        <v>6.0000000000000002E-5</v>
      </c>
      <c r="R102" s="147">
        <f>Q102*H102</f>
        <v>7.7400000000000004E-3</v>
      </c>
      <c r="S102" s="147">
        <v>0</v>
      </c>
      <c r="T102" s="148">
        <f>S102*H102</f>
        <v>0</v>
      </c>
      <c r="AR102" s="149" t="s">
        <v>98</v>
      </c>
      <c r="AT102" s="149" t="s">
        <v>411</v>
      </c>
      <c r="AU102" s="149" t="s">
        <v>80</v>
      </c>
      <c r="AY102" s="19" t="s">
        <v>408</v>
      </c>
      <c r="BE102" s="150">
        <f>IF(N102="základní",J102,0)</f>
        <v>0</v>
      </c>
      <c r="BF102" s="150">
        <f>IF(N102="snížená",J102,0)</f>
        <v>0</v>
      </c>
      <c r="BG102" s="150">
        <f>IF(N102="zákl. přenesená",J102,0)</f>
        <v>0</v>
      </c>
      <c r="BH102" s="150">
        <f>IF(N102="sníž. přenesená",J102,0)</f>
        <v>0</v>
      </c>
      <c r="BI102" s="150">
        <f>IF(N102="nulová",J102,0)</f>
        <v>0</v>
      </c>
      <c r="BJ102" s="19" t="s">
        <v>76</v>
      </c>
      <c r="BK102" s="150">
        <f>ROUND(I102*H102,2)</f>
        <v>0</v>
      </c>
      <c r="BL102" s="19" t="s">
        <v>98</v>
      </c>
      <c r="BM102" s="149" t="s">
        <v>3420</v>
      </c>
    </row>
    <row r="103" spans="2:65" s="1" customFormat="1">
      <c r="B103" s="34"/>
      <c r="D103" s="151" t="s">
        <v>417</v>
      </c>
      <c r="F103" s="152" t="s">
        <v>3421</v>
      </c>
      <c r="I103" s="153"/>
      <c r="L103" s="34"/>
      <c r="M103" s="154"/>
      <c r="T103" s="55"/>
      <c r="AT103" s="19" t="s">
        <v>417</v>
      </c>
      <c r="AU103" s="19" t="s">
        <v>80</v>
      </c>
    </row>
    <row r="104" spans="2:65" s="12" customFormat="1">
      <c r="B104" s="155"/>
      <c r="D104" s="156" t="s">
        <v>419</v>
      </c>
      <c r="E104" s="157" t="s">
        <v>3</v>
      </c>
      <c r="F104" s="158" t="s">
        <v>3422</v>
      </c>
      <c r="H104" s="159">
        <v>129</v>
      </c>
      <c r="I104" s="160"/>
      <c r="L104" s="155"/>
      <c r="M104" s="161"/>
      <c r="T104" s="162"/>
      <c r="AT104" s="157" t="s">
        <v>419</v>
      </c>
      <c r="AU104" s="157" t="s">
        <v>80</v>
      </c>
      <c r="AV104" s="12" t="s">
        <v>80</v>
      </c>
      <c r="AW104" s="12" t="s">
        <v>33</v>
      </c>
      <c r="AX104" s="12" t="s">
        <v>76</v>
      </c>
      <c r="AY104" s="157" t="s">
        <v>408</v>
      </c>
    </row>
    <row r="105" spans="2:65" s="1" customFormat="1" ht="24.15" customHeight="1">
      <c r="B105" s="137"/>
      <c r="C105" s="177" t="s">
        <v>452</v>
      </c>
      <c r="D105" s="177" t="s">
        <v>513</v>
      </c>
      <c r="E105" s="178" t="s">
        <v>3423</v>
      </c>
      <c r="F105" s="179" t="s">
        <v>3424</v>
      </c>
      <c r="G105" s="180" t="s">
        <v>650</v>
      </c>
      <c r="H105" s="181">
        <v>90</v>
      </c>
      <c r="I105" s="182"/>
      <c r="J105" s="183">
        <f>ROUND(I105*H105,2)</f>
        <v>0</v>
      </c>
      <c r="K105" s="179" t="s">
        <v>414</v>
      </c>
      <c r="L105" s="184"/>
      <c r="M105" s="185" t="s">
        <v>3</v>
      </c>
      <c r="N105" s="186" t="s">
        <v>43</v>
      </c>
      <c r="P105" s="147">
        <f>O105*H105</f>
        <v>0</v>
      </c>
      <c r="Q105" s="147">
        <v>1.2E-4</v>
      </c>
      <c r="R105" s="147">
        <f>Q105*H105</f>
        <v>1.0800000000000001E-2</v>
      </c>
      <c r="S105" s="147">
        <v>0</v>
      </c>
      <c r="T105" s="148">
        <f>S105*H105</f>
        <v>0</v>
      </c>
      <c r="AR105" s="149" t="s">
        <v>616</v>
      </c>
      <c r="AT105" s="149" t="s">
        <v>513</v>
      </c>
      <c r="AU105" s="149" t="s">
        <v>80</v>
      </c>
      <c r="AY105" s="19" t="s">
        <v>408</v>
      </c>
      <c r="BE105" s="150">
        <f>IF(N105="základní",J105,0)</f>
        <v>0</v>
      </c>
      <c r="BF105" s="150">
        <f>IF(N105="snížená",J105,0)</f>
        <v>0</v>
      </c>
      <c r="BG105" s="150">
        <f>IF(N105="zákl. přenesená",J105,0)</f>
        <v>0</v>
      </c>
      <c r="BH105" s="150">
        <f>IF(N105="sníž. přenesená",J105,0)</f>
        <v>0</v>
      </c>
      <c r="BI105" s="150">
        <f>IF(N105="nulová",J105,0)</f>
        <v>0</v>
      </c>
      <c r="BJ105" s="19" t="s">
        <v>76</v>
      </c>
      <c r="BK105" s="150">
        <f>ROUND(I105*H105,2)</f>
        <v>0</v>
      </c>
      <c r="BL105" s="19" t="s">
        <v>98</v>
      </c>
      <c r="BM105" s="149" t="s">
        <v>3425</v>
      </c>
    </row>
    <row r="106" spans="2:65" s="1" customFormat="1" ht="24.15" customHeight="1">
      <c r="B106" s="137"/>
      <c r="C106" s="177" t="s">
        <v>458</v>
      </c>
      <c r="D106" s="177" t="s">
        <v>513</v>
      </c>
      <c r="E106" s="178" t="s">
        <v>3426</v>
      </c>
      <c r="F106" s="179" t="s">
        <v>3427</v>
      </c>
      <c r="G106" s="180" t="s">
        <v>650</v>
      </c>
      <c r="H106" s="181">
        <v>39</v>
      </c>
      <c r="I106" s="182"/>
      <c r="J106" s="183">
        <f>ROUND(I106*H106,2)</f>
        <v>0</v>
      </c>
      <c r="K106" s="179" t="s">
        <v>414</v>
      </c>
      <c r="L106" s="184"/>
      <c r="M106" s="185" t="s">
        <v>3</v>
      </c>
      <c r="N106" s="186" t="s">
        <v>43</v>
      </c>
      <c r="P106" s="147">
        <f>O106*H106</f>
        <v>0</v>
      </c>
      <c r="Q106" s="147">
        <v>1.3999999999999999E-4</v>
      </c>
      <c r="R106" s="147">
        <f>Q106*H106</f>
        <v>5.4599999999999996E-3</v>
      </c>
      <c r="S106" s="147">
        <v>0</v>
      </c>
      <c r="T106" s="148">
        <f>S106*H106</f>
        <v>0</v>
      </c>
      <c r="AR106" s="149" t="s">
        <v>616</v>
      </c>
      <c r="AT106" s="149" t="s">
        <v>513</v>
      </c>
      <c r="AU106" s="149" t="s">
        <v>80</v>
      </c>
      <c r="AY106" s="19" t="s">
        <v>408</v>
      </c>
      <c r="BE106" s="150">
        <f>IF(N106="základní",J106,0)</f>
        <v>0</v>
      </c>
      <c r="BF106" s="150">
        <f>IF(N106="snížená",J106,0)</f>
        <v>0</v>
      </c>
      <c r="BG106" s="150">
        <f>IF(N106="zákl. přenesená",J106,0)</f>
        <v>0</v>
      </c>
      <c r="BH106" s="150">
        <f>IF(N106="sníž. přenesená",J106,0)</f>
        <v>0</v>
      </c>
      <c r="BI106" s="150">
        <f>IF(N106="nulová",J106,0)</f>
        <v>0</v>
      </c>
      <c r="BJ106" s="19" t="s">
        <v>76</v>
      </c>
      <c r="BK106" s="150">
        <f>ROUND(I106*H106,2)</f>
        <v>0</v>
      </c>
      <c r="BL106" s="19" t="s">
        <v>98</v>
      </c>
      <c r="BM106" s="149" t="s">
        <v>3428</v>
      </c>
    </row>
    <row r="107" spans="2:65" s="1" customFormat="1" ht="16.5" customHeight="1">
      <c r="B107" s="137"/>
      <c r="C107" s="177" t="s">
        <v>470</v>
      </c>
      <c r="D107" s="177" t="s">
        <v>513</v>
      </c>
      <c r="E107" s="178" t="s">
        <v>3429</v>
      </c>
      <c r="F107" s="179" t="s">
        <v>3430</v>
      </c>
      <c r="G107" s="180" t="s">
        <v>561</v>
      </c>
      <c r="H107" s="181">
        <v>150</v>
      </c>
      <c r="I107" s="182"/>
      <c r="J107" s="183">
        <f>ROUND(I107*H107,2)</f>
        <v>0</v>
      </c>
      <c r="K107" s="179" t="s">
        <v>3327</v>
      </c>
      <c r="L107" s="184"/>
      <c r="M107" s="185" t="s">
        <v>3</v>
      </c>
      <c r="N107" s="186" t="s">
        <v>43</v>
      </c>
      <c r="P107" s="147">
        <f>O107*H107</f>
        <v>0</v>
      </c>
      <c r="Q107" s="147">
        <v>1.0000000000000001E-5</v>
      </c>
      <c r="R107" s="147">
        <f>Q107*H107</f>
        <v>1.5E-3</v>
      </c>
      <c r="S107" s="147">
        <v>0</v>
      </c>
      <c r="T107" s="148">
        <f>S107*H107</f>
        <v>0</v>
      </c>
      <c r="AR107" s="149" t="s">
        <v>616</v>
      </c>
      <c r="AT107" s="149" t="s">
        <v>513</v>
      </c>
      <c r="AU107" s="149" t="s">
        <v>80</v>
      </c>
      <c r="AY107" s="19" t="s">
        <v>408</v>
      </c>
      <c r="BE107" s="150">
        <f>IF(N107="základní",J107,0)</f>
        <v>0</v>
      </c>
      <c r="BF107" s="150">
        <f>IF(N107="snížená",J107,0)</f>
        <v>0</v>
      </c>
      <c r="BG107" s="150">
        <f>IF(N107="zákl. přenesená",J107,0)</f>
        <v>0</v>
      </c>
      <c r="BH107" s="150">
        <f>IF(N107="sníž. přenesená",J107,0)</f>
        <v>0</v>
      </c>
      <c r="BI107" s="150">
        <f>IF(N107="nulová",J107,0)</f>
        <v>0</v>
      </c>
      <c r="BJ107" s="19" t="s">
        <v>76</v>
      </c>
      <c r="BK107" s="150">
        <f>ROUND(I107*H107,2)</f>
        <v>0</v>
      </c>
      <c r="BL107" s="19" t="s">
        <v>98</v>
      </c>
      <c r="BM107" s="149" t="s">
        <v>3431</v>
      </c>
    </row>
    <row r="108" spans="2:65" s="1" customFormat="1" ht="16.5" customHeight="1">
      <c r="B108" s="137"/>
      <c r="C108" s="177" t="s">
        <v>107</v>
      </c>
      <c r="D108" s="177" t="s">
        <v>513</v>
      </c>
      <c r="E108" s="178" t="s">
        <v>3432</v>
      </c>
      <c r="F108" s="179" t="s">
        <v>3433</v>
      </c>
      <c r="G108" s="180" t="s">
        <v>561</v>
      </c>
      <c r="H108" s="181">
        <v>3</v>
      </c>
      <c r="I108" s="182"/>
      <c r="J108" s="183">
        <f>ROUND(I108*H108,2)</f>
        <v>0</v>
      </c>
      <c r="K108" s="179" t="s">
        <v>3327</v>
      </c>
      <c r="L108" s="184"/>
      <c r="M108" s="185" t="s">
        <v>3</v>
      </c>
      <c r="N108" s="186" t="s">
        <v>43</v>
      </c>
      <c r="P108" s="147">
        <f>O108*H108</f>
        <v>0</v>
      </c>
      <c r="Q108" s="147">
        <v>4.0000000000000002E-4</v>
      </c>
      <c r="R108" s="147">
        <f>Q108*H108</f>
        <v>1.2000000000000001E-3</v>
      </c>
      <c r="S108" s="147">
        <v>0</v>
      </c>
      <c r="T108" s="148">
        <f>S108*H108</f>
        <v>0</v>
      </c>
      <c r="AR108" s="149" t="s">
        <v>616</v>
      </c>
      <c r="AT108" s="149" t="s">
        <v>513</v>
      </c>
      <c r="AU108" s="149" t="s">
        <v>80</v>
      </c>
      <c r="AY108" s="19" t="s">
        <v>408</v>
      </c>
      <c r="BE108" s="150">
        <f>IF(N108="základní",J108,0)</f>
        <v>0</v>
      </c>
      <c r="BF108" s="150">
        <f>IF(N108="snížená",J108,0)</f>
        <v>0</v>
      </c>
      <c r="BG108" s="150">
        <f>IF(N108="zákl. přenesená",J108,0)</f>
        <v>0</v>
      </c>
      <c r="BH108" s="150">
        <f>IF(N108="sníž. přenesená",J108,0)</f>
        <v>0</v>
      </c>
      <c r="BI108" s="150">
        <f>IF(N108="nulová",J108,0)</f>
        <v>0</v>
      </c>
      <c r="BJ108" s="19" t="s">
        <v>76</v>
      </c>
      <c r="BK108" s="150">
        <f>ROUND(I108*H108,2)</f>
        <v>0</v>
      </c>
      <c r="BL108" s="19" t="s">
        <v>98</v>
      </c>
      <c r="BM108" s="149" t="s">
        <v>3434</v>
      </c>
    </row>
    <row r="109" spans="2:65" s="11" customFormat="1" ht="22.8" customHeight="1">
      <c r="B109" s="125"/>
      <c r="D109" s="126" t="s">
        <v>71</v>
      </c>
      <c r="E109" s="135" t="s">
        <v>3435</v>
      </c>
      <c r="F109" s="135" t="s">
        <v>3436</v>
      </c>
      <c r="I109" s="128"/>
      <c r="J109" s="136">
        <f>BK109</f>
        <v>0</v>
      </c>
      <c r="L109" s="125"/>
      <c r="M109" s="130"/>
      <c r="P109" s="131">
        <f>SUM(P110:P122)</f>
        <v>0</v>
      </c>
      <c r="R109" s="131">
        <f>SUM(R110:R122)</f>
        <v>0.12728</v>
      </c>
      <c r="T109" s="132">
        <f>SUM(T110:T122)</f>
        <v>0</v>
      </c>
      <c r="AR109" s="126" t="s">
        <v>80</v>
      </c>
      <c r="AT109" s="133" t="s">
        <v>71</v>
      </c>
      <c r="AU109" s="133" t="s">
        <v>76</v>
      </c>
      <c r="AY109" s="126" t="s">
        <v>408</v>
      </c>
      <c r="BK109" s="134">
        <f>SUM(BK110:BK122)</f>
        <v>0</v>
      </c>
    </row>
    <row r="110" spans="2:65" s="1" customFormat="1" ht="37.799999999999997" customHeight="1">
      <c r="B110" s="137"/>
      <c r="C110" s="138" t="s">
        <v>482</v>
      </c>
      <c r="D110" s="138" t="s">
        <v>411</v>
      </c>
      <c r="E110" s="139" t="s">
        <v>3437</v>
      </c>
      <c r="F110" s="140" t="s">
        <v>3438</v>
      </c>
      <c r="G110" s="141" t="s">
        <v>561</v>
      </c>
      <c r="H110" s="142">
        <v>1</v>
      </c>
      <c r="I110" s="143"/>
      <c r="J110" s="144">
        <f>ROUND(I110*H110,2)</f>
        <v>0</v>
      </c>
      <c r="K110" s="140" t="s">
        <v>414</v>
      </c>
      <c r="L110" s="34"/>
      <c r="M110" s="145" t="s">
        <v>3</v>
      </c>
      <c r="N110" s="146" t="s">
        <v>43</v>
      </c>
      <c r="P110" s="147">
        <f>O110*H110</f>
        <v>0</v>
      </c>
      <c r="Q110" s="147">
        <v>2.5200000000000001E-3</v>
      </c>
      <c r="R110" s="147">
        <f>Q110*H110</f>
        <v>2.5200000000000001E-3</v>
      </c>
      <c r="S110" s="147">
        <v>0</v>
      </c>
      <c r="T110" s="148">
        <f>S110*H110</f>
        <v>0</v>
      </c>
      <c r="AR110" s="149" t="s">
        <v>98</v>
      </c>
      <c r="AT110" s="149" t="s">
        <v>411</v>
      </c>
      <c r="AU110" s="149" t="s">
        <v>80</v>
      </c>
      <c r="AY110" s="19" t="s">
        <v>408</v>
      </c>
      <c r="BE110" s="150">
        <f>IF(N110="základní",J110,0)</f>
        <v>0</v>
      </c>
      <c r="BF110" s="150">
        <f>IF(N110="snížená",J110,0)</f>
        <v>0</v>
      </c>
      <c r="BG110" s="150">
        <f>IF(N110="zákl. přenesená",J110,0)</f>
        <v>0</v>
      </c>
      <c r="BH110" s="150">
        <f>IF(N110="sníž. přenesená",J110,0)</f>
        <v>0</v>
      </c>
      <c r="BI110" s="150">
        <f>IF(N110="nulová",J110,0)</f>
        <v>0</v>
      </c>
      <c r="BJ110" s="19" t="s">
        <v>76</v>
      </c>
      <c r="BK110" s="150">
        <f>ROUND(I110*H110,2)</f>
        <v>0</v>
      </c>
      <c r="BL110" s="19" t="s">
        <v>98</v>
      </c>
      <c r="BM110" s="149" t="s">
        <v>3439</v>
      </c>
    </row>
    <row r="111" spans="2:65" s="1" customFormat="1">
      <c r="B111" s="34"/>
      <c r="D111" s="151" t="s">
        <v>417</v>
      </c>
      <c r="F111" s="152" t="s">
        <v>3440</v>
      </c>
      <c r="I111" s="153"/>
      <c r="L111" s="34"/>
      <c r="M111" s="154"/>
      <c r="T111" s="55"/>
      <c r="AT111" s="19" t="s">
        <v>417</v>
      </c>
      <c r="AU111" s="19" t="s">
        <v>80</v>
      </c>
    </row>
    <row r="112" spans="2:65" s="1" customFormat="1" ht="55.5" customHeight="1">
      <c r="B112" s="137"/>
      <c r="C112" s="177" t="s">
        <v>84</v>
      </c>
      <c r="D112" s="177" t="s">
        <v>513</v>
      </c>
      <c r="E112" s="178" t="s">
        <v>3441</v>
      </c>
      <c r="F112" s="179" t="s">
        <v>3442</v>
      </c>
      <c r="G112" s="180" t="s">
        <v>561</v>
      </c>
      <c r="H112" s="181">
        <v>1</v>
      </c>
      <c r="I112" s="182"/>
      <c r="J112" s="183">
        <f t="shared" ref="J112:J119" si="0">ROUND(I112*H112,2)</f>
        <v>0</v>
      </c>
      <c r="K112" s="179" t="s">
        <v>3327</v>
      </c>
      <c r="L112" s="184"/>
      <c r="M112" s="185" t="s">
        <v>3</v>
      </c>
      <c r="N112" s="186" t="s">
        <v>43</v>
      </c>
      <c r="P112" s="147">
        <f t="shared" ref="P112:P119" si="1">O112*H112</f>
        <v>0</v>
      </c>
      <c r="Q112" s="147">
        <v>6.3E-2</v>
      </c>
      <c r="R112" s="147">
        <f t="shared" ref="R112:R119" si="2">Q112*H112</f>
        <v>6.3E-2</v>
      </c>
      <c r="S112" s="147">
        <v>0</v>
      </c>
      <c r="T112" s="148">
        <f t="shared" ref="T112:T119" si="3">S112*H112</f>
        <v>0</v>
      </c>
      <c r="AR112" s="149" t="s">
        <v>616</v>
      </c>
      <c r="AT112" s="149" t="s">
        <v>513</v>
      </c>
      <c r="AU112" s="149" t="s">
        <v>80</v>
      </c>
      <c r="AY112" s="19" t="s">
        <v>408</v>
      </c>
      <c r="BE112" s="150">
        <f t="shared" ref="BE112:BE119" si="4">IF(N112="základní",J112,0)</f>
        <v>0</v>
      </c>
      <c r="BF112" s="150">
        <f t="shared" ref="BF112:BF119" si="5">IF(N112="snížená",J112,0)</f>
        <v>0</v>
      </c>
      <c r="BG112" s="150">
        <f t="shared" ref="BG112:BG119" si="6">IF(N112="zákl. přenesená",J112,0)</f>
        <v>0</v>
      </c>
      <c r="BH112" s="150">
        <f t="shared" ref="BH112:BH119" si="7">IF(N112="sníž. přenesená",J112,0)</f>
        <v>0</v>
      </c>
      <c r="BI112" s="150">
        <f t="shared" ref="BI112:BI119" si="8">IF(N112="nulová",J112,0)</f>
        <v>0</v>
      </c>
      <c r="BJ112" s="19" t="s">
        <v>76</v>
      </c>
      <c r="BK112" s="150">
        <f t="shared" ref="BK112:BK119" si="9">ROUND(I112*H112,2)</f>
        <v>0</v>
      </c>
      <c r="BL112" s="19" t="s">
        <v>98</v>
      </c>
      <c r="BM112" s="149" t="s">
        <v>3443</v>
      </c>
    </row>
    <row r="113" spans="2:65" s="1" customFormat="1" ht="55.5" customHeight="1">
      <c r="B113" s="137"/>
      <c r="C113" s="138" t="s">
        <v>9</v>
      </c>
      <c r="D113" s="138" t="s">
        <v>411</v>
      </c>
      <c r="E113" s="139" t="s">
        <v>3444</v>
      </c>
      <c r="F113" s="140" t="s">
        <v>3445</v>
      </c>
      <c r="G113" s="141" t="s">
        <v>561</v>
      </c>
      <c r="H113" s="142">
        <v>1</v>
      </c>
      <c r="I113" s="143"/>
      <c r="J113" s="144">
        <f t="shared" si="0"/>
        <v>0</v>
      </c>
      <c r="K113" s="140" t="s">
        <v>3327</v>
      </c>
      <c r="L113" s="34"/>
      <c r="M113" s="145" t="s">
        <v>3</v>
      </c>
      <c r="N113" s="146" t="s">
        <v>43</v>
      </c>
      <c r="P113" s="147">
        <f t="shared" si="1"/>
        <v>0</v>
      </c>
      <c r="Q113" s="147">
        <v>1.5200000000000001E-3</v>
      </c>
      <c r="R113" s="147">
        <f t="shared" si="2"/>
        <v>1.5200000000000001E-3</v>
      </c>
      <c r="S113" s="147">
        <v>0</v>
      </c>
      <c r="T113" s="148">
        <f t="shared" si="3"/>
        <v>0</v>
      </c>
      <c r="AR113" s="149" t="s">
        <v>98</v>
      </c>
      <c r="AT113" s="149" t="s">
        <v>411</v>
      </c>
      <c r="AU113" s="149" t="s">
        <v>80</v>
      </c>
      <c r="AY113" s="19" t="s">
        <v>408</v>
      </c>
      <c r="BE113" s="150">
        <f t="shared" si="4"/>
        <v>0</v>
      </c>
      <c r="BF113" s="150">
        <f t="shared" si="5"/>
        <v>0</v>
      </c>
      <c r="BG113" s="150">
        <f t="shared" si="6"/>
        <v>0</v>
      </c>
      <c r="BH113" s="150">
        <f t="shared" si="7"/>
        <v>0</v>
      </c>
      <c r="BI113" s="150">
        <f t="shared" si="8"/>
        <v>0</v>
      </c>
      <c r="BJ113" s="19" t="s">
        <v>76</v>
      </c>
      <c r="BK113" s="150">
        <f t="shared" si="9"/>
        <v>0</v>
      </c>
      <c r="BL113" s="19" t="s">
        <v>98</v>
      </c>
      <c r="BM113" s="149" t="s">
        <v>3446</v>
      </c>
    </row>
    <row r="114" spans="2:65" s="1" customFormat="1" ht="37.799999999999997" customHeight="1">
      <c r="B114" s="137"/>
      <c r="C114" s="138" t="s">
        <v>89</v>
      </c>
      <c r="D114" s="138" t="s">
        <v>411</v>
      </c>
      <c r="E114" s="139" t="s">
        <v>3447</v>
      </c>
      <c r="F114" s="140" t="s">
        <v>3448</v>
      </c>
      <c r="G114" s="141" t="s">
        <v>650</v>
      </c>
      <c r="H114" s="142">
        <v>12</v>
      </c>
      <c r="I114" s="143"/>
      <c r="J114" s="144">
        <f t="shared" si="0"/>
        <v>0</v>
      </c>
      <c r="K114" s="140" t="s">
        <v>3327</v>
      </c>
      <c r="L114" s="34"/>
      <c r="M114" s="145" t="s">
        <v>3</v>
      </c>
      <c r="N114" s="146" t="s">
        <v>43</v>
      </c>
      <c r="P114" s="147">
        <f t="shared" si="1"/>
        <v>0</v>
      </c>
      <c r="Q114" s="147">
        <v>4.4000000000000002E-4</v>
      </c>
      <c r="R114" s="147">
        <f t="shared" si="2"/>
        <v>5.28E-3</v>
      </c>
      <c r="S114" s="147">
        <v>0</v>
      </c>
      <c r="T114" s="148">
        <f t="shared" si="3"/>
        <v>0</v>
      </c>
      <c r="AR114" s="149" t="s">
        <v>98</v>
      </c>
      <c r="AT114" s="149" t="s">
        <v>411</v>
      </c>
      <c r="AU114" s="149" t="s">
        <v>80</v>
      </c>
      <c r="AY114" s="19" t="s">
        <v>408</v>
      </c>
      <c r="BE114" s="150">
        <f t="shared" si="4"/>
        <v>0</v>
      </c>
      <c r="BF114" s="150">
        <f t="shared" si="5"/>
        <v>0</v>
      </c>
      <c r="BG114" s="150">
        <f t="shared" si="6"/>
        <v>0</v>
      </c>
      <c r="BH114" s="150">
        <f t="shared" si="7"/>
        <v>0</v>
      </c>
      <c r="BI114" s="150">
        <f t="shared" si="8"/>
        <v>0</v>
      </c>
      <c r="BJ114" s="19" t="s">
        <v>76</v>
      </c>
      <c r="BK114" s="150">
        <f t="shared" si="9"/>
        <v>0</v>
      </c>
      <c r="BL114" s="19" t="s">
        <v>98</v>
      </c>
      <c r="BM114" s="149" t="s">
        <v>3449</v>
      </c>
    </row>
    <row r="115" spans="2:65" s="1" customFormat="1" ht="16.5" customHeight="1">
      <c r="B115" s="137"/>
      <c r="C115" s="138" t="s">
        <v>92</v>
      </c>
      <c r="D115" s="138" t="s">
        <v>411</v>
      </c>
      <c r="E115" s="139" t="s">
        <v>3450</v>
      </c>
      <c r="F115" s="140" t="s">
        <v>3451</v>
      </c>
      <c r="G115" s="141" t="s">
        <v>561</v>
      </c>
      <c r="H115" s="142">
        <v>1</v>
      </c>
      <c r="I115" s="143"/>
      <c r="J115" s="144">
        <f t="shared" si="0"/>
        <v>0</v>
      </c>
      <c r="K115" s="140" t="s">
        <v>665</v>
      </c>
      <c r="L115" s="34"/>
      <c r="M115" s="145" t="s">
        <v>3</v>
      </c>
      <c r="N115" s="146" t="s">
        <v>43</v>
      </c>
      <c r="P115" s="147">
        <f t="shared" si="1"/>
        <v>0</v>
      </c>
      <c r="Q115" s="147">
        <v>3.32E-3</v>
      </c>
      <c r="R115" s="147">
        <f t="shared" si="2"/>
        <v>3.32E-3</v>
      </c>
      <c r="S115" s="147">
        <v>0</v>
      </c>
      <c r="T115" s="148">
        <f t="shared" si="3"/>
        <v>0</v>
      </c>
      <c r="AR115" s="149" t="s">
        <v>98</v>
      </c>
      <c r="AT115" s="149" t="s">
        <v>411</v>
      </c>
      <c r="AU115" s="149" t="s">
        <v>80</v>
      </c>
      <c r="AY115" s="19" t="s">
        <v>408</v>
      </c>
      <c r="BE115" s="150">
        <f t="shared" si="4"/>
        <v>0</v>
      </c>
      <c r="BF115" s="150">
        <f t="shared" si="5"/>
        <v>0</v>
      </c>
      <c r="BG115" s="150">
        <f t="shared" si="6"/>
        <v>0</v>
      </c>
      <c r="BH115" s="150">
        <f t="shared" si="7"/>
        <v>0</v>
      </c>
      <c r="BI115" s="150">
        <f t="shared" si="8"/>
        <v>0</v>
      </c>
      <c r="BJ115" s="19" t="s">
        <v>76</v>
      </c>
      <c r="BK115" s="150">
        <f t="shared" si="9"/>
        <v>0</v>
      </c>
      <c r="BL115" s="19" t="s">
        <v>98</v>
      </c>
      <c r="BM115" s="149" t="s">
        <v>3452</v>
      </c>
    </row>
    <row r="116" spans="2:65" s="1" customFormat="1" ht="24.15" customHeight="1">
      <c r="B116" s="137"/>
      <c r="C116" s="138" t="s">
        <v>95</v>
      </c>
      <c r="D116" s="138" t="s">
        <v>411</v>
      </c>
      <c r="E116" s="139" t="s">
        <v>3453</v>
      </c>
      <c r="F116" s="140" t="s">
        <v>3454</v>
      </c>
      <c r="G116" s="141" t="s">
        <v>561</v>
      </c>
      <c r="H116" s="142">
        <v>1</v>
      </c>
      <c r="I116" s="143"/>
      <c r="J116" s="144">
        <f t="shared" si="0"/>
        <v>0</v>
      </c>
      <c r="K116" s="140" t="s">
        <v>665</v>
      </c>
      <c r="L116" s="34"/>
      <c r="M116" s="145" t="s">
        <v>3</v>
      </c>
      <c r="N116" s="146" t="s">
        <v>43</v>
      </c>
      <c r="P116" s="147">
        <f t="shared" si="1"/>
        <v>0</v>
      </c>
      <c r="Q116" s="147">
        <v>3.32E-3</v>
      </c>
      <c r="R116" s="147">
        <f t="shared" si="2"/>
        <v>3.32E-3</v>
      </c>
      <c r="S116" s="147">
        <v>0</v>
      </c>
      <c r="T116" s="148">
        <f t="shared" si="3"/>
        <v>0</v>
      </c>
      <c r="AR116" s="149" t="s">
        <v>98</v>
      </c>
      <c r="AT116" s="149" t="s">
        <v>411</v>
      </c>
      <c r="AU116" s="149" t="s">
        <v>80</v>
      </c>
      <c r="AY116" s="19" t="s">
        <v>408</v>
      </c>
      <c r="BE116" s="150">
        <f t="shared" si="4"/>
        <v>0</v>
      </c>
      <c r="BF116" s="150">
        <f t="shared" si="5"/>
        <v>0</v>
      </c>
      <c r="BG116" s="150">
        <f t="shared" si="6"/>
        <v>0</v>
      </c>
      <c r="BH116" s="150">
        <f t="shared" si="7"/>
        <v>0</v>
      </c>
      <c r="BI116" s="150">
        <f t="shared" si="8"/>
        <v>0</v>
      </c>
      <c r="BJ116" s="19" t="s">
        <v>76</v>
      </c>
      <c r="BK116" s="150">
        <f t="shared" si="9"/>
        <v>0</v>
      </c>
      <c r="BL116" s="19" t="s">
        <v>98</v>
      </c>
      <c r="BM116" s="149" t="s">
        <v>3455</v>
      </c>
    </row>
    <row r="117" spans="2:65" s="1" customFormat="1" ht="21.75" customHeight="1">
      <c r="B117" s="137"/>
      <c r="C117" s="138" t="s">
        <v>98</v>
      </c>
      <c r="D117" s="138" t="s">
        <v>411</v>
      </c>
      <c r="E117" s="139" t="s">
        <v>3456</v>
      </c>
      <c r="F117" s="140" t="s">
        <v>3457</v>
      </c>
      <c r="G117" s="141" t="s">
        <v>561</v>
      </c>
      <c r="H117" s="142">
        <v>1</v>
      </c>
      <c r="I117" s="143"/>
      <c r="J117" s="144">
        <f t="shared" si="0"/>
        <v>0</v>
      </c>
      <c r="K117" s="140" t="s">
        <v>665</v>
      </c>
      <c r="L117" s="34"/>
      <c r="M117" s="145" t="s">
        <v>3</v>
      </c>
      <c r="N117" s="146" t="s">
        <v>43</v>
      </c>
      <c r="P117" s="147">
        <f t="shared" si="1"/>
        <v>0</v>
      </c>
      <c r="Q117" s="147">
        <v>3.32E-3</v>
      </c>
      <c r="R117" s="147">
        <f t="shared" si="2"/>
        <v>3.32E-3</v>
      </c>
      <c r="S117" s="147">
        <v>0</v>
      </c>
      <c r="T117" s="148">
        <f t="shared" si="3"/>
        <v>0</v>
      </c>
      <c r="AR117" s="149" t="s">
        <v>98</v>
      </c>
      <c r="AT117" s="149" t="s">
        <v>411</v>
      </c>
      <c r="AU117" s="149" t="s">
        <v>80</v>
      </c>
      <c r="AY117" s="19" t="s">
        <v>408</v>
      </c>
      <c r="BE117" s="150">
        <f t="shared" si="4"/>
        <v>0</v>
      </c>
      <c r="BF117" s="150">
        <f t="shared" si="5"/>
        <v>0</v>
      </c>
      <c r="BG117" s="150">
        <f t="shared" si="6"/>
        <v>0</v>
      </c>
      <c r="BH117" s="150">
        <f t="shared" si="7"/>
        <v>0</v>
      </c>
      <c r="BI117" s="150">
        <f t="shared" si="8"/>
        <v>0</v>
      </c>
      <c r="BJ117" s="19" t="s">
        <v>76</v>
      </c>
      <c r="BK117" s="150">
        <f t="shared" si="9"/>
        <v>0</v>
      </c>
      <c r="BL117" s="19" t="s">
        <v>98</v>
      </c>
      <c r="BM117" s="149" t="s">
        <v>3458</v>
      </c>
    </row>
    <row r="118" spans="2:65" s="1" customFormat="1" ht="24.15" customHeight="1">
      <c r="B118" s="137"/>
      <c r="C118" s="177" t="s">
        <v>520</v>
      </c>
      <c r="D118" s="177" t="s">
        <v>513</v>
      </c>
      <c r="E118" s="178" t="s">
        <v>3459</v>
      </c>
      <c r="F118" s="179" t="s">
        <v>3460</v>
      </c>
      <c r="G118" s="180" t="s">
        <v>561</v>
      </c>
      <c r="H118" s="181">
        <v>1</v>
      </c>
      <c r="I118" s="182"/>
      <c r="J118" s="183">
        <f t="shared" si="0"/>
        <v>0</v>
      </c>
      <c r="K118" s="179" t="s">
        <v>665</v>
      </c>
      <c r="L118" s="184"/>
      <c r="M118" s="185" t="s">
        <v>3</v>
      </c>
      <c r="N118" s="186" t="s">
        <v>43</v>
      </c>
      <c r="P118" s="147">
        <f t="shared" si="1"/>
        <v>0</v>
      </c>
      <c r="Q118" s="147">
        <v>4.4999999999999998E-2</v>
      </c>
      <c r="R118" s="147">
        <f t="shared" si="2"/>
        <v>4.4999999999999998E-2</v>
      </c>
      <c r="S118" s="147">
        <v>0</v>
      </c>
      <c r="T118" s="148">
        <f t="shared" si="3"/>
        <v>0</v>
      </c>
      <c r="AR118" s="149" t="s">
        <v>616</v>
      </c>
      <c r="AT118" s="149" t="s">
        <v>513</v>
      </c>
      <c r="AU118" s="149" t="s">
        <v>80</v>
      </c>
      <c r="AY118" s="19" t="s">
        <v>408</v>
      </c>
      <c r="BE118" s="150">
        <f t="shared" si="4"/>
        <v>0</v>
      </c>
      <c r="BF118" s="150">
        <f t="shared" si="5"/>
        <v>0</v>
      </c>
      <c r="BG118" s="150">
        <f t="shared" si="6"/>
        <v>0</v>
      </c>
      <c r="BH118" s="150">
        <f t="shared" si="7"/>
        <v>0</v>
      </c>
      <c r="BI118" s="150">
        <f t="shared" si="8"/>
        <v>0</v>
      </c>
      <c r="BJ118" s="19" t="s">
        <v>76</v>
      </c>
      <c r="BK118" s="150">
        <f t="shared" si="9"/>
        <v>0</v>
      </c>
      <c r="BL118" s="19" t="s">
        <v>98</v>
      </c>
      <c r="BM118" s="149" t="s">
        <v>3461</v>
      </c>
    </row>
    <row r="119" spans="2:65" s="1" customFormat="1" ht="44.25" customHeight="1">
      <c r="B119" s="137"/>
      <c r="C119" s="138" t="s">
        <v>528</v>
      </c>
      <c r="D119" s="138" t="s">
        <v>411</v>
      </c>
      <c r="E119" s="139" t="s">
        <v>3462</v>
      </c>
      <c r="F119" s="140" t="s">
        <v>3463</v>
      </c>
      <c r="G119" s="141" t="s">
        <v>501</v>
      </c>
      <c r="H119" s="142">
        <v>0.127</v>
      </c>
      <c r="I119" s="143"/>
      <c r="J119" s="144">
        <f t="shared" si="0"/>
        <v>0</v>
      </c>
      <c r="K119" s="140" t="s">
        <v>414</v>
      </c>
      <c r="L119" s="34"/>
      <c r="M119" s="145" t="s">
        <v>3</v>
      </c>
      <c r="N119" s="146" t="s">
        <v>43</v>
      </c>
      <c r="P119" s="147">
        <f t="shared" si="1"/>
        <v>0</v>
      </c>
      <c r="Q119" s="147">
        <v>0</v>
      </c>
      <c r="R119" s="147">
        <f t="shared" si="2"/>
        <v>0</v>
      </c>
      <c r="S119" s="147">
        <v>0</v>
      </c>
      <c r="T119" s="148">
        <f t="shared" si="3"/>
        <v>0</v>
      </c>
      <c r="AR119" s="149" t="s">
        <v>98</v>
      </c>
      <c r="AT119" s="149" t="s">
        <v>411</v>
      </c>
      <c r="AU119" s="149" t="s">
        <v>80</v>
      </c>
      <c r="AY119" s="19" t="s">
        <v>408</v>
      </c>
      <c r="BE119" s="150">
        <f t="shared" si="4"/>
        <v>0</v>
      </c>
      <c r="BF119" s="150">
        <f t="shared" si="5"/>
        <v>0</v>
      </c>
      <c r="BG119" s="150">
        <f t="shared" si="6"/>
        <v>0</v>
      </c>
      <c r="BH119" s="150">
        <f t="shared" si="7"/>
        <v>0</v>
      </c>
      <c r="BI119" s="150">
        <f t="shared" si="8"/>
        <v>0</v>
      </c>
      <c r="BJ119" s="19" t="s">
        <v>76</v>
      </c>
      <c r="BK119" s="150">
        <f t="shared" si="9"/>
        <v>0</v>
      </c>
      <c r="BL119" s="19" t="s">
        <v>98</v>
      </c>
      <c r="BM119" s="149" t="s">
        <v>3464</v>
      </c>
    </row>
    <row r="120" spans="2:65" s="1" customFormat="1">
      <c r="B120" s="34"/>
      <c r="D120" s="151" t="s">
        <v>417</v>
      </c>
      <c r="F120" s="152" t="s">
        <v>3465</v>
      </c>
      <c r="I120" s="153"/>
      <c r="L120" s="34"/>
      <c r="M120" s="154"/>
      <c r="T120" s="55"/>
      <c r="AT120" s="19" t="s">
        <v>417</v>
      </c>
      <c r="AU120" s="19" t="s">
        <v>80</v>
      </c>
    </row>
    <row r="121" spans="2:65" s="1" customFormat="1" ht="62.7" customHeight="1">
      <c r="B121" s="137"/>
      <c r="C121" s="138" t="s">
        <v>533</v>
      </c>
      <c r="D121" s="138" t="s">
        <v>411</v>
      </c>
      <c r="E121" s="139" t="s">
        <v>3466</v>
      </c>
      <c r="F121" s="140" t="s">
        <v>3467</v>
      </c>
      <c r="G121" s="141" t="s">
        <v>501</v>
      </c>
      <c r="H121" s="142">
        <v>0.127</v>
      </c>
      <c r="I121" s="143"/>
      <c r="J121" s="144">
        <f>ROUND(I121*H121,2)</f>
        <v>0</v>
      </c>
      <c r="K121" s="140" t="s">
        <v>414</v>
      </c>
      <c r="L121" s="34"/>
      <c r="M121" s="145" t="s">
        <v>3</v>
      </c>
      <c r="N121" s="146" t="s">
        <v>43</v>
      </c>
      <c r="P121" s="147">
        <f>O121*H121</f>
        <v>0</v>
      </c>
      <c r="Q121" s="147">
        <v>0</v>
      </c>
      <c r="R121" s="147">
        <f>Q121*H121</f>
        <v>0</v>
      </c>
      <c r="S121" s="147">
        <v>0</v>
      </c>
      <c r="T121" s="148">
        <f>S121*H121</f>
        <v>0</v>
      </c>
      <c r="AR121" s="149" t="s">
        <v>98</v>
      </c>
      <c r="AT121" s="149" t="s">
        <v>411</v>
      </c>
      <c r="AU121" s="149" t="s">
        <v>80</v>
      </c>
      <c r="AY121" s="19" t="s">
        <v>408</v>
      </c>
      <c r="BE121" s="150">
        <f>IF(N121="základní",J121,0)</f>
        <v>0</v>
      </c>
      <c r="BF121" s="150">
        <f>IF(N121="snížená",J121,0)</f>
        <v>0</v>
      </c>
      <c r="BG121" s="150">
        <f>IF(N121="zákl. přenesená",J121,0)</f>
        <v>0</v>
      </c>
      <c r="BH121" s="150">
        <f>IF(N121="sníž. přenesená",J121,0)</f>
        <v>0</v>
      </c>
      <c r="BI121" s="150">
        <f>IF(N121="nulová",J121,0)</f>
        <v>0</v>
      </c>
      <c r="BJ121" s="19" t="s">
        <v>76</v>
      </c>
      <c r="BK121" s="150">
        <f>ROUND(I121*H121,2)</f>
        <v>0</v>
      </c>
      <c r="BL121" s="19" t="s">
        <v>98</v>
      </c>
      <c r="BM121" s="149" t="s">
        <v>3468</v>
      </c>
    </row>
    <row r="122" spans="2:65" s="1" customFormat="1">
      <c r="B122" s="34"/>
      <c r="D122" s="151" t="s">
        <v>417</v>
      </c>
      <c r="F122" s="152" t="s">
        <v>3469</v>
      </c>
      <c r="I122" s="153"/>
      <c r="L122" s="34"/>
      <c r="M122" s="154"/>
      <c r="T122" s="55"/>
      <c r="AT122" s="19" t="s">
        <v>417</v>
      </c>
      <c r="AU122" s="19" t="s">
        <v>80</v>
      </c>
    </row>
    <row r="123" spans="2:65" s="11" customFormat="1" ht="22.8" customHeight="1">
      <c r="B123" s="125"/>
      <c r="D123" s="126" t="s">
        <v>71</v>
      </c>
      <c r="E123" s="135" t="s">
        <v>3470</v>
      </c>
      <c r="F123" s="135" t="s">
        <v>3471</v>
      </c>
      <c r="I123" s="128"/>
      <c r="J123" s="136">
        <f>BK123</f>
        <v>0</v>
      </c>
      <c r="L123" s="125"/>
      <c r="M123" s="130"/>
      <c r="P123" s="131">
        <f>SUM(P124:P133)</f>
        <v>0</v>
      </c>
      <c r="R123" s="131">
        <f>SUM(R124:R133)</f>
        <v>0.14850999999999998</v>
      </c>
      <c r="T123" s="132">
        <f>SUM(T124:T133)</f>
        <v>0</v>
      </c>
      <c r="AR123" s="126" t="s">
        <v>80</v>
      </c>
      <c r="AT123" s="133" t="s">
        <v>71</v>
      </c>
      <c r="AU123" s="133" t="s">
        <v>76</v>
      </c>
      <c r="AY123" s="126" t="s">
        <v>408</v>
      </c>
      <c r="BK123" s="134">
        <f>SUM(BK124:BK133)</f>
        <v>0</v>
      </c>
    </row>
    <row r="124" spans="2:65" s="1" customFormat="1" ht="16.5" customHeight="1">
      <c r="B124" s="137"/>
      <c r="C124" s="138" t="s">
        <v>526</v>
      </c>
      <c r="D124" s="138" t="s">
        <v>411</v>
      </c>
      <c r="E124" s="139" t="s">
        <v>3472</v>
      </c>
      <c r="F124" s="140" t="s">
        <v>3473</v>
      </c>
      <c r="G124" s="141" t="s">
        <v>561</v>
      </c>
      <c r="H124" s="142">
        <v>13</v>
      </c>
      <c r="I124" s="143"/>
      <c r="J124" s="144">
        <f>ROUND(I124*H124,2)</f>
        <v>0</v>
      </c>
      <c r="K124" s="140" t="s">
        <v>414</v>
      </c>
      <c r="L124" s="34"/>
      <c r="M124" s="145" t="s">
        <v>3</v>
      </c>
      <c r="N124" s="146" t="s">
        <v>43</v>
      </c>
      <c r="P124" s="147">
        <f>O124*H124</f>
        <v>0</v>
      </c>
      <c r="Q124" s="147">
        <v>1.14E-3</v>
      </c>
      <c r="R124" s="147">
        <f>Q124*H124</f>
        <v>1.482E-2</v>
      </c>
      <c r="S124" s="147">
        <v>0</v>
      </c>
      <c r="T124" s="148">
        <f>S124*H124</f>
        <v>0</v>
      </c>
      <c r="AR124" s="149" t="s">
        <v>98</v>
      </c>
      <c r="AT124" s="149" t="s">
        <v>411</v>
      </c>
      <c r="AU124" s="149" t="s">
        <v>80</v>
      </c>
      <c r="AY124" s="19" t="s">
        <v>408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9" t="s">
        <v>76</v>
      </c>
      <c r="BK124" s="150">
        <f>ROUND(I124*H124,2)</f>
        <v>0</v>
      </c>
      <c r="BL124" s="19" t="s">
        <v>98</v>
      </c>
      <c r="BM124" s="149" t="s">
        <v>3474</v>
      </c>
    </row>
    <row r="125" spans="2:65" s="1" customFormat="1">
      <c r="B125" s="34"/>
      <c r="D125" s="151" t="s">
        <v>417</v>
      </c>
      <c r="F125" s="152" t="s">
        <v>3475</v>
      </c>
      <c r="I125" s="153"/>
      <c r="L125" s="34"/>
      <c r="M125" s="154"/>
      <c r="T125" s="55"/>
      <c r="AT125" s="19" t="s">
        <v>417</v>
      </c>
      <c r="AU125" s="19" t="s">
        <v>80</v>
      </c>
    </row>
    <row r="126" spans="2:65" s="1" customFormat="1" ht="49.05" customHeight="1">
      <c r="B126" s="137"/>
      <c r="C126" s="138" t="s">
        <v>8</v>
      </c>
      <c r="D126" s="138" t="s">
        <v>411</v>
      </c>
      <c r="E126" s="139" t="s">
        <v>3476</v>
      </c>
      <c r="F126" s="140" t="s">
        <v>3477</v>
      </c>
      <c r="G126" s="141" t="s">
        <v>561</v>
      </c>
      <c r="H126" s="142">
        <v>1</v>
      </c>
      <c r="I126" s="143"/>
      <c r="J126" s="144">
        <f>ROUND(I126*H126,2)</f>
        <v>0</v>
      </c>
      <c r="K126" s="140" t="s">
        <v>414</v>
      </c>
      <c r="L126" s="34"/>
      <c r="M126" s="145" t="s">
        <v>3</v>
      </c>
      <c r="N126" s="146" t="s">
        <v>43</v>
      </c>
      <c r="P126" s="147">
        <f>O126*H126</f>
        <v>0</v>
      </c>
      <c r="Q126" s="147">
        <v>0.12567999999999999</v>
      </c>
      <c r="R126" s="147">
        <f>Q126*H126</f>
        <v>0.12567999999999999</v>
      </c>
      <c r="S126" s="147">
        <v>0</v>
      </c>
      <c r="T126" s="148">
        <f>S126*H126</f>
        <v>0</v>
      </c>
      <c r="AR126" s="149" t="s">
        <v>98</v>
      </c>
      <c r="AT126" s="149" t="s">
        <v>411</v>
      </c>
      <c r="AU126" s="149" t="s">
        <v>80</v>
      </c>
      <c r="AY126" s="19" t="s">
        <v>408</v>
      </c>
      <c r="BE126" s="150">
        <f>IF(N126="základní",J126,0)</f>
        <v>0</v>
      </c>
      <c r="BF126" s="150">
        <f>IF(N126="snížená",J126,0)</f>
        <v>0</v>
      </c>
      <c r="BG126" s="150">
        <f>IF(N126="zákl. přenesená",J126,0)</f>
        <v>0</v>
      </c>
      <c r="BH126" s="150">
        <f>IF(N126="sníž. přenesená",J126,0)</f>
        <v>0</v>
      </c>
      <c r="BI126" s="150">
        <f>IF(N126="nulová",J126,0)</f>
        <v>0</v>
      </c>
      <c r="BJ126" s="19" t="s">
        <v>76</v>
      </c>
      <c r="BK126" s="150">
        <f>ROUND(I126*H126,2)</f>
        <v>0</v>
      </c>
      <c r="BL126" s="19" t="s">
        <v>98</v>
      </c>
      <c r="BM126" s="149" t="s">
        <v>3478</v>
      </c>
    </row>
    <row r="127" spans="2:65" s="1" customFormat="1">
      <c r="B127" s="34"/>
      <c r="D127" s="151" t="s">
        <v>417</v>
      </c>
      <c r="F127" s="152" t="s">
        <v>3479</v>
      </c>
      <c r="I127" s="153"/>
      <c r="L127" s="34"/>
      <c r="M127" s="154"/>
      <c r="T127" s="55"/>
      <c r="AT127" s="19" t="s">
        <v>417</v>
      </c>
      <c r="AU127" s="19" t="s">
        <v>80</v>
      </c>
    </row>
    <row r="128" spans="2:65" s="1" customFormat="1" ht="37.799999999999997" customHeight="1">
      <c r="B128" s="137"/>
      <c r="C128" s="138" t="s">
        <v>518</v>
      </c>
      <c r="D128" s="138" t="s">
        <v>411</v>
      </c>
      <c r="E128" s="139" t="s">
        <v>3480</v>
      </c>
      <c r="F128" s="140" t="s">
        <v>3481</v>
      </c>
      <c r="G128" s="141" t="s">
        <v>561</v>
      </c>
      <c r="H128" s="142">
        <v>1</v>
      </c>
      <c r="I128" s="143"/>
      <c r="J128" s="144">
        <f>ROUND(I128*H128,2)</f>
        <v>0</v>
      </c>
      <c r="K128" s="140" t="s">
        <v>414</v>
      </c>
      <c r="L128" s="34"/>
      <c r="M128" s="145" t="s">
        <v>3</v>
      </c>
      <c r="N128" s="146" t="s">
        <v>43</v>
      </c>
      <c r="P128" s="147">
        <f>O128*H128</f>
        <v>0</v>
      </c>
      <c r="Q128" s="147">
        <v>8.0099999999999998E-3</v>
      </c>
      <c r="R128" s="147">
        <f>Q128*H128</f>
        <v>8.0099999999999998E-3</v>
      </c>
      <c r="S128" s="147">
        <v>0</v>
      </c>
      <c r="T128" s="148">
        <f>S128*H128</f>
        <v>0</v>
      </c>
      <c r="AR128" s="149" t="s">
        <v>98</v>
      </c>
      <c r="AT128" s="149" t="s">
        <v>411</v>
      </c>
      <c r="AU128" s="149" t="s">
        <v>80</v>
      </c>
      <c r="AY128" s="19" t="s">
        <v>408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9" t="s">
        <v>76</v>
      </c>
      <c r="BK128" s="150">
        <f>ROUND(I128*H128,2)</f>
        <v>0</v>
      </c>
      <c r="BL128" s="19" t="s">
        <v>98</v>
      </c>
      <c r="BM128" s="149" t="s">
        <v>3482</v>
      </c>
    </row>
    <row r="129" spans="2:65" s="1" customFormat="1">
      <c r="B129" s="34"/>
      <c r="D129" s="151" t="s">
        <v>417</v>
      </c>
      <c r="F129" s="152" t="s">
        <v>3483</v>
      </c>
      <c r="I129" s="153"/>
      <c r="L129" s="34"/>
      <c r="M129" s="154"/>
      <c r="T129" s="55"/>
      <c r="AT129" s="19" t="s">
        <v>417</v>
      </c>
      <c r="AU129" s="19" t="s">
        <v>80</v>
      </c>
    </row>
    <row r="130" spans="2:65" s="1" customFormat="1" ht="49.05" customHeight="1">
      <c r="B130" s="137"/>
      <c r="C130" s="138" t="s">
        <v>558</v>
      </c>
      <c r="D130" s="138" t="s">
        <v>411</v>
      </c>
      <c r="E130" s="139" t="s">
        <v>3484</v>
      </c>
      <c r="F130" s="140" t="s">
        <v>3485</v>
      </c>
      <c r="G130" s="141" t="s">
        <v>501</v>
      </c>
      <c r="H130" s="142">
        <v>0.14899999999999999</v>
      </c>
      <c r="I130" s="143"/>
      <c r="J130" s="144">
        <f>ROUND(I130*H130,2)</f>
        <v>0</v>
      </c>
      <c r="K130" s="140" t="s">
        <v>414</v>
      </c>
      <c r="L130" s="34"/>
      <c r="M130" s="145" t="s">
        <v>3</v>
      </c>
      <c r="N130" s="146" t="s">
        <v>43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AR130" s="149" t="s">
        <v>98</v>
      </c>
      <c r="AT130" s="149" t="s">
        <v>411</v>
      </c>
      <c r="AU130" s="149" t="s">
        <v>80</v>
      </c>
      <c r="AY130" s="19" t="s">
        <v>408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9" t="s">
        <v>76</v>
      </c>
      <c r="BK130" s="150">
        <f>ROUND(I130*H130,2)</f>
        <v>0</v>
      </c>
      <c r="BL130" s="19" t="s">
        <v>98</v>
      </c>
      <c r="BM130" s="149" t="s">
        <v>3486</v>
      </c>
    </row>
    <row r="131" spans="2:65" s="1" customFormat="1">
      <c r="B131" s="34"/>
      <c r="D131" s="151" t="s">
        <v>417</v>
      </c>
      <c r="F131" s="152" t="s">
        <v>3487</v>
      </c>
      <c r="I131" s="153"/>
      <c r="L131" s="34"/>
      <c r="M131" s="154"/>
      <c r="T131" s="55"/>
      <c r="AT131" s="19" t="s">
        <v>417</v>
      </c>
      <c r="AU131" s="19" t="s">
        <v>80</v>
      </c>
    </row>
    <row r="132" spans="2:65" s="1" customFormat="1" ht="62.7" customHeight="1">
      <c r="B132" s="137"/>
      <c r="C132" s="138" t="s">
        <v>567</v>
      </c>
      <c r="D132" s="138" t="s">
        <v>411</v>
      </c>
      <c r="E132" s="139" t="s">
        <v>3488</v>
      </c>
      <c r="F132" s="140" t="s">
        <v>3489</v>
      </c>
      <c r="G132" s="141" t="s">
        <v>501</v>
      </c>
      <c r="H132" s="142">
        <v>0.14899999999999999</v>
      </c>
      <c r="I132" s="143"/>
      <c r="J132" s="144">
        <f>ROUND(I132*H132,2)</f>
        <v>0</v>
      </c>
      <c r="K132" s="140" t="s">
        <v>414</v>
      </c>
      <c r="L132" s="34"/>
      <c r="M132" s="145" t="s">
        <v>3</v>
      </c>
      <c r="N132" s="146" t="s">
        <v>43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AR132" s="149" t="s">
        <v>98</v>
      </c>
      <c r="AT132" s="149" t="s">
        <v>411</v>
      </c>
      <c r="AU132" s="149" t="s">
        <v>80</v>
      </c>
      <c r="AY132" s="19" t="s">
        <v>408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9" t="s">
        <v>76</v>
      </c>
      <c r="BK132" s="150">
        <f>ROUND(I132*H132,2)</f>
        <v>0</v>
      </c>
      <c r="BL132" s="19" t="s">
        <v>98</v>
      </c>
      <c r="BM132" s="149" t="s">
        <v>3490</v>
      </c>
    </row>
    <row r="133" spans="2:65" s="1" customFormat="1">
      <c r="B133" s="34"/>
      <c r="D133" s="151" t="s">
        <v>417</v>
      </c>
      <c r="F133" s="152" t="s">
        <v>3491</v>
      </c>
      <c r="I133" s="153"/>
      <c r="L133" s="34"/>
      <c r="M133" s="154"/>
      <c r="T133" s="55"/>
      <c r="AT133" s="19" t="s">
        <v>417</v>
      </c>
      <c r="AU133" s="19" t="s">
        <v>80</v>
      </c>
    </row>
    <row r="134" spans="2:65" s="11" customFormat="1" ht="22.8" customHeight="1">
      <c r="B134" s="125"/>
      <c r="D134" s="126" t="s">
        <v>71</v>
      </c>
      <c r="E134" s="135" t="s">
        <v>3492</v>
      </c>
      <c r="F134" s="135" t="s">
        <v>3493</v>
      </c>
      <c r="I134" s="128"/>
      <c r="J134" s="136">
        <f>BK134</f>
        <v>0</v>
      </c>
      <c r="L134" s="125"/>
      <c r="M134" s="130"/>
      <c r="P134" s="131">
        <f>SUM(P135:P161)</f>
        <v>0</v>
      </c>
      <c r="R134" s="131">
        <f>SUM(R135:R161)</f>
        <v>0.23241999999999999</v>
      </c>
      <c r="T134" s="132">
        <f>SUM(T135:T161)</f>
        <v>0</v>
      </c>
      <c r="AR134" s="126" t="s">
        <v>80</v>
      </c>
      <c r="AT134" s="133" t="s">
        <v>71</v>
      </c>
      <c r="AU134" s="133" t="s">
        <v>76</v>
      </c>
      <c r="AY134" s="126" t="s">
        <v>408</v>
      </c>
      <c r="BK134" s="134">
        <f>SUM(BK135:BK161)</f>
        <v>0</v>
      </c>
    </row>
    <row r="135" spans="2:65" s="1" customFormat="1" ht="24.15" customHeight="1">
      <c r="B135" s="137"/>
      <c r="C135" s="138" t="s">
        <v>574</v>
      </c>
      <c r="D135" s="138" t="s">
        <v>411</v>
      </c>
      <c r="E135" s="139" t="s">
        <v>3494</v>
      </c>
      <c r="F135" s="140" t="s">
        <v>3495</v>
      </c>
      <c r="G135" s="141" t="s">
        <v>650</v>
      </c>
      <c r="H135" s="142">
        <v>6</v>
      </c>
      <c r="I135" s="143"/>
      <c r="J135" s="144">
        <f>ROUND(I135*H135,2)</f>
        <v>0</v>
      </c>
      <c r="K135" s="140" t="s">
        <v>414</v>
      </c>
      <c r="L135" s="34"/>
      <c r="M135" s="145" t="s">
        <v>3</v>
      </c>
      <c r="N135" s="146" t="s">
        <v>43</v>
      </c>
      <c r="P135" s="147">
        <f>O135*H135</f>
        <v>0</v>
      </c>
      <c r="Q135" s="147">
        <v>7.2000000000000005E-4</v>
      </c>
      <c r="R135" s="147">
        <f>Q135*H135</f>
        <v>4.3200000000000001E-3</v>
      </c>
      <c r="S135" s="147">
        <v>0</v>
      </c>
      <c r="T135" s="148">
        <f>S135*H135</f>
        <v>0</v>
      </c>
      <c r="AR135" s="149" t="s">
        <v>98</v>
      </c>
      <c r="AT135" s="149" t="s">
        <v>411</v>
      </c>
      <c r="AU135" s="149" t="s">
        <v>80</v>
      </c>
      <c r="AY135" s="19" t="s">
        <v>408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9" t="s">
        <v>76</v>
      </c>
      <c r="BK135" s="150">
        <f>ROUND(I135*H135,2)</f>
        <v>0</v>
      </c>
      <c r="BL135" s="19" t="s">
        <v>98</v>
      </c>
      <c r="BM135" s="149" t="s">
        <v>3496</v>
      </c>
    </row>
    <row r="136" spans="2:65" s="1" customFormat="1">
      <c r="B136" s="34"/>
      <c r="D136" s="151" t="s">
        <v>417</v>
      </c>
      <c r="F136" s="152" t="s">
        <v>3497</v>
      </c>
      <c r="I136" s="153"/>
      <c r="L136" s="34"/>
      <c r="M136" s="154"/>
      <c r="T136" s="55"/>
      <c r="AT136" s="19" t="s">
        <v>417</v>
      </c>
      <c r="AU136" s="19" t="s">
        <v>80</v>
      </c>
    </row>
    <row r="137" spans="2:65" s="1" customFormat="1" ht="24.15" customHeight="1">
      <c r="B137" s="137"/>
      <c r="C137" s="138" t="s">
        <v>580</v>
      </c>
      <c r="D137" s="138" t="s">
        <v>411</v>
      </c>
      <c r="E137" s="139" t="s">
        <v>3498</v>
      </c>
      <c r="F137" s="140" t="s">
        <v>3499</v>
      </c>
      <c r="G137" s="141" t="s">
        <v>650</v>
      </c>
      <c r="H137" s="142">
        <v>120</v>
      </c>
      <c r="I137" s="143"/>
      <c r="J137" s="144">
        <f>ROUND(I137*H137,2)</f>
        <v>0</v>
      </c>
      <c r="K137" s="140" t="s">
        <v>414</v>
      </c>
      <c r="L137" s="34"/>
      <c r="M137" s="145" t="s">
        <v>3</v>
      </c>
      <c r="N137" s="146" t="s">
        <v>43</v>
      </c>
      <c r="P137" s="147">
        <f>O137*H137</f>
        <v>0</v>
      </c>
      <c r="Q137" s="147">
        <v>1.2600000000000001E-3</v>
      </c>
      <c r="R137" s="147">
        <f>Q137*H137</f>
        <v>0.1512</v>
      </c>
      <c r="S137" s="147">
        <v>0</v>
      </c>
      <c r="T137" s="148">
        <f>S137*H137</f>
        <v>0</v>
      </c>
      <c r="AR137" s="149" t="s">
        <v>98</v>
      </c>
      <c r="AT137" s="149" t="s">
        <v>411</v>
      </c>
      <c r="AU137" s="149" t="s">
        <v>80</v>
      </c>
      <c r="AY137" s="19" t="s">
        <v>408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9" t="s">
        <v>76</v>
      </c>
      <c r="BK137" s="150">
        <f>ROUND(I137*H137,2)</f>
        <v>0</v>
      </c>
      <c r="BL137" s="19" t="s">
        <v>98</v>
      </c>
      <c r="BM137" s="149" t="s">
        <v>3500</v>
      </c>
    </row>
    <row r="138" spans="2:65" s="1" customFormat="1">
      <c r="B138" s="34"/>
      <c r="D138" s="151" t="s">
        <v>417</v>
      </c>
      <c r="F138" s="152" t="s">
        <v>3501</v>
      </c>
      <c r="I138" s="153"/>
      <c r="L138" s="34"/>
      <c r="M138" s="154"/>
      <c r="T138" s="55"/>
      <c r="AT138" s="19" t="s">
        <v>417</v>
      </c>
      <c r="AU138" s="19" t="s">
        <v>80</v>
      </c>
    </row>
    <row r="139" spans="2:65" s="1" customFormat="1" ht="24.15" customHeight="1">
      <c r="B139" s="137"/>
      <c r="C139" s="138" t="s">
        <v>585</v>
      </c>
      <c r="D139" s="138" t="s">
        <v>411</v>
      </c>
      <c r="E139" s="139" t="s">
        <v>3502</v>
      </c>
      <c r="F139" s="140" t="s">
        <v>3503</v>
      </c>
      <c r="G139" s="141" t="s">
        <v>650</v>
      </c>
      <c r="H139" s="142">
        <v>45</v>
      </c>
      <c r="I139" s="143"/>
      <c r="J139" s="144">
        <f>ROUND(I139*H139,2)</f>
        <v>0</v>
      </c>
      <c r="K139" s="140" t="s">
        <v>414</v>
      </c>
      <c r="L139" s="34"/>
      <c r="M139" s="145" t="s">
        <v>3</v>
      </c>
      <c r="N139" s="146" t="s">
        <v>43</v>
      </c>
      <c r="P139" s="147">
        <f>O139*H139</f>
        <v>0</v>
      </c>
      <c r="Q139" s="147">
        <v>1.58E-3</v>
      </c>
      <c r="R139" s="147">
        <f>Q139*H139</f>
        <v>7.1099999999999997E-2</v>
      </c>
      <c r="S139" s="147">
        <v>0</v>
      </c>
      <c r="T139" s="148">
        <f>S139*H139</f>
        <v>0</v>
      </c>
      <c r="AR139" s="149" t="s">
        <v>98</v>
      </c>
      <c r="AT139" s="149" t="s">
        <v>411</v>
      </c>
      <c r="AU139" s="149" t="s">
        <v>80</v>
      </c>
      <c r="AY139" s="19" t="s">
        <v>408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9" t="s">
        <v>76</v>
      </c>
      <c r="BK139" s="150">
        <f>ROUND(I139*H139,2)</f>
        <v>0</v>
      </c>
      <c r="BL139" s="19" t="s">
        <v>98</v>
      </c>
      <c r="BM139" s="149" t="s">
        <v>3504</v>
      </c>
    </row>
    <row r="140" spans="2:65" s="1" customFormat="1">
      <c r="B140" s="34"/>
      <c r="D140" s="151" t="s">
        <v>417</v>
      </c>
      <c r="F140" s="152" t="s">
        <v>3505</v>
      </c>
      <c r="I140" s="153"/>
      <c r="L140" s="34"/>
      <c r="M140" s="154"/>
      <c r="T140" s="55"/>
      <c r="AT140" s="19" t="s">
        <v>417</v>
      </c>
      <c r="AU140" s="19" t="s">
        <v>80</v>
      </c>
    </row>
    <row r="141" spans="2:65" s="1" customFormat="1" ht="33" customHeight="1">
      <c r="B141" s="137"/>
      <c r="C141" s="138" t="s">
        <v>593</v>
      </c>
      <c r="D141" s="138" t="s">
        <v>411</v>
      </c>
      <c r="E141" s="139" t="s">
        <v>3506</v>
      </c>
      <c r="F141" s="140" t="s">
        <v>3507</v>
      </c>
      <c r="G141" s="141" t="s">
        <v>650</v>
      </c>
      <c r="H141" s="142">
        <v>6</v>
      </c>
      <c r="I141" s="143"/>
      <c r="J141" s="144">
        <f>ROUND(I141*H141,2)</f>
        <v>0</v>
      </c>
      <c r="K141" s="140" t="s">
        <v>414</v>
      </c>
      <c r="L141" s="34"/>
      <c r="M141" s="145" t="s">
        <v>3</v>
      </c>
      <c r="N141" s="146" t="s">
        <v>43</v>
      </c>
      <c r="P141" s="147">
        <f>O141*H141</f>
        <v>0</v>
      </c>
      <c r="Q141" s="147">
        <v>3.0000000000000001E-5</v>
      </c>
      <c r="R141" s="147">
        <f>Q141*H141</f>
        <v>1.8000000000000001E-4</v>
      </c>
      <c r="S141" s="147">
        <v>0</v>
      </c>
      <c r="T141" s="148">
        <f>S141*H141</f>
        <v>0</v>
      </c>
      <c r="AR141" s="149" t="s">
        <v>98</v>
      </c>
      <c r="AT141" s="149" t="s">
        <v>411</v>
      </c>
      <c r="AU141" s="149" t="s">
        <v>80</v>
      </c>
      <c r="AY141" s="19" t="s">
        <v>408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9" t="s">
        <v>76</v>
      </c>
      <c r="BK141" s="150">
        <f>ROUND(I141*H141,2)</f>
        <v>0</v>
      </c>
      <c r="BL141" s="19" t="s">
        <v>98</v>
      </c>
      <c r="BM141" s="149" t="s">
        <v>3508</v>
      </c>
    </row>
    <row r="142" spans="2:65" s="1" customFormat="1">
      <c r="B142" s="34"/>
      <c r="D142" s="151" t="s">
        <v>417</v>
      </c>
      <c r="F142" s="152" t="s">
        <v>3509</v>
      </c>
      <c r="I142" s="153"/>
      <c r="L142" s="34"/>
      <c r="M142" s="154"/>
      <c r="T142" s="55"/>
      <c r="AT142" s="19" t="s">
        <v>417</v>
      </c>
      <c r="AU142" s="19" t="s">
        <v>80</v>
      </c>
    </row>
    <row r="143" spans="2:65" s="1" customFormat="1" ht="33" customHeight="1">
      <c r="B143" s="137"/>
      <c r="C143" s="138" t="s">
        <v>599</v>
      </c>
      <c r="D143" s="138" t="s">
        <v>411</v>
      </c>
      <c r="E143" s="139" t="s">
        <v>3510</v>
      </c>
      <c r="F143" s="140" t="s">
        <v>3511</v>
      </c>
      <c r="G143" s="141" t="s">
        <v>650</v>
      </c>
      <c r="H143" s="142">
        <v>30</v>
      </c>
      <c r="I143" s="143"/>
      <c r="J143" s="144">
        <f>ROUND(I143*H143,2)</f>
        <v>0</v>
      </c>
      <c r="K143" s="140" t="s">
        <v>414</v>
      </c>
      <c r="L143" s="34"/>
      <c r="M143" s="145" t="s">
        <v>3</v>
      </c>
      <c r="N143" s="146" t="s">
        <v>43</v>
      </c>
      <c r="P143" s="147">
        <f>O143*H143</f>
        <v>0</v>
      </c>
      <c r="Q143" s="147">
        <v>5.0000000000000002E-5</v>
      </c>
      <c r="R143" s="147">
        <f>Q143*H143</f>
        <v>1.5E-3</v>
      </c>
      <c r="S143" s="147">
        <v>0</v>
      </c>
      <c r="T143" s="148">
        <f>S143*H143</f>
        <v>0</v>
      </c>
      <c r="AR143" s="149" t="s">
        <v>98</v>
      </c>
      <c r="AT143" s="149" t="s">
        <v>411</v>
      </c>
      <c r="AU143" s="149" t="s">
        <v>80</v>
      </c>
      <c r="AY143" s="19" t="s">
        <v>408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9" t="s">
        <v>76</v>
      </c>
      <c r="BK143" s="150">
        <f>ROUND(I143*H143,2)</f>
        <v>0</v>
      </c>
      <c r="BL143" s="19" t="s">
        <v>98</v>
      </c>
      <c r="BM143" s="149" t="s">
        <v>3512</v>
      </c>
    </row>
    <row r="144" spans="2:65" s="1" customFormat="1">
      <c r="B144" s="34"/>
      <c r="D144" s="151" t="s">
        <v>417</v>
      </c>
      <c r="F144" s="152" t="s">
        <v>3513</v>
      </c>
      <c r="I144" s="153"/>
      <c r="L144" s="34"/>
      <c r="M144" s="154"/>
      <c r="T144" s="55"/>
      <c r="AT144" s="19" t="s">
        <v>417</v>
      </c>
      <c r="AU144" s="19" t="s">
        <v>80</v>
      </c>
    </row>
    <row r="145" spans="2:65" s="1" customFormat="1" ht="33" customHeight="1">
      <c r="B145" s="137"/>
      <c r="C145" s="138" t="s">
        <v>604</v>
      </c>
      <c r="D145" s="138" t="s">
        <v>411</v>
      </c>
      <c r="E145" s="139" t="s">
        <v>3514</v>
      </c>
      <c r="F145" s="140" t="s">
        <v>3515</v>
      </c>
      <c r="G145" s="141" t="s">
        <v>650</v>
      </c>
      <c r="H145" s="142">
        <v>6</v>
      </c>
      <c r="I145" s="143"/>
      <c r="J145" s="144">
        <f>ROUND(I145*H145,2)</f>
        <v>0</v>
      </c>
      <c r="K145" s="140" t="s">
        <v>414</v>
      </c>
      <c r="L145" s="34"/>
      <c r="M145" s="145" t="s">
        <v>3</v>
      </c>
      <c r="N145" s="146" t="s">
        <v>43</v>
      </c>
      <c r="P145" s="147">
        <f>O145*H145</f>
        <v>0</v>
      </c>
      <c r="Q145" s="147">
        <v>6.0000000000000002E-5</v>
      </c>
      <c r="R145" s="147">
        <f>Q145*H145</f>
        <v>3.6000000000000002E-4</v>
      </c>
      <c r="S145" s="147">
        <v>0</v>
      </c>
      <c r="T145" s="148">
        <f>S145*H145</f>
        <v>0</v>
      </c>
      <c r="AR145" s="149" t="s">
        <v>98</v>
      </c>
      <c r="AT145" s="149" t="s">
        <v>411</v>
      </c>
      <c r="AU145" s="149" t="s">
        <v>80</v>
      </c>
      <c r="AY145" s="19" t="s">
        <v>408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9" t="s">
        <v>76</v>
      </c>
      <c r="BK145" s="150">
        <f>ROUND(I145*H145,2)</f>
        <v>0</v>
      </c>
      <c r="BL145" s="19" t="s">
        <v>98</v>
      </c>
      <c r="BM145" s="149" t="s">
        <v>3516</v>
      </c>
    </row>
    <row r="146" spans="2:65" s="1" customFormat="1">
      <c r="B146" s="34"/>
      <c r="D146" s="151" t="s">
        <v>417</v>
      </c>
      <c r="F146" s="152" t="s">
        <v>3517</v>
      </c>
      <c r="I146" s="153"/>
      <c r="L146" s="34"/>
      <c r="M146" s="154"/>
      <c r="T146" s="55"/>
      <c r="AT146" s="19" t="s">
        <v>417</v>
      </c>
      <c r="AU146" s="19" t="s">
        <v>80</v>
      </c>
    </row>
    <row r="147" spans="2:65" s="1" customFormat="1" ht="24.15" customHeight="1">
      <c r="B147" s="137"/>
      <c r="C147" s="138" t="s">
        <v>609</v>
      </c>
      <c r="D147" s="138" t="s">
        <v>411</v>
      </c>
      <c r="E147" s="139" t="s">
        <v>3518</v>
      </c>
      <c r="F147" s="140" t="s">
        <v>3519</v>
      </c>
      <c r="G147" s="141" t="s">
        <v>561</v>
      </c>
      <c r="H147" s="142">
        <v>30</v>
      </c>
      <c r="I147" s="143"/>
      <c r="J147" s="144">
        <f>ROUND(I147*H147,2)</f>
        <v>0</v>
      </c>
      <c r="K147" s="140" t="s">
        <v>414</v>
      </c>
      <c r="L147" s="34"/>
      <c r="M147" s="145" t="s">
        <v>3</v>
      </c>
      <c r="N147" s="146" t="s">
        <v>43</v>
      </c>
      <c r="P147" s="147">
        <f>O147*H147</f>
        <v>0</v>
      </c>
      <c r="Q147" s="147">
        <v>1.0000000000000001E-5</v>
      </c>
      <c r="R147" s="147">
        <f>Q147*H147</f>
        <v>3.0000000000000003E-4</v>
      </c>
      <c r="S147" s="147">
        <v>0</v>
      </c>
      <c r="T147" s="148">
        <f>S147*H147</f>
        <v>0</v>
      </c>
      <c r="AR147" s="149" t="s">
        <v>98</v>
      </c>
      <c r="AT147" s="149" t="s">
        <v>411</v>
      </c>
      <c r="AU147" s="149" t="s">
        <v>80</v>
      </c>
      <c r="AY147" s="19" t="s">
        <v>408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9" t="s">
        <v>76</v>
      </c>
      <c r="BK147" s="150">
        <f>ROUND(I147*H147,2)</f>
        <v>0</v>
      </c>
      <c r="BL147" s="19" t="s">
        <v>98</v>
      </c>
      <c r="BM147" s="149" t="s">
        <v>3520</v>
      </c>
    </row>
    <row r="148" spans="2:65" s="1" customFormat="1">
      <c r="B148" s="34"/>
      <c r="D148" s="151" t="s">
        <v>417</v>
      </c>
      <c r="F148" s="152" t="s">
        <v>3521</v>
      </c>
      <c r="I148" s="153"/>
      <c r="L148" s="34"/>
      <c r="M148" s="154"/>
      <c r="T148" s="55"/>
      <c r="AT148" s="19" t="s">
        <v>417</v>
      </c>
      <c r="AU148" s="19" t="s">
        <v>80</v>
      </c>
    </row>
    <row r="149" spans="2:65" s="1" customFormat="1" ht="24.15" customHeight="1">
      <c r="B149" s="137"/>
      <c r="C149" s="138" t="s">
        <v>616</v>
      </c>
      <c r="D149" s="138" t="s">
        <v>411</v>
      </c>
      <c r="E149" s="139" t="s">
        <v>3522</v>
      </c>
      <c r="F149" s="140" t="s">
        <v>3523</v>
      </c>
      <c r="G149" s="141" t="s">
        <v>561</v>
      </c>
      <c r="H149" s="142">
        <v>22</v>
      </c>
      <c r="I149" s="143"/>
      <c r="J149" s="144">
        <f>ROUND(I149*H149,2)</f>
        <v>0</v>
      </c>
      <c r="K149" s="140" t="s">
        <v>414</v>
      </c>
      <c r="L149" s="34"/>
      <c r="M149" s="145" t="s">
        <v>3</v>
      </c>
      <c r="N149" s="146" t="s">
        <v>43</v>
      </c>
      <c r="P149" s="147">
        <f>O149*H149</f>
        <v>0</v>
      </c>
      <c r="Q149" s="147">
        <v>3.0000000000000001E-5</v>
      </c>
      <c r="R149" s="147">
        <f>Q149*H149</f>
        <v>6.6E-4</v>
      </c>
      <c r="S149" s="147">
        <v>0</v>
      </c>
      <c r="T149" s="148">
        <f>S149*H149</f>
        <v>0</v>
      </c>
      <c r="AR149" s="149" t="s">
        <v>98</v>
      </c>
      <c r="AT149" s="149" t="s">
        <v>411</v>
      </c>
      <c r="AU149" s="149" t="s">
        <v>80</v>
      </c>
      <c r="AY149" s="19" t="s">
        <v>408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9" t="s">
        <v>76</v>
      </c>
      <c r="BK149" s="150">
        <f>ROUND(I149*H149,2)</f>
        <v>0</v>
      </c>
      <c r="BL149" s="19" t="s">
        <v>98</v>
      </c>
      <c r="BM149" s="149" t="s">
        <v>3524</v>
      </c>
    </row>
    <row r="150" spans="2:65" s="1" customFormat="1">
      <c r="B150" s="34"/>
      <c r="D150" s="151" t="s">
        <v>417</v>
      </c>
      <c r="F150" s="152" t="s">
        <v>3525</v>
      </c>
      <c r="I150" s="153"/>
      <c r="L150" s="34"/>
      <c r="M150" s="154"/>
      <c r="T150" s="55"/>
      <c r="AT150" s="19" t="s">
        <v>417</v>
      </c>
      <c r="AU150" s="19" t="s">
        <v>80</v>
      </c>
    </row>
    <row r="151" spans="2:65" s="1" customFormat="1" ht="24.15" customHeight="1">
      <c r="B151" s="137"/>
      <c r="C151" s="138" t="s">
        <v>621</v>
      </c>
      <c r="D151" s="138" t="s">
        <v>411</v>
      </c>
      <c r="E151" s="139" t="s">
        <v>3526</v>
      </c>
      <c r="F151" s="140" t="s">
        <v>3527</v>
      </c>
      <c r="G151" s="141" t="s">
        <v>561</v>
      </c>
      <c r="H151" s="142">
        <v>56</v>
      </c>
      <c r="I151" s="143"/>
      <c r="J151" s="144">
        <f>ROUND(I151*H151,2)</f>
        <v>0</v>
      </c>
      <c r="K151" s="140" t="s">
        <v>414</v>
      </c>
      <c r="L151" s="34"/>
      <c r="M151" s="145" t="s">
        <v>3</v>
      </c>
      <c r="N151" s="146" t="s">
        <v>43</v>
      </c>
      <c r="P151" s="147">
        <f>O151*H151</f>
        <v>0</v>
      </c>
      <c r="Q151" s="147">
        <v>5.0000000000000002E-5</v>
      </c>
      <c r="R151" s="147">
        <f>Q151*H151</f>
        <v>2.8E-3</v>
      </c>
      <c r="S151" s="147">
        <v>0</v>
      </c>
      <c r="T151" s="148">
        <f>S151*H151</f>
        <v>0</v>
      </c>
      <c r="AR151" s="149" t="s">
        <v>98</v>
      </c>
      <c r="AT151" s="149" t="s">
        <v>411</v>
      </c>
      <c r="AU151" s="149" t="s">
        <v>80</v>
      </c>
      <c r="AY151" s="19" t="s">
        <v>408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9" t="s">
        <v>76</v>
      </c>
      <c r="BK151" s="150">
        <f>ROUND(I151*H151,2)</f>
        <v>0</v>
      </c>
      <c r="BL151" s="19" t="s">
        <v>98</v>
      </c>
      <c r="BM151" s="149" t="s">
        <v>3528</v>
      </c>
    </row>
    <row r="152" spans="2:65" s="1" customFormat="1">
      <c r="B152" s="34"/>
      <c r="D152" s="151" t="s">
        <v>417</v>
      </c>
      <c r="F152" s="152" t="s">
        <v>3529</v>
      </c>
      <c r="I152" s="153"/>
      <c r="L152" s="34"/>
      <c r="M152" s="154"/>
      <c r="T152" s="55"/>
      <c r="AT152" s="19" t="s">
        <v>417</v>
      </c>
      <c r="AU152" s="19" t="s">
        <v>80</v>
      </c>
    </row>
    <row r="153" spans="2:65" s="1" customFormat="1" ht="16.5" customHeight="1">
      <c r="B153" s="137"/>
      <c r="C153" s="138" t="s">
        <v>626</v>
      </c>
      <c r="D153" s="138" t="s">
        <v>411</v>
      </c>
      <c r="E153" s="139" t="s">
        <v>3530</v>
      </c>
      <c r="F153" s="140" t="s">
        <v>3531</v>
      </c>
      <c r="G153" s="141" t="s">
        <v>650</v>
      </c>
      <c r="H153" s="142">
        <v>171</v>
      </c>
      <c r="I153" s="143"/>
      <c r="J153" s="144">
        <f>ROUND(I153*H153,2)</f>
        <v>0</v>
      </c>
      <c r="K153" s="140" t="s">
        <v>414</v>
      </c>
      <c r="L153" s="34"/>
      <c r="M153" s="145" t="s">
        <v>3</v>
      </c>
      <c r="N153" s="146" t="s">
        <v>43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98</v>
      </c>
      <c r="AT153" s="149" t="s">
        <v>411</v>
      </c>
      <c r="AU153" s="149" t="s">
        <v>80</v>
      </c>
      <c r="AY153" s="19" t="s">
        <v>408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9" t="s">
        <v>76</v>
      </c>
      <c r="BK153" s="150">
        <f>ROUND(I153*H153,2)</f>
        <v>0</v>
      </c>
      <c r="BL153" s="19" t="s">
        <v>98</v>
      </c>
      <c r="BM153" s="149" t="s">
        <v>3532</v>
      </c>
    </row>
    <row r="154" spans="2:65" s="1" customFormat="1">
      <c r="B154" s="34"/>
      <c r="D154" s="151" t="s">
        <v>417</v>
      </c>
      <c r="F154" s="152" t="s">
        <v>3533</v>
      </c>
      <c r="I154" s="153"/>
      <c r="L154" s="34"/>
      <c r="M154" s="154"/>
      <c r="T154" s="55"/>
      <c r="AT154" s="19" t="s">
        <v>417</v>
      </c>
      <c r="AU154" s="19" t="s">
        <v>80</v>
      </c>
    </row>
    <row r="155" spans="2:65" s="12" customFormat="1">
      <c r="B155" s="155"/>
      <c r="D155" s="156" t="s">
        <v>419</v>
      </c>
      <c r="E155" s="157" t="s">
        <v>3</v>
      </c>
      <c r="F155" s="158" t="s">
        <v>3534</v>
      </c>
      <c r="H155" s="159">
        <v>171</v>
      </c>
      <c r="I155" s="160"/>
      <c r="L155" s="155"/>
      <c r="M155" s="161"/>
      <c r="T155" s="162"/>
      <c r="AT155" s="157" t="s">
        <v>419</v>
      </c>
      <c r="AU155" s="157" t="s">
        <v>80</v>
      </c>
      <c r="AV155" s="12" t="s">
        <v>80</v>
      </c>
      <c r="AW155" s="12" t="s">
        <v>33</v>
      </c>
      <c r="AX155" s="12" t="s">
        <v>76</v>
      </c>
      <c r="AY155" s="157" t="s">
        <v>408</v>
      </c>
    </row>
    <row r="156" spans="2:65" s="1" customFormat="1" ht="24.15" customHeight="1">
      <c r="B156" s="137"/>
      <c r="C156" s="138" t="s">
        <v>113</v>
      </c>
      <c r="D156" s="138" t="s">
        <v>411</v>
      </c>
      <c r="E156" s="139" t="s">
        <v>3535</v>
      </c>
      <c r="F156" s="140" t="s">
        <v>3536</v>
      </c>
      <c r="G156" s="141" t="s">
        <v>3537</v>
      </c>
      <c r="H156" s="142">
        <v>16</v>
      </c>
      <c r="I156" s="143"/>
      <c r="J156" s="144">
        <f>ROUND(I156*H156,2)</f>
        <v>0</v>
      </c>
      <c r="K156" s="140" t="s">
        <v>665</v>
      </c>
      <c r="L156" s="34"/>
      <c r="M156" s="145" t="s">
        <v>3</v>
      </c>
      <c r="N156" s="146" t="s">
        <v>43</v>
      </c>
      <c r="P156" s="147">
        <f>O156*H156</f>
        <v>0</v>
      </c>
      <c r="Q156" s="147">
        <v>0</v>
      </c>
      <c r="R156" s="147">
        <f>Q156*H156</f>
        <v>0</v>
      </c>
      <c r="S156" s="147">
        <v>0</v>
      </c>
      <c r="T156" s="148">
        <f>S156*H156</f>
        <v>0</v>
      </c>
      <c r="AR156" s="149" t="s">
        <v>98</v>
      </c>
      <c r="AT156" s="149" t="s">
        <v>411</v>
      </c>
      <c r="AU156" s="149" t="s">
        <v>80</v>
      </c>
      <c r="AY156" s="19" t="s">
        <v>408</v>
      </c>
      <c r="BE156" s="150">
        <f>IF(N156="základní",J156,0)</f>
        <v>0</v>
      </c>
      <c r="BF156" s="150">
        <f>IF(N156="snížená",J156,0)</f>
        <v>0</v>
      </c>
      <c r="BG156" s="150">
        <f>IF(N156="zákl. přenesená",J156,0)</f>
        <v>0</v>
      </c>
      <c r="BH156" s="150">
        <f>IF(N156="sníž. přenesená",J156,0)</f>
        <v>0</v>
      </c>
      <c r="BI156" s="150">
        <f>IF(N156="nulová",J156,0)</f>
        <v>0</v>
      </c>
      <c r="BJ156" s="19" t="s">
        <v>76</v>
      </c>
      <c r="BK156" s="150">
        <f>ROUND(I156*H156,2)</f>
        <v>0</v>
      </c>
      <c r="BL156" s="19" t="s">
        <v>98</v>
      </c>
      <c r="BM156" s="149" t="s">
        <v>3538</v>
      </c>
    </row>
    <row r="157" spans="2:65" s="1" customFormat="1" ht="16.5" customHeight="1">
      <c r="B157" s="137"/>
      <c r="C157" s="138" t="s">
        <v>638</v>
      </c>
      <c r="D157" s="138" t="s">
        <v>411</v>
      </c>
      <c r="E157" s="139" t="s">
        <v>3539</v>
      </c>
      <c r="F157" s="140" t="s">
        <v>3540</v>
      </c>
      <c r="G157" s="141" t="s">
        <v>3537</v>
      </c>
      <c r="H157" s="142">
        <v>24</v>
      </c>
      <c r="I157" s="143"/>
      <c r="J157" s="144">
        <f>ROUND(I157*H157,2)</f>
        <v>0</v>
      </c>
      <c r="K157" s="140" t="s">
        <v>665</v>
      </c>
      <c r="L157" s="34"/>
      <c r="M157" s="145" t="s">
        <v>3</v>
      </c>
      <c r="N157" s="146" t="s">
        <v>43</v>
      </c>
      <c r="P157" s="147">
        <f>O157*H157</f>
        <v>0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AR157" s="149" t="s">
        <v>98</v>
      </c>
      <c r="AT157" s="149" t="s">
        <v>411</v>
      </c>
      <c r="AU157" s="149" t="s">
        <v>80</v>
      </c>
      <c r="AY157" s="19" t="s">
        <v>408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9" t="s">
        <v>76</v>
      </c>
      <c r="BK157" s="150">
        <f>ROUND(I157*H157,2)</f>
        <v>0</v>
      </c>
      <c r="BL157" s="19" t="s">
        <v>98</v>
      </c>
      <c r="BM157" s="149" t="s">
        <v>3541</v>
      </c>
    </row>
    <row r="158" spans="2:65" s="1" customFormat="1" ht="49.05" customHeight="1">
      <c r="B158" s="137"/>
      <c r="C158" s="138" t="s">
        <v>647</v>
      </c>
      <c r="D158" s="138" t="s">
        <v>411</v>
      </c>
      <c r="E158" s="139" t="s">
        <v>3542</v>
      </c>
      <c r="F158" s="140" t="s">
        <v>3543</v>
      </c>
      <c r="G158" s="141" t="s">
        <v>501</v>
      </c>
      <c r="H158" s="142">
        <v>0.23200000000000001</v>
      </c>
      <c r="I158" s="143"/>
      <c r="J158" s="144">
        <f>ROUND(I158*H158,2)</f>
        <v>0</v>
      </c>
      <c r="K158" s="140" t="s">
        <v>414</v>
      </c>
      <c r="L158" s="34"/>
      <c r="M158" s="145" t="s">
        <v>3</v>
      </c>
      <c r="N158" s="146" t="s">
        <v>43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98</v>
      </c>
      <c r="AT158" s="149" t="s">
        <v>411</v>
      </c>
      <c r="AU158" s="149" t="s">
        <v>80</v>
      </c>
      <c r="AY158" s="19" t="s">
        <v>408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9" t="s">
        <v>76</v>
      </c>
      <c r="BK158" s="150">
        <f>ROUND(I158*H158,2)</f>
        <v>0</v>
      </c>
      <c r="BL158" s="19" t="s">
        <v>98</v>
      </c>
      <c r="BM158" s="149" t="s">
        <v>3544</v>
      </c>
    </row>
    <row r="159" spans="2:65" s="1" customFormat="1">
      <c r="B159" s="34"/>
      <c r="D159" s="151" t="s">
        <v>417</v>
      </c>
      <c r="F159" s="152" t="s">
        <v>3545</v>
      </c>
      <c r="I159" s="153"/>
      <c r="L159" s="34"/>
      <c r="M159" s="154"/>
      <c r="T159" s="55"/>
      <c r="AT159" s="19" t="s">
        <v>417</v>
      </c>
      <c r="AU159" s="19" t="s">
        <v>80</v>
      </c>
    </row>
    <row r="160" spans="2:65" s="1" customFormat="1" ht="62.7" customHeight="1">
      <c r="B160" s="137"/>
      <c r="C160" s="138" t="s">
        <v>655</v>
      </c>
      <c r="D160" s="138" t="s">
        <v>411</v>
      </c>
      <c r="E160" s="139" t="s">
        <v>3546</v>
      </c>
      <c r="F160" s="140" t="s">
        <v>3547</v>
      </c>
      <c r="G160" s="141" t="s">
        <v>501</v>
      </c>
      <c r="H160" s="142">
        <v>0.23200000000000001</v>
      </c>
      <c r="I160" s="143"/>
      <c r="J160" s="144">
        <f>ROUND(I160*H160,2)</f>
        <v>0</v>
      </c>
      <c r="K160" s="140" t="s">
        <v>414</v>
      </c>
      <c r="L160" s="34"/>
      <c r="M160" s="145" t="s">
        <v>3</v>
      </c>
      <c r="N160" s="146" t="s">
        <v>43</v>
      </c>
      <c r="P160" s="147">
        <f>O160*H160</f>
        <v>0</v>
      </c>
      <c r="Q160" s="147">
        <v>0</v>
      </c>
      <c r="R160" s="147">
        <f>Q160*H160</f>
        <v>0</v>
      </c>
      <c r="S160" s="147">
        <v>0</v>
      </c>
      <c r="T160" s="148">
        <f>S160*H160</f>
        <v>0</v>
      </c>
      <c r="AR160" s="149" t="s">
        <v>98</v>
      </c>
      <c r="AT160" s="149" t="s">
        <v>411</v>
      </c>
      <c r="AU160" s="149" t="s">
        <v>80</v>
      </c>
      <c r="AY160" s="19" t="s">
        <v>408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9" t="s">
        <v>76</v>
      </c>
      <c r="BK160" s="150">
        <f>ROUND(I160*H160,2)</f>
        <v>0</v>
      </c>
      <c r="BL160" s="19" t="s">
        <v>98</v>
      </c>
      <c r="BM160" s="149" t="s">
        <v>3548</v>
      </c>
    </row>
    <row r="161" spans="2:65" s="1" customFormat="1">
      <c r="B161" s="34"/>
      <c r="D161" s="151" t="s">
        <v>417</v>
      </c>
      <c r="F161" s="152" t="s">
        <v>3549</v>
      </c>
      <c r="I161" s="153"/>
      <c r="L161" s="34"/>
      <c r="M161" s="154"/>
      <c r="T161" s="55"/>
      <c r="AT161" s="19" t="s">
        <v>417</v>
      </c>
      <c r="AU161" s="19" t="s">
        <v>80</v>
      </c>
    </row>
    <row r="162" spans="2:65" s="11" customFormat="1" ht="22.8" customHeight="1">
      <c r="B162" s="125"/>
      <c r="D162" s="126" t="s">
        <v>71</v>
      </c>
      <c r="E162" s="135" t="s">
        <v>3550</v>
      </c>
      <c r="F162" s="135" t="s">
        <v>3551</v>
      </c>
      <c r="I162" s="128"/>
      <c r="J162" s="136">
        <f>BK162</f>
        <v>0</v>
      </c>
      <c r="L162" s="125"/>
      <c r="M162" s="130"/>
      <c r="P162" s="131">
        <f>SUM(P163:P186)</f>
        <v>0</v>
      </c>
      <c r="R162" s="131">
        <f>SUM(R163:R186)</f>
        <v>1.804E-2</v>
      </c>
      <c r="T162" s="132">
        <f>SUM(T163:T186)</f>
        <v>0</v>
      </c>
      <c r="AR162" s="126" t="s">
        <v>80</v>
      </c>
      <c r="AT162" s="133" t="s">
        <v>71</v>
      </c>
      <c r="AU162" s="133" t="s">
        <v>76</v>
      </c>
      <c r="AY162" s="126" t="s">
        <v>408</v>
      </c>
      <c r="BK162" s="134">
        <f>SUM(BK163:BK186)</f>
        <v>0</v>
      </c>
    </row>
    <row r="163" spans="2:65" s="1" customFormat="1" ht="24.15" customHeight="1">
      <c r="B163" s="137"/>
      <c r="C163" s="138" t="s">
        <v>661</v>
      </c>
      <c r="D163" s="138" t="s">
        <v>411</v>
      </c>
      <c r="E163" s="139" t="s">
        <v>3552</v>
      </c>
      <c r="F163" s="140" t="s">
        <v>3553</v>
      </c>
      <c r="G163" s="141" t="s">
        <v>561</v>
      </c>
      <c r="H163" s="142">
        <v>12</v>
      </c>
      <c r="I163" s="143"/>
      <c r="J163" s="144">
        <f>ROUND(I163*H163,2)</f>
        <v>0</v>
      </c>
      <c r="K163" s="140" t="s">
        <v>414</v>
      </c>
      <c r="L163" s="34"/>
      <c r="M163" s="145" t="s">
        <v>3</v>
      </c>
      <c r="N163" s="146" t="s">
        <v>43</v>
      </c>
      <c r="P163" s="147">
        <f>O163*H163</f>
        <v>0</v>
      </c>
      <c r="Q163" s="147">
        <v>2.4000000000000001E-4</v>
      </c>
      <c r="R163" s="147">
        <f>Q163*H163</f>
        <v>2.8800000000000002E-3</v>
      </c>
      <c r="S163" s="147">
        <v>0</v>
      </c>
      <c r="T163" s="148">
        <f>S163*H163</f>
        <v>0</v>
      </c>
      <c r="AR163" s="149" t="s">
        <v>98</v>
      </c>
      <c r="AT163" s="149" t="s">
        <v>411</v>
      </c>
      <c r="AU163" s="149" t="s">
        <v>80</v>
      </c>
      <c r="AY163" s="19" t="s">
        <v>408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9" t="s">
        <v>76</v>
      </c>
      <c r="BK163" s="150">
        <f>ROUND(I163*H163,2)</f>
        <v>0</v>
      </c>
      <c r="BL163" s="19" t="s">
        <v>98</v>
      </c>
      <c r="BM163" s="149" t="s">
        <v>3554</v>
      </c>
    </row>
    <row r="164" spans="2:65" s="1" customFormat="1">
      <c r="B164" s="34"/>
      <c r="D164" s="151" t="s">
        <v>417</v>
      </c>
      <c r="F164" s="152" t="s">
        <v>3555</v>
      </c>
      <c r="I164" s="153"/>
      <c r="L164" s="34"/>
      <c r="M164" s="154"/>
      <c r="T164" s="55"/>
      <c r="AT164" s="19" t="s">
        <v>417</v>
      </c>
      <c r="AU164" s="19" t="s">
        <v>80</v>
      </c>
    </row>
    <row r="165" spans="2:65" s="12" customFormat="1">
      <c r="B165" s="155"/>
      <c r="D165" s="156" t="s">
        <v>419</v>
      </c>
      <c r="E165" s="157" t="s">
        <v>3</v>
      </c>
      <c r="F165" s="158" t="s">
        <v>3556</v>
      </c>
      <c r="H165" s="159">
        <v>12</v>
      </c>
      <c r="I165" s="160"/>
      <c r="L165" s="155"/>
      <c r="M165" s="161"/>
      <c r="T165" s="162"/>
      <c r="AT165" s="157" t="s">
        <v>419</v>
      </c>
      <c r="AU165" s="157" t="s">
        <v>80</v>
      </c>
      <c r="AV165" s="12" t="s">
        <v>80</v>
      </c>
      <c r="AW165" s="12" t="s">
        <v>33</v>
      </c>
      <c r="AX165" s="12" t="s">
        <v>76</v>
      </c>
      <c r="AY165" s="157" t="s">
        <v>408</v>
      </c>
    </row>
    <row r="166" spans="2:65" s="1" customFormat="1" ht="21.75" customHeight="1">
      <c r="B166" s="137"/>
      <c r="C166" s="138" t="s">
        <v>196</v>
      </c>
      <c r="D166" s="138" t="s">
        <v>411</v>
      </c>
      <c r="E166" s="139" t="s">
        <v>3557</v>
      </c>
      <c r="F166" s="140" t="s">
        <v>3558</v>
      </c>
      <c r="G166" s="141" t="s">
        <v>561</v>
      </c>
      <c r="H166" s="142">
        <v>2</v>
      </c>
      <c r="I166" s="143"/>
      <c r="J166" s="144">
        <f>ROUND(I166*H166,2)</f>
        <v>0</v>
      </c>
      <c r="K166" s="140" t="s">
        <v>414</v>
      </c>
      <c r="L166" s="34"/>
      <c r="M166" s="145" t="s">
        <v>3</v>
      </c>
      <c r="N166" s="146" t="s">
        <v>43</v>
      </c>
      <c r="P166" s="147">
        <f>O166*H166</f>
        <v>0</v>
      </c>
      <c r="Q166" s="147">
        <v>5.2999999999999998E-4</v>
      </c>
      <c r="R166" s="147">
        <f>Q166*H166</f>
        <v>1.06E-3</v>
      </c>
      <c r="S166" s="147">
        <v>0</v>
      </c>
      <c r="T166" s="148">
        <f>S166*H166</f>
        <v>0</v>
      </c>
      <c r="AR166" s="149" t="s">
        <v>98</v>
      </c>
      <c r="AT166" s="149" t="s">
        <v>411</v>
      </c>
      <c r="AU166" s="149" t="s">
        <v>80</v>
      </c>
      <c r="AY166" s="19" t="s">
        <v>408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9" t="s">
        <v>76</v>
      </c>
      <c r="BK166" s="150">
        <f>ROUND(I166*H166,2)</f>
        <v>0</v>
      </c>
      <c r="BL166" s="19" t="s">
        <v>98</v>
      </c>
      <c r="BM166" s="149" t="s">
        <v>3559</v>
      </c>
    </row>
    <row r="167" spans="2:65" s="1" customFormat="1">
      <c r="B167" s="34"/>
      <c r="D167" s="151" t="s">
        <v>417</v>
      </c>
      <c r="F167" s="152" t="s">
        <v>3560</v>
      </c>
      <c r="I167" s="153"/>
      <c r="L167" s="34"/>
      <c r="M167" s="154"/>
      <c r="T167" s="55"/>
      <c r="AT167" s="19" t="s">
        <v>417</v>
      </c>
      <c r="AU167" s="19" t="s">
        <v>80</v>
      </c>
    </row>
    <row r="168" spans="2:65" s="1" customFormat="1" ht="24.15" customHeight="1">
      <c r="B168" s="137"/>
      <c r="C168" s="138" t="s">
        <v>671</v>
      </c>
      <c r="D168" s="138" t="s">
        <v>411</v>
      </c>
      <c r="E168" s="139" t="s">
        <v>3561</v>
      </c>
      <c r="F168" s="140" t="s">
        <v>3562</v>
      </c>
      <c r="G168" s="141" t="s">
        <v>561</v>
      </c>
      <c r="H168" s="142">
        <v>18</v>
      </c>
      <c r="I168" s="143"/>
      <c r="J168" s="144">
        <f>ROUND(I168*H168,2)</f>
        <v>0</v>
      </c>
      <c r="K168" s="140" t="s">
        <v>414</v>
      </c>
      <c r="L168" s="34"/>
      <c r="M168" s="145" t="s">
        <v>3</v>
      </c>
      <c r="N168" s="146" t="s">
        <v>43</v>
      </c>
      <c r="P168" s="147">
        <f>O168*H168</f>
        <v>0</v>
      </c>
      <c r="Q168" s="147">
        <v>2.2000000000000001E-4</v>
      </c>
      <c r="R168" s="147">
        <f>Q168*H168</f>
        <v>3.96E-3</v>
      </c>
      <c r="S168" s="147">
        <v>0</v>
      </c>
      <c r="T168" s="148">
        <f>S168*H168</f>
        <v>0</v>
      </c>
      <c r="AR168" s="149" t="s">
        <v>98</v>
      </c>
      <c r="AT168" s="149" t="s">
        <v>411</v>
      </c>
      <c r="AU168" s="149" t="s">
        <v>80</v>
      </c>
      <c r="AY168" s="19" t="s">
        <v>408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9" t="s">
        <v>76</v>
      </c>
      <c r="BK168" s="150">
        <f>ROUND(I168*H168,2)</f>
        <v>0</v>
      </c>
      <c r="BL168" s="19" t="s">
        <v>98</v>
      </c>
      <c r="BM168" s="149" t="s">
        <v>3563</v>
      </c>
    </row>
    <row r="169" spans="2:65" s="1" customFormat="1">
      <c r="B169" s="34"/>
      <c r="D169" s="151" t="s">
        <v>417</v>
      </c>
      <c r="F169" s="152" t="s">
        <v>3564</v>
      </c>
      <c r="I169" s="153"/>
      <c r="L169" s="34"/>
      <c r="M169" s="154"/>
      <c r="T169" s="55"/>
      <c r="AT169" s="19" t="s">
        <v>417</v>
      </c>
      <c r="AU169" s="19" t="s">
        <v>80</v>
      </c>
    </row>
    <row r="170" spans="2:65" s="12" customFormat="1">
      <c r="B170" s="155"/>
      <c r="D170" s="156" t="s">
        <v>419</v>
      </c>
      <c r="E170" s="157" t="s">
        <v>3</v>
      </c>
      <c r="F170" s="158" t="s">
        <v>3565</v>
      </c>
      <c r="H170" s="159">
        <v>18</v>
      </c>
      <c r="I170" s="160"/>
      <c r="L170" s="155"/>
      <c r="M170" s="161"/>
      <c r="T170" s="162"/>
      <c r="AT170" s="157" t="s">
        <v>419</v>
      </c>
      <c r="AU170" s="157" t="s">
        <v>80</v>
      </c>
      <c r="AV170" s="12" t="s">
        <v>80</v>
      </c>
      <c r="AW170" s="12" t="s">
        <v>33</v>
      </c>
      <c r="AX170" s="12" t="s">
        <v>76</v>
      </c>
      <c r="AY170" s="157" t="s">
        <v>408</v>
      </c>
    </row>
    <row r="171" spans="2:65" s="1" customFormat="1" ht="37.799999999999997" customHeight="1">
      <c r="B171" s="137"/>
      <c r="C171" s="138" t="s">
        <v>678</v>
      </c>
      <c r="D171" s="138" t="s">
        <v>411</v>
      </c>
      <c r="E171" s="139" t="s">
        <v>3566</v>
      </c>
      <c r="F171" s="140" t="s">
        <v>3567</v>
      </c>
      <c r="G171" s="141" t="s">
        <v>561</v>
      </c>
      <c r="H171" s="142">
        <v>2</v>
      </c>
      <c r="I171" s="143"/>
      <c r="J171" s="144">
        <f>ROUND(I171*H171,2)</f>
        <v>0</v>
      </c>
      <c r="K171" s="140" t="s">
        <v>414</v>
      </c>
      <c r="L171" s="34"/>
      <c r="M171" s="145" t="s">
        <v>3</v>
      </c>
      <c r="N171" s="146" t="s">
        <v>43</v>
      </c>
      <c r="P171" s="147">
        <f>O171*H171</f>
        <v>0</v>
      </c>
      <c r="Q171" s="147">
        <v>5.6999999999999998E-4</v>
      </c>
      <c r="R171" s="147">
        <f>Q171*H171</f>
        <v>1.14E-3</v>
      </c>
      <c r="S171" s="147">
        <v>0</v>
      </c>
      <c r="T171" s="148">
        <f>S171*H171</f>
        <v>0</v>
      </c>
      <c r="AR171" s="149" t="s">
        <v>98</v>
      </c>
      <c r="AT171" s="149" t="s">
        <v>411</v>
      </c>
      <c r="AU171" s="149" t="s">
        <v>80</v>
      </c>
      <c r="AY171" s="19" t="s">
        <v>408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9" t="s">
        <v>76</v>
      </c>
      <c r="BK171" s="150">
        <f>ROUND(I171*H171,2)</f>
        <v>0</v>
      </c>
      <c r="BL171" s="19" t="s">
        <v>98</v>
      </c>
      <c r="BM171" s="149" t="s">
        <v>3568</v>
      </c>
    </row>
    <row r="172" spans="2:65" s="1" customFormat="1">
      <c r="B172" s="34"/>
      <c r="D172" s="151" t="s">
        <v>417</v>
      </c>
      <c r="F172" s="152" t="s">
        <v>3569</v>
      </c>
      <c r="I172" s="153"/>
      <c r="L172" s="34"/>
      <c r="M172" s="154"/>
      <c r="T172" s="55"/>
      <c r="AT172" s="19" t="s">
        <v>417</v>
      </c>
      <c r="AU172" s="19" t="s">
        <v>80</v>
      </c>
    </row>
    <row r="173" spans="2:65" s="1" customFormat="1" ht="21.75" customHeight="1">
      <c r="B173" s="137"/>
      <c r="C173" s="138" t="s">
        <v>683</v>
      </c>
      <c r="D173" s="138" t="s">
        <v>411</v>
      </c>
      <c r="E173" s="139" t="s">
        <v>3570</v>
      </c>
      <c r="F173" s="140" t="s">
        <v>3571</v>
      </c>
      <c r="G173" s="141" t="s">
        <v>561</v>
      </c>
      <c r="H173" s="142">
        <v>18</v>
      </c>
      <c r="I173" s="143"/>
      <c r="J173" s="144">
        <f>ROUND(I173*H173,2)</f>
        <v>0</v>
      </c>
      <c r="K173" s="140" t="s">
        <v>414</v>
      </c>
      <c r="L173" s="34"/>
      <c r="M173" s="145" t="s">
        <v>3</v>
      </c>
      <c r="N173" s="146" t="s">
        <v>43</v>
      </c>
      <c r="P173" s="147">
        <f>O173*H173</f>
        <v>0</v>
      </c>
      <c r="Q173" s="147">
        <v>5.0000000000000001E-4</v>
      </c>
      <c r="R173" s="147">
        <f>Q173*H173</f>
        <v>9.0000000000000011E-3</v>
      </c>
      <c r="S173" s="147">
        <v>0</v>
      </c>
      <c r="T173" s="148">
        <f>S173*H173</f>
        <v>0</v>
      </c>
      <c r="AR173" s="149" t="s">
        <v>98</v>
      </c>
      <c r="AT173" s="149" t="s">
        <v>411</v>
      </c>
      <c r="AU173" s="149" t="s">
        <v>80</v>
      </c>
      <c r="AY173" s="19" t="s">
        <v>408</v>
      </c>
      <c r="BE173" s="150">
        <f>IF(N173="základní",J173,0)</f>
        <v>0</v>
      </c>
      <c r="BF173" s="150">
        <f>IF(N173="snížená",J173,0)</f>
        <v>0</v>
      </c>
      <c r="BG173" s="150">
        <f>IF(N173="zákl. přenesená",J173,0)</f>
        <v>0</v>
      </c>
      <c r="BH173" s="150">
        <f>IF(N173="sníž. přenesená",J173,0)</f>
        <v>0</v>
      </c>
      <c r="BI173" s="150">
        <f>IF(N173="nulová",J173,0)</f>
        <v>0</v>
      </c>
      <c r="BJ173" s="19" t="s">
        <v>76</v>
      </c>
      <c r="BK173" s="150">
        <f>ROUND(I173*H173,2)</f>
        <v>0</v>
      </c>
      <c r="BL173" s="19" t="s">
        <v>98</v>
      </c>
      <c r="BM173" s="149" t="s">
        <v>3572</v>
      </c>
    </row>
    <row r="174" spans="2:65" s="1" customFormat="1">
      <c r="B174" s="34"/>
      <c r="D174" s="151" t="s">
        <v>417</v>
      </c>
      <c r="F174" s="152" t="s">
        <v>3573</v>
      </c>
      <c r="I174" s="153"/>
      <c r="L174" s="34"/>
      <c r="M174" s="154"/>
      <c r="T174" s="55"/>
      <c r="AT174" s="19" t="s">
        <v>417</v>
      </c>
      <c r="AU174" s="19" t="s">
        <v>80</v>
      </c>
    </row>
    <row r="175" spans="2:65" s="12" customFormat="1">
      <c r="B175" s="155"/>
      <c r="D175" s="156" t="s">
        <v>419</v>
      </c>
      <c r="E175" s="157" t="s">
        <v>3</v>
      </c>
      <c r="F175" s="158" t="s">
        <v>3565</v>
      </c>
      <c r="H175" s="159">
        <v>18</v>
      </c>
      <c r="I175" s="160"/>
      <c r="L175" s="155"/>
      <c r="M175" s="161"/>
      <c r="T175" s="162"/>
      <c r="AT175" s="157" t="s">
        <v>419</v>
      </c>
      <c r="AU175" s="157" t="s">
        <v>80</v>
      </c>
      <c r="AV175" s="12" t="s">
        <v>80</v>
      </c>
      <c r="AW175" s="12" t="s">
        <v>33</v>
      </c>
      <c r="AX175" s="12" t="s">
        <v>76</v>
      </c>
      <c r="AY175" s="157" t="s">
        <v>408</v>
      </c>
    </row>
    <row r="176" spans="2:65" s="1" customFormat="1" ht="37.799999999999997" customHeight="1">
      <c r="B176" s="137"/>
      <c r="C176" s="138" t="s">
        <v>689</v>
      </c>
      <c r="D176" s="138" t="s">
        <v>411</v>
      </c>
      <c r="E176" s="139" t="s">
        <v>3574</v>
      </c>
      <c r="F176" s="140" t="s">
        <v>3575</v>
      </c>
      <c r="G176" s="141" t="s">
        <v>561</v>
      </c>
      <c r="H176" s="142">
        <v>5</v>
      </c>
      <c r="I176" s="143"/>
      <c r="J176" s="144">
        <f t="shared" ref="J176:J183" si="10">ROUND(I176*H176,2)</f>
        <v>0</v>
      </c>
      <c r="K176" s="140" t="s">
        <v>3327</v>
      </c>
      <c r="L176" s="34"/>
      <c r="M176" s="145" t="s">
        <v>3</v>
      </c>
      <c r="N176" s="146" t="s">
        <v>43</v>
      </c>
      <c r="P176" s="147">
        <f t="shared" ref="P176:P183" si="11">O176*H176</f>
        <v>0</v>
      </c>
      <c r="Q176" s="147">
        <v>0</v>
      </c>
      <c r="R176" s="147">
        <f t="shared" ref="R176:R183" si="12">Q176*H176</f>
        <v>0</v>
      </c>
      <c r="S176" s="147">
        <v>0</v>
      </c>
      <c r="T176" s="148">
        <f t="shared" ref="T176:T183" si="13">S176*H176</f>
        <v>0</v>
      </c>
      <c r="AR176" s="149" t="s">
        <v>98</v>
      </c>
      <c r="AT176" s="149" t="s">
        <v>411</v>
      </c>
      <c r="AU176" s="149" t="s">
        <v>80</v>
      </c>
      <c r="AY176" s="19" t="s">
        <v>408</v>
      </c>
      <c r="BE176" s="150">
        <f t="shared" ref="BE176:BE183" si="14">IF(N176="základní",J176,0)</f>
        <v>0</v>
      </c>
      <c r="BF176" s="150">
        <f t="shared" ref="BF176:BF183" si="15">IF(N176="snížená",J176,0)</f>
        <v>0</v>
      </c>
      <c r="BG176" s="150">
        <f t="shared" ref="BG176:BG183" si="16">IF(N176="zákl. přenesená",J176,0)</f>
        <v>0</v>
      </c>
      <c r="BH176" s="150">
        <f t="shared" ref="BH176:BH183" si="17">IF(N176="sníž. přenesená",J176,0)</f>
        <v>0</v>
      </c>
      <c r="BI176" s="150">
        <f t="shared" ref="BI176:BI183" si="18">IF(N176="nulová",J176,0)</f>
        <v>0</v>
      </c>
      <c r="BJ176" s="19" t="s">
        <v>76</v>
      </c>
      <c r="BK176" s="150">
        <f t="shared" ref="BK176:BK183" si="19">ROUND(I176*H176,2)</f>
        <v>0</v>
      </c>
      <c r="BL176" s="19" t="s">
        <v>98</v>
      </c>
      <c r="BM176" s="149" t="s">
        <v>3576</v>
      </c>
    </row>
    <row r="177" spans="2:65" s="1" customFormat="1" ht="37.799999999999997" customHeight="1">
      <c r="B177" s="137"/>
      <c r="C177" s="138" t="s">
        <v>692</v>
      </c>
      <c r="D177" s="138" t="s">
        <v>411</v>
      </c>
      <c r="E177" s="139" t="s">
        <v>3577</v>
      </c>
      <c r="F177" s="140" t="s">
        <v>3578</v>
      </c>
      <c r="G177" s="141" t="s">
        <v>561</v>
      </c>
      <c r="H177" s="142">
        <v>1</v>
      </c>
      <c r="I177" s="143"/>
      <c r="J177" s="144">
        <f t="shared" si="10"/>
        <v>0</v>
      </c>
      <c r="K177" s="140" t="s">
        <v>3327</v>
      </c>
      <c r="L177" s="34"/>
      <c r="M177" s="145" t="s">
        <v>3</v>
      </c>
      <c r="N177" s="146" t="s">
        <v>43</v>
      </c>
      <c r="P177" s="147">
        <f t="shared" si="11"/>
        <v>0</v>
      </c>
      <c r="Q177" s="147">
        <v>0</v>
      </c>
      <c r="R177" s="147">
        <f t="shared" si="12"/>
        <v>0</v>
      </c>
      <c r="S177" s="147">
        <v>0</v>
      </c>
      <c r="T177" s="148">
        <f t="shared" si="13"/>
        <v>0</v>
      </c>
      <c r="AR177" s="149" t="s">
        <v>98</v>
      </c>
      <c r="AT177" s="149" t="s">
        <v>411</v>
      </c>
      <c r="AU177" s="149" t="s">
        <v>80</v>
      </c>
      <c r="AY177" s="19" t="s">
        <v>408</v>
      </c>
      <c r="BE177" s="150">
        <f t="shared" si="14"/>
        <v>0</v>
      </c>
      <c r="BF177" s="150">
        <f t="shared" si="15"/>
        <v>0</v>
      </c>
      <c r="BG177" s="150">
        <f t="shared" si="16"/>
        <v>0</v>
      </c>
      <c r="BH177" s="150">
        <f t="shared" si="17"/>
        <v>0</v>
      </c>
      <c r="BI177" s="150">
        <f t="shared" si="18"/>
        <v>0</v>
      </c>
      <c r="BJ177" s="19" t="s">
        <v>76</v>
      </c>
      <c r="BK177" s="150">
        <f t="shared" si="19"/>
        <v>0</v>
      </c>
      <c r="BL177" s="19" t="s">
        <v>98</v>
      </c>
      <c r="BM177" s="149" t="s">
        <v>3579</v>
      </c>
    </row>
    <row r="178" spans="2:65" s="1" customFormat="1" ht="24.15" customHeight="1">
      <c r="B178" s="137"/>
      <c r="C178" s="177" t="s">
        <v>698</v>
      </c>
      <c r="D178" s="177" t="s">
        <v>513</v>
      </c>
      <c r="E178" s="178" t="s">
        <v>3580</v>
      </c>
      <c r="F178" s="179" t="s">
        <v>3581</v>
      </c>
      <c r="G178" s="180" t="s">
        <v>561</v>
      </c>
      <c r="H178" s="181">
        <v>5</v>
      </c>
      <c r="I178" s="182"/>
      <c r="J178" s="183">
        <f t="shared" si="10"/>
        <v>0</v>
      </c>
      <c r="K178" s="179" t="s">
        <v>3327</v>
      </c>
      <c r="L178" s="184"/>
      <c r="M178" s="185" t="s">
        <v>3</v>
      </c>
      <c r="N178" s="186" t="s">
        <v>43</v>
      </c>
      <c r="P178" s="147">
        <f t="shared" si="11"/>
        <v>0</v>
      </c>
      <c r="Q178" s="147">
        <v>0</v>
      </c>
      <c r="R178" s="147">
        <f t="shared" si="12"/>
        <v>0</v>
      </c>
      <c r="S178" s="147">
        <v>0</v>
      </c>
      <c r="T178" s="148">
        <f t="shared" si="13"/>
        <v>0</v>
      </c>
      <c r="AR178" s="149" t="s">
        <v>616</v>
      </c>
      <c r="AT178" s="149" t="s">
        <v>513</v>
      </c>
      <c r="AU178" s="149" t="s">
        <v>80</v>
      </c>
      <c r="AY178" s="19" t="s">
        <v>408</v>
      </c>
      <c r="BE178" s="150">
        <f t="shared" si="14"/>
        <v>0</v>
      </c>
      <c r="BF178" s="150">
        <f t="shared" si="15"/>
        <v>0</v>
      </c>
      <c r="BG178" s="150">
        <f t="shared" si="16"/>
        <v>0</v>
      </c>
      <c r="BH178" s="150">
        <f t="shared" si="17"/>
        <v>0</v>
      </c>
      <c r="BI178" s="150">
        <f t="shared" si="18"/>
        <v>0</v>
      </c>
      <c r="BJ178" s="19" t="s">
        <v>76</v>
      </c>
      <c r="BK178" s="150">
        <f t="shared" si="19"/>
        <v>0</v>
      </c>
      <c r="BL178" s="19" t="s">
        <v>98</v>
      </c>
      <c r="BM178" s="149" t="s">
        <v>3582</v>
      </c>
    </row>
    <row r="179" spans="2:65" s="1" customFormat="1" ht="33" customHeight="1">
      <c r="B179" s="137"/>
      <c r="C179" s="177" t="s">
        <v>703</v>
      </c>
      <c r="D179" s="177" t="s">
        <v>513</v>
      </c>
      <c r="E179" s="178" t="s">
        <v>3583</v>
      </c>
      <c r="F179" s="179" t="s">
        <v>3584</v>
      </c>
      <c r="G179" s="180" t="s">
        <v>561</v>
      </c>
      <c r="H179" s="181">
        <v>5</v>
      </c>
      <c r="I179" s="182"/>
      <c r="J179" s="183">
        <f t="shared" si="10"/>
        <v>0</v>
      </c>
      <c r="K179" s="179" t="s">
        <v>3327</v>
      </c>
      <c r="L179" s="184"/>
      <c r="M179" s="185" t="s">
        <v>3</v>
      </c>
      <c r="N179" s="186" t="s">
        <v>43</v>
      </c>
      <c r="P179" s="147">
        <f t="shared" si="11"/>
        <v>0</v>
      </c>
      <c r="Q179" s="147">
        <v>0</v>
      </c>
      <c r="R179" s="147">
        <f t="shared" si="12"/>
        <v>0</v>
      </c>
      <c r="S179" s="147">
        <v>0</v>
      </c>
      <c r="T179" s="148">
        <f t="shared" si="13"/>
        <v>0</v>
      </c>
      <c r="AR179" s="149" t="s">
        <v>616</v>
      </c>
      <c r="AT179" s="149" t="s">
        <v>513</v>
      </c>
      <c r="AU179" s="149" t="s">
        <v>80</v>
      </c>
      <c r="AY179" s="19" t="s">
        <v>408</v>
      </c>
      <c r="BE179" s="150">
        <f t="shared" si="14"/>
        <v>0</v>
      </c>
      <c r="BF179" s="150">
        <f t="shared" si="15"/>
        <v>0</v>
      </c>
      <c r="BG179" s="150">
        <f t="shared" si="16"/>
        <v>0</v>
      </c>
      <c r="BH179" s="150">
        <f t="shared" si="17"/>
        <v>0</v>
      </c>
      <c r="BI179" s="150">
        <f t="shared" si="18"/>
        <v>0</v>
      </c>
      <c r="BJ179" s="19" t="s">
        <v>76</v>
      </c>
      <c r="BK179" s="150">
        <f t="shared" si="19"/>
        <v>0</v>
      </c>
      <c r="BL179" s="19" t="s">
        <v>98</v>
      </c>
      <c r="BM179" s="149" t="s">
        <v>3585</v>
      </c>
    </row>
    <row r="180" spans="2:65" s="1" customFormat="1" ht="24.15" customHeight="1">
      <c r="B180" s="137"/>
      <c r="C180" s="177" t="s">
        <v>708</v>
      </c>
      <c r="D180" s="177" t="s">
        <v>513</v>
      </c>
      <c r="E180" s="178" t="s">
        <v>3586</v>
      </c>
      <c r="F180" s="179" t="s">
        <v>3587</v>
      </c>
      <c r="G180" s="180" t="s">
        <v>561</v>
      </c>
      <c r="H180" s="181">
        <v>5</v>
      </c>
      <c r="I180" s="182"/>
      <c r="J180" s="183">
        <f t="shared" si="10"/>
        <v>0</v>
      </c>
      <c r="K180" s="179" t="s">
        <v>3327</v>
      </c>
      <c r="L180" s="184"/>
      <c r="M180" s="185" t="s">
        <v>3</v>
      </c>
      <c r="N180" s="186" t="s">
        <v>43</v>
      </c>
      <c r="P180" s="147">
        <f t="shared" si="11"/>
        <v>0</v>
      </c>
      <c r="Q180" s="147">
        <v>0</v>
      </c>
      <c r="R180" s="147">
        <f t="shared" si="12"/>
        <v>0</v>
      </c>
      <c r="S180" s="147">
        <v>0</v>
      </c>
      <c r="T180" s="148">
        <f t="shared" si="13"/>
        <v>0</v>
      </c>
      <c r="AR180" s="149" t="s">
        <v>616</v>
      </c>
      <c r="AT180" s="149" t="s">
        <v>513</v>
      </c>
      <c r="AU180" s="149" t="s">
        <v>80</v>
      </c>
      <c r="AY180" s="19" t="s">
        <v>408</v>
      </c>
      <c r="BE180" s="150">
        <f t="shared" si="14"/>
        <v>0</v>
      </c>
      <c r="BF180" s="150">
        <f t="shared" si="15"/>
        <v>0</v>
      </c>
      <c r="BG180" s="150">
        <f t="shared" si="16"/>
        <v>0</v>
      </c>
      <c r="BH180" s="150">
        <f t="shared" si="17"/>
        <v>0</v>
      </c>
      <c r="BI180" s="150">
        <f t="shared" si="18"/>
        <v>0</v>
      </c>
      <c r="BJ180" s="19" t="s">
        <v>76</v>
      </c>
      <c r="BK180" s="150">
        <f t="shared" si="19"/>
        <v>0</v>
      </c>
      <c r="BL180" s="19" t="s">
        <v>98</v>
      </c>
      <c r="BM180" s="149" t="s">
        <v>3588</v>
      </c>
    </row>
    <row r="181" spans="2:65" s="1" customFormat="1" ht="49.05" customHeight="1">
      <c r="B181" s="137"/>
      <c r="C181" s="177" t="s">
        <v>713</v>
      </c>
      <c r="D181" s="177" t="s">
        <v>513</v>
      </c>
      <c r="E181" s="178" t="s">
        <v>3589</v>
      </c>
      <c r="F181" s="179" t="s">
        <v>3590</v>
      </c>
      <c r="G181" s="180" t="s">
        <v>561</v>
      </c>
      <c r="H181" s="181">
        <v>5</v>
      </c>
      <c r="I181" s="182"/>
      <c r="J181" s="183">
        <f t="shared" si="10"/>
        <v>0</v>
      </c>
      <c r="K181" s="179" t="s">
        <v>3327</v>
      </c>
      <c r="L181" s="184"/>
      <c r="M181" s="185" t="s">
        <v>3</v>
      </c>
      <c r="N181" s="186" t="s">
        <v>43</v>
      </c>
      <c r="P181" s="147">
        <f t="shared" si="11"/>
        <v>0</v>
      </c>
      <c r="Q181" s="147">
        <v>0</v>
      </c>
      <c r="R181" s="147">
        <f t="shared" si="12"/>
        <v>0</v>
      </c>
      <c r="S181" s="147">
        <v>0</v>
      </c>
      <c r="T181" s="148">
        <f t="shared" si="13"/>
        <v>0</v>
      </c>
      <c r="AR181" s="149" t="s">
        <v>616</v>
      </c>
      <c r="AT181" s="149" t="s">
        <v>513</v>
      </c>
      <c r="AU181" s="149" t="s">
        <v>80</v>
      </c>
      <c r="AY181" s="19" t="s">
        <v>408</v>
      </c>
      <c r="BE181" s="150">
        <f t="shared" si="14"/>
        <v>0</v>
      </c>
      <c r="BF181" s="150">
        <f t="shared" si="15"/>
        <v>0</v>
      </c>
      <c r="BG181" s="150">
        <f t="shared" si="16"/>
        <v>0</v>
      </c>
      <c r="BH181" s="150">
        <f t="shared" si="17"/>
        <v>0</v>
      </c>
      <c r="BI181" s="150">
        <f t="shared" si="18"/>
        <v>0</v>
      </c>
      <c r="BJ181" s="19" t="s">
        <v>76</v>
      </c>
      <c r="BK181" s="150">
        <f t="shared" si="19"/>
        <v>0</v>
      </c>
      <c r="BL181" s="19" t="s">
        <v>98</v>
      </c>
      <c r="BM181" s="149" t="s">
        <v>3591</v>
      </c>
    </row>
    <row r="182" spans="2:65" s="1" customFormat="1" ht="24.15" customHeight="1">
      <c r="B182" s="137"/>
      <c r="C182" s="138" t="s">
        <v>718</v>
      </c>
      <c r="D182" s="138" t="s">
        <v>411</v>
      </c>
      <c r="E182" s="139" t="s">
        <v>3592</v>
      </c>
      <c r="F182" s="140" t="s">
        <v>3593</v>
      </c>
      <c r="G182" s="141" t="s">
        <v>561</v>
      </c>
      <c r="H182" s="142">
        <v>1</v>
      </c>
      <c r="I182" s="143"/>
      <c r="J182" s="144">
        <f t="shared" si="10"/>
        <v>0</v>
      </c>
      <c r="K182" s="140" t="s">
        <v>3327</v>
      </c>
      <c r="L182" s="34"/>
      <c r="M182" s="145" t="s">
        <v>3</v>
      </c>
      <c r="N182" s="146" t="s">
        <v>43</v>
      </c>
      <c r="P182" s="147">
        <f t="shared" si="11"/>
        <v>0</v>
      </c>
      <c r="Q182" s="147">
        <v>0</v>
      </c>
      <c r="R182" s="147">
        <f t="shared" si="12"/>
        <v>0</v>
      </c>
      <c r="S182" s="147">
        <v>0</v>
      </c>
      <c r="T182" s="148">
        <f t="shared" si="13"/>
        <v>0</v>
      </c>
      <c r="AR182" s="149" t="s">
        <v>98</v>
      </c>
      <c r="AT182" s="149" t="s">
        <v>411</v>
      </c>
      <c r="AU182" s="149" t="s">
        <v>80</v>
      </c>
      <c r="AY182" s="19" t="s">
        <v>408</v>
      </c>
      <c r="BE182" s="150">
        <f t="shared" si="14"/>
        <v>0</v>
      </c>
      <c r="BF182" s="150">
        <f t="shared" si="15"/>
        <v>0</v>
      </c>
      <c r="BG182" s="150">
        <f t="shared" si="16"/>
        <v>0</v>
      </c>
      <c r="BH182" s="150">
        <f t="shared" si="17"/>
        <v>0</v>
      </c>
      <c r="BI182" s="150">
        <f t="shared" si="18"/>
        <v>0</v>
      </c>
      <c r="BJ182" s="19" t="s">
        <v>76</v>
      </c>
      <c r="BK182" s="150">
        <f t="shared" si="19"/>
        <v>0</v>
      </c>
      <c r="BL182" s="19" t="s">
        <v>98</v>
      </c>
      <c r="BM182" s="149" t="s">
        <v>3594</v>
      </c>
    </row>
    <row r="183" spans="2:65" s="1" customFormat="1" ht="49.05" customHeight="1">
      <c r="B183" s="137"/>
      <c r="C183" s="138" t="s">
        <v>723</v>
      </c>
      <c r="D183" s="138" t="s">
        <v>411</v>
      </c>
      <c r="E183" s="139" t="s">
        <v>3595</v>
      </c>
      <c r="F183" s="140" t="s">
        <v>3596</v>
      </c>
      <c r="G183" s="141" t="s">
        <v>501</v>
      </c>
      <c r="H183" s="142">
        <v>1.7999999999999999E-2</v>
      </c>
      <c r="I183" s="143"/>
      <c r="J183" s="144">
        <f t="shared" si="10"/>
        <v>0</v>
      </c>
      <c r="K183" s="140" t="s">
        <v>414</v>
      </c>
      <c r="L183" s="34"/>
      <c r="M183" s="145" t="s">
        <v>3</v>
      </c>
      <c r="N183" s="146" t="s">
        <v>43</v>
      </c>
      <c r="P183" s="147">
        <f t="shared" si="11"/>
        <v>0</v>
      </c>
      <c r="Q183" s="147">
        <v>0</v>
      </c>
      <c r="R183" s="147">
        <f t="shared" si="12"/>
        <v>0</v>
      </c>
      <c r="S183" s="147">
        <v>0</v>
      </c>
      <c r="T183" s="148">
        <f t="shared" si="13"/>
        <v>0</v>
      </c>
      <c r="AR183" s="149" t="s">
        <v>98</v>
      </c>
      <c r="AT183" s="149" t="s">
        <v>411</v>
      </c>
      <c r="AU183" s="149" t="s">
        <v>80</v>
      </c>
      <c r="AY183" s="19" t="s">
        <v>408</v>
      </c>
      <c r="BE183" s="150">
        <f t="shared" si="14"/>
        <v>0</v>
      </c>
      <c r="BF183" s="150">
        <f t="shared" si="15"/>
        <v>0</v>
      </c>
      <c r="BG183" s="150">
        <f t="shared" si="16"/>
        <v>0</v>
      </c>
      <c r="BH183" s="150">
        <f t="shared" si="17"/>
        <v>0</v>
      </c>
      <c r="BI183" s="150">
        <f t="shared" si="18"/>
        <v>0</v>
      </c>
      <c r="BJ183" s="19" t="s">
        <v>76</v>
      </c>
      <c r="BK183" s="150">
        <f t="shared" si="19"/>
        <v>0</v>
      </c>
      <c r="BL183" s="19" t="s">
        <v>98</v>
      </c>
      <c r="BM183" s="149" t="s">
        <v>3597</v>
      </c>
    </row>
    <row r="184" spans="2:65" s="1" customFormat="1">
      <c r="B184" s="34"/>
      <c r="D184" s="151" t="s">
        <v>417</v>
      </c>
      <c r="F184" s="152" t="s">
        <v>3598</v>
      </c>
      <c r="I184" s="153"/>
      <c r="L184" s="34"/>
      <c r="M184" s="154"/>
      <c r="T184" s="55"/>
      <c r="AT184" s="19" t="s">
        <v>417</v>
      </c>
      <c r="AU184" s="19" t="s">
        <v>80</v>
      </c>
    </row>
    <row r="185" spans="2:65" s="1" customFormat="1" ht="62.7" customHeight="1">
      <c r="B185" s="137"/>
      <c r="C185" s="138" t="s">
        <v>729</v>
      </c>
      <c r="D185" s="138" t="s">
        <v>411</v>
      </c>
      <c r="E185" s="139" t="s">
        <v>3599</v>
      </c>
      <c r="F185" s="140" t="s">
        <v>3600</v>
      </c>
      <c r="G185" s="141" t="s">
        <v>501</v>
      </c>
      <c r="H185" s="142">
        <v>1.7999999999999999E-2</v>
      </c>
      <c r="I185" s="143"/>
      <c r="J185" s="144">
        <f>ROUND(I185*H185,2)</f>
        <v>0</v>
      </c>
      <c r="K185" s="140" t="s">
        <v>414</v>
      </c>
      <c r="L185" s="34"/>
      <c r="M185" s="145" t="s">
        <v>3</v>
      </c>
      <c r="N185" s="146" t="s">
        <v>43</v>
      </c>
      <c r="P185" s="147">
        <f>O185*H185</f>
        <v>0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AR185" s="149" t="s">
        <v>98</v>
      </c>
      <c r="AT185" s="149" t="s">
        <v>411</v>
      </c>
      <c r="AU185" s="149" t="s">
        <v>80</v>
      </c>
      <c r="AY185" s="19" t="s">
        <v>408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9" t="s">
        <v>76</v>
      </c>
      <c r="BK185" s="150">
        <f>ROUND(I185*H185,2)</f>
        <v>0</v>
      </c>
      <c r="BL185" s="19" t="s">
        <v>98</v>
      </c>
      <c r="BM185" s="149" t="s">
        <v>3601</v>
      </c>
    </row>
    <row r="186" spans="2:65" s="1" customFormat="1">
      <c r="B186" s="34"/>
      <c r="D186" s="151" t="s">
        <v>417</v>
      </c>
      <c r="F186" s="152" t="s">
        <v>3602</v>
      </c>
      <c r="I186" s="153"/>
      <c r="L186" s="34"/>
      <c r="M186" s="154"/>
      <c r="T186" s="55"/>
      <c r="AT186" s="19" t="s">
        <v>417</v>
      </c>
      <c r="AU186" s="19" t="s">
        <v>80</v>
      </c>
    </row>
    <row r="187" spans="2:65" s="11" customFormat="1" ht="22.8" customHeight="1">
      <c r="B187" s="125"/>
      <c r="D187" s="126" t="s">
        <v>71</v>
      </c>
      <c r="E187" s="135" t="s">
        <v>3603</v>
      </c>
      <c r="F187" s="135" t="s">
        <v>3604</v>
      </c>
      <c r="I187" s="128"/>
      <c r="J187" s="136">
        <f>BK187</f>
        <v>0</v>
      </c>
      <c r="L187" s="125"/>
      <c r="M187" s="130"/>
      <c r="P187" s="131">
        <f>SUM(P188:P193)</f>
        <v>0</v>
      </c>
      <c r="R187" s="131">
        <f>SUM(R188:R193)</f>
        <v>0</v>
      </c>
      <c r="T187" s="132">
        <f>SUM(T188:T193)</f>
        <v>0</v>
      </c>
      <c r="AR187" s="126" t="s">
        <v>80</v>
      </c>
      <c r="AT187" s="133" t="s">
        <v>71</v>
      </c>
      <c r="AU187" s="133" t="s">
        <v>76</v>
      </c>
      <c r="AY187" s="126" t="s">
        <v>408</v>
      </c>
      <c r="BK187" s="134">
        <f>SUM(BK188:BK193)</f>
        <v>0</v>
      </c>
    </row>
    <row r="188" spans="2:65" s="1" customFormat="1" ht="33" customHeight="1">
      <c r="B188" s="137"/>
      <c r="C188" s="138" t="s">
        <v>732</v>
      </c>
      <c r="D188" s="138" t="s">
        <v>411</v>
      </c>
      <c r="E188" s="139" t="s">
        <v>3605</v>
      </c>
      <c r="F188" s="140" t="s">
        <v>3606</v>
      </c>
      <c r="G188" s="141" t="s">
        <v>561</v>
      </c>
      <c r="H188" s="142">
        <v>23</v>
      </c>
      <c r="I188" s="143"/>
      <c r="J188" s="144">
        <f>ROUND(I188*H188,2)</f>
        <v>0</v>
      </c>
      <c r="K188" s="140" t="s">
        <v>414</v>
      </c>
      <c r="L188" s="34"/>
      <c r="M188" s="145" t="s">
        <v>3</v>
      </c>
      <c r="N188" s="146" t="s">
        <v>43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98</v>
      </c>
      <c r="AT188" s="149" t="s">
        <v>411</v>
      </c>
      <c r="AU188" s="149" t="s">
        <v>80</v>
      </c>
      <c r="AY188" s="19" t="s">
        <v>408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9" t="s">
        <v>76</v>
      </c>
      <c r="BK188" s="150">
        <f>ROUND(I188*H188,2)</f>
        <v>0</v>
      </c>
      <c r="BL188" s="19" t="s">
        <v>98</v>
      </c>
      <c r="BM188" s="149" t="s">
        <v>3607</v>
      </c>
    </row>
    <row r="189" spans="2:65" s="1" customFormat="1">
      <c r="B189" s="34"/>
      <c r="D189" s="151" t="s">
        <v>417</v>
      </c>
      <c r="F189" s="152" t="s">
        <v>3608</v>
      </c>
      <c r="I189" s="153"/>
      <c r="L189" s="34"/>
      <c r="M189" s="154"/>
      <c r="T189" s="55"/>
      <c r="AT189" s="19" t="s">
        <v>417</v>
      </c>
      <c r="AU189" s="19" t="s">
        <v>80</v>
      </c>
    </row>
    <row r="190" spans="2:65" s="1" customFormat="1" ht="16.5" customHeight="1">
      <c r="B190" s="137"/>
      <c r="C190" s="138" t="s">
        <v>737</v>
      </c>
      <c r="D190" s="138" t="s">
        <v>411</v>
      </c>
      <c r="E190" s="139" t="s">
        <v>3609</v>
      </c>
      <c r="F190" s="140" t="s">
        <v>3610</v>
      </c>
      <c r="G190" s="141" t="s">
        <v>561</v>
      </c>
      <c r="H190" s="142">
        <v>23</v>
      </c>
      <c r="I190" s="143"/>
      <c r="J190" s="144">
        <f>ROUND(I190*H190,2)</f>
        <v>0</v>
      </c>
      <c r="K190" s="140" t="s">
        <v>414</v>
      </c>
      <c r="L190" s="34"/>
      <c r="M190" s="145" t="s">
        <v>3</v>
      </c>
      <c r="N190" s="146" t="s">
        <v>43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9" t="s">
        <v>98</v>
      </c>
      <c r="AT190" s="149" t="s">
        <v>411</v>
      </c>
      <c r="AU190" s="149" t="s">
        <v>80</v>
      </c>
      <c r="AY190" s="19" t="s">
        <v>408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9" t="s">
        <v>76</v>
      </c>
      <c r="BK190" s="150">
        <f>ROUND(I190*H190,2)</f>
        <v>0</v>
      </c>
      <c r="BL190" s="19" t="s">
        <v>98</v>
      </c>
      <c r="BM190" s="149" t="s">
        <v>3611</v>
      </c>
    </row>
    <row r="191" spans="2:65" s="1" customFormat="1">
      <c r="B191" s="34"/>
      <c r="D191" s="151" t="s">
        <v>417</v>
      </c>
      <c r="F191" s="152" t="s">
        <v>3612</v>
      </c>
      <c r="I191" s="153"/>
      <c r="L191" s="34"/>
      <c r="M191" s="154"/>
      <c r="T191" s="55"/>
      <c r="AT191" s="19" t="s">
        <v>417</v>
      </c>
      <c r="AU191" s="19" t="s">
        <v>80</v>
      </c>
    </row>
    <row r="192" spans="2:65" s="1" customFormat="1" ht="37.799999999999997" customHeight="1">
      <c r="B192" s="137"/>
      <c r="C192" s="138" t="s">
        <v>101</v>
      </c>
      <c r="D192" s="138" t="s">
        <v>411</v>
      </c>
      <c r="E192" s="139" t="s">
        <v>3613</v>
      </c>
      <c r="F192" s="140" t="s">
        <v>3614</v>
      </c>
      <c r="G192" s="141" t="s">
        <v>117</v>
      </c>
      <c r="H192" s="142">
        <v>500</v>
      </c>
      <c r="I192" s="143"/>
      <c r="J192" s="144">
        <f>ROUND(I192*H192,2)</f>
        <v>0</v>
      </c>
      <c r="K192" s="140" t="s">
        <v>414</v>
      </c>
      <c r="L192" s="34"/>
      <c r="M192" s="145" t="s">
        <v>3</v>
      </c>
      <c r="N192" s="146" t="s">
        <v>43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AR192" s="149" t="s">
        <v>98</v>
      </c>
      <c r="AT192" s="149" t="s">
        <v>411</v>
      </c>
      <c r="AU192" s="149" t="s">
        <v>80</v>
      </c>
      <c r="AY192" s="19" t="s">
        <v>408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9" t="s">
        <v>76</v>
      </c>
      <c r="BK192" s="150">
        <f>ROUND(I192*H192,2)</f>
        <v>0</v>
      </c>
      <c r="BL192" s="19" t="s">
        <v>98</v>
      </c>
      <c r="BM192" s="149" t="s">
        <v>3615</v>
      </c>
    </row>
    <row r="193" spans="2:65" s="1" customFormat="1">
      <c r="B193" s="34"/>
      <c r="D193" s="151" t="s">
        <v>417</v>
      </c>
      <c r="F193" s="152" t="s">
        <v>3616</v>
      </c>
      <c r="I193" s="153"/>
      <c r="L193" s="34"/>
      <c r="M193" s="154"/>
      <c r="T193" s="55"/>
      <c r="AT193" s="19" t="s">
        <v>417</v>
      </c>
      <c r="AU193" s="19" t="s">
        <v>80</v>
      </c>
    </row>
    <row r="194" spans="2:65" s="11" customFormat="1" ht="22.8" customHeight="1">
      <c r="B194" s="125"/>
      <c r="D194" s="126" t="s">
        <v>71</v>
      </c>
      <c r="E194" s="135" t="s">
        <v>3617</v>
      </c>
      <c r="F194" s="135" t="s">
        <v>3618</v>
      </c>
      <c r="I194" s="128"/>
      <c r="J194" s="136">
        <f>BK194</f>
        <v>0</v>
      </c>
      <c r="L194" s="125"/>
      <c r="M194" s="130"/>
      <c r="P194" s="131">
        <f>SUM(P195:P221)</f>
        <v>0</v>
      </c>
      <c r="R194" s="131">
        <f>SUM(R195:R221)</f>
        <v>0.89300630000000003</v>
      </c>
      <c r="T194" s="132">
        <f>SUM(T195:T221)</f>
        <v>0</v>
      </c>
      <c r="AR194" s="126" t="s">
        <v>80</v>
      </c>
      <c r="AT194" s="133" t="s">
        <v>71</v>
      </c>
      <c r="AU194" s="133" t="s">
        <v>76</v>
      </c>
      <c r="AY194" s="126" t="s">
        <v>408</v>
      </c>
      <c r="BK194" s="134">
        <f>SUM(BK195:BK221)</f>
        <v>0</v>
      </c>
    </row>
    <row r="195" spans="2:65" s="1" customFormat="1" ht="49.05" customHeight="1">
      <c r="B195" s="137"/>
      <c r="C195" s="138" t="s">
        <v>749</v>
      </c>
      <c r="D195" s="138" t="s">
        <v>411</v>
      </c>
      <c r="E195" s="139" t="s">
        <v>3619</v>
      </c>
      <c r="F195" s="140" t="s">
        <v>3620</v>
      </c>
      <c r="G195" s="141" t="s">
        <v>650</v>
      </c>
      <c r="H195" s="142">
        <v>2691</v>
      </c>
      <c r="I195" s="143"/>
      <c r="J195" s="144">
        <f>ROUND(I195*H195,2)</f>
        <v>0</v>
      </c>
      <c r="K195" s="140" t="s">
        <v>414</v>
      </c>
      <c r="L195" s="34"/>
      <c r="M195" s="145" t="s">
        <v>3</v>
      </c>
      <c r="N195" s="146" t="s">
        <v>43</v>
      </c>
      <c r="P195" s="147">
        <f>O195*H195</f>
        <v>0</v>
      </c>
      <c r="Q195" s="147">
        <v>1.2E-4</v>
      </c>
      <c r="R195" s="147">
        <f>Q195*H195</f>
        <v>0.32291999999999998</v>
      </c>
      <c r="S195" s="147">
        <v>0</v>
      </c>
      <c r="T195" s="148">
        <f>S195*H195</f>
        <v>0</v>
      </c>
      <c r="AR195" s="149" t="s">
        <v>98</v>
      </c>
      <c r="AT195" s="149" t="s">
        <v>411</v>
      </c>
      <c r="AU195" s="149" t="s">
        <v>80</v>
      </c>
      <c r="AY195" s="19" t="s">
        <v>408</v>
      </c>
      <c r="BE195" s="150">
        <f>IF(N195="základní",J195,0)</f>
        <v>0</v>
      </c>
      <c r="BF195" s="150">
        <f>IF(N195="snížená",J195,0)</f>
        <v>0</v>
      </c>
      <c r="BG195" s="150">
        <f>IF(N195="zákl. přenesená",J195,0)</f>
        <v>0</v>
      </c>
      <c r="BH195" s="150">
        <f>IF(N195="sníž. přenesená",J195,0)</f>
        <v>0</v>
      </c>
      <c r="BI195" s="150">
        <f>IF(N195="nulová",J195,0)</f>
        <v>0</v>
      </c>
      <c r="BJ195" s="19" t="s">
        <v>76</v>
      </c>
      <c r="BK195" s="150">
        <f>ROUND(I195*H195,2)</f>
        <v>0</v>
      </c>
      <c r="BL195" s="19" t="s">
        <v>98</v>
      </c>
      <c r="BM195" s="149" t="s">
        <v>3621</v>
      </c>
    </row>
    <row r="196" spans="2:65" s="1" customFormat="1">
      <c r="B196" s="34"/>
      <c r="D196" s="151" t="s">
        <v>417</v>
      </c>
      <c r="F196" s="152" t="s">
        <v>3622</v>
      </c>
      <c r="I196" s="153"/>
      <c r="L196" s="34"/>
      <c r="M196" s="154"/>
      <c r="T196" s="55"/>
      <c r="AT196" s="19" t="s">
        <v>417</v>
      </c>
      <c r="AU196" s="19" t="s">
        <v>80</v>
      </c>
    </row>
    <row r="197" spans="2:65" s="12" customFormat="1">
      <c r="B197" s="155"/>
      <c r="D197" s="156" t="s">
        <v>419</v>
      </c>
      <c r="E197" s="157" t="s">
        <v>3</v>
      </c>
      <c r="F197" s="158" t="s">
        <v>3623</v>
      </c>
      <c r="H197" s="159">
        <v>2691</v>
      </c>
      <c r="I197" s="160"/>
      <c r="L197" s="155"/>
      <c r="M197" s="161"/>
      <c r="T197" s="162"/>
      <c r="AT197" s="157" t="s">
        <v>419</v>
      </c>
      <c r="AU197" s="157" t="s">
        <v>80</v>
      </c>
      <c r="AV197" s="12" t="s">
        <v>80</v>
      </c>
      <c r="AW197" s="12" t="s">
        <v>33</v>
      </c>
      <c r="AX197" s="12" t="s">
        <v>76</v>
      </c>
      <c r="AY197" s="157" t="s">
        <v>408</v>
      </c>
    </row>
    <row r="198" spans="2:65" s="1" customFormat="1" ht="37.799999999999997" customHeight="1">
      <c r="B198" s="137"/>
      <c r="C198" s="138" t="s">
        <v>104</v>
      </c>
      <c r="D198" s="138" t="s">
        <v>411</v>
      </c>
      <c r="E198" s="139" t="s">
        <v>3624</v>
      </c>
      <c r="F198" s="140" t="s">
        <v>3625</v>
      </c>
      <c r="G198" s="141" t="s">
        <v>117</v>
      </c>
      <c r="H198" s="142">
        <v>502.97</v>
      </c>
      <c r="I198" s="143"/>
      <c r="J198" s="144">
        <f>ROUND(I198*H198,2)</f>
        <v>0</v>
      </c>
      <c r="K198" s="140" t="s">
        <v>414</v>
      </c>
      <c r="L198" s="34"/>
      <c r="M198" s="145" t="s">
        <v>3</v>
      </c>
      <c r="N198" s="146" t="s">
        <v>43</v>
      </c>
      <c r="P198" s="147">
        <f>O198*H198</f>
        <v>0</v>
      </c>
      <c r="Q198" s="147">
        <v>7.9000000000000001E-4</v>
      </c>
      <c r="R198" s="147">
        <f>Q198*H198</f>
        <v>0.39734630000000004</v>
      </c>
      <c r="S198" s="147">
        <v>0</v>
      </c>
      <c r="T198" s="148">
        <f>S198*H198</f>
        <v>0</v>
      </c>
      <c r="AR198" s="149" t="s">
        <v>98</v>
      </c>
      <c r="AT198" s="149" t="s">
        <v>411</v>
      </c>
      <c r="AU198" s="149" t="s">
        <v>80</v>
      </c>
      <c r="AY198" s="19" t="s">
        <v>408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9" t="s">
        <v>76</v>
      </c>
      <c r="BK198" s="150">
        <f>ROUND(I198*H198,2)</f>
        <v>0</v>
      </c>
      <c r="BL198" s="19" t="s">
        <v>98</v>
      </c>
      <c r="BM198" s="149" t="s">
        <v>3626</v>
      </c>
    </row>
    <row r="199" spans="2:65" s="1" customFormat="1">
      <c r="B199" s="34"/>
      <c r="D199" s="151" t="s">
        <v>417</v>
      </c>
      <c r="F199" s="152" t="s">
        <v>3627</v>
      </c>
      <c r="I199" s="153"/>
      <c r="L199" s="34"/>
      <c r="M199" s="154"/>
      <c r="T199" s="55"/>
      <c r="AT199" s="19" t="s">
        <v>417</v>
      </c>
      <c r="AU199" s="19" t="s">
        <v>80</v>
      </c>
    </row>
    <row r="200" spans="2:65" s="12" customFormat="1">
      <c r="B200" s="155"/>
      <c r="D200" s="156" t="s">
        <v>419</v>
      </c>
      <c r="E200" s="157" t="s">
        <v>3</v>
      </c>
      <c r="F200" s="158" t="s">
        <v>3628</v>
      </c>
      <c r="H200" s="159">
        <v>502.97</v>
      </c>
      <c r="I200" s="160"/>
      <c r="L200" s="155"/>
      <c r="M200" s="161"/>
      <c r="T200" s="162"/>
      <c r="AT200" s="157" t="s">
        <v>419</v>
      </c>
      <c r="AU200" s="157" t="s">
        <v>80</v>
      </c>
      <c r="AV200" s="12" t="s">
        <v>80</v>
      </c>
      <c r="AW200" s="12" t="s">
        <v>33</v>
      </c>
      <c r="AX200" s="12" t="s">
        <v>76</v>
      </c>
      <c r="AY200" s="157" t="s">
        <v>408</v>
      </c>
    </row>
    <row r="201" spans="2:65" s="1" customFormat="1" ht="24.15" customHeight="1">
      <c r="B201" s="137"/>
      <c r="C201" s="138" t="s">
        <v>768</v>
      </c>
      <c r="D201" s="138" t="s">
        <v>411</v>
      </c>
      <c r="E201" s="139" t="s">
        <v>3629</v>
      </c>
      <c r="F201" s="140" t="s">
        <v>3630</v>
      </c>
      <c r="G201" s="141" t="s">
        <v>650</v>
      </c>
      <c r="H201" s="142">
        <v>800</v>
      </c>
      <c r="I201" s="143"/>
      <c r="J201" s="144">
        <f>ROUND(I201*H201,2)</f>
        <v>0</v>
      </c>
      <c r="K201" s="140" t="s">
        <v>414</v>
      </c>
      <c r="L201" s="34"/>
      <c r="M201" s="145" t="s">
        <v>3</v>
      </c>
      <c r="N201" s="146" t="s">
        <v>43</v>
      </c>
      <c r="P201" s="147">
        <f>O201*H201</f>
        <v>0</v>
      </c>
      <c r="Q201" s="147">
        <v>6.0000000000000002E-5</v>
      </c>
      <c r="R201" s="147">
        <f>Q201*H201</f>
        <v>4.8000000000000001E-2</v>
      </c>
      <c r="S201" s="147">
        <v>0</v>
      </c>
      <c r="T201" s="148">
        <f>S201*H201</f>
        <v>0</v>
      </c>
      <c r="AR201" s="149" t="s">
        <v>98</v>
      </c>
      <c r="AT201" s="149" t="s">
        <v>411</v>
      </c>
      <c r="AU201" s="149" t="s">
        <v>80</v>
      </c>
      <c r="AY201" s="19" t="s">
        <v>408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9" t="s">
        <v>76</v>
      </c>
      <c r="BK201" s="150">
        <f>ROUND(I201*H201,2)</f>
        <v>0</v>
      </c>
      <c r="BL201" s="19" t="s">
        <v>98</v>
      </c>
      <c r="BM201" s="149" t="s">
        <v>3631</v>
      </c>
    </row>
    <row r="202" spans="2:65" s="1" customFormat="1">
      <c r="B202" s="34"/>
      <c r="D202" s="151" t="s">
        <v>417</v>
      </c>
      <c r="F202" s="152" t="s">
        <v>3632</v>
      </c>
      <c r="I202" s="153"/>
      <c r="L202" s="34"/>
      <c r="M202" s="154"/>
      <c r="T202" s="55"/>
      <c r="AT202" s="19" t="s">
        <v>417</v>
      </c>
      <c r="AU202" s="19" t="s">
        <v>80</v>
      </c>
    </row>
    <row r="203" spans="2:65" s="1" customFormat="1" ht="24.15" customHeight="1">
      <c r="B203" s="137"/>
      <c r="C203" s="138" t="s">
        <v>784</v>
      </c>
      <c r="D203" s="138" t="s">
        <v>411</v>
      </c>
      <c r="E203" s="139" t="s">
        <v>3633</v>
      </c>
      <c r="F203" s="140" t="s">
        <v>3634</v>
      </c>
      <c r="G203" s="141" t="s">
        <v>650</v>
      </c>
      <c r="H203" s="142">
        <v>300</v>
      </c>
      <c r="I203" s="143"/>
      <c r="J203" s="144">
        <f>ROUND(I203*H203,2)</f>
        <v>0</v>
      </c>
      <c r="K203" s="140" t="s">
        <v>414</v>
      </c>
      <c r="L203" s="34"/>
      <c r="M203" s="145" t="s">
        <v>3</v>
      </c>
      <c r="N203" s="146" t="s">
        <v>43</v>
      </c>
      <c r="P203" s="147">
        <f>O203*H203</f>
        <v>0</v>
      </c>
      <c r="Q203" s="147">
        <v>1E-4</v>
      </c>
      <c r="R203" s="147">
        <f>Q203*H203</f>
        <v>3.0000000000000002E-2</v>
      </c>
      <c r="S203" s="147">
        <v>0</v>
      </c>
      <c r="T203" s="148">
        <f>S203*H203</f>
        <v>0</v>
      </c>
      <c r="AR203" s="149" t="s">
        <v>98</v>
      </c>
      <c r="AT203" s="149" t="s">
        <v>411</v>
      </c>
      <c r="AU203" s="149" t="s">
        <v>80</v>
      </c>
      <c r="AY203" s="19" t="s">
        <v>408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9" t="s">
        <v>76</v>
      </c>
      <c r="BK203" s="150">
        <f>ROUND(I203*H203,2)</f>
        <v>0</v>
      </c>
      <c r="BL203" s="19" t="s">
        <v>98</v>
      </c>
      <c r="BM203" s="149" t="s">
        <v>3635</v>
      </c>
    </row>
    <row r="204" spans="2:65" s="1" customFormat="1">
      <c r="B204" s="34"/>
      <c r="D204" s="151" t="s">
        <v>417</v>
      </c>
      <c r="F204" s="152" t="s">
        <v>3636</v>
      </c>
      <c r="I204" s="153"/>
      <c r="L204" s="34"/>
      <c r="M204" s="154"/>
      <c r="T204" s="55"/>
      <c r="AT204" s="19" t="s">
        <v>417</v>
      </c>
      <c r="AU204" s="19" t="s">
        <v>80</v>
      </c>
    </row>
    <row r="205" spans="2:65" s="1" customFormat="1" ht="24.15" customHeight="1">
      <c r="B205" s="137"/>
      <c r="C205" s="138" t="s">
        <v>803</v>
      </c>
      <c r="D205" s="138" t="s">
        <v>411</v>
      </c>
      <c r="E205" s="139" t="s">
        <v>3637</v>
      </c>
      <c r="F205" s="140" t="s">
        <v>3638</v>
      </c>
      <c r="G205" s="141" t="s">
        <v>650</v>
      </c>
      <c r="H205" s="142">
        <v>60</v>
      </c>
      <c r="I205" s="143"/>
      <c r="J205" s="144">
        <f>ROUND(I205*H205,2)</f>
        <v>0</v>
      </c>
      <c r="K205" s="140" t="s">
        <v>414</v>
      </c>
      <c r="L205" s="34"/>
      <c r="M205" s="145" t="s">
        <v>3</v>
      </c>
      <c r="N205" s="146" t="s">
        <v>43</v>
      </c>
      <c r="P205" s="147">
        <f>O205*H205</f>
        <v>0</v>
      </c>
      <c r="Q205" s="147">
        <v>6.0000000000000002E-5</v>
      </c>
      <c r="R205" s="147">
        <f>Q205*H205</f>
        <v>3.5999999999999999E-3</v>
      </c>
      <c r="S205" s="147">
        <v>0</v>
      </c>
      <c r="T205" s="148">
        <f>S205*H205</f>
        <v>0</v>
      </c>
      <c r="AR205" s="149" t="s">
        <v>98</v>
      </c>
      <c r="AT205" s="149" t="s">
        <v>411</v>
      </c>
      <c r="AU205" s="149" t="s">
        <v>80</v>
      </c>
      <c r="AY205" s="19" t="s">
        <v>408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9" t="s">
        <v>76</v>
      </c>
      <c r="BK205" s="150">
        <f>ROUND(I205*H205,2)</f>
        <v>0</v>
      </c>
      <c r="BL205" s="19" t="s">
        <v>98</v>
      </c>
      <c r="BM205" s="149" t="s">
        <v>3639</v>
      </c>
    </row>
    <row r="206" spans="2:65" s="1" customFormat="1">
      <c r="B206" s="34"/>
      <c r="D206" s="151" t="s">
        <v>417</v>
      </c>
      <c r="F206" s="152" t="s">
        <v>3640</v>
      </c>
      <c r="I206" s="153"/>
      <c r="L206" s="34"/>
      <c r="M206" s="154"/>
      <c r="T206" s="55"/>
      <c r="AT206" s="19" t="s">
        <v>417</v>
      </c>
      <c r="AU206" s="19" t="s">
        <v>80</v>
      </c>
    </row>
    <row r="207" spans="2:65" s="1" customFormat="1" ht="33" customHeight="1">
      <c r="B207" s="137"/>
      <c r="C207" s="138" t="s">
        <v>811</v>
      </c>
      <c r="D207" s="138" t="s">
        <v>411</v>
      </c>
      <c r="E207" s="139" t="s">
        <v>3641</v>
      </c>
      <c r="F207" s="140" t="s">
        <v>3642</v>
      </c>
      <c r="G207" s="141" t="s">
        <v>561</v>
      </c>
      <c r="H207" s="142">
        <v>2</v>
      </c>
      <c r="I207" s="143"/>
      <c r="J207" s="144">
        <f>ROUND(I207*H207,2)</f>
        <v>0</v>
      </c>
      <c r="K207" s="140" t="s">
        <v>414</v>
      </c>
      <c r="L207" s="34"/>
      <c r="M207" s="145" t="s">
        <v>3</v>
      </c>
      <c r="N207" s="146" t="s">
        <v>43</v>
      </c>
      <c r="P207" s="147">
        <f>O207*H207</f>
        <v>0</v>
      </c>
      <c r="Q207" s="147">
        <v>1.6000000000000001E-3</v>
      </c>
      <c r="R207" s="147">
        <f>Q207*H207</f>
        <v>3.2000000000000002E-3</v>
      </c>
      <c r="S207" s="147">
        <v>0</v>
      </c>
      <c r="T207" s="148">
        <f>S207*H207</f>
        <v>0</v>
      </c>
      <c r="AR207" s="149" t="s">
        <v>98</v>
      </c>
      <c r="AT207" s="149" t="s">
        <v>411</v>
      </c>
      <c r="AU207" s="149" t="s">
        <v>80</v>
      </c>
      <c r="AY207" s="19" t="s">
        <v>408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9" t="s">
        <v>76</v>
      </c>
      <c r="BK207" s="150">
        <f>ROUND(I207*H207,2)</f>
        <v>0</v>
      </c>
      <c r="BL207" s="19" t="s">
        <v>98</v>
      </c>
      <c r="BM207" s="149" t="s">
        <v>3643</v>
      </c>
    </row>
    <row r="208" spans="2:65" s="1" customFormat="1">
      <c r="B208" s="34"/>
      <c r="D208" s="151" t="s">
        <v>417</v>
      </c>
      <c r="F208" s="152" t="s">
        <v>3644</v>
      </c>
      <c r="I208" s="153"/>
      <c r="L208" s="34"/>
      <c r="M208" s="154"/>
      <c r="T208" s="55"/>
      <c r="AT208" s="19" t="s">
        <v>417</v>
      </c>
      <c r="AU208" s="19" t="s">
        <v>80</v>
      </c>
    </row>
    <row r="209" spans="2:65" s="1" customFormat="1" ht="24.15" customHeight="1">
      <c r="B209" s="137"/>
      <c r="C209" s="138" t="s">
        <v>820</v>
      </c>
      <c r="D209" s="138" t="s">
        <v>411</v>
      </c>
      <c r="E209" s="139" t="s">
        <v>3645</v>
      </c>
      <c r="F209" s="140" t="s">
        <v>3646</v>
      </c>
      <c r="G209" s="141" t="s">
        <v>561</v>
      </c>
      <c r="H209" s="142">
        <v>1</v>
      </c>
      <c r="I209" s="143"/>
      <c r="J209" s="144">
        <f>ROUND(I209*H209,2)</f>
        <v>0</v>
      </c>
      <c r="K209" s="140" t="s">
        <v>414</v>
      </c>
      <c r="L209" s="34"/>
      <c r="M209" s="145" t="s">
        <v>3</v>
      </c>
      <c r="N209" s="146" t="s">
        <v>43</v>
      </c>
      <c r="P209" s="147">
        <f>O209*H209</f>
        <v>0</v>
      </c>
      <c r="Q209" s="147">
        <v>2.6199999999999999E-3</v>
      </c>
      <c r="R209" s="147">
        <f>Q209*H209</f>
        <v>2.6199999999999999E-3</v>
      </c>
      <c r="S209" s="147">
        <v>0</v>
      </c>
      <c r="T209" s="148">
        <f>S209*H209</f>
        <v>0</v>
      </c>
      <c r="AR209" s="149" t="s">
        <v>98</v>
      </c>
      <c r="AT209" s="149" t="s">
        <v>411</v>
      </c>
      <c r="AU209" s="149" t="s">
        <v>80</v>
      </c>
      <c r="AY209" s="19" t="s">
        <v>408</v>
      </c>
      <c r="BE209" s="150">
        <f>IF(N209="základní",J209,0)</f>
        <v>0</v>
      </c>
      <c r="BF209" s="150">
        <f>IF(N209="snížená",J209,0)</f>
        <v>0</v>
      </c>
      <c r="BG209" s="150">
        <f>IF(N209="zákl. přenesená",J209,0)</f>
        <v>0</v>
      </c>
      <c r="BH209" s="150">
        <f>IF(N209="sníž. přenesená",J209,0)</f>
        <v>0</v>
      </c>
      <c r="BI209" s="150">
        <f>IF(N209="nulová",J209,0)</f>
        <v>0</v>
      </c>
      <c r="BJ209" s="19" t="s">
        <v>76</v>
      </c>
      <c r="BK209" s="150">
        <f>ROUND(I209*H209,2)</f>
        <v>0</v>
      </c>
      <c r="BL209" s="19" t="s">
        <v>98</v>
      </c>
      <c r="BM209" s="149" t="s">
        <v>3647</v>
      </c>
    </row>
    <row r="210" spans="2:65" s="1" customFormat="1">
      <c r="B210" s="34"/>
      <c r="D210" s="151" t="s">
        <v>417</v>
      </c>
      <c r="F210" s="152" t="s">
        <v>3648</v>
      </c>
      <c r="I210" s="153"/>
      <c r="L210" s="34"/>
      <c r="M210" s="154"/>
      <c r="T210" s="55"/>
      <c r="AT210" s="19" t="s">
        <v>417</v>
      </c>
      <c r="AU210" s="19" t="s">
        <v>80</v>
      </c>
    </row>
    <row r="211" spans="2:65" s="1" customFormat="1" ht="33" customHeight="1">
      <c r="B211" s="137"/>
      <c r="C211" s="138" t="s">
        <v>827</v>
      </c>
      <c r="D211" s="138" t="s">
        <v>411</v>
      </c>
      <c r="E211" s="139" t="s">
        <v>3649</v>
      </c>
      <c r="F211" s="140" t="s">
        <v>3650</v>
      </c>
      <c r="G211" s="141" t="s">
        <v>561</v>
      </c>
      <c r="H211" s="142">
        <v>1</v>
      </c>
      <c r="I211" s="143"/>
      <c r="J211" s="144">
        <f>ROUND(I211*H211,2)</f>
        <v>0</v>
      </c>
      <c r="K211" s="140" t="s">
        <v>414</v>
      </c>
      <c r="L211" s="34"/>
      <c r="M211" s="145" t="s">
        <v>3</v>
      </c>
      <c r="N211" s="146" t="s">
        <v>43</v>
      </c>
      <c r="P211" s="147">
        <f>O211*H211</f>
        <v>0</v>
      </c>
      <c r="Q211" s="147">
        <v>4.7999999999999996E-3</v>
      </c>
      <c r="R211" s="147">
        <f>Q211*H211</f>
        <v>4.7999999999999996E-3</v>
      </c>
      <c r="S211" s="147">
        <v>0</v>
      </c>
      <c r="T211" s="148">
        <f>S211*H211</f>
        <v>0</v>
      </c>
      <c r="AR211" s="149" t="s">
        <v>98</v>
      </c>
      <c r="AT211" s="149" t="s">
        <v>411</v>
      </c>
      <c r="AU211" s="149" t="s">
        <v>80</v>
      </c>
      <c r="AY211" s="19" t="s">
        <v>408</v>
      </c>
      <c r="BE211" s="150">
        <f>IF(N211="základní",J211,0)</f>
        <v>0</v>
      </c>
      <c r="BF211" s="150">
        <f>IF(N211="snížená",J211,0)</f>
        <v>0</v>
      </c>
      <c r="BG211" s="150">
        <f>IF(N211="zákl. přenesená",J211,0)</f>
        <v>0</v>
      </c>
      <c r="BH211" s="150">
        <f>IF(N211="sníž. přenesená",J211,0)</f>
        <v>0</v>
      </c>
      <c r="BI211" s="150">
        <f>IF(N211="nulová",J211,0)</f>
        <v>0</v>
      </c>
      <c r="BJ211" s="19" t="s">
        <v>76</v>
      </c>
      <c r="BK211" s="150">
        <f>ROUND(I211*H211,2)</f>
        <v>0</v>
      </c>
      <c r="BL211" s="19" t="s">
        <v>98</v>
      </c>
      <c r="BM211" s="149" t="s">
        <v>3651</v>
      </c>
    </row>
    <row r="212" spans="2:65" s="1" customFormat="1">
      <c r="B212" s="34"/>
      <c r="D212" s="151" t="s">
        <v>417</v>
      </c>
      <c r="F212" s="152" t="s">
        <v>3652</v>
      </c>
      <c r="I212" s="153"/>
      <c r="L212" s="34"/>
      <c r="M212" s="154"/>
      <c r="T212" s="55"/>
      <c r="AT212" s="19" t="s">
        <v>417</v>
      </c>
      <c r="AU212" s="19" t="s">
        <v>80</v>
      </c>
    </row>
    <row r="213" spans="2:65" s="1" customFormat="1" ht="33" customHeight="1">
      <c r="B213" s="137"/>
      <c r="C213" s="138" t="s">
        <v>838</v>
      </c>
      <c r="D213" s="138" t="s">
        <v>411</v>
      </c>
      <c r="E213" s="139" t="s">
        <v>3653</v>
      </c>
      <c r="F213" s="140" t="s">
        <v>3654</v>
      </c>
      <c r="G213" s="141" t="s">
        <v>561</v>
      </c>
      <c r="H213" s="142">
        <v>1</v>
      </c>
      <c r="I213" s="143"/>
      <c r="J213" s="144">
        <f>ROUND(I213*H213,2)</f>
        <v>0</v>
      </c>
      <c r="K213" s="140" t="s">
        <v>414</v>
      </c>
      <c r="L213" s="34"/>
      <c r="M213" s="145" t="s">
        <v>3</v>
      </c>
      <c r="N213" s="146" t="s">
        <v>43</v>
      </c>
      <c r="P213" s="147">
        <f>O213*H213</f>
        <v>0</v>
      </c>
      <c r="Q213" s="147">
        <v>6.1000000000000004E-3</v>
      </c>
      <c r="R213" s="147">
        <f>Q213*H213</f>
        <v>6.1000000000000004E-3</v>
      </c>
      <c r="S213" s="147">
        <v>0</v>
      </c>
      <c r="T213" s="148">
        <f>S213*H213</f>
        <v>0</v>
      </c>
      <c r="AR213" s="149" t="s">
        <v>98</v>
      </c>
      <c r="AT213" s="149" t="s">
        <v>411</v>
      </c>
      <c r="AU213" s="149" t="s">
        <v>80</v>
      </c>
      <c r="AY213" s="19" t="s">
        <v>408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9" t="s">
        <v>76</v>
      </c>
      <c r="BK213" s="150">
        <f>ROUND(I213*H213,2)</f>
        <v>0</v>
      </c>
      <c r="BL213" s="19" t="s">
        <v>98</v>
      </c>
      <c r="BM213" s="149" t="s">
        <v>3655</v>
      </c>
    </row>
    <row r="214" spans="2:65" s="1" customFormat="1">
      <c r="B214" s="34"/>
      <c r="D214" s="151" t="s">
        <v>417</v>
      </c>
      <c r="F214" s="152" t="s">
        <v>3656</v>
      </c>
      <c r="I214" s="153"/>
      <c r="L214" s="34"/>
      <c r="M214" s="154"/>
      <c r="T214" s="55"/>
      <c r="AT214" s="19" t="s">
        <v>417</v>
      </c>
      <c r="AU214" s="19" t="s">
        <v>80</v>
      </c>
    </row>
    <row r="215" spans="2:65" s="1" customFormat="1" ht="33" customHeight="1">
      <c r="B215" s="137"/>
      <c r="C215" s="138" t="s">
        <v>844</v>
      </c>
      <c r="D215" s="138" t="s">
        <v>411</v>
      </c>
      <c r="E215" s="139" t="s">
        <v>3657</v>
      </c>
      <c r="F215" s="140" t="s">
        <v>3658</v>
      </c>
      <c r="G215" s="141" t="s">
        <v>561</v>
      </c>
      <c r="H215" s="142">
        <v>46</v>
      </c>
      <c r="I215" s="143"/>
      <c r="J215" s="144">
        <f>ROUND(I215*H215,2)</f>
        <v>0</v>
      </c>
      <c r="K215" s="140" t="s">
        <v>414</v>
      </c>
      <c r="L215" s="34"/>
      <c r="M215" s="145" t="s">
        <v>3</v>
      </c>
      <c r="N215" s="146" t="s">
        <v>43</v>
      </c>
      <c r="P215" s="147">
        <f>O215*H215</f>
        <v>0</v>
      </c>
      <c r="Q215" s="147">
        <v>6.9999999999999994E-5</v>
      </c>
      <c r="R215" s="147">
        <f>Q215*H215</f>
        <v>3.2199999999999998E-3</v>
      </c>
      <c r="S215" s="147">
        <v>0</v>
      </c>
      <c r="T215" s="148">
        <f>S215*H215</f>
        <v>0</v>
      </c>
      <c r="AR215" s="149" t="s">
        <v>98</v>
      </c>
      <c r="AT215" s="149" t="s">
        <v>411</v>
      </c>
      <c r="AU215" s="149" t="s">
        <v>80</v>
      </c>
      <c r="AY215" s="19" t="s">
        <v>408</v>
      </c>
      <c r="BE215" s="150">
        <f>IF(N215="základní",J215,0)</f>
        <v>0</v>
      </c>
      <c r="BF215" s="150">
        <f>IF(N215="snížená",J215,0)</f>
        <v>0</v>
      </c>
      <c r="BG215" s="150">
        <f>IF(N215="zákl. přenesená",J215,0)</f>
        <v>0</v>
      </c>
      <c r="BH215" s="150">
        <f>IF(N215="sníž. přenesená",J215,0)</f>
        <v>0</v>
      </c>
      <c r="BI215" s="150">
        <f>IF(N215="nulová",J215,0)</f>
        <v>0</v>
      </c>
      <c r="BJ215" s="19" t="s">
        <v>76</v>
      </c>
      <c r="BK215" s="150">
        <f>ROUND(I215*H215,2)</f>
        <v>0</v>
      </c>
      <c r="BL215" s="19" t="s">
        <v>98</v>
      </c>
      <c r="BM215" s="149" t="s">
        <v>3659</v>
      </c>
    </row>
    <row r="216" spans="2:65" s="1" customFormat="1">
      <c r="B216" s="34"/>
      <c r="D216" s="151" t="s">
        <v>417</v>
      </c>
      <c r="F216" s="152" t="s">
        <v>3660</v>
      </c>
      <c r="I216" s="153"/>
      <c r="L216" s="34"/>
      <c r="M216" s="154"/>
      <c r="T216" s="55"/>
      <c r="AT216" s="19" t="s">
        <v>417</v>
      </c>
      <c r="AU216" s="19" t="s">
        <v>80</v>
      </c>
    </row>
    <row r="217" spans="2:65" s="12" customFormat="1">
      <c r="B217" s="155"/>
      <c r="D217" s="156" t="s">
        <v>419</v>
      </c>
      <c r="E217" s="157" t="s">
        <v>3</v>
      </c>
      <c r="F217" s="158" t="s">
        <v>3661</v>
      </c>
      <c r="H217" s="159">
        <v>46</v>
      </c>
      <c r="I217" s="160"/>
      <c r="L217" s="155"/>
      <c r="M217" s="161"/>
      <c r="T217" s="162"/>
      <c r="AT217" s="157" t="s">
        <v>419</v>
      </c>
      <c r="AU217" s="157" t="s">
        <v>80</v>
      </c>
      <c r="AV217" s="12" t="s">
        <v>80</v>
      </c>
      <c r="AW217" s="12" t="s">
        <v>33</v>
      </c>
      <c r="AX217" s="12" t="s">
        <v>76</v>
      </c>
      <c r="AY217" s="157" t="s">
        <v>408</v>
      </c>
    </row>
    <row r="218" spans="2:65" s="1" customFormat="1" ht="37.799999999999997" customHeight="1">
      <c r="B218" s="137"/>
      <c r="C218" s="138" t="s">
        <v>850</v>
      </c>
      <c r="D218" s="138" t="s">
        <v>411</v>
      </c>
      <c r="E218" s="139" t="s">
        <v>3662</v>
      </c>
      <c r="F218" s="140" t="s">
        <v>3663</v>
      </c>
      <c r="G218" s="141" t="s">
        <v>561</v>
      </c>
      <c r="H218" s="142">
        <v>3</v>
      </c>
      <c r="I218" s="143"/>
      <c r="J218" s="144">
        <f>ROUND(I218*H218,2)</f>
        <v>0</v>
      </c>
      <c r="K218" s="140" t="s">
        <v>414</v>
      </c>
      <c r="L218" s="34"/>
      <c r="M218" s="145" t="s">
        <v>3</v>
      </c>
      <c r="N218" s="146" t="s">
        <v>43</v>
      </c>
      <c r="P218" s="147">
        <f>O218*H218</f>
        <v>0</v>
      </c>
      <c r="Q218" s="147">
        <v>1.32E-2</v>
      </c>
      <c r="R218" s="147">
        <f>Q218*H218</f>
        <v>3.9599999999999996E-2</v>
      </c>
      <c r="S218" s="147">
        <v>0</v>
      </c>
      <c r="T218" s="148">
        <f>S218*H218</f>
        <v>0</v>
      </c>
      <c r="AR218" s="149" t="s">
        <v>98</v>
      </c>
      <c r="AT218" s="149" t="s">
        <v>411</v>
      </c>
      <c r="AU218" s="149" t="s">
        <v>80</v>
      </c>
      <c r="AY218" s="19" t="s">
        <v>408</v>
      </c>
      <c r="BE218" s="150">
        <f>IF(N218="základní",J218,0)</f>
        <v>0</v>
      </c>
      <c r="BF218" s="150">
        <f>IF(N218="snížená",J218,0)</f>
        <v>0</v>
      </c>
      <c r="BG218" s="150">
        <f>IF(N218="zákl. přenesená",J218,0)</f>
        <v>0</v>
      </c>
      <c r="BH218" s="150">
        <f>IF(N218="sníž. přenesená",J218,0)</f>
        <v>0</v>
      </c>
      <c r="BI218" s="150">
        <f>IF(N218="nulová",J218,0)</f>
        <v>0</v>
      </c>
      <c r="BJ218" s="19" t="s">
        <v>76</v>
      </c>
      <c r="BK218" s="150">
        <f>ROUND(I218*H218,2)</f>
        <v>0</v>
      </c>
      <c r="BL218" s="19" t="s">
        <v>98</v>
      </c>
      <c r="BM218" s="149" t="s">
        <v>3664</v>
      </c>
    </row>
    <row r="219" spans="2:65" s="1" customFormat="1">
      <c r="B219" s="34"/>
      <c r="D219" s="151" t="s">
        <v>417</v>
      </c>
      <c r="F219" s="152" t="s">
        <v>3665</v>
      </c>
      <c r="I219" s="153"/>
      <c r="L219" s="34"/>
      <c r="M219" s="154"/>
      <c r="T219" s="55"/>
      <c r="AT219" s="19" t="s">
        <v>417</v>
      </c>
      <c r="AU219" s="19" t="s">
        <v>80</v>
      </c>
    </row>
    <row r="220" spans="2:65" s="1" customFormat="1" ht="37.799999999999997" customHeight="1">
      <c r="B220" s="137"/>
      <c r="C220" s="138" t="s">
        <v>857</v>
      </c>
      <c r="D220" s="138" t="s">
        <v>411</v>
      </c>
      <c r="E220" s="139" t="s">
        <v>3666</v>
      </c>
      <c r="F220" s="140" t="s">
        <v>3667</v>
      </c>
      <c r="G220" s="141" t="s">
        <v>561</v>
      </c>
      <c r="H220" s="142">
        <v>2</v>
      </c>
      <c r="I220" s="143"/>
      <c r="J220" s="144">
        <f>ROUND(I220*H220,2)</f>
        <v>0</v>
      </c>
      <c r="K220" s="140" t="s">
        <v>414</v>
      </c>
      <c r="L220" s="34"/>
      <c r="M220" s="145" t="s">
        <v>3</v>
      </c>
      <c r="N220" s="146" t="s">
        <v>43</v>
      </c>
      <c r="P220" s="147">
        <f>O220*H220</f>
        <v>0</v>
      </c>
      <c r="Q220" s="147">
        <v>1.5800000000000002E-2</v>
      </c>
      <c r="R220" s="147">
        <f>Q220*H220</f>
        <v>3.1600000000000003E-2</v>
      </c>
      <c r="S220" s="147">
        <v>0</v>
      </c>
      <c r="T220" s="148">
        <f>S220*H220</f>
        <v>0</v>
      </c>
      <c r="AR220" s="149" t="s">
        <v>98</v>
      </c>
      <c r="AT220" s="149" t="s">
        <v>411</v>
      </c>
      <c r="AU220" s="149" t="s">
        <v>80</v>
      </c>
      <c r="AY220" s="19" t="s">
        <v>408</v>
      </c>
      <c r="BE220" s="150">
        <f>IF(N220="základní",J220,0)</f>
        <v>0</v>
      </c>
      <c r="BF220" s="150">
        <f>IF(N220="snížená",J220,0)</f>
        <v>0</v>
      </c>
      <c r="BG220" s="150">
        <f>IF(N220="zákl. přenesená",J220,0)</f>
        <v>0</v>
      </c>
      <c r="BH220" s="150">
        <f>IF(N220="sníž. přenesená",J220,0)</f>
        <v>0</v>
      </c>
      <c r="BI220" s="150">
        <f>IF(N220="nulová",J220,0)</f>
        <v>0</v>
      </c>
      <c r="BJ220" s="19" t="s">
        <v>76</v>
      </c>
      <c r="BK220" s="150">
        <f>ROUND(I220*H220,2)</f>
        <v>0</v>
      </c>
      <c r="BL220" s="19" t="s">
        <v>98</v>
      </c>
      <c r="BM220" s="149" t="s">
        <v>3668</v>
      </c>
    </row>
    <row r="221" spans="2:65" s="1" customFormat="1">
      <c r="B221" s="34"/>
      <c r="D221" s="151" t="s">
        <v>417</v>
      </c>
      <c r="F221" s="152" t="s">
        <v>3669</v>
      </c>
      <c r="I221" s="153"/>
      <c r="L221" s="34"/>
      <c r="M221" s="203"/>
      <c r="N221" s="204"/>
      <c r="O221" s="204"/>
      <c r="P221" s="204"/>
      <c r="Q221" s="204"/>
      <c r="R221" s="204"/>
      <c r="S221" s="204"/>
      <c r="T221" s="205"/>
      <c r="AT221" s="19" t="s">
        <v>417</v>
      </c>
      <c r="AU221" s="19" t="s">
        <v>80</v>
      </c>
    </row>
    <row r="222" spans="2:65" s="1" customFormat="1" ht="6.9" customHeight="1">
      <c r="B222" s="43"/>
      <c r="C222" s="44"/>
      <c r="D222" s="44"/>
      <c r="E222" s="44"/>
      <c r="F222" s="44"/>
      <c r="G222" s="44"/>
      <c r="H222" s="44"/>
      <c r="I222" s="44"/>
      <c r="J222" s="44"/>
      <c r="K222" s="44"/>
      <c r="L222" s="34"/>
    </row>
  </sheetData>
  <autoFilter ref="C92:K221" xr:uid="{00000000-0009-0000-0000-000003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300-000000000000}"/>
    <hyperlink ref="F103" r:id="rId2" xr:uid="{00000000-0004-0000-0300-000001000000}"/>
    <hyperlink ref="F111" r:id="rId3" xr:uid="{00000000-0004-0000-0300-000002000000}"/>
    <hyperlink ref="F120" r:id="rId4" xr:uid="{00000000-0004-0000-0300-000003000000}"/>
    <hyperlink ref="F122" r:id="rId5" xr:uid="{00000000-0004-0000-0300-000004000000}"/>
    <hyperlink ref="F125" r:id="rId6" xr:uid="{00000000-0004-0000-0300-000005000000}"/>
    <hyperlink ref="F127" r:id="rId7" xr:uid="{00000000-0004-0000-0300-000006000000}"/>
    <hyperlink ref="F129" r:id="rId8" xr:uid="{00000000-0004-0000-0300-000007000000}"/>
    <hyperlink ref="F131" r:id="rId9" xr:uid="{00000000-0004-0000-0300-000008000000}"/>
    <hyperlink ref="F133" r:id="rId10" xr:uid="{00000000-0004-0000-0300-000009000000}"/>
    <hyperlink ref="F136" r:id="rId11" xr:uid="{00000000-0004-0000-0300-00000A000000}"/>
    <hyperlink ref="F138" r:id="rId12" xr:uid="{00000000-0004-0000-0300-00000B000000}"/>
    <hyperlink ref="F140" r:id="rId13" xr:uid="{00000000-0004-0000-0300-00000C000000}"/>
    <hyperlink ref="F142" r:id="rId14" xr:uid="{00000000-0004-0000-0300-00000D000000}"/>
    <hyperlink ref="F144" r:id="rId15" xr:uid="{00000000-0004-0000-0300-00000E000000}"/>
    <hyperlink ref="F146" r:id="rId16" xr:uid="{00000000-0004-0000-0300-00000F000000}"/>
    <hyperlink ref="F148" r:id="rId17" xr:uid="{00000000-0004-0000-0300-000010000000}"/>
    <hyperlink ref="F150" r:id="rId18" xr:uid="{00000000-0004-0000-0300-000011000000}"/>
    <hyperlink ref="F152" r:id="rId19" xr:uid="{00000000-0004-0000-0300-000012000000}"/>
    <hyperlink ref="F154" r:id="rId20" xr:uid="{00000000-0004-0000-0300-000013000000}"/>
    <hyperlink ref="F159" r:id="rId21" xr:uid="{00000000-0004-0000-0300-000014000000}"/>
    <hyperlink ref="F161" r:id="rId22" xr:uid="{00000000-0004-0000-0300-000015000000}"/>
    <hyperlink ref="F164" r:id="rId23" xr:uid="{00000000-0004-0000-0300-000016000000}"/>
    <hyperlink ref="F167" r:id="rId24" xr:uid="{00000000-0004-0000-0300-000017000000}"/>
    <hyperlink ref="F169" r:id="rId25" xr:uid="{00000000-0004-0000-0300-000018000000}"/>
    <hyperlink ref="F172" r:id="rId26" xr:uid="{00000000-0004-0000-0300-000019000000}"/>
    <hyperlink ref="F174" r:id="rId27" xr:uid="{00000000-0004-0000-0300-00001A000000}"/>
    <hyperlink ref="F184" r:id="rId28" xr:uid="{00000000-0004-0000-0300-00001B000000}"/>
    <hyperlink ref="F186" r:id="rId29" xr:uid="{00000000-0004-0000-0300-00001C000000}"/>
    <hyperlink ref="F189" r:id="rId30" xr:uid="{00000000-0004-0000-0300-00001D000000}"/>
    <hyperlink ref="F191" r:id="rId31" xr:uid="{00000000-0004-0000-0300-00001E000000}"/>
    <hyperlink ref="F193" r:id="rId32" xr:uid="{00000000-0004-0000-0300-00001F000000}"/>
    <hyperlink ref="F196" r:id="rId33" xr:uid="{00000000-0004-0000-0300-000020000000}"/>
    <hyperlink ref="F199" r:id="rId34" xr:uid="{00000000-0004-0000-0300-000021000000}"/>
    <hyperlink ref="F202" r:id="rId35" xr:uid="{00000000-0004-0000-0300-000022000000}"/>
    <hyperlink ref="F204" r:id="rId36" xr:uid="{00000000-0004-0000-0300-000023000000}"/>
    <hyperlink ref="F206" r:id="rId37" xr:uid="{00000000-0004-0000-0300-000024000000}"/>
    <hyperlink ref="F208" r:id="rId38" xr:uid="{00000000-0004-0000-0300-000025000000}"/>
    <hyperlink ref="F210" r:id="rId39" xr:uid="{00000000-0004-0000-0300-000026000000}"/>
    <hyperlink ref="F212" r:id="rId40" xr:uid="{00000000-0004-0000-0300-000027000000}"/>
    <hyperlink ref="F214" r:id="rId41" xr:uid="{00000000-0004-0000-0300-000028000000}"/>
    <hyperlink ref="F216" r:id="rId42" xr:uid="{00000000-0004-0000-0300-000029000000}"/>
    <hyperlink ref="F219" r:id="rId43" xr:uid="{00000000-0004-0000-0300-00002A000000}"/>
    <hyperlink ref="F221" r:id="rId44" xr:uid="{00000000-0004-0000-0300-00002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2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91</v>
      </c>
    </row>
    <row r="3" spans="2:4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2:46" ht="24.9" customHeight="1">
      <c r="B4" s="22"/>
      <c r="D4" s="23" t="s">
        <v>119</v>
      </c>
      <c r="L4" s="22"/>
      <c r="M4" s="93" t="s">
        <v>11</v>
      </c>
      <c r="AT4" s="19" t="s">
        <v>4</v>
      </c>
    </row>
    <row r="5" spans="2:46" ht="6.9" customHeight="1">
      <c r="B5" s="22"/>
      <c r="L5" s="22"/>
    </row>
    <row r="6" spans="2:46" ht="12" customHeight="1">
      <c r="B6" s="22"/>
      <c r="D6" s="29" t="s">
        <v>17</v>
      </c>
      <c r="L6" s="22"/>
    </row>
    <row r="7" spans="2:4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</row>
    <row r="8" spans="2:46" ht="12" customHeight="1">
      <c r="B8" s="22"/>
      <c r="D8" s="29" t="s">
        <v>132</v>
      </c>
      <c r="L8" s="22"/>
    </row>
    <row r="9" spans="2:46" s="1" customFormat="1" ht="16.5" customHeight="1">
      <c r="B9" s="34"/>
      <c r="E9" s="352" t="s">
        <v>136</v>
      </c>
      <c r="F9" s="351"/>
      <c r="G9" s="351"/>
      <c r="H9" s="351"/>
      <c r="L9" s="34"/>
    </row>
    <row r="10" spans="2:46" s="1" customFormat="1" ht="12" customHeight="1">
      <c r="B10" s="34"/>
      <c r="D10" s="29" t="s">
        <v>3299</v>
      </c>
      <c r="L10" s="34"/>
    </row>
    <row r="11" spans="2:46" s="1" customFormat="1" ht="16.5" customHeight="1">
      <c r="B11" s="34"/>
      <c r="E11" s="339" t="s">
        <v>3670</v>
      </c>
      <c r="F11" s="351"/>
      <c r="G11" s="351"/>
      <c r="H11" s="351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9" t="s">
        <v>19</v>
      </c>
      <c r="F13" s="27" t="s">
        <v>3</v>
      </c>
      <c r="I13" s="29" t="s">
        <v>20</v>
      </c>
      <c r="J13" s="27" t="s">
        <v>3</v>
      </c>
      <c r="L13" s="34"/>
    </row>
    <row r="14" spans="2:46" s="1" customFormat="1" ht="12" customHeight="1">
      <c r="B14" s="34"/>
      <c r="D14" s="29" t="s">
        <v>21</v>
      </c>
      <c r="F14" s="27" t="s">
        <v>3301</v>
      </c>
      <c r="I14" s="29" t="s">
        <v>23</v>
      </c>
      <c r="J14" s="51" t="str">
        <f>'Rekapitulace stavby'!AN8</f>
        <v>10. 1. 2024</v>
      </c>
      <c r="L14" s="34"/>
    </row>
    <row r="15" spans="2:46" s="1" customFormat="1" ht="10.8" customHeight="1">
      <c r="B15" s="34"/>
      <c r="L15" s="34"/>
    </row>
    <row r="16" spans="2:46" s="1" customFormat="1" ht="12" customHeight="1">
      <c r="B16" s="34"/>
      <c r="D16" s="29" t="s">
        <v>25</v>
      </c>
      <c r="I16" s="29" t="s">
        <v>26</v>
      </c>
      <c r="J16" s="27" t="str">
        <f>IF('Rekapitulace stavby'!AN10="","",'Rekapitulace stavby'!AN10)</f>
        <v/>
      </c>
      <c r="L16" s="34"/>
    </row>
    <row r="17" spans="2:12" s="1" customFormat="1" ht="18" customHeight="1">
      <c r="B17" s="34"/>
      <c r="E17" s="27" t="str">
        <f>IF('Rekapitulace stavby'!E11="","",'Rekapitulace stavby'!E11)</f>
        <v xml:space="preserve"> </v>
      </c>
      <c r="I17" s="29" t="s">
        <v>28</v>
      </c>
      <c r="J17" s="27" t="str">
        <f>IF('Rekapitulace stavby'!AN11="","",'Rekapitulace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9" t="s">
        <v>29</v>
      </c>
      <c r="I19" s="29" t="s">
        <v>26</v>
      </c>
      <c r="J19" s="30" t="str">
        <f>'Rekapitulace stavby'!AN13</f>
        <v>Vyplň údaj</v>
      </c>
      <c r="L19" s="34"/>
    </row>
    <row r="20" spans="2:12" s="1" customFormat="1" ht="18" customHeight="1">
      <c r="B20" s="34"/>
      <c r="E20" s="354" t="str">
        <f>'Rekapitulace stavby'!E14</f>
        <v>Vyplň údaj</v>
      </c>
      <c r="F20" s="318"/>
      <c r="G20" s="318"/>
      <c r="H20" s="318"/>
      <c r="I20" s="29" t="s">
        <v>28</v>
      </c>
      <c r="J20" s="30" t="str">
        <f>'Rekapitulace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9" t="s">
        <v>31</v>
      </c>
      <c r="I22" s="29" t="s">
        <v>26</v>
      </c>
      <c r="J22" s="27" t="s">
        <v>3</v>
      </c>
      <c r="L22" s="34"/>
    </row>
    <row r="23" spans="2:12" s="1" customFormat="1" ht="18" customHeight="1">
      <c r="B23" s="34"/>
      <c r="E23" s="27" t="s">
        <v>3302</v>
      </c>
      <c r="I23" s="29" t="s">
        <v>28</v>
      </c>
      <c r="J23" s="27" t="s">
        <v>3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9" t="s">
        <v>34</v>
      </c>
      <c r="I25" s="29" t="s">
        <v>26</v>
      </c>
      <c r="J25" s="27" t="s">
        <v>3</v>
      </c>
      <c r="L25" s="34"/>
    </row>
    <row r="26" spans="2:12" s="1" customFormat="1" ht="18" customHeight="1">
      <c r="B26" s="34"/>
      <c r="E26" s="27" t="s">
        <v>3302</v>
      </c>
      <c r="I26" s="29" t="s">
        <v>28</v>
      </c>
      <c r="J26" s="27" t="s">
        <v>3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9" t="s">
        <v>36</v>
      </c>
      <c r="L28" s="34"/>
    </row>
    <row r="29" spans="2:12" s="7" customFormat="1" ht="16.5" customHeight="1">
      <c r="B29" s="94"/>
      <c r="E29" s="323" t="s">
        <v>3</v>
      </c>
      <c r="F29" s="323"/>
      <c r="G29" s="323"/>
      <c r="H29" s="323"/>
      <c r="L29" s="94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6" t="s">
        <v>38</v>
      </c>
      <c r="J32" s="65">
        <f>ROUND(J90, 2)</f>
        <v>0</v>
      </c>
      <c r="L32" s="34"/>
    </row>
    <row r="33" spans="2:12" s="1" customFormat="1" ht="6.9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>
      <c r="B34" s="34"/>
      <c r="F34" s="37" t="s">
        <v>40</v>
      </c>
      <c r="I34" s="37" t="s">
        <v>39</v>
      </c>
      <c r="J34" s="37" t="s">
        <v>41</v>
      </c>
      <c r="L34" s="34"/>
    </row>
    <row r="35" spans="2:12" s="1" customFormat="1" ht="14.4" customHeight="1">
      <c r="B35" s="34"/>
      <c r="D35" s="54" t="s">
        <v>42</v>
      </c>
      <c r="E35" s="29" t="s">
        <v>43</v>
      </c>
      <c r="F35" s="85">
        <f>ROUND((SUM(BE90:BE181)),  2)</f>
        <v>0</v>
      </c>
      <c r="I35" s="97">
        <v>0.21</v>
      </c>
      <c r="J35" s="85">
        <f>ROUND(((SUM(BE90:BE181))*I35),  2)</f>
        <v>0</v>
      </c>
      <c r="L35" s="34"/>
    </row>
    <row r="36" spans="2:12" s="1" customFormat="1" ht="14.4" customHeight="1">
      <c r="B36" s="34"/>
      <c r="E36" s="29" t="s">
        <v>44</v>
      </c>
      <c r="F36" s="85">
        <f>ROUND((SUM(BF90:BF181)),  2)</f>
        <v>0</v>
      </c>
      <c r="I36" s="97">
        <v>0.12</v>
      </c>
      <c r="J36" s="85">
        <f>ROUND(((SUM(BF90:BF181))*I36),  2)</f>
        <v>0</v>
      </c>
      <c r="L36" s="34"/>
    </row>
    <row r="37" spans="2:12" s="1" customFormat="1" ht="14.4" hidden="1" customHeight="1">
      <c r="B37" s="34"/>
      <c r="E37" s="29" t="s">
        <v>45</v>
      </c>
      <c r="F37" s="85">
        <f>ROUND((SUM(BG90:BG181)),  2)</f>
        <v>0</v>
      </c>
      <c r="I37" s="97">
        <v>0.21</v>
      </c>
      <c r="J37" s="85">
        <f>0</f>
        <v>0</v>
      </c>
      <c r="L37" s="34"/>
    </row>
    <row r="38" spans="2:12" s="1" customFormat="1" ht="14.4" hidden="1" customHeight="1">
      <c r="B38" s="34"/>
      <c r="E38" s="29" t="s">
        <v>46</v>
      </c>
      <c r="F38" s="85">
        <f>ROUND((SUM(BH90:BH181)),  2)</f>
        <v>0</v>
      </c>
      <c r="I38" s="97">
        <v>0.12</v>
      </c>
      <c r="J38" s="85">
        <f>0</f>
        <v>0</v>
      </c>
      <c r="L38" s="34"/>
    </row>
    <row r="39" spans="2:12" s="1" customFormat="1" ht="14.4" hidden="1" customHeight="1">
      <c r="B39" s="34"/>
      <c r="E39" s="29" t="s">
        <v>47</v>
      </c>
      <c r="F39" s="85">
        <f>ROUND((SUM(BI90:BI181)),  2)</f>
        <v>0</v>
      </c>
      <c r="I39" s="97">
        <v>0</v>
      </c>
      <c r="J39" s="85">
        <f>0</f>
        <v>0</v>
      </c>
      <c r="L39" s="34"/>
    </row>
    <row r="40" spans="2:12" s="1" customFormat="1" ht="6.9" customHeight="1">
      <c r="B40" s="34"/>
      <c r="L40" s="34"/>
    </row>
    <row r="41" spans="2:12" s="1" customFormat="1" ht="25.35" customHeight="1">
      <c r="B41" s="34"/>
      <c r="C41" s="98"/>
      <c r="D41" s="99" t="s">
        <v>48</v>
      </c>
      <c r="E41" s="56"/>
      <c r="F41" s="56"/>
      <c r="G41" s="100" t="s">
        <v>49</v>
      </c>
      <c r="H41" s="101" t="s">
        <v>50</v>
      </c>
      <c r="I41" s="56"/>
      <c r="J41" s="102">
        <f>SUM(J32:J39)</f>
        <v>0</v>
      </c>
      <c r="K41" s="103"/>
      <c r="L41" s="34"/>
    </row>
    <row r="42" spans="2:12" s="1" customFormat="1" ht="14.4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>
      <c r="B47" s="34"/>
      <c r="C47" s="23" t="s">
        <v>245</v>
      </c>
      <c r="L47" s="34"/>
    </row>
    <row r="48" spans="2:12" s="1" customFormat="1" ht="6.9" customHeight="1">
      <c r="B48" s="34"/>
      <c r="L48" s="34"/>
    </row>
    <row r="49" spans="2:47" s="1" customFormat="1" ht="12" customHeight="1">
      <c r="B49" s="34"/>
      <c r="C49" s="29" t="s">
        <v>17</v>
      </c>
      <c r="L49" s="34"/>
    </row>
    <row r="50" spans="2:47" s="1" customFormat="1" ht="16.5" customHeight="1">
      <c r="B50" s="34"/>
      <c r="E50" s="352" t="str">
        <f>E7</f>
        <v>Obecní dům Rudíkov - smlouva č. 1 - SO01, 10, 12</v>
      </c>
      <c r="F50" s="353"/>
      <c r="G50" s="353"/>
      <c r="H50" s="353"/>
      <c r="L50" s="34"/>
    </row>
    <row r="51" spans="2:47" ht="12" customHeight="1">
      <c r="B51" s="22"/>
      <c r="C51" s="29" t="s">
        <v>132</v>
      </c>
      <c r="L51" s="22"/>
    </row>
    <row r="52" spans="2:47" s="1" customFormat="1" ht="16.5" customHeight="1">
      <c r="B52" s="34"/>
      <c r="E52" s="352" t="s">
        <v>136</v>
      </c>
      <c r="F52" s="351"/>
      <c r="G52" s="351"/>
      <c r="H52" s="351"/>
      <c r="L52" s="34"/>
    </row>
    <row r="53" spans="2:47" s="1" customFormat="1" ht="12" customHeight="1">
      <c r="B53" s="34"/>
      <c r="C53" s="29" t="s">
        <v>3299</v>
      </c>
      <c r="L53" s="34"/>
    </row>
    <row r="54" spans="2:47" s="1" customFormat="1" ht="16.5" customHeight="1">
      <c r="B54" s="34"/>
      <c r="E54" s="339" t="str">
        <f>E11</f>
        <v>13 - VZDUCHOTECHNIKA</v>
      </c>
      <c r="F54" s="351"/>
      <c r="G54" s="351"/>
      <c r="H54" s="351"/>
      <c r="L54" s="34"/>
    </row>
    <row r="55" spans="2:47" s="1" customFormat="1" ht="6.9" customHeight="1">
      <c r="B55" s="34"/>
      <c r="L55" s="34"/>
    </row>
    <row r="56" spans="2:47" s="1" customFormat="1" ht="12" customHeight="1">
      <c r="B56" s="34"/>
      <c r="C56" s="29" t="s">
        <v>21</v>
      </c>
      <c r="F56" s="27" t="str">
        <f>F14</f>
        <v>RUDÍKOV, P.Č. 2250/4, 2261, ST. 63, 2208/9</v>
      </c>
      <c r="I56" s="29" t="s">
        <v>23</v>
      </c>
      <c r="J56" s="51" t="str">
        <f>IF(J14="","",J14)</f>
        <v>10. 1. 2024</v>
      </c>
      <c r="L56" s="34"/>
    </row>
    <row r="57" spans="2:47" s="1" customFormat="1" ht="6.9" customHeight="1">
      <c r="B57" s="34"/>
      <c r="L57" s="34"/>
    </row>
    <row r="58" spans="2:47" s="1" customFormat="1" ht="15.15" customHeight="1">
      <c r="B58" s="34"/>
      <c r="C58" s="29" t="s">
        <v>25</v>
      </c>
      <c r="F58" s="27" t="str">
        <f>E17</f>
        <v xml:space="preserve"> </v>
      </c>
      <c r="I58" s="29" t="s">
        <v>31</v>
      </c>
      <c r="J58" s="32" t="str">
        <f>E23</f>
        <v>Ondřej Zikán</v>
      </c>
      <c r="L58" s="34"/>
    </row>
    <row r="59" spans="2:47" s="1" customFormat="1" ht="15.15" customHeight="1">
      <c r="B59" s="34"/>
      <c r="C59" s="29" t="s">
        <v>29</v>
      </c>
      <c r="F59" s="27" t="str">
        <f>IF(E20="","",E20)</f>
        <v>Vyplň údaj</v>
      </c>
      <c r="I59" s="29" t="s">
        <v>34</v>
      </c>
      <c r="J59" s="32" t="str">
        <f>E26</f>
        <v>Ondřej Zikán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4" t="s">
        <v>280</v>
      </c>
      <c r="D61" s="98"/>
      <c r="E61" s="98"/>
      <c r="F61" s="98"/>
      <c r="G61" s="98"/>
      <c r="H61" s="98"/>
      <c r="I61" s="98"/>
      <c r="J61" s="105" t="s">
        <v>281</v>
      </c>
      <c r="K61" s="98"/>
      <c r="L61" s="34"/>
    </row>
    <row r="62" spans="2:47" s="1" customFormat="1" ht="10.35" customHeight="1">
      <c r="B62" s="34"/>
      <c r="L62" s="34"/>
    </row>
    <row r="63" spans="2:47" s="1" customFormat="1" ht="22.8" customHeight="1">
      <c r="B63" s="34"/>
      <c r="C63" s="106" t="s">
        <v>70</v>
      </c>
      <c r="J63" s="65">
        <f>J90</f>
        <v>0</v>
      </c>
      <c r="L63" s="34"/>
      <c r="AU63" s="19" t="s">
        <v>287</v>
      </c>
    </row>
    <row r="64" spans="2:47" s="8" customFormat="1" ht="24.9" customHeight="1">
      <c r="B64" s="107"/>
      <c r="D64" s="108" t="s">
        <v>358</v>
      </c>
      <c r="E64" s="109"/>
      <c r="F64" s="109"/>
      <c r="G64" s="109"/>
      <c r="H64" s="109"/>
      <c r="I64" s="109"/>
      <c r="J64" s="110">
        <f>J91</f>
        <v>0</v>
      </c>
      <c r="L64" s="107"/>
    </row>
    <row r="65" spans="2:12" s="9" customFormat="1" ht="19.95" customHeight="1">
      <c r="B65" s="112"/>
      <c r="D65" s="113" t="s">
        <v>3671</v>
      </c>
      <c r="E65" s="114"/>
      <c r="F65" s="114"/>
      <c r="G65" s="114"/>
      <c r="H65" s="114"/>
      <c r="I65" s="114"/>
      <c r="J65" s="115">
        <f>J92</f>
        <v>0</v>
      </c>
      <c r="L65" s="112"/>
    </row>
    <row r="66" spans="2:12" s="9" customFormat="1" ht="19.95" customHeight="1">
      <c r="B66" s="112"/>
      <c r="D66" s="113" t="s">
        <v>362</v>
      </c>
      <c r="E66" s="114"/>
      <c r="F66" s="114"/>
      <c r="G66" s="114"/>
      <c r="H66" s="114"/>
      <c r="I66" s="114"/>
      <c r="J66" s="115">
        <f>J101</f>
        <v>0</v>
      </c>
      <c r="L66" s="112"/>
    </row>
    <row r="67" spans="2:12" s="9" customFormat="1" ht="19.95" customHeight="1">
      <c r="B67" s="112"/>
      <c r="D67" s="113" t="s">
        <v>3672</v>
      </c>
      <c r="E67" s="114"/>
      <c r="F67" s="114"/>
      <c r="G67" s="114"/>
      <c r="H67" s="114"/>
      <c r="I67" s="114"/>
      <c r="J67" s="115">
        <f>J113</f>
        <v>0</v>
      </c>
      <c r="L67" s="112"/>
    </row>
    <row r="68" spans="2:12" s="9" customFormat="1" ht="19.95" customHeight="1">
      <c r="B68" s="112"/>
      <c r="D68" s="113" t="s">
        <v>3673</v>
      </c>
      <c r="E68" s="114"/>
      <c r="F68" s="114"/>
      <c r="G68" s="114"/>
      <c r="H68" s="114"/>
      <c r="I68" s="114"/>
      <c r="J68" s="115">
        <f>J118</f>
        <v>0</v>
      </c>
      <c r="L68" s="112"/>
    </row>
    <row r="69" spans="2:12" s="1" customFormat="1" ht="21.75" customHeight="1">
      <c r="B69" s="34"/>
      <c r="L69" s="34"/>
    </row>
    <row r="70" spans="2:12" s="1" customFormat="1" ht="6.9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4"/>
    </row>
    <row r="74" spans="2:12" s="1" customFormat="1" ht="6.9" customHeight="1"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34"/>
    </row>
    <row r="75" spans="2:12" s="1" customFormat="1" ht="24.9" customHeight="1">
      <c r="B75" s="34"/>
      <c r="C75" s="23" t="s">
        <v>393</v>
      </c>
      <c r="L75" s="34"/>
    </row>
    <row r="76" spans="2:12" s="1" customFormat="1" ht="6.9" customHeight="1">
      <c r="B76" s="34"/>
      <c r="L76" s="34"/>
    </row>
    <row r="77" spans="2:12" s="1" customFormat="1" ht="12" customHeight="1">
      <c r="B77" s="34"/>
      <c r="C77" s="29" t="s">
        <v>17</v>
      </c>
      <c r="L77" s="34"/>
    </row>
    <row r="78" spans="2:12" s="1" customFormat="1" ht="16.5" customHeight="1">
      <c r="B78" s="34"/>
      <c r="E78" s="352" t="str">
        <f>E7</f>
        <v>Obecní dům Rudíkov - smlouva č. 1 - SO01, 10, 12</v>
      </c>
      <c r="F78" s="353"/>
      <c r="G78" s="353"/>
      <c r="H78" s="353"/>
      <c r="L78" s="34"/>
    </row>
    <row r="79" spans="2:12" ht="12" customHeight="1">
      <c r="B79" s="22"/>
      <c r="C79" s="29" t="s">
        <v>132</v>
      </c>
      <c r="L79" s="22"/>
    </row>
    <row r="80" spans="2:12" s="1" customFormat="1" ht="16.5" customHeight="1">
      <c r="B80" s="34"/>
      <c r="E80" s="352" t="s">
        <v>136</v>
      </c>
      <c r="F80" s="351"/>
      <c r="G80" s="351"/>
      <c r="H80" s="351"/>
      <c r="L80" s="34"/>
    </row>
    <row r="81" spans="2:65" s="1" customFormat="1" ht="12" customHeight="1">
      <c r="B81" s="34"/>
      <c r="C81" s="29" t="s">
        <v>3299</v>
      </c>
      <c r="L81" s="34"/>
    </row>
    <row r="82" spans="2:65" s="1" customFormat="1" ht="16.5" customHeight="1">
      <c r="B82" s="34"/>
      <c r="E82" s="339" t="str">
        <f>E11</f>
        <v>13 - VZDUCHOTECHNIKA</v>
      </c>
      <c r="F82" s="351"/>
      <c r="G82" s="351"/>
      <c r="H82" s="351"/>
      <c r="L82" s="34"/>
    </row>
    <row r="83" spans="2:65" s="1" customFormat="1" ht="6.9" customHeight="1">
      <c r="B83" s="34"/>
      <c r="L83" s="34"/>
    </row>
    <row r="84" spans="2:65" s="1" customFormat="1" ht="12" customHeight="1">
      <c r="B84" s="34"/>
      <c r="C84" s="29" t="s">
        <v>21</v>
      </c>
      <c r="F84" s="27" t="str">
        <f>F14</f>
        <v>RUDÍKOV, P.Č. 2250/4, 2261, ST. 63, 2208/9</v>
      </c>
      <c r="I84" s="29" t="s">
        <v>23</v>
      </c>
      <c r="J84" s="51" t="str">
        <f>IF(J14="","",J14)</f>
        <v>10. 1. 2024</v>
      </c>
      <c r="L84" s="34"/>
    </row>
    <row r="85" spans="2:65" s="1" customFormat="1" ht="6.9" customHeight="1">
      <c r="B85" s="34"/>
      <c r="L85" s="34"/>
    </row>
    <row r="86" spans="2:65" s="1" customFormat="1" ht="15.15" customHeight="1">
      <c r="B86" s="34"/>
      <c r="C86" s="29" t="s">
        <v>25</v>
      </c>
      <c r="F86" s="27" t="str">
        <f>E17</f>
        <v xml:space="preserve"> </v>
      </c>
      <c r="I86" s="29" t="s">
        <v>31</v>
      </c>
      <c r="J86" s="32" t="str">
        <f>E23</f>
        <v>Ondřej Zikán</v>
      </c>
      <c r="L86" s="34"/>
    </row>
    <row r="87" spans="2:65" s="1" customFormat="1" ht="15.15" customHeight="1">
      <c r="B87" s="34"/>
      <c r="C87" s="29" t="s">
        <v>29</v>
      </c>
      <c r="F87" s="27" t="str">
        <f>IF(E20="","",E20)</f>
        <v>Vyplň údaj</v>
      </c>
      <c r="I87" s="29" t="s">
        <v>34</v>
      </c>
      <c r="J87" s="32" t="str">
        <f>E26</f>
        <v>Ondřej Zikán</v>
      </c>
      <c r="L87" s="34"/>
    </row>
    <row r="88" spans="2:65" s="1" customFormat="1" ht="10.35" customHeight="1">
      <c r="B88" s="34"/>
      <c r="L88" s="34"/>
    </row>
    <row r="89" spans="2:65" s="10" customFormat="1" ht="29.25" customHeight="1">
      <c r="B89" s="117"/>
      <c r="C89" s="118" t="s">
        <v>394</v>
      </c>
      <c r="D89" s="119" t="s">
        <v>57</v>
      </c>
      <c r="E89" s="119" t="s">
        <v>53</v>
      </c>
      <c r="F89" s="119" t="s">
        <v>54</v>
      </c>
      <c r="G89" s="119" t="s">
        <v>395</v>
      </c>
      <c r="H89" s="119" t="s">
        <v>396</v>
      </c>
      <c r="I89" s="119" t="s">
        <v>397</v>
      </c>
      <c r="J89" s="119" t="s">
        <v>281</v>
      </c>
      <c r="K89" s="120" t="s">
        <v>398</v>
      </c>
      <c r="L89" s="117"/>
      <c r="M89" s="58" t="s">
        <v>3</v>
      </c>
      <c r="N89" s="59" t="s">
        <v>42</v>
      </c>
      <c r="O89" s="59" t="s">
        <v>399</v>
      </c>
      <c r="P89" s="59" t="s">
        <v>400</v>
      </c>
      <c r="Q89" s="59" t="s">
        <v>401</v>
      </c>
      <c r="R89" s="59" t="s">
        <v>402</v>
      </c>
      <c r="S89" s="59" t="s">
        <v>403</v>
      </c>
      <c r="T89" s="60" t="s">
        <v>404</v>
      </c>
    </row>
    <row r="90" spans="2:65" s="1" customFormat="1" ht="22.8" customHeight="1">
      <c r="B90" s="34"/>
      <c r="C90" s="63" t="s">
        <v>405</v>
      </c>
      <c r="J90" s="121">
        <f>BK90</f>
        <v>0</v>
      </c>
      <c r="L90" s="34"/>
      <c r="M90" s="61"/>
      <c r="N90" s="52"/>
      <c r="O90" s="52"/>
      <c r="P90" s="122">
        <f>P91</f>
        <v>0</v>
      </c>
      <c r="Q90" s="52"/>
      <c r="R90" s="122">
        <f>R91</f>
        <v>2.0684180000000003</v>
      </c>
      <c r="S90" s="52"/>
      <c r="T90" s="123">
        <f>T91</f>
        <v>0</v>
      </c>
      <c r="AT90" s="19" t="s">
        <v>71</v>
      </c>
      <c r="AU90" s="19" t="s">
        <v>287</v>
      </c>
      <c r="BK90" s="124">
        <f>BK91</f>
        <v>0</v>
      </c>
    </row>
    <row r="91" spans="2:65" s="11" customFormat="1" ht="25.95" customHeight="1">
      <c r="B91" s="125"/>
      <c r="D91" s="126" t="s">
        <v>71</v>
      </c>
      <c r="E91" s="127" t="s">
        <v>1812</v>
      </c>
      <c r="F91" s="127" t="s">
        <v>1813</v>
      </c>
      <c r="I91" s="128"/>
      <c r="J91" s="129">
        <f>BK91</f>
        <v>0</v>
      </c>
      <c r="L91" s="125"/>
      <c r="M91" s="130"/>
      <c r="P91" s="131">
        <f>P92+P101+P113+P118</f>
        <v>0</v>
      </c>
      <c r="R91" s="131">
        <f>R92+R101+R113+R118</f>
        <v>2.0684180000000003</v>
      </c>
      <c r="T91" s="132">
        <f>T92+T101+T113+T118</f>
        <v>0</v>
      </c>
      <c r="AR91" s="126" t="s">
        <v>76</v>
      </c>
      <c r="AT91" s="133" t="s">
        <v>71</v>
      </c>
      <c r="AU91" s="133" t="s">
        <v>72</v>
      </c>
      <c r="AY91" s="126" t="s">
        <v>408</v>
      </c>
      <c r="BK91" s="134">
        <f>BK92+BK101+BK113+BK118</f>
        <v>0</v>
      </c>
    </row>
    <row r="92" spans="2:65" s="11" customFormat="1" ht="22.8" customHeight="1">
      <c r="B92" s="125"/>
      <c r="D92" s="126" t="s">
        <v>71</v>
      </c>
      <c r="E92" s="135" t="s">
        <v>3674</v>
      </c>
      <c r="F92" s="135" t="s">
        <v>3675</v>
      </c>
      <c r="I92" s="128"/>
      <c r="J92" s="136">
        <f>BK92</f>
        <v>0</v>
      </c>
      <c r="L92" s="125"/>
      <c r="M92" s="130"/>
      <c r="P92" s="131">
        <f>SUM(P93:P100)</f>
        <v>0</v>
      </c>
      <c r="R92" s="131">
        <f>SUM(R93:R100)</f>
        <v>0</v>
      </c>
      <c r="T92" s="132">
        <f>SUM(T93:T100)</f>
        <v>0</v>
      </c>
      <c r="AR92" s="126" t="s">
        <v>76</v>
      </c>
      <c r="AT92" s="133" t="s">
        <v>71</v>
      </c>
      <c r="AU92" s="133" t="s">
        <v>76</v>
      </c>
      <c r="AY92" s="126" t="s">
        <v>408</v>
      </c>
      <c r="BK92" s="134">
        <f>SUM(BK93:BK100)</f>
        <v>0</v>
      </c>
    </row>
    <row r="93" spans="2:65" s="1" customFormat="1" ht="24.15" customHeight="1">
      <c r="B93" s="137"/>
      <c r="C93" s="138" t="s">
        <v>76</v>
      </c>
      <c r="D93" s="138" t="s">
        <v>411</v>
      </c>
      <c r="E93" s="139" t="s">
        <v>3676</v>
      </c>
      <c r="F93" s="140" t="s">
        <v>3677</v>
      </c>
      <c r="G93" s="141" t="s">
        <v>561</v>
      </c>
      <c r="H93" s="142">
        <v>1</v>
      </c>
      <c r="I93" s="143"/>
      <c r="J93" s="144">
        <f t="shared" ref="J93:J100" si="0">ROUND(I93*H93,2)</f>
        <v>0</v>
      </c>
      <c r="K93" s="140" t="s">
        <v>3327</v>
      </c>
      <c r="L93" s="34"/>
      <c r="M93" s="145" t="s">
        <v>3</v>
      </c>
      <c r="N93" s="146" t="s">
        <v>43</v>
      </c>
      <c r="P93" s="147">
        <f t="shared" ref="P93:P100" si="1">O93*H93</f>
        <v>0</v>
      </c>
      <c r="Q93" s="147">
        <v>0</v>
      </c>
      <c r="R93" s="147">
        <f t="shared" ref="R93:R100" si="2">Q93*H93</f>
        <v>0</v>
      </c>
      <c r="S93" s="147">
        <v>0</v>
      </c>
      <c r="T93" s="148">
        <f t="shared" ref="T93:T100" si="3">S93*H93</f>
        <v>0</v>
      </c>
      <c r="AR93" s="149" t="s">
        <v>98</v>
      </c>
      <c r="AT93" s="149" t="s">
        <v>411</v>
      </c>
      <c r="AU93" s="149" t="s">
        <v>80</v>
      </c>
      <c r="AY93" s="19" t="s">
        <v>408</v>
      </c>
      <c r="BE93" s="150">
        <f t="shared" ref="BE93:BE100" si="4">IF(N93="základní",J93,0)</f>
        <v>0</v>
      </c>
      <c r="BF93" s="150">
        <f t="shared" ref="BF93:BF100" si="5">IF(N93="snížená",J93,0)</f>
        <v>0</v>
      </c>
      <c r="BG93" s="150">
        <f t="shared" ref="BG93:BG100" si="6">IF(N93="zákl. přenesená",J93,0)</f>
        <v>0</v>
      </c>
      <c r="BH93" s="150">
        <f t="shared" ref="BH93:BH100" si="7">IF(N93="sníž. přenesená",J93,0)</f>
        <v>0</v>
      </c>
      <c r="BI93" s="150">
        <f t="shared" ref="BI93:BI100" si="8">IF(N93="nulová",J93,0)</f>
        <v>0</v>
      </c>
      <c r="BJ93" s="19" t="s">
        <v>76</v>
      </c>
      <c r="BK93" s="150">
        <f t="shared" ref="BK93:BK100" si="9">ROUND(I93*H93,2)</f>
        <v>0</v>
      </c>
      <c r="BL93" s="19" t="s">
        <v>98</v>
      </c>
      <c r="BM93" s="149" t="s">
        <v>3678</v>
      </c>
    </row>
    <row r="94" spans="2:65" s="1" customFormat="1" ht="16.5" customHeight="1">
      <c r="B94" s="137"/>
      <c r="C94" s="138" t="s">
        <v>80</v>
      </c>
      <c r="D94" s="138" t="s">
        <v>411</v>
      </c>
      <c r="E94" s="139" t="s">
        <v>3679</v>
      </c>
      <c r="F94" s="140" t="s">
        <v>3680</v>
      </c>
      <c r="G94" s="141" t="s">
        <v>561</v>
      </c>
      <c r="H94" s="142">
        <v>1</v>
      </c>
      <c r="I94" s="143"/>
      <c r="J94" s="144">
        <f t="shared" si="0"/>
        <v>0</v>
      </c>
      <c r="K94" s="140" t="s">
        <v>3327</v>
      </c>
      <c r="L94" s="34"/>
      <c r="M94" s="145" t="s">
        <v>3</v>
      </c>
      <c r="N94" s="146" t="s">
        <v>43</v>
      </c>
      <c r="P94" s="147">
        <f t="shared" si="1"/>
        <v>0</v>
      </c>
      <c r="Q94" s="147">
        <v>0</v>
      </c>
      <c r="R94" s="147">
        <f t="shared" si="2"/>
        <v>0</v>
      </c>
      <c r="S94" s="147">
        <v>0</v>
      </c>
      <c r="T94" s="148">
        <f t="shared" si="3"/>
        <v>0</v>
      </c>
      <c r="AR94" s="149" t="s">
        <v>98</v>
      </c>
      <c r="AT94" s="149" t="s">
        <v>411</v>
      </c>
      <c r="AU94" s="149" t="s">
        <v>80</v>
      </c>
      <c r="AY94" s="19" t="s">
        <v>408</v>
      </c>
      <c r="BE94" s="150">
        <f t="shared" si="4"/>
        <v>0</v>
      </c>
      <c r="BF94" s="150">
        <f t="shared" si="5"/>
        <v>0</v>
      </c>
      <c r="BG94" s="150">
        <f t="shared" si="6"/>
        <v>0</v>
      </c>
      <c r="BH94" s="150">
        <f t="shared" si="7"/>
        <v>0</v>
      </c>
      <c r="BI94" s="150">
        <f t="shared" si="8"/>
        <v>0</v>
      </c>
      <c r="BJ94" s="19" t="s">
        <v>76</v>
      </c>
      <c r="BK94" s="150">
        <f t="shared" si="9"/>
        <v>0</v>
      </c>
      <c r="BL94" s="19" t="s">
        <v>98</v>
      </c>
      <c r="BM94" s="149" t="s">
        <v>3681</v>
      </c>
    </row>
    <row r="95" spans="2:65" s="1" customFormat="1" ht="49.05" customHeight="1">
      <c r="B95" s="137"/>
      <c r="C95" s="138" t="s">
        <v>114</v>
      </c>
      <c r="D95" s="138" t="s">
        <v>411</v>
      </c>
      <c r="E95" s="139" t="s">
        <v>3682</v>
      </c>
      <c r="F95" s="140" t="s">
        <v>3683</v>
      </c>
      <c r="G95" s="141" t="s">
        <v>3684</v>
      </c>
      <c r="H95" s="142">
        <v>48</v>
      </c>
      <c r="I95" s="143"/>
      <c r="J95" s="144">
        <f t="shared" si="0"/>
        <v>0</v>
      </c>
      <c r="K95" s="140" t="s">
        <v>3327</v>
      </c>
      <c r="L95" s="34"/>
      <c r="M95" s="145" t="s">
        <v>3</v>
      </c>
      <c r="N95" s="146" t="s">
        <v>43</v>
      </c>
      <c r="P95" s="147">
        <f t="shared" si="1"/>
        <v>0</v>
      </c>
      <c r="Q95" s="147">
        <v>0</v>
      </c>
      <c r="R95" s="147">
        <f t="shared" si="2"/>
        <v>0</v>
      </c>
      <c r="S95" s="147">
        <v>0</v>
      </c>
      <c r="T95" s="148">
        <f t="shared" si="3"/>
        <v>0</v>
      </c>
      <c r="AR95" s="149" t="s">
        <v>98</v>
      </c>
      <c r="AT95" s="149" t="s">
        <v>411</v>
      </c>
      <c r="AU95" s="149" t="s">
        <v>80</v>
      </c>
      <c r="AY95" s="19" t="s">
        <v>408</v>
      </c>
      <c r="BE95" s="150">
        <f t="shared" si="4"/>
        <v>0</v>
      </c>
      <c r="BF95" s="150">
        <f t="shared" si="5"/>
        <v>0</v>
      </c>
      <c r="BG95" s="150">
        <f t="shared" si="6"/>
        <v>0</v>
      </c>
      <c r="BH95" s="150">
        <f t="shared" si="7"/>
        <v>0</v>
      </c>
      <c r="BI95" s="150">
        <f t="shared" si="8"/>
        <v>0</v>
      </c>
      <c r="BJ95" s="19" t="s">
        <v>76</v>
      </c>
      <c r="BK95" s="150">
        <f t="shared" si="9"/>
        <v>0</v>
      </c>
      <c r="BL95" s="19" t="s">
        <v>98</v>
      </c>
      <c r="BM95" s="149" t="s">
        <v>3685</v>
      </c>
    </row>
    <row r="96" spans="2:65" s="1" customFormat="1" ht="24.15" customHeight="1">
      <c r="B96" s="137"/>
      <c r="C96" s="138" t="s">
        <v>415</v>
      </c>
      <c r="D96" s="138" t="s">
        <v>411</v>
      </c>
      <c r="E96" s="139" t="s">
        <v>3686</v>
      </c>
      <c r="F96" s="140" t="s">
        <v>3687</v>
      </c>
      <c r="G96" s="141" t="s">
        <v>561</v>
      </c>
      <c r="H96" s="142">
        <v>1</v>
      </c>
      <c r="I96" s="143"/>
      <c r="J96" s="144">
        <f t="shared" si="0"/>
        <v>0</v>
      </c>
      <c r="K96" s="140" t="s">
        <v>3327</v>
      </c>
      <c r="L96" s="34"/>
      <c r="M96" s="145" t="s">
        <v>3</v>
      </c>
      <c r="N96" s="146" t="s">
        <v>43</v>
      </c>
      <c r="P96" s="147">
        <f t="shared" si="1"/>
        <v>0</v>
      </c>
      <c r="Q96" s="147">
        <v>0</v>
      </c>
      <c r="R96" s="147">
        <f t="shared" si="2"/>
        <v>0</v>
      </c>
      <c r="S96" s="147">
        <v>0</v>
      </c>
      <c r="T96" s="148">
        <f t="shared" si="3"/>
        <v>0</v>
      </c>
      <c r="AR96" s="149" t="s">
        <v>98</v>
      </c>
      <c r="AT96" s="149" t="s">
        <v>411</v>
      </c>
      <c r="AU96" s="149" t="s">
        <v>80</v>
      </c>
      <c r="AY96" s="19" t="s">
        <v>408</v>
      </c>
      <c r="BE96" s="150">
        <f t="shared" si="4"/>
        <v>0</v>
      </c>
      <c r="BF96" s="150">
        <f t="shared" si="5"/>
        <v>0</v>
      </c>
      <c r="BG96" s="150">
        <f t="shared" si="6"/>
        <v>0</v>
      </c>
      <c r="BH96" s="150">
        <f t="shared" si="7"/>
        <v>0</v>
      </c>
      <c r="BI96" s="150">
        <f t="shared" si="8"/>
        <v>0</v>
      </c>
      <c r="BJ96" s="19" t="s">
        <v>76</v>
      </c>
      <c r="BK96" s="150">
        <f t="shared" si="9"/>
        <v>0</v>
      </c>
      <c r="BL96" s="19" t="s">
        <v>98</v>
      </c>
      <c r="BM96" s="149" t="s">
        <v>3688</v>
      </c>
    </row>
    <row r="97" spans="2:65" s="1" customFormat="1" ht="24.15" customHeight="1">
      <c r="B97" s="137"/>
      <c r="C97" s="138" t="s">
        <v>437</v>
      </c>
      <c r="D97" s="138" t="s">
        <v>411</v>
      </c>
      <c r="E97" s="139" t="s">
        <v>3689</v>
      </c>
      <c r="F97" s="140" t="s">
        <v>3690</v>
      </c>
      <c r="G97" s="141" t="s">
        <v>561</v>
      </c>
      <c r="H97" s="142">
        <v>2</v>
      </c>
      <c r="I97" s="143"/>
      <c r="J97" s="144">
        <f t="shared" si="0"/>
        <v>0</v>
      </c>
      <c r="K97" s="140" t="s">
        <v>3327</v>
      </c>
      <c r="L97" s="34"/>
      <c r="M97" s="145" t="s">
        <v>3</v>
      </c>
      <c r="N97" s="146" t="s">
        <v>43</v>
      </c>
      <c r="P97" s="147">
        <f t="shared" si="1"/>
        <v>0</v>
      </c>
      <c r="Q97" s="147">
        <v>0</v>
      </c>
      <c r="R97" s="147">
        <f t="shared" si="2"/>
        <v>0</v>
      </c>
      <c r="S97" s="147">
        <v>0</v>
      </c>
      <c r="T97" s="148">
        <f t="shared" si="3"/>
        <v>0</v>
      </c>
      <c r="AR97" s="149" t="s">
        <v>98</v>
      </c>
      <c r="AT97" s="149" t="s">
        <v>411</v>
      </c>
      <c r="AU97" s="149" t="s">
        <v>80</v>
      </c>
      <c r="AY97" s="19" t="s">
        <v>408</v>
      </c>
      <c r="BE97" s="150">
        <f t="shared" si="4"/>
        <v>0</v>
      </c>
      <c r="BF97" s="150">
        <f t="shared" si="5"/>
        <v>0</v>
      </c>
      <c r="BG97" s="150">
        <f t="shared" si="6"/>
        <v>0</v>
      </c>
      <c r="BH97" s="150">
        <f t="shared" si="7"/>
        <v>0</v>
      </c>
      <c r="BI97" s="150">
        <f t="shared" si="8"/>
        <v>0</v>
      </c>
      <c r="BJ97" s="19" t="s">
        <v>76</v>
      </c>
      <c r="BK97" s="150">
        <f t="shared" si="9"/>
        <v>0</v>
      </c>
      <c r="BL97" s="19" t="s">
        <v>98</v>
      </c>
      <c r="BM97" s="149" t="s">
        <v>3691</v>
      </c>
    </row>
    <row r="98" spans="2:65" s="1" customFormat="1" ht="24.15" customHeight="1">
      <c r="B98" s="137"/>
      <c r="C98" s="138" t="s">
        <v>452</v>
      </c>
      <c r="D98" s="138" t="s">
        <v>411</v>
      </c>
      <c r="E98" s="139" t="s">
        <v>3692</v>
      </c>
      <c r="F98" s="140" t="s">
        <v>3693</v>
      </c>
      <c r="G98" s="141" t="s">
        <v>561</v>
      </c>
      <c r="H98" s="142">
        <v>1</v>
      </c>
      <c r="I98" s="143"/>
      <c r="J98" s="144">
        <f t="shared" si="0"/>
        <v>0</v>
      </c>
      <c r="K98" s="140" t="s">
        <v>3327</v>
      </c>
      <c r="L98" s="34"/>
      <c r="M98" s="145" t="s">
        <v>3</v>
      </c>
      <c r="N98" s="146" t="s">
        <v>43</v>
      </c>
      <c r="P98" s="147">
        <f t="shared" si="1"/>
        <v>0</v>
      </c>
      <c r="Q98" s="147">
        <v>0</v>
      </c>
      <c r="R98" s="147">
        <f t="shared" si="2"/>
        <v>0</v>
      </c>
      <c r="S98" s="147">
        <v>0</v>
      </c>
      <c r="T98" s="148">
        <f t="shared" si="3"/>
        <v>0</v>
      </c>
      <c r="AR98" s="149" t="s">
        <v>98</v>
      </c>
      <c r="AT98" s="149" t="s">
        <v>411</v>
      </c>
      <c r="AU98" s="149" t="s">
        <v>80</v>
      </c>
      <c r="AY98" s="19" t="s">
        <v>408</v>
      </c>
      <c r="BE98" s="150">
        <f t="shared" si="4"/>
        <v>0</v>
      </c>
      <c r="BF98" s="150">
        <f t="shared" si="5"/>
        <v>0</v>
      </c>
      <c r="BG98" s="150">
        <f t="shared" si="6"/>
        <v>0</v>
      </c>
      <c r="BH98" s="150">
        <f t="shared" si="7"/>
        <v>0</v>
      </c>
      <c r="BI98" s="150">
        <f t="shared" si="8"/>
        <v>0</v>
      </c>
      <c r="BJ98" s="19" t="s">
        <v>76</v>
      </c>
      <c r="BK98" s="150">
        <f t="shared" si="9"/>
        <v>0</v>
      </c>
      <c r="BL98" s="19" t="s">
        <v>98</v>
      </c>
      <c r="BM98" s="149" t="s">
        <v>3694</v>
      </c>
    </row>
    <row r="99" spans="2:65" s="1" customFormat="1" ht="24.15" customHeight="1">
      <c r="B99" s="137"/>
      <c r="C99" s="138" t="s">
        <v>458</v>
      </c>
      <c r="D99" s="138" t="s">
        <v>411</v>
      </c>
      <c r="E99" s="139" t="s">
        <v>3695</v>
      </c>
      <c r="F99" s="140" t="s">
        <v>3696</v>
      </c>
      <c r="G99" s="141" t="s">
        <v>561</v>
      </c>
      <c r="H99" s="142">
        <v>1</v>
      </c>
      <c r="I99" s="143"/>
      <c r="J99" s="144">
        <f t="shared" si="0"/>
        <v>0</v>
      </c>
      <c r="K99" s="140" t="s">
        <v>3327</v>
      </c>
      <c r="L99" s="34"/>
      <c r="M99" s="145" t="s">
        <v>3</v>
      </c>
      <c r="N99" s="146" t="s">
        <v>43</v>
      </c>
      <c r="P99" s="147">
        <f t="shared" si="1"/>
        <v>0</v>
      </c>
      <c r="Q99" s="147">
        <v>0</v>
      </c>
      <c r="R99" s="147">
        <f t="shared" si="2"/>
        <v>0</v>
      </c>
      <c r="S99" s="147">
        <v>0</v>
      </c>
      <c r="T99" s="148">
        <f t="shared" si="3"/>
        <v>0</v>
      </c>
      <c r="AR99" s="149" t="s">
        <v>98</v>
      </c>
      <c r="AT99" s="149" t="s">
        <v>411</v>
      </c>
      <c r="AU99" s="149" t="s">
        <v>80</v>
      </c>
      <c r="AY99" s="19" t="s">
        <v>408</v>
      </c>
      <c r="BE99" s="150">
        <f t="shared" si="4"/>
        <v>0</v>
      </c>
      <c r="BF99" s="150">
        <f t="shared" si="5"/>
        <v>0</v>
      </c>
      <c r="BG99" s="150">
        <f t="shared" si="6"/>
        <v>0</v>
      </c>
      <c r="BH99" s="150">
        <f t="shared" si="7"/>
        <v>0</v>
      </c>
      <c r="BI99" s="150">
        <f t="shared" si="8"/>
        <v>0</v>
      </c>
      <c r="BJ99" s="19" t="s">
        <v>76</v>
      </c>
      <c r="BK99" s="150">
        <f t="shared" si="9"/>
        <v>0</v>
      </c>
      <c r="BL99" s="19" t="s">
        <v>98</v>
      </c>
      <c r="BM99" s="149" t="s">
        <v>3697</v>
      </c>
    </row>
    <row r="100" spans="2:65" s="1" customFormat="1" ht="24.15" customHeight="1">
      <c r="B100" s="137"/>
      <c r="C100" s="138" t="s">
        <v>470</v>
      </c>
      <c r="D100" s="138" t="s">
        <v>411</v>
      </c>
      <c r="E100" s="139" t="s">
        <v>3698</v>
      </c>
      <c r="F100" s="140" t="s">
        <v>3699</v>
      </c>
      <c r="G100" s="141" t="s">
        <v>561</v>
      </c>
      <c r="H100" s="142">
        <v>30</v>
      </c>
      <c r="I100" s="143"/>
      <c r="J100" s="144">
        <f t="shared" si="0"/>
        <v>0</v>
      </c>
      <c r="K100" s="140" t="s">
        <v>3327</v>
      </c>
      <c r="L100" s="34"/>
      <c r="M100" s="145" t="s">
        <v>3</v>
      </c>
      <c r="N100" s="146" t="s">
        <v>43</v>
      </c>
      <c r="P100" s="147">
        <f t="shared" si="1"/>
        <v>0</v>
      </c>
      <c r="Q100" s="147">
        <v>0</v>
      </c>
      <c r="R100" s="147">
        <f t="shared" si="2"/>
        <v>0</v>
      </c>
      <c r="S100" s="147">
        <v>0</v>
      </c>
      <c r="T100" s="148">
        <f t="shared" si="3"/>
        <v>0</v>
      </c>
      <c r="AR100" s="149" t="s">
        <v>3700</v>
      </c>
      <c r="AT100" s="149" t="s">
        <v>411</v>
      </c>
      <c r="AU100" s="149" t="s">
        <v>80</v>
      </c>
      <c r="AY100" s="19" t="s">
        <v>408</v>
      </c>
      <c r="BE100" s="150">
        <f t="shared" si="4"/>
        <v>0</v>
      </c>
      <c r="BF100" s="150">
        <f t="shared" si="5"/>
        <v>0</v>
      </c>
      <c r="BG100" s="150">
        <f t="shared" si="6"/>
        <v>0</v>
      </c>
      <c r="BH100" s="150">
        <f t="shared" si="7"/>
        <v>0</v>
      </c>
      <c r="BI100" s="150">
        <f t="shared" si="8"/>
        <v>0</v>
      </c>
      <c r="BJ100" s="19" t="s">
        <v>76</v>
      </c>
      <c r="BK100" s="150">
        <f t="shared" si="9"/>
        <v>0</v>
      </c>
      <c r="BL100" s="19" t="s">
        <v>3700</v>
      </c>
      <c r="BM100" s="149" t="s">
        <v>3701</v>
      </c>
    </row>
    <row r="101" spans="2:65" s="11" customFormat="1" ht="22.8" customHeight="1">
      <c r="B101" s="125"/>
      <c r="D101" s="126" t="s">
        <v>71</v>
      </c>
      <c r="E101" s="135" t="s">
        <v>1899</v>
      </c>
      <c r="F101" s="135" t="s">
        <v>1900</v>
      </c>
      <c r="I101" s="128"/>
      <c r="J101" s="136">
        <f>BK101</f>
        <v>0</v>
      </c>
      <c r="L101" s="125"/>
      <c r="M101" s="130"/>
      <c r="P101" s="131">
        <f>SUM(P102:P112)</f>
        <v>0</v>
      </c>
      <c r="R101" s="131">
        <f>SUM(R102:R112)</f>
        <v>0.194162</v>
      </c>
      <c r="T101" s="132">
        <f>SUM(T102:T112)</f>
        <v>0</v>
      </c>
      <c r="AR101" s="126" t="s">
        <v>80</v>
      </c>
      <c r="AT101" s="133" t="s">
        <v>71</v>
      </c>
      <c r="AU101" s="133" t="s">
        <v>76</v>
      </c>
      <c r="AY101" s="126" t="s">
        <v>408</v>
      </c>
      <c r="BK101" s="134">
        <f>SUM(BK102:BK112)</f>
        <v>0</v>
      </c>
    </row>
    <row r="102" spans="2:65" s="1" customFormat="1" ht="44.25" customHeight="1">
      <c r="B102" s="137"/>
      <c r="C102" s="138" t="s">
        <v>107</v>
      </c>
      <c r="D102" s="138" t="s">
        <v>411</v>
      </c>
      <c r="E102" s="139" t="s">
        <v>3404</v>
      </c>
      <c r="F102" s="140" t="s">
        <v>3702</v>
      </c>
      <c r="G102" s="141" t="s">
        <v>650</v>
      </c>
      <c r="H102" s="142">
        <v>22.1</v>
      </c>
      <c r="I102" s="143"/>
      <c r="J102" s="144">
        <f>ROUND(I102*H102,2)</f>
        <v>0</v>
      </c>
      <c r="K102" s="140" t="s">
        <v>414</v>
      </c>
      <c r="L102" s="34"/>
      <c r="M102" s="145" t="s">
        <v>3</v>
      </c>
      <c r="N102" s="146" t="s">
        <v>43</v>
      </c>
      <c r="P102" s="147">
        <f>O102*H102</f>
        <v>0</v>
      </c>
      <c r="Q102" s="147">
        <v>2.2000000000000001E-4</v>
      </c>
      <c r="R102" s="147">
        <f>Q102*H102</f>
        <v>4.8620000000000009E-3</v>
      </c>
      <c r="S102" s="147">
        <v>0</v>
      </c>
      <c r="T102" s="148">
        <f>S102*H102</f>
        <v>0</v>
      </c>
      <c r="AR102" s="149" t="s">
        <v>98</v>
      </c>
      <c r="AT102" s="149" t="s">
        <v>411</v>
      </c>
      <c r="AU102" s="149" t="s">
        <v>80</v>
      </c>
      <c r="AY102" s="19" t="s">
        <v>408</v>
      </c>
      <c r="BE102" s="150">
        <f>IF(N102="základní",J102,0)</f>
        <v>0</v>
      </c>
      <c r="BF102" s="150">
        <f>IF(N102="snížená",J102,0)</f>
        <v>0</v>
      </c>
      <c r="BG102" s="150">
        <f>IF(N102="zákl. přenesená",J102,0)</f>
        <v>0</v>
      </c>
      <c r="BH102" s="150">
        <f>IF(N102="sníž. přenesená",J102,0)</f>
        <v>0</v>
      </c>
      <c r="BI102" s="150">
        <f>IF(N102="nulová",J102,0)</f>
        <v>0</v>
      </c>
      <c r="BJ102" s="19" t="s">
        <v>76</v>
      </c>
      <c r="BK102" s="150">
        <f>ROUND(I102*H102,2)</f>
        <v>0</v>
      </c>
      <c r="BL102" s="19" t="s">
        <v>98</v>
      </c>
      <c r="BM102" s="149" t="s">
        <v>3703</v>
      </c>
    </row>
    <row r="103" spans="2:65" s="1" customFormat="1">
      <c r="B103" s="34"/>
      <c r="D103" s="151" t="s">
        <v>417</v>
      </c>
      <c r="F103" s="152" t="s">
        <v>3407</v>
      </c>
      <c r="I103" s="153"/>
      <c r="L103" s="34"/>
      <c r="M103" s="154"/>
      <c r="T103" s="55"/>
      <c r="AT103" s="19" t="s">
        <v>417</v>
      </c>
      <c r="AU103" s="19" t="s">
        <v>80</v>
      </c>
    </row>
    <row r="104" spans="2:65" s="12" customFormat="1">
      <c r="B104" s="155"/>
      <c r="D104" s="156" t="s">
        <v>419</v>
      </c>
      <c r="E104" s="157" t="s">
        <v>3</v>
      </c>
      <c r="F104" s="158" t="s">
        <v>3704</v>
      </c>
      <c r="H104" s="159">
        <v>17</v>
      </c>
      <c r="I104" s="160"/>
      <c r="L104" s="155"/>
      <c r="M104" s="161"/>
      <c r="T104" s="162"/>
      <c r="AT104" s="157" t="s">
        <v>419</v>
      </c>
      <c r="AU104" s="157" t="s">
        <v>80</v>
      </c>
      <c r="AV104" s="12" t="s">
        <v>80</v>
      </c>
      <c r="AW104" s="12" t="s">
        <v>33</v>
      </c>
      <c r="AX104" s="12" t="s">
        <v>76</v>
      </c>
      <c r="AY104" s="157" t="s">
        <v>408</v>
      </c>
    </row>
    <row r="105" spans="2:65" s="12" customFormat="1">
      <c r="B105" s="155"/>
      <c r="D105" s="156" t="s">
        <v>419</v>
      </c>
      <c r="F105" s="158" t="s">
        <v>3705</v>
      </c>
      <c r="H105" s="159">
        <v>22.1</v>
      </c>
      <c r="I105" s="160"/>
      <c r="L105" s="155"/>
      <c r="M105" s="161"/>
      <c r="T105" s="162"/>
      <c r="AT105" s="157" t="s">
        <v>419</v>
      </c>
      <c r="AU105" s="157" t="s">
        <v>80</v>
      </c>
      <c r="AV105" s="12" t="s">
        <v>80</v>
      </c>
      <c r="AW105" s="12" t="s">
        <v>4</v>
      </c>
      <c r="AX105" s="12" t="s">
        <v>76</v>
      </c>
      <c r="AY105" s="157" t="s">
        <v>408</v>
      </c>
    </row>
    <row r="106" spans="2:65" s="1" customFormat="1" ht="24.15" customHeight="1">
      <c r="B106" s="137"/>
      <c r="C106" s="177" t="s">
        <v>482</v>
      </c>
      <c r="D106" s="177" t="s">
        <v>513</v>
      </c>
      <c r="E106" s="178" t="s">
        <v>3706</v>
      </c>
      <c r="F106" s="179" t="s">
        <v>3707</v>
      </c>
      <c r="G106" s="180" t="s">
        <v>117</v>
      </c>
      <c r="H106" s="181">
        <v>19.5</v>
      </c>
      <c r="I106" s="182"/>
      <c r="J106" s="183">
        <f>ROUND(I106*H106,2)</f>
        <v>0</v>
      </c>
      <c r="K106" s="179" t="s">
        <v>414</v>
      </c>
      <c r="L106" s="184"/>
      <c r="M106" s="185" t="s">
        <v>3</v>
      </c>
      <c r="N106" s="186" t="s">
        <v>43</v>
      </c>
      <c r="P106" s="147">
        <f>O106*H106</f>
        <v>0</v>
      </c>
      <c r="Q106" s="147">
        <v>8.9999999999999993E-3</v>
      </c>
      <c r="R106" s="147">
        <f>Q106*H106</f>
        <v>0.17549999999999999</v>
      </c>
      <c r="S106" s="147">
        <v>0</v>
      </c>
      <c r="T106" s="148">
        <f>S106*H106</f>
        <v>0</v>
      </c>
      <c r="AR106" s="149" t="s">
        <v>616</v>
      </c>
      <c r="AT106" s="149" t="s">
        <v>513</v>
      </c>
      <c r="AU106" s="149" t="s">
        <v>80</v>
      </c>
      <c r="AY106" s="19" t="s">
        <v>408</v>
      </c>
      <c r="BE106" s="150">
        <f>IF(N106="základní",J106,0)</f>
        <v>0</v>
      </c>
      <c r="BF106" s="150">
        <f>IF(N106="snížená",J106,0)</f>
        <v>0</v>
      </c>
      <c r="BG106" s="150">
        <f>IF(N106="zákl. přenesená",J106,0)</f>
        <v>0</v>
      </c>
      <c r="BH106" s="150">
        <f>IF(N106="sníž. přenesená",J106,0)</f>
        <v>0</v>
      </c>
      <c r="BI106" s="150">
        <f>IF(N106="nulová",J106,0)</f>
        <v>0</v>
      </c>
      <c r="BJ106" s="19" t="s">
        <v>76</v>
      </c>
      <c r="BK106" s="150">
        <f>ROUND(I106*H106,2)</f>
        <v>0</v>
      </c>
      <c r="BL106" s="19" t="s">
        <v>98</v>
      </c>
      <c r="BM106" s="149" t="s">
        <v>3708</v>
      </c>
    </row>
    <row r="107" spans="2:65" s="12" customFormat="1">
      <c r="B107" s="155"/>
      <c r="D107" s="156" t="s">
        <v>419</v>
      </c>
      <c r="E107" s="157" t="s">
        <v>3</v>
      </c>
      <c r="F107" s="158" t="s">
        <v>3709</v>
      </c>
      <c r="H107" s="159">
        <v>15</v>
      </c>
      <c r="I107" s="160"/>
      <c r="L107" s="155"/>
      <c r="M107" s="161"/>
      <c r="T107" s="162"/>
      <c r="AT107" s="157" t="s">
        <v>419</v>
      </c>
      <c r="AU107" s="157" t="s">
        <v>80</v>
      </c>
      <c r="AV107" s="12" t="s">
        <v>80</v>
      </c>
      <c r="AW107" s="12" t="s">
        <v>33</v>
      </c>
      <c r="AX107" s="12" t="s">
        <v>76</v>
      </c>
      <c r="AY107" s="157" t="s">
        <v>408</v>
      </c>
    </row>
    <row r="108" spans="2:65" s="12" customFormat="1">
      <c r="B108" s="155"/>
      <c r="D108" s="156" t="s">
        <v>419</v>
      </c>
      <c r="F108" s="158" t="s">
        <v>3710</v>
      </c>
      <c r="H108" s="159">
        <v>19.5</v>
      </c>
      <c r="I108" s="160"/>
      <c r="L108" s="155"/>
      <c r="M108" s="161"/>
      <c r="T108" s="162"/>
      <c r="AT108" s="157" t="s">
        <v>419</v>
      </c>
      <c r="AU108" s="157" t="s">
        <v>80</v>
      </c>
      <c r="AV108" s="12" t="s">
        <v>80</v>
      </c>
      <c r="AW108" s="12" t="s">
        <v>4</v>
      </c>
      <c r="AX108" s="12" t="s">
        <v>76</v>
      </c>
      <c r="AY108" s="157" t="s">
        <v>408</v>
      </c>
    </row>
    <row r="109" spans="2:65" s="1" customFormat="1" ht="33" customHeight="1">
      <c r="B109" s="137"/>
      <c r="C109" s="177" t="s">
        <v>84</v>
      </c>
      <c r="D109" s="177" t="s">
        <v>513</v>
      </c>
      <c r="E109" s="178" t="s">
        <v>3711</v>
      </c>
      <c r="F109" s="179" t="s">
        <v>3712</v>
      </c>
      <c r="G109" s="180" t="s">
        <v>117</v>
      </c>
      <c r="H109" s="181">
        <v>2.6</v>
      </c>
      <c r="I109" s="182"/>
      <c r="J109" s="183">
        <f>ROUND(I109*H109,2)</f>
        <v>0</v>
      </c>
      <c r="K109" s="179" t="s">
        <v>414</v>
      </c>
      <c r="L109" s="184"/>
      <c r="M109" s="185" t="s">
        <v>3</v>
      </c>
      <c r="N109" s="186" t="s">
        <v>43</v>
      </c>
      <c r="P109" s="147">
        <f>O109*H109</f>
        <v>0</v>
      </c>
      <c r="Q109" s="147">
        <v>3.0000000000000001E-3</v>
      </c>
      <c r="R109" s="147">
        <f>Q109*H109</f>
        <v>7.8000000000000005E-3</v>
      </c>
      <c r="S109" s="147">
        <v>0</v>
      </c>
      <c r="T109" s="148">
        <f>S109*H109</f>
        <v>0</v>
      </c>
      <c r="AR109" s="149" t="s">
        <v>616</v>
      </c>
      <c r="AT109" s="149" t="s">
        <v>513</v>
      </c>
      <c r="AU109" s="149" t="s">
        <v>80</v>
      </c>
      <c r="AY109" s="19" t="s">
        <v>408</v>
      </c>
      <c r="BE109" s="150">
        <f>IF(N109="základní",J109,0)</f>
        <v>0</v>
      </c>
      <c r="BF109" s="150">
        <f>IF(N109="snížená",J109,0)</f>
        <v>0</v>
      </c>
      <c r="BG109" s="150">
        <f>IF(N109="zákl. přenesená",J109,0)</f>
        <v>0</v>
      </c>
      <c r="BH109" s="150">
        <f>IF(N109="sníž. přenesená",J109,0)</f>
        <v>0</v>
      </c>
      <c r="BI109" s="150">
        <f>IF(N109="nulová",J109,0)</f>
        <v>0</v>
      </c>
      <c r="BJ109" s="19" t="s">
        <v>76</v>
      </c>
      <c r="BK109" s="150">
        <f>ROUND(I109*H109,2)</f>
        <v>0</v>
      </c>
      <c r="BL109" s="19" t="s">
        <v>98</v>
      </c>
      <c r="BM109" s="149" t="s">
        <v>3713</v>
      </c>
    </row>
    <row r="110" spans="2:65" s="12" customFormat="1">
      <c r="B110" s="155"/>
      <c r="D110" s="156" t="s">
        <v>419</v>
      </c>
      <c r="E110" s="157" t="s">
        <v>3</v>
      </c>
      <c r="F110" s="158" t="s">
        <v>3714</v>
      </c>
      <c r="H110" s="159">
        <v>2</v>
      </c>
      <c r="I110" s="160"/>
      <c r="L110" s="155"/>
      <c r="M110" s="161"/>
      <c r="T110" s="162"/>
      <c r="AT110" s="157" t="s">
        <v>419</v>
      </c>
      <c r="AU110" s="157" t="s">
        <v>80</v>
      </c>
      <c r="AV110" s="12" t="s">
        <v>80</v>
      </c>
      <c r="AW110" s="12" t="s">
        <v>33</v>
      </c>
      <c r="AX110" s="12" t="s">
        <v>76</v>
      </c>
      <c r="AY110" s="157" t="s">
        <v>408</v>
      </c>
    </row>
    <row r="111" spans="2:65" s="12" customFormat="1">
      <c r="B111" s="155"/>
      <c r="D111" s="156" t="s">
        <v>419</v>
      </c>
      <c r="F111" s="158" t="s">
        <v>3715</v>
      </c>
      <c r="H111" s="159">
        <v>2.6</v>
      </c>
      <c r="I111" s="160"/>
      <c r="L111" s="155"/>
      <c r="M111" s="161"/>
      <c r="T111" s="162"/>
      <c r="AT111" s="157" t="s">
        <v>419</v>
      </c>
      <c r="AU111" s="157" t="s">
        <v>80</v>
      </c>
      <c r="AV111" s="12" t="s">
        <v>80</v>
      </c>
      <c r="AW111" s="12" t="s">
        <v>4</v>
      </c>
      <c r="AX111" s="12" t="s">
        <v>76</v>
      </c>
      <c r="AY111" s="157" t="s">
        <v>408</v>
      </c>
    </row>
    <row r="112" spans="2:65" s="1" customFormat="1" ht="16.5" customHeight="1">
      <c r="B112" s="137"/>
      <c r="C112" s="177" t="s">
        <v>9</v>
      </c>
      <c r="D112" s="177" t="s">
        <v>513</v>
      </c>
      <c r="E112" s="178" t="s">
        <v>3716</v>
      </c>
      <c r="F112" s="179" t="s">
        <v>3717</v>
      </c>
      <c r="G112" s="180" t="s">
        <v>112</v>
      </c>
      <c r="H112" s="181">
        <v>30</v>
      </c>
      <c r="I112" s="182"/>
      <c r="J112" s="183">
        <f>ROUND(I112*H112,2)</f>
        <v>0</v>
      </c>
      <c r="K112" s="179" t="s">
        <v>3327</v>
      </c>
      <c r="L112" s="184"/>
      <c r="M112" s="185" t="s">
        <v>3</v>
      </c>
      <c r="N112" s="186" t="s">
        <v>43</v>
      </c>
      <c r="P112" s="147">
        <f>O112*H112</f>
        <v>0</v>
      </c>
      <c r="Q112" s="147">
        <v>2.0000000000000001E-4</v>
      </c>
      <c r="R112" s="147">
        <f>Q112*H112</f>
        <v>6.0000000000000001E-3</v>
      </c>
      <c r="S112" s="147">
        <v>0</v>
      </c>
      <c r="T112" s="148">
        <f>S112*H112</f>
        <v>0</v>
      </c>
      <c r="AR112" s="149" t="s">
        <v>616</v>
      </c>
      <c r="AT112" s="149" t="s">
        <v>513</v>
      </c>
      <c r="AU112" s="149" t="s">
        <v>80</v>
      </c>
      <c r="AY112" s="19" t="s">
        <v>408</v>
      </c>
      <c r="BE112" s="150">
        <f>IF(N112="základní",J112,0)</f>
        <v>0</v>
      </c>
      <c r="BF112" s="150">
        <f>IF(N112="snížená",J112,0)</f>
        <v>0</v>
      </c>
      <c r="BG112" s="150">
        <f>IF(N112="zákl. přenesená",J112,0)</f>
        <v>0</v>
      </c>
      <c r="BH112" s="150">
        <f>IF(N112="sníž. přenesená",J112,0)</f>
        <v>0</v>
      </c>
      <c r="BI112" s="150">
        <f>IF(N112="nulová",J112,0)</f>
        <v>0</v>
      </c>
      <c r="BJ112" s="19" t="s">
        <v>76</v>
      </c>
      <c r="BK112" s="150">
        <f>ROUND(I112*H112,2)</f>
        <v>0</v>
      </c>
      <c r="BL112" s="19" t="s">
        <v>98</v>
      </c>
      <c r="BM112" s="149" t="s">
        <v>3718</v>
      </c>
    </row>
    <row r="113" spans="2:65" s="11" customFormat="1" ht="22.8" customHeight="1">
      <c r="B113" s="125"/>
      <c r="D113" s="126" t="s">
        <v>71</v>
      </c>
      <c r="E113" s="135" t="s">
        <v>3719</v>
      </c>
      <c r="F113" s="135" t="s">
        <v>3720</v>
      </c>
      <c r="I113" s="128"/>
      <c r="J113" s="136">
        <f>BK113</f>
        <v>0</v>
      </c>
      <c r="L113" s="125"/>
      <c r="M113" s="130"/>
      <c r="P113" s="131">
        <f>SUM(P114:P117)</f>
        <v>0</v>
      </c>
      <c r="R113" s="131">
        <f>SUM(R114:R117)</f>
        <v>0</v>
      </c>
      <c r="T113" s="132">
        <f>SUM(T114:T117)</f>
        <v>0</v>
      </c>
      <c r="AR113" s="126" t="s">
        <v>80</v>
      </c>
      <c r="AT113" s="133" t="s">
        <v>71</v>
      </c>
      <c r="AU113" s="133" t="s">
        <v>76</v>
      </c>
      <c r="AY113" s="126" t="s">
        <v>408</v>
      </c>
      <c r="BK113" s="134">
        <f>SUM(BK114:BK117)</f>
        <v>0</v>
      </c>
    </row>
    <row r="114" spans="2:65" s="1" customFormat="1" ht="44.25" customHeight="1">
      <c r="B114" s="137"/>
      <c r="C114" s="138" t="s">
        <v>89</v>
      </c>
      <c r="D114" s="138" t="s">
        <v>411</v>
      </c>
      <c r="E114" s="139" t="s">
        <v>3721</v>
      </c>
      <c r="F114" s="140" t="s">
        <v>3722</v>
      </c>
      <c r="G114" s="141" t="s">
        <v>3723</v>
      </c>
      <c r="H114" s="209"/>
      <c r="I114" s="143"/>
      <c r="J114" s="144">
        <f>ROUND(I114*H114,2)</f>
        <v>0</v>
      </c>
      <c r="K114" s="140" t="s">
        <v>414</v>
      </c>
      <c r="L114" s="34"/>
      <c r="M114" s="145" t="s">
        <v>3</v>
      </c>
      <c r="N114" s="146" t="s">
        <v>43</v>
      </c>
      <c r="P114" s="147">
        <f>O114*H114</f>
        <v>0</v>
      </c>
      <c r="Q114" s="147">
        <v>0</v>
      </c>
      <c r="R114" s="147">
        <f>Q114*H114</f>
        <v>0</v>
      </c>
      <c r="S114" s="147">
        <v>0</v>
      </c>
      <c r="T114" s="148">
        <f>S114*H114</f>
        <v>0</v>
      </c>
      <c r="AR114" s="149" t="s">
        <v>98</v>
      </c>
      <c r="AT114" s="149" t="s">
        <v>411</v>
      </c>
      <c r="AU114" s="149" t="s">
        <v>80</v>
      </c>
      <c r="AY114" s="19" t="s">
        <v>408</v>
      </c>
      <c r="BE114" s="150">
        <f>IF(N114="základní",J114,0)</f>
        <v>0</v>
      </c>
      <c r="BF114" s="150">
        <f>IF(N114="snížená",J114,0)</f>
        <v>0</v>
      </c>
      <c r="BG114" s="150">
        <f>IF(N114="zákl. přenesená",J114,0)</f>
        <v>0</v>
      </c>
      <c r="BH114" s="150">
        <f>IF(N114="sníž. přenesená",J114,0)</f>
        <v>0</v>
      </c>
      <c r="BI114" s="150">
        <f>IF(N114="nulová",J114,0)</f>
        <v>0</v>
      </c>
      <c r="BJ114" s="19" t="s">
        <v>76</v>
      </c>
      <c r="BK114" s="150">
        <f>ROUND(I114*H114,2)</f>
        <v>0</v>
      </c>
      <c r="BL114" s="19" t="s">
        <v>98</v>
      </c>
      <c r="BM114" s="149" t="s">
        <v>3724</v>
      </c>
    </row>
    <row r="115" spans="2:65" s="1" customFormat="1">
      <c r="B115" s="34"/>
      <c r="D115" s="151" t="s">
        <v>417</v>
      </c>
      <c r="F115" s="152" t="s">
        <v>3725</v>
      </c>
      <c r="I115" s="153"/>
      <c r="L115" s="34"/>
      <c r="M115" s="154"/>
      <c r="T115" s="55"/>
      <c r="AT115" s="19" t="s">
        <v>417</v>
      </c>
      <c r="AU115" s="19" t="s">
        <v>80</v>
      </c>
    </row>
    <row r="116" spans="2:65" s="1" customFormat="1" ht="49.05" customHeight="1">
      <c r="B116" s="137"/>
      <c r="C116" s="138" t="s">
        <v>92</v>
      </c>
      <c r="D116" s="138" t="s">
        <v>411</v>
      </c>
      <c r="E116" s="139" t="s">
        <v>3726</v>
      </c>
      <c r="F116" s="140" t="s">
        <v>3727</v>
      </c>
      <c r="G116" s="141" t="s">
        <v>3723</v>
      </c>
      <c r="H116" s="209"/>
      <c r="I116" s="143"/>
      <c r="J116" s="144">
        <f>ROUND(I116*H116,2)</f>
        <v>0</v>
      </c>
      <c r="K116" s="140" t="s">
        <v>414</v>
      </c>
      <c r="L116" s="34"/>
      <c r="M116" s="145" t="s">
        <v>3</v>
      </c>
      <c r="N116" s="146" t="s">
        <v>43</v>
      </c>
      <c r="P116" s="147">
        <f>O116*H116</f>
        <v>0</v>
      </c>
      <c r="Q116" s="147">
        <v>0</v>
      </c>
      <c r="R116" s="147">
        <f>Q116*H116</f>
        <v>0</v>
      </c>
      <c r="S116" s="147">
        <v>0</v>
      </c>
      <c r="T116" s="148">
        <f>S116*H116</f>
        <v>0</v>
      </c>
      <c r="AR116" s="149" t="s">
        <v>98</v>
      </c>
      <c r="AT116" s="149" t="s">
        <v>411</v>
      </c>
      <c r="AU116" s="149" t="s">
        <v>80</v>
      </c>
      <c r="AY116" s="19" t="s">
        <v>408</v>
      </c>
      <c r="BE116" s="150">
        <f>IF(N116="základní",J116,0)</f>
        <v>0</v>
      </c>
      <c r="BF116" s="150">
        <f>IF(N116="snížená",J116,0)</f>
        <v>0</v>
      </c>
      <c r="BG116" s="150">
        <f>IF(N116="zákl. přenesená",J116,0)</f>
        <v>0</v>
      </c>
      <c r="BH116" s="150">
        <f>IF(N116="sníž. přenesená",J116,0)</f>
        <v>0</v>
      </c>
      <c r="BI116" s="150">
        <f>IF(N116="nulová",J116,0)</f>
        <v>0</v>
      </c>
      <c r="BJ116" s="19" t="s">
        <v>76</v>
      </c>
      <c r="BK116" s="150">
        <f>ROUND(I116*H116,2)</f>
        <v>0</v>
      </c>
      <c r="BL116" s="19" t="s">
        <v>98</v>
      </c>
      <c r="BM116" s="149" t="s">
        <v>3728</v>
      </c>
    </row>
    <row r="117" spans="2:65" s="1" customFormat="1">
      <c r="B117" s="34"/>
      <c r="D117" s="151" t="s">
        <v>417</v>
      </c>
      <c r="F117" s="152" t="s">
        <v>3729</v>
      </c>
      <c r="I117" s="153"/>
      <c r="L117" s="34"/>
      <c r="M117" s="154"/>
      <c r="T117" s="55"/>
      <c r="AT117" s="19" t="s">
        <v>417</v>
      </c>
      <c r="AU117" s="19" t="s">
        <v>80</v>
      </c>
    </row>
    <row r="118" spans="2:65" s="11" customFormat="1" ht="22.8" customHeight="1">
      <c r="B118" s="125"/>
      <c r="D118" s="126" t="s">
        <v>71</v>
      </c>
      <c r="E118" s="135" t="s">
        <v>3730</v>
      </c>
      <c r="F118" s="135" t="s">
        <v>3731</v>
      </c>
      <c r="I118" s="128"/>
      <c r="J118" s="136">
        <f>BK118</f>
        <v>0</v>
      </c>
      <c r="L118" s="125"/>
      <c r="M118" s="130"/>
      <c r="P118" s="131">
        <f>SUM(P119:P181)</f>
        <v>0</v>
      </c>
      <c r="R118" s="131">
        <f>SUM(R119:R181)</f>
        <v>1.8742560000000001</v>
      </c>
      <c r="T118" s="132">
        <f>SUM(T119:T181)</f>
        <v>0</v>
      </c>
      <c r="AR118" s="126" t="s">
        <v>80</v>
      </c>
      <c r="AT118" s="133" t="s">
        <v>71</v>
      </c>
      <c r="AU118" s="133" t="s">
        <v>76</v>
      </c>
      <c r="AY118" s="126" t="s">
        <v>408</v>
      </c>
      <c r="BK118" s="134">
        <f>SUM(BK119:BK181)</f>
        <v>0</v>
      </c>
    </row>
    <row r="119" spans="2:65" s="1" customFormat="1" ht="37.799999999999997" customHeight="1">
      <c r="B119" s="137"/>
      <c r="C119" s="138" t="s">
        <v>95</v>
      </c>
      <c r="D119" s="138" t="s">
        <v>411</v>
      </c>
      <c r="E119" s="139" t="s">
        <v>3732</v>
      </c>
      <c r="F119" s="140" t="s">
        <v>3733</v>
      </c>
      <c r="G119" s="141" t="s">
        <v>561</v>
      </c>
      <c r="H119" s="142">
        <v>1</v>
      </c>
      <c r="I119" s="143"/>
      <c r="J119" s="144">
        <f>ROUND(I119*H119,2)</f>
        <v>0</v>
      </c>
      <c r="K119" s="140" t="s">
        <v>414</v>
      </c>
      <c r="L119" s="34"/>
      <c r="M119" s="145" t="s">
        <v>3</v>
      </c>
      <c r="N119" s="146" t="s">
        <v>43</v>
      </c>
      <c r="P119" s="147">
        <f>O119*H119</f>
        <v>0</v>
      </c>
      <c r="Q119" s="147">
        <v>0</v>
      </c>
      <c r="R119" s="147">
        <f>Q119*H119</f>
        <v>0</v>
      </c>
      <c r="S119" s="147">
        <v>0</v>
      </c>
      <c r="T119" s="148">
        <f>S119*H119</f>
        <v>0</v>
      </c>
      <c r="AR119" s="149" t="s">
        <v>98</v>
      </c>
      <c r="AT119" s="149" t="s">
        <v>411</v>
      </c>
      <c r="AU119" s="149" t="s">
        <v>80</v>
      </c>
      <c r="AY119" s="19" t="s">
        <v>408</v>
      </c>
      <c r="BE119" s="150">
        <f>IF(N119="základní",J119,0)</f>
        <v>0</v>
      </c>
      <c r="BF119" s="150">
        <f>IF(N119="snížená",J119,0)</f>
        <v>0</v>
      </c>
      <c r="BG119" s="150">
        <f>IF(N119="zákl. přenesená",J119,0)</f>
        <v>0</v>
      </c>
      <c r="BH119" s="150">
        <f>IF(N119="sníž. přenesená",J119,0)</f>
        <v>0</v>
      </c>
      <c r="BI119" s="150">
        <f>IF(N119="nulová",J119,0)</f>
        <v>0</v>
      </c>
      <c r="BJ119" s="19" t="s">
        <v>76</v>
      </c>
      <c r="BK119" s="150">
        <f>ROUND(I119*H119,2)</f>
        <v>0</v>
      </c>
      <c r="BL119" s="19" t="s">
        <v>98</v>
      </c>
      <c r="BM119" s="149" t="s">
        <v>3734</v>
      </c>
    </row>
    <row r="120" spans="2:65" s="1" customFormat="1">
      <c r="B120" s="34"/>
      <c r="D120" s="151" t="s">
        <v>417</v>
      </c>
      <c r="F120" s="152" t="s">
        <v>3735</v>
      </c>
      <c r="I120" s="153"/>
      <c r="L120" s="34"/>
      <c r="M120" s="154"/>
      <c r="T120" s="55"/>
      <c r="AT120" s="19" t="s">
        <v>417</v>
      </c>
      <c r="AU120" s="19" t="s">
        <v>80</v>
      </c>
    </row>
    <row r="121" spans="2:65" s="1" customFormat="1" ht="66.75" customHeight="1">
      <c r="B121" s="137"/>
      <c r="C121" s="177" t="s">
        <v>98</v>
      </c>
      <c r="D121" s="177" t="s">
        <v>513</v>
      </c>
      <c r="E121" s="178" t="s">
        <v>3736</v>
      </c>
      <c r="F121" s="179" t="s">
        <v>3737</v>
      </c>
      <c r="G121" s="180" t="s">
        <v>561</v>
      </c>
      <c r="H121" s="181">
        <v>1</v>
      </c>
      <c r="I121" s="182"/>
      <c r="J121" s="183">
        <f>ROUND(I121*H121,2)</f>
        <v>0</v>
      </c>
      <c r="K121" s="179" t="s">
        <v>3327</v>
      </c>
      <c r="L121" s="184"/>
      <c r="M121" s="185" t="s">
        <v>3</v>
      </c>
      <c r="N121" s="186" t="s">
        <v>43</v>
      </c>
      <c r="P121" s="147">
        <f>O121*H121</f>
        <v>0</v>
      </c>
      <c r="Q121" s="147">
        <v>0.185</v>
      </c>
      <c r="R121" s="147">
        <f>Q121*H121</f>
        <v>0.185</v>
      </c>
      <c r="S121" s="147">
        <v>0</v>
      </c>
      <c r="T121" s="148">
        <f>S121*H121</f>
        <v>0</v>
      </c>
      <c r="AR121" s="149" t="s">
        <v>616</v>
      </c>
      <c r="AT121" s="149" t="s">
        <v>513</v>
      </c>
      <c r="AU121" s="149" t="s">
        <v>80</v>
      </c>
      <c r="AY121" s="19" t="s">
        <v>408</v>
      </c>
      <c r="BE121" s="150">
        <f>IF(N121="základní",J121,0)</f>
        <v>0</v>
      </c>
      <c r="BF121" s="150">
        <f>IF(N121="snížená",J121,0)</f>
        <v>0</v>
      </c>
      <c r="BG121" s="150">
        <f>IF(N121="zákl. přenesená",J121,0)</f>
        <v>0</v>
      </c>
      <c r="BH121" s="150">
        <f>IF(N121="sníž. přenesená",J121,0)</f>
        <v>0</v>
      </c>
      <c r="BI121" s="150">
        <f>IF(N121="nulová",J121,0)</f>
        <v>0</v>
      </c>
      <c r="BJ121" s="19" t="s">
        <v>76</v>
      </c>
      <c r="BK121" s="150">
        <f>ROUND(I121*H121,2)</f>
        <v>0</v>
      </c>
      <c r="BL121" s="19" t="s">
        <v>98</v>
      </c>
      <c r="BM121" s="149" t="s">
        <v>3738</v>
      </c>
    </row>
    <row r="122" spans="2:65" s="12" customFormat="1">
      <c r="B122" s="155"/>
      <c r="D122" s="156" t="s">
        <v>419</v>
      </c>
      <c r="E122" s="157" t="s">
        <v>3</v>
      </c>
      <c r="F122" s="158" t="s">
        <v>76</v>
      </c>
      <c r="H122" s="159">
        <v>1</v>
      </c>
      <c r="I122" s="160"/>
      <c r="L122" s="155"/>
      <c r="M122" s="161"/>
      <c r="T122" s="162"/>
      <c r="AT122" s="157" t="s">
        <v>419</v>
      </c>
      <c r="AU122" s="157" t="s">
        <v>80</v>
      </c>
      <c r="AV122" s="12" t="s">
        <v>80</v>
      </c>
      <c r="AW122" s="12" t="s">
        <v>33</v>
      </c>
      <c r="AX122" s="12" t="s">
        <v>76</v>
      </c>
      <c r="AY122" s="157" t="s">
        <v>408</v>
      </c>
    </row>
    <row r="123" spans="2:65" s="1" customFormat="1" ht="24.15" customHeight="1">
      <c r="B123" s="137"/>
      <c r="C123" s="138" t="s">
        <v>520</v>
      </c>
      <c r="D123" s="138" t="s">
        <v>411</v>
      </c>
      <c r="E123" s="139" t="s">
        <v>3739</v>
      </c>
      <c r="F123" s="140" t="s">
        <v>1724</v>
      </c>
      <c r="G123" s="141" t="s">
        <v>561</v>
      </c>
      <c r="H123" s="142">
        <v>1</v>
      </c>
      <c r="I123" s="143"/>
      <c r="J123" s="144">
        <f>ROUND(I123*H123,2)</f>
        <v>0</v>
      </c>
      <c r="K123" s="140" t="s">
        <v>414</v>
      </c>
      <c r="L123" s="34"/>
      <c r="M123" s="145" t="s">
        <v>3</v>
      </c>
      <c r="N123" s="146" t="s">
        <v>43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3700</v>
      </c>
      <c r="AT123" s="149" t="s">
        <v>411</v>
      </c>
      <c r="AU123" s="149" t="s">
        <v>80</v>
      </c>
      <c r="AY123" s="19" t="s">
        <v>408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9" t="s">
        <v>76</v>
      </c>
      <c r="BK123" s="150">
        <f>ROUND(I123*H123,2)</f>
        <v>0</v>
      </c>
      <c r="BL123" s="19" t="s">
        <v>3700</v>
      </c>
      <c r="BM123" s="149" t="s">
        <v>3740</v>
      </c>
    </row>
    <row r="124" spans="2:65" s="1" customFormat="1">
      <c r="B124" s="34"/>
      <c r="D124" s="151" t="s">
        <v>417</v>
      </c>
      <c r="F124" s="152" t="s">
        <v>3741</v>
      </c>
      <c r="I124" s="153"/>
      <c r="L124" s="34"/>
      <c r="M124" s="154"/>
      <c r="T124" s="55"/>
      <c r="AT124" s="19" t="s">
        <v>417</v>
      </c>
      <c r="AU124" s="19" t="s">
        <v>80</v>
      </c>
    </row>
    <row r="125" spans="2:65" s="1" customFormat="1" ht="16.5" customHeight="1">
      <c r="B125" s="137"/>
      <c r="C125" s="177" t="s">
        <v>528</v>
      </c>
      <c r="D125" s="177" t="s">
        <v>513</v>
      </c>
      <c r="E125" s="178" t="s">
        <v>3742</v>
      </c>
      <c r="F125" s="179" t="s">
        <v>3743</v>
      </c>
      <c r="G125" s="180" t="s">
        <v>561</v>
      </c>
      <c r="H125" s="181">
        <v>1</v>
      </c>
      <c r="I125" s="182"/>
      <c r="J125" s="183">
        <f>ROUND(I125*H125,2)</f>
        <v>0</v>
      </c>
      <c r="K125" s="179" t="s">
        <v>414</v>
      </c>
      <c r="L125" s="184"/>
      <c r="M125" s="185" t="s">
        <v>3</v>
      </c>
      <c r="N125" s="186" t="s">
        <v>43</v>
      </c>
      <c r="P125" s="147">
        <f>O125*H125</f>
        <v>0</v>
      </c>
      <c r="Q125" s="147">
        <v>2.0000000000000001E-4</v>
      </c>
      <c r="R125" s="147">
        <f>Q125*H125</f>
        <v>2.0000000000000001E-4</v>
      </c>
      <c r="S125" s="147">
        <v>0</v>
      </c>
      <c r="T125" s="148">
        <f>S125*H125</f>
        <v>0</v>
      </c>
      <c r="AR125" s="149" t="s">
        <v>3700</v>
      </c>
      <c r="AT125" s="149" t="s">
        <v>513</v>
      </c>
      <c r="AU125" s="149" t="s">
        <v>80</v>
      </c>
      <c r="AY125" s="19" t="s">
        <v>408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9" t="s">
        <v>76</v>
      </c>
      <c r="BK125" s="150">
        <f>ROUND(I125*H125,2)</f>
        <v>0</v>
      </c>
      <c r="BL125" s="19" t="s">
        <v>3700</v>
      </c>
      <c r="BM125" s="149" t="s">
        <v>3744</v>
      </c>
    </row>
    <row r="126" spans="2:65" s="12" customFormat="1">
      <c r="B126" s="155"/>
      <c r="D126" s="156" t="s">
        <v>419</v>
      </c>
      <c r="E126" s="157" t="s">
        <v>3</v>
      </c>
      <c r="F126" s="158" t="s">
        <v>3745</v>
      </c>
      <c r="H126" s="159">
        <v>1</v>
      </c>
      <c r="I126" s="160"/>
      <c r="L126" s="155"/>
      <c r="M126" s="161"/>
      <c r="T126" s="162"/>
      <c r="AT126" s="157" t="s">
        <v>419</v>
      </c>
      <c r="AU126" s="157" t="s">
        <v>80</v>
      </c>
      <c r="AV126" s="12" t="s">
        <v>80</v>
      </c>
      <c r="AW126" s="12" t="s">
        <v>33</v>
      </c>
      <c r="AX126" s="12" t="s">
        <v>76</v>
      </c>
      <c r="AY126" s="157" t="s">
        <v>408</v>
      </c>
    </row>
    <row r="127" spans="2:65" s="1" customFormat="1" ht="24.15" customHeight="1">
      <c r="B127" s="137"/>
      <c r="C127" s="138" t="s">
        <v>533</v>
      </c>
      <c r="D127" s="138" t="s">
        <v>411</v>
      </c>
      <c r="E127" s="139" t="s">
        <v>3746</v>
      </c>
      <c r="F127" s="140" t="s">
        <v>3747</v>
      </c>
      <c r="G127" s="141" t="s">
        <v>561</v>
      </c>
      <c r="H127" s="142">
        <v>1</v>
      </c>
      <c r="I127" s="143"/>
      <c r="J127" s="144">
        <f>ROUND(I127*H127,2)</f>
        <v>0</v>
      </c>
      <c r="K127" s="140" t="s">
        <v>414</v>
      </c>
      <c r="L127" s="34"/>
      <c r="M127" s="145" t="s">
        <v>3</v>
      </c>
      <c r="N127" s="146" t="s">
        <v>43</v>
      </c>
      <c r="P127" s="147">
        <f>O127*H127</f>
        <v>0</v>
      </c>
      <c r="Q127" s="147">
        <v>0</v>
      </c>
      <c r="R127" s="147">
        <f>Q127*H127</f>
        <v>0</v>
      </c>
      <c r="S127" s="147">
        <v>0</v>
      </c>
      <c r="T127" s="148">
        <f>S127*H127</f>
        <v>0</v>
      </c>
      <c r="AR127" s="149" t="s">
        <v>98</v>
      </c>
      <c r="AT127" s="149" t="s">
        <v>411</v>
      </c>
      <c r="AU127" s="149" t="s">
        <v>80</v>
      </c>
      <c r="AY127" s="19" t="s">
        <v>408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9" t="s">
        <v>76</v>
      </c>
      <c r="BK127" s="150">
        <f>ROUND(I127*H127,2)</f>
        <v>0</v>
      </c>
      <c r="BL127" s="19" t="s">
        <v>98</v>
      </c>
      <c r="BM127" s="149" t="s">
        <v>3748</v>
      </c>
    </row>
    <row r="128" spans="2:65" s="1" customFormat="1">
      <c r="B128" s="34"/>
      <c r="D128" s="151" t="s">
        <v>417</v>
      </c>
      <c r="F128" s="152" t="s">
        <v>3749</v>
      </c>
      <c r="I128" s="153"/>
      <c r="L128" s="34"/>
      <c r="M128" s="154"/>
      <c r="T128" s="55"/>
      <c r="AT128" s="19" t="s">
        <v>417</v>
      </c>
      <c r="AU128" s="19" t="s">
        <v>80</v>
      </c>
    </row>
    <row r="129" spans="2:65" s="1" customFormat="1" ht="33" customHeight="1">
      <c r="B129" s="137"/>
      <c r="C129" s="177" t="s">
        <v>526</v>
      </c>
      <c r="D129" s="177" t="s">
        <v>513</v>
      </c>
      <c r="E129" s="178" t="s">
        <v>3750</v>
      </c>
      <c r="F129" s="179" t="s">
        <v>3751</v>
      </c>
      <c r="G129" s="180" t="s">
        <v>561</v>
      </c>
      <c r="H129" s="181">
        <v>1</v>
      </c>
      <c r="I129" s="182"/>
      <c r="J129" s="183">
        <f>ROUND(I129*H129,2)</f>
        <v>0</v>
      </c>
      <c r="K129" s="179" t="s">
        <v>3327</v>
      </c>
      <c r="L129" s="184"/>
      <c r="M129" s="185" t="s">
        <v>3</v>
      </c>
      <c r="N129" s="186" t="s">
        <v>43</v>
      </c>
      <c r="P129" s="147">
        <f>O129*H129</f>
        <v>0</v>
      </c>
      <c r="Q129" s="147">
        <v>0.05</v>
      </c>
      <c r="R129" s="147">
        <f>Q129*H129</f>
        <v>0.05</v>
      </c>
      <c r="S129" s="147">
        <v>0</v>
      </c>
      <c r="T129" s="148">
        <f>S129*H129</f>
        <v>0</v>
      </c>
      <c r="AR129" s="149" t="s">
        <v>616</v>
      </c>
      <c r="AT129" s="149" t="s">
        <v>513</v>
      </c>
      <c r="AU129" s="149" t="s">
        <v>80</v>
      </c>
      <c r="AY129" s="19" t="s">
        <v>408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9" t="s">
        <v>76</v>
      </c>
      <c r="BK129" s="150">
        <f>ROUND(I129*H129,2)</f>
        <v>0</v>
      </c>
      <c r="BL129" s="19" t="s">
        <v>98</v>
      </c>
      <c r="BM129" s="149" t="s">
        <v>3752</v>
      </c>
    </row>
    <row r="130" spans="2:65" s="12" customFormat="1">
      <c r="B130" s="155"/>
      <c r="D130" s="156" t="s">
        <v>419</v>
      </c>
      <c r="E130" s="157" t="s">
        <v>3</v>
      </c>
      <c r="F130" s="158" t="s">
        <v>3745</v>
      </c>
      <c r="H130" s="159">
        <v>1</v>
      </c>
      <c r="I130" s="160"/>
      <c r="L130" s="155"/>
      <c r="M130" s="161"/>
      <c r="T130" s="162"/>
      <c r="AT130" s="157" t="s">
        <v>419</v>
      </c>
      <c r="AU130" s="157" t="s">
        <v>80</v>
      </c>
      <c r="AV130" s="12" t="s">
        <v>80</v>
      </c>
      <c r="AW130" s="12" t="s">
        <v>33</v>
      </c>
      <c r="AX130" s="12" t="s">
        <v>76</v>
      </c>
      <c r="AY130" s="157" t="s">
        <v>408</v>
      </c>
    </row>
    <row r="131" spans="2:65" s="1" customFormat="1" ht="24.15" customHeight="1">
      <c r="B131" s="137"/>
      <c r="C131" s="177" t="s">
        <v>8</v>
      </c>
      <c r="D131" s="177" t="s">
        <v>513</v>
      </c>
      <c r="E131" s="178" t="s">
        <v>3753</v>
      </c>
      <c r="F131" s="179" t="s">
        <v>3754</v>
      </c>
      <c r="G131" s="180" t="s">
        <v>650</v>
      </c>
      <c r="H131" s="181">
        <v>7.2</v>
      </c>
      <c r="I131" s="182"/>
      <c r="J131" s="183">
        <f>ROUND(I131*H131,2)</f>
        <v>0</v>
      </c>
      <c r="K131" s="179" t="s">
        <v>3327</v>
      </c>
      <c r="L131" s="184"/>
      <c r="M131" s="185" t="s">
        <v>3</v>
      </c>
      <c r="N131" s="186" t="s">
        <v>43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9" t="s">
        <v>3700</v>
      </c>
      <c r="AT131" s="149" t="s">
        <v>513</v>
      </c>
      <c r="AU131" s="149" t="s">
        <v>80</v>
      </c>
      <c r="AY131" s="19" t="s">
        <v>408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9" t="s">
        <v>76</v>
      </c>
      <c r="BK131" s="150">
        <f>ROUND(I131*H131,2)</f>
        <v>0</v>
      </c>
      <c r="BL131" s="19" t="s">
        <v>3700</v>
      </c>
      <c r="BM131" s="149" t="s">
        <v>3755</v>
      </c>
    </row>
    <row r="132" spans="2:65" s="12" customFormat="1">
      <c r="B132" s="155"/>
      <c r="D132" s="156" t="s">
        <v>419</v>
      </c>
      <c r="E132" s="157" t="s">
        <v>3</v>
      </c>
      <c r="F132" s="158" t="s">
        <v>3756</v>
      </c>
      <c r="H132" s="159">
        <v>6</v>
      </c>
      <c r="I132" s="160"/>
      <c r="L132" s="155"/>
      <c r="M132" s="161"/>
      <c r="T132" s="162"/>
      <c r="AT132" s="157" t="s">
        <v>419</v>
      </c>
      <c r="AU132" s="157" t="s">
        <v>80</v>
      </c>
      <c r="AV132" s="12" t="s">
        <v>80</v>
      </c>
      <c r="AW132" s="12" t="s">
        <v>33</v>
      </c>
      <c r="AX132" s="12" t="s">
        <v>76</v>
      </c>
      <c r="AY132" s="157" t="s">
        <v>408</v>
      </c>
    </row>
    <row r="133" spans="2:65" s="12" customFormat="1">
      <c r="B133" s="155"/>
      <c r="D133" s="156" t="s">
        <v>419</v>
      </c>
      <c r="F133" s="158" t="s">
        <v>3757</v>
      </c>
      <c r="H133" s="159">
        <v>7.2</v>
      </c>
      <c r="I133" s="160"/>
      <c r="L133" s="155"/>
      <c r="M133" s="161"/>
      <c r="T133" s="162"/>
      <c r="AT133" s="157" t="s">
        <v>419</v>
      </c>
      <c r="AU133" s="157" t="s">
        <v>80</v>
      </c>
      <c r="AV133" s="12" t="s">
        <v>80</v>
      </c>
      <c r="AW133" s="12" t="s">
        <v>4</v>
      </c>
      <c r="AX133" s="12" t="s">
        <v>76</v>
      </c>
      <c r="AY133" s="157" t="s">
        <v>408</v>
      </c>
    </row>
    <row r="134" spans="2:65" s="1" customFormat="1" ht="33" customHeight="1">
      <c r="B134" s="137"/>
      <c r="C134" s="138" t="s">
        <v>518</v>
      </c>
      <c r="D134" s="138" t="s">
        <v>411</v>
      </c>
      <c r="E134" s="139" t="s">
        <v>3758</v>
      </c>
      <c r="F134" s="140" t="s">
        <v>3759</v>
      </c>
      <c r="G134" s="141" t="s">
        <v>561</v>
      </c>
      <c r="H134" s="142">
        <v>1</v>
      </c>
      <c r="I134" s="143"/>
      <c r="J134" s="144">
        <f>ROUND(I134*H134,2)</f>
        <v>0</v>
      </c>
      <c r="K134" s="140" t="s">
        <v>3327</v>
      </c>
      <c r="L134" s="34"/>
      <c r="M134" s="145" t="s">
        <v>3</v>
      </c>
      <c r="N134" s="146" t="s">
        <v>43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3700</v>
      </c>
      <c r="AT134" s="149" t="s">
        <v>411</v>
      </c>
      <c r="AU134" s="149" t="s">
        <v>80</v>
      </c>
      <c r="AY134" s="19" t="s">
        <v>408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9" t="s">
        <v>76</v>
      </c>
      <c r="BK134" s="150">
        <f>ROUND(I134*H134,2)</f>
        <v>0</v>
      </c>
      <c r="BL134" s="19" t="s">
        <v>3700</v>
      </c>
      <c r="BM134" s="149" t="s">
        <v>3760</v>
      </c>
    </row>
    <row r="135" spans="2:65" s="12" customFormat="1">
      <c r="B135" s="155"/>
      <c r="D135" s="156" t="s">
        <v>419</v>
      </c>
      <c r="E135" s="157" t="s">
        <v>3</v>
      </c>
      <c r="F135" s="158" t="s">
        <v>76</v>
      </c>
      <c r="H135" s="159">
        <v>1</v>
      </c>
      <c r="I135" s="160"/>
      <c r="L135" s="155"/>
      <c r="M135" s="161"/>
      <c r="T135" s="162"/>
      <c r="AT135" s="157" t="s">
        <v>419</v>
      </c>
      <c r="AU135" s="157" t="s">
        <v>80</v>
      </c>
      <c r="AV135" s="12" t="s">
        <v>80</v>
      </c>
      <c r="AW135" s="12" t="s">
        <v>33</v>
      </c>
      <c r="AX135" s="12" t="s">
        <v>76</v>
      </c>
      <c r="AY135" s="157" t="s">
        <v>408</v>
      </c>
    </row>
    <row r="136" spans="2:65" s="1" customFormat="1" ht="24.15" customHeight="1">
      <c r="B136" s="137"/>
      <c r="C136" s="138" t="s">
        <v>558</v>
      </c>
      <c r="D136" s="138" t="s">
        <v>411</v>
      </c>
      <c r="E136" s="139" t="s">
        <v>3761</v>
      </c>
      <c r="F136" s="140" t="s">
        <v>3762</v>
      </c>
      <c r="G136" s="141" t="s">
        <v>561</v>
      </c>
      <c r="H136" s="142">
        <v>4</v>
      </c>
      <c r="I136" s="143"/>
      <c r="J136" s="144">
        <f>ROUND(I136*H136,2)</f>
        <v>0</v>
      </c>
      <c r="K136" s="140" t="s">
        <v>414</v>
      </c>
      <c r="L136" s="34"/>
      <c r="M136" s="145" t="s">
        <v>3</v>
      </c>
      <c r="N136" s="146" t="s">
        <v>43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98</v>
      </c>
      <c r="AT136" s="149" t="s">
        <v>411</v>
      </c>
      <c r="AU136" s="149" t="s">
        <v>80</v>
      </c>
      <c r="AY136" s="19" t="s">
        <v>408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9" t="s">
        <v>76</v>
      </c>
      <c r="BK136" s="150">
        <f>ROUND(I136*H136,2)</f>
        <v>0</v>
      </c>
      <c r="BL136" s="19" t="s">
        <v>98</v>
      </c>
      <c r="BM136" s="149" t="s">
        <v>3763</v>
      </c>
    </row>
    <row r="137" spans="2:65" s="1" customFormat="1">
      <c r="B137" s="34"/>
      <c r="D137" s="151" t="s">
        <v>417</v>
      </c>
      <c r="F137" s="152" t="s">
        <v>3764</v>
      </c>
      <c r="I137" s="153"/>
      <c r="L137" s="34"/>
      <c r="M137" s="154"/>
      <c r="T137" s="55"/>
      <c r="AT137" s="19" t="s">
        <v>417</v>
      </c>
      <c r="AU137" s="19" t="s">
        <v>80</v>
      </c>
    </row>
    <row r="138" spans="2:65" s="1" customFormat="1" ht="24.15" customHeight="1">
      <c r="B138" s="137"/>
      <c r="C138" s="177" t="s">
        <v>567</v>
      </c>
      <c r="D138" s="177" t="s">
        <v>513</v>
      </c>
      <c r="E138" s="178" t="s">
        <v>3765</v>
      </c>
      <c r="F138" s="179" t="s">
        <v>3766</v>
      </c>
      <c r="G138" s="180" t="s">
        <v>561</v>
      </c>
      <c r="H138" s="181">
        <v>4</v>
      </c>
      <c r="I138" s="182"/>
      <c r="J138" s="183">
        <f>ROUND(I138*H138,2)</f>
        <v>0</v>
      </c>
      <c r="K138" s="179" t="s">
        <v>414</v>
      </c>
      <c r="L138" s="184"/>
      <c r="M138" s="185" t="s">
        <v>3</v>
      </c>
      <c r="N138" s="186" t="s">
        <v>43</v>
      </c>
      <c r="P138" s="147">
        <f>O138*H138</f>
        <v>0</v>
      </c>
      <c r="Q138" s="147">
        <v>2.0000000000000001E-4</v>
      </c>
      <c r="R138" s="147">
        <f>Q138*H138</f>
        <v>8.0000000000000004E-4</v>
      </c>
      <c r="S138" s="147">
        <v>0</v>
      </c>
      <c r="T138" s="148">
        <f>S138*H138</f>
        <v>0</v>
      </c>
      <c r="AR138" s="149" t="s">
        <v>616</v>
      </c>
      <c r="AT138" s="149" t="s">
        <v>513</v>
      </c>
      <c r="AU138" s="149" t="s">
        <v>80</v>
      </c>
      <c r="AY138" s="19" t="s">
        <v>408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9" t="s">
        <v>76</v>
      </c>
      <c r="BK138" s="150">
        <f>ROUND(I138*H138,2)</f>
        <v>0</v>
      </c>
      <c r="BL138" s="19" t="s">
        <v>98</v>
      </c>
      <c r="BM138" s="149" t="s">
        <v>3767</v>
      </c>
    </row>
    <row r="139" spans="2:65" s="12" customFormat="1">
      <c r="B139" s="155"/>
      <c r="D139" s="156" t="s">
        <v>419</v>
      </c>
      <c r="E139" s="157" t="s">
        <v>3</v>
      </c>
      <c r="F139" s="158" t="s">
        <v>415</v>
      </c>
      <c r="H139" s="159">
        <v>4</v>
      </c>
      <c r="I139" s="160"/>
      <c r="L139" s="155"/>
      <c r="M139" s="161"/>
      <c r="T139" s="162"/>
      <c r="AT139" s="157" t="s">
        <v>419</v>
      </c>
      <c r="AU139" s="157" t="s">
        <v>80</v>
      </c>
      <c r="AV139" s="12" t="s">
        <v>80</v>
      </c>
      <c r="AW139" s="12" t="s">
        <v>33</v>
      </c>
      <c r="AX139" s="12" t="s">
        <v>76</v>
      </c>
      <c r="AY139" s="157" t="s">
        <v>408</v>
      </c>
    </row>
    <row r="140" spans="2:65" s="1" customFormat="1" ht="33" customHeight="1">
      <c r="B140" s="137"/>
      <c r="C140" s="138" t="s">
        <v>574</v>
      </c>
      <c r="D140" s="138" t="s">
        <v>411</v>
      </c>
      <c r="E140" s="139" t="s">
        <v>3768</v>
      </c>
      <c r="F140" s="140" t="s">
        <v>3769</v>
      </c>
      <c r="G140" s="141" t="s">
        <v>561</v>
      </c>
      <c r="H140" s="142">
        <v>13</v>
      </c>
      <c r="I140" s="143"/>
      <c r="J140" s="144">
        <f>ROUND(I140*H140,2)</f>
        <v>0</v>
      </c>
      <c r="K140" s="140" t="s">
        <v>414</v>
      </c>
      <c r="L140" s="34"/>
      <c r="M140" s="145" t="s">
        <v>3</v>
      </c>
      <c r="N140" s="146" t="s">
        <v>43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98</v>
      </c>
      <c r="AT140" s="149" t="s">
        <v>411</v>
      </c>
      <c r="AU140" s="149" t="s">
        <v>80</v>
      </c>
      <c r="AY140" s="19" t="s">
        <v>408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9" t="s">
        <v>76</v>
      </c>
      <c r="BK140" s="150">
        <f>ROUND(I140*H140,2)</f>
        <v>0</v>
      </c>
      <c r="BL140" s="19" t="s">
        <v>98</v>
      </c>
      <c r="BM140" s="149" t="s">
        <v>3770</v>
      </c>
    </row>
    <row r="141" spans="2:65" s="1" customFormat="1">
      <c r="B141" s="34"/>
      <c r="D141" s="151" t="s">
        <v>417</v>
      </c>
      <c r="F141" s="152" t="s">
        <v>3771</v>
      </c>
      <c r="I141" s="153"/>
      <c r="L141" s="34"/>
      <c r="M141" s="154"/>
      <c r="T141" s="55"/>
      <c r="AT141" s="19" t="s">
        <v>417</v>
      </c>
      <c r="AU141" s="19" t="s">
        <v>80</v>
      </c>
    </row>
    <row r="142" spans="2:65" s="1" customFormat="1" ht="24.15" customHeight="1">
      <c r="B142" s="137"/>
      <c r="C142" s="177" t="s">
        <v>580</v>
      </c>
      <c r="D142" s="177" t="s">
        <v>513</v>
      </c>
      <c r="E142" s="178" t="s">
        <v>3772</v>
      </c>
      <c r="F142" s="179" t="s">
        <v>3773</v>
      </c>
      <c r="G142" s="180" t="s">
        <v>561</v>
      </c>
      <c r="H142" s="181">
        <v>13</v>
      </c>
      <c r="I142" s="182"/>
      <c r="J142" s="183">
        <f>ROUND(I142*H142,2)</f>
        <v>0</v>
      </c>
      <c r="K142" s="179" t="s">
        <v>3327</v>
      </c>
      <c r="L142" s="184"/>
      <c r="M142" s="185" t="s">
        <v>3</v>
      </c>
      <c r="N142" s="186" t="s">
        <v>43</v>
      </c>
      <c r="P142" s="147">
        <f>O142*H142</f>
        <v>0</v>
      </c>
      <c r="Q142" s="147">
        <v>2.0000000000000001E-4</v>
      </c>
      <c r="R142" s="147">
        <f>Q142*H142</f>
        <v>2.6000000000000003E-3</v>
      </c>
      <c r="S142" s="147">
        <v>0</v>
      </c>
      <c r="T142" s="148">
        <f>S142*H142</f>
        <v>0</v>
      </c>
      <c r="AR142" s="149" t="s">
        <v>616</v>
      </c>
      <c r="AT142" s="149" t="s">
        <v>513</v>
      </c>
      <c r="AU142" s="149" t="s">
        <v>80</v>
      </c>
      <c r="AY142" s="19" t="s">
        <v>408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9" t="s">
        <v>76</v>
      </c>
      <c r="BK142" s="150">
        <f>ROUND(I142*H142,2)</f>
        <v>0</v>
      </c>
      <c r="BL142" s="19" t="s">
        <v>98</v>
      </c>
      <c r="BM142" s="149" t="s">
        <v>3774</v>
      </c>
    </row>
    <row r="143" spans="2:65" s="12" customFormat="1">
      <c r="B143" s="155"/>
      <c r="D143" s="156" t="s">
        <v>419</v>
      </c>
      <c r="E143" s="157" t="s">
        <v>3</v>
      </c>
      <c r="F143" s="158" t="s">
        <v>3775</v>
      </c>
      <c r="H143" s="159">
        <v>13</v>
      </c>
      <c r="I143" s="160"/>
      <c r="L143" s="155"/>
      <c r="M143" s="161"/>
      <c r="T143" s="162"/>
      <c r="AT143" s="157" t="s">
        <v>419</v>
      </c>
      <c r="AU143" s="157" t="s">
        <v>80</v>
      </c>
      <c r="AV143" s="12" t="s">
        <v>80</v>
      </c>
      <c r="AW143" s="12" t="s">
        <v>33</v>
      </c>
      <c r="AX143" s="12" t="s">
        <v>76</v>
      </c>
      <c r="AY143" s="157" t="s">
        <v>408</v>
      </c>
    </row>
    <row r="144" spans="2:65" s="1" customFormat="1" ht="21.75" customHeight="1">
      <c r="B144" s="137"/>
      <c r="C144" s="138" t="s">
        <v>585</v>
      </c>
      <c r="D144" s="138" t="s">
        <v>411</v>
      </c>
      <c r="E144" s="139" t="s">
        <v>3776</v>
      </c>
      <c r="F144" s="140" t="s">
        <v>3777</v>
      </c>
      <c r="G144" s="141" t="s">
        <v>561</v>
      </c>
      <c r="H144" s="142">
        <v>16</v>
      </c>
      <c r="I144" s="143"/>
      <c r="J144" s="144">
        <f>ROUND(I144*H144,2)</f>
        <v>0</v>
      </c>
      <c r="K144" s="140" t="s">
        <v>3327</v>
      </c>
      <c r="L144" s="34"/>
      <c r="M144" s="145" t="s">
        <v>3</v>
      </c>
      <c r="N144" s="146" t="s">
        <v>43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98</v>
      </c>
      <c r="AT144" s="149" t="s">
        <v>411</v>
      </c>
      <c r="AU144" s="149" t="s">
        <v>80</v>
      </c>
      <c r="AY144" s="19" t="s">
        <v>408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9" t="s">
        <v>76</v>
      </c>
      <c r="BK144" s="150">
        <f>ROUND(I144*H144,2)</f>
        <v>0</v>
      </c>
      <c r="BL144" s="19" t="s">
        <v>98</v>
      </c>
      <c r="BM144" s="149" t="s">
        <v>3778</v>
      </c>
    </row>
    <row r="145" spans="2:65" s="1" customFormat="1" ht="21.75" customHeight="1">
      <c r="B145" s="137"/>
      <c r="C145" s="177" t="s">
        <v>593</v>
      </c>
      <c r="D145" s="177" t="s">
        <v>513</v>
      </c>
      <c r="E145" s="178" t="s">
        <v>3779</v>
      </c>
      <c r="F145" s="179" t="s">
        <v>3780</v>
      </c>
      <c r="G145" s="180" t="s">
        <v>561</v>
      </c>
      <c r="H145" s="181">
        <v>16</v>
      </c>
      <c r="I145" s="182"/>
      <c r="J145" s="183">
        <f>ROUND(I145*H145,2)</f>
        <v>0</v>
      </c>
      <c r="K145" s="179" t="s">
        <v>414</v>
      </c>
      <c r="L145" s="184"/>
      <c r="M145" s="185" t="s">
        <v>3</v>
      </c>
      <c r="N145" s="186" t="s">
        <v>43</v>
      </c>
      <c r="P145" s="147">
        <f>O145*H145</f>
        <v>0</v>
      </c>
      <c r="Q145" s="147">
        <v>5.0000000000000001E-4</v>
      </c>
      <c r="R145" s="147">
        <f>Q145*H145</f>
        <v>8.0000000000000002E-3</v>
      </c>
      <c r="S145" s="147">
        <v>0</v>
      </c>
      <c r="T145" s="148">
        <f>S145*H145</f>
        <v>0</v>
      </c>
      <c r="AR145" s="149" t="s">
        <v>616</v>
      </c>
      <c r="AT145" s="149" t="s">
        <v>513</v>
      </c>
      <c r="AU145" s="149" t="s">
        <v>80</v>
      </c>
      <c r="AY145" s="19" t="s">
        <v>408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9" t="s">
        <v>76</v>
      </c>
      <c r="BK145" s="150">
        <f>ROUND(I145*H145,2)</f>
        <v>0</v>
      </c>
      <c r="BL145" s="19" t="s">
        <v>98</v>
      </c>
      <c r="BM145" s="149" t="s">
        <v>3781</v>
      </c>
    </row>
    <row r="146" spans="2:65" s="12" customFormat="1">
      <c r="B146" s="155"/>
      <c r="D146" s="156" t="s">
        <v>419</v>
      </c>
      <c r="E146" s="157" t="s">
        <v>3</v>
      </c>
      <c r="F146" s="158" t="s">
        <v>3782</v>
      </c>
      <c r="H146" s="159">
        <v>16</v>
      </c>
      <c r="I146" s="160"/>
      <c r="L146" s="155"/>
      <c r="M146" s="161"/>
      <c r="T146" s="162"/>
      <c r="AT146" s="157" t="s">
        <v>419</v>
      </c>
      <c r="AU146" s="157" t="s">
        <v>80</v>
      </c>
      <c r="AV146" s="12" t="s">
        <v>80</v>
      </c>
      <c r="AW146" s="12" t="s">
        <v>33</v>
      </c>
      <c r="AX146" s="12" t="s">
        <v>76</v>
      </c>
      <c r="AY146" s="157" t="s">
        <v>408</v>
      </c>
    </row>
    <row r="147" spans="2:65" s="1" customFormat="1" ht="24.15" customHeight="1">
      <c r="B147" s="137"/>
      <c r="C147" s="138" t="s">
        <v>599</v>
      </c>
      <c r="D147" s="138" t="s">
        <v>411</v>
      </c>
      <c r="E147" s="139" t="s">
        <v>3783</v>
      </c>
      <c r="F147" s="140" t="s">
        <v>3784</v>
      </c>
      <c r="G147" s="141" t="s">
        <v>561</v>
      </c>
      <c r="H147" s="142">
        <v>4</v>
      </c>
      <c r="I147" s="143"/>
      <c r="J147" s="144">
        <f>ROUND(I147*H147,2)</f>
        <v>0</v>
      </c>
      <c r="K147" s="140" t="s">
        <v>414</v>
      </c>
      <c r="L147" s="34"/>
      <c r="M147" s="145" t="s">
        <v>3</v>
      </c>
      <c r="N147" s="146" t="s">
        <v>43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98</v>
      </c>
      <c r="AT147" s="149" t="s">
        <v>411</v>
      </c>
      <c r="AU147" s="149" t="s">
        <v>80</v>
      </c>
      <c r="AY147" s="19" t="s">
        <v>408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9" t="s">
        <v>76</v>
      </c>
      <c r="BK147" s="150">
        <f>ROUND(I147*H147,2)</f>
        <v>0</v>
      </c>
      <c r="BL147" s="19" t="s">
        <v>98</v>
      </c>
      <c r="BM147" s="149" t="s">
        <v>3785</v>
      </c>
    </row>
    <row r="148" spans="2:65" s="1" customFormat="1">
      <c r="B148" s="34"/>
      <c r="D148" s="151" t="s">
        <v>417</v>
      </c>
      <c r="F148" s="152" t="s">
        <v>3786</v>
      </c>
      <c r="I148" s="153"/>
      <c r="L148" s="34"/>
      <c r="M148" s="154"/>
      <c r="T148" s="55"/>
      <c r="AT148" s="19" t="s">
        <v>417</v>
      </c>
      <c r="AU148" s="19" t="s">
        <v>80</v>
      </c>
    </row>
    <row r="149" spans="2:65" s="1" customFormat="1" ht="16.5" customHeight="1">
      <c r="B149" s="137"/>
      <c r="C149" s="177" t="s">
        <v>604</v>
      </c>
      <c r="D149" s="177" t="s">
        <v>513</v>
      </c>
      <c r="E149" s="178" t="s">
        <v>3787</v>
      </c>
      <c r="F149" s="179" t="s">
        <v>3788</v>
      </c>
      <c r="G149" s="180" t="s">
        <v>561</v>
      </c>
      <c r="H149" s="181">
        <v>4</v>
      </c>
      <c r="I149" s="182"/>
      <c r="J149" s="183">
        <f>ROUND(I149*H149,2)</f>
        <v>0</v>
      </c>
      <c r="K149" s="179" t="s">
        <v>3327</v>
      </c>
      <c r="L149" s="184"/>
      <c r="M149" s="185" t="s">
        <v>3</v>
      </c>
      <c r="N149" s="186" t="s">
        <v>43</v>
      </c>
      <c r="P149" s="147">
        <f>O149*H149</f>
        <v>0</v>
      </c>
      <c r="Q149" s="147">
        <v>1.8599999999999998E-2</v>
      </c>
      <c r="R149" s="147">
        <f>Q149*H149</f>
        <v>7.4399999999999994E-2</v>
      </c>
      <c r="S149" s="147">
        <v>0</v>
      </c>
      <c r="T149" s="148">
        <f>S149*H149</f>
        <v>0</v>
      </c>
      <c r="AR149" s="149" t="s">
        <v>616</v>
      </c>
      <c r="AT149" s="149" t="s">
        <v>513</v>
      </c>
      <c r="AU149" s="149" t="s">
        <v>80</v>
      </c>
      <c r="AY149" s="19" t="s">
        <v>408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9" t="s">
        <v>76</v>
      </c>
      <c r="BK149" s="150">
        <f>ROUND(I149*H149,2)</f>
        <v>0</v>
      </c>
      <c r="BL149" s="19" t="s">
        <v>98</v>
      </c>
      <c r="BM149" s="149" t="s">
        <v>3789</v>
      </c>
    </row>
    <row r="150" spans="2:65" s="12" customFormat="1">
      <c r="B150" s="155"/>
      <c r="D150" s="156" t="s">
        <v>419</v>
      </c>
      <c r="E150" s="157" t="s">
        <v>3</v>
      </c>
      <c r="F150" s="158" t="s">
        <v>415</v>
      </c>
      <c r="H150" s="159">
        <v>4</v>
      </c>
      <c r="I150" s="160"/>
      <c r="L150" s="155"/>
      <c r="M150" s="161"/>
      <c r="T150" s="162"/>
      <c r="AT150" s="157" t="s">
        <v>419</v>
      </c>
      <c r="AU150" s="157" t="s">
        <v>80</v>
      </c>
      <c r="AV150" s="12" t="s">
        <v>80</v>
      </c>
      <c r="AW150" s="12" t="s">
        <v>33</v>
      </c>
      <c r="AX150" s="12" t="s">
        <v>76</v>
      </c>
      <c r="AY150" s="157" t="s">
        <v>408</v>
      </c>
    </row>
    <row r="151" spans="2:65" s="1" customFormat="1" ht="24.15" customHeight="1">
      <c r="B151" s="137"/>
      <c r="C151" s="138" t="s">
        <v>609</v>
      </c>
      <c r="D151" s="138" t="s">
        <v>411</v>
      </c>
      <c r="E151" s="139" t="s">
        <v>3790</v>
      </c>
      <c r="F151" s="140" t="s">
        <v>3791</v>
      </c>
      <c r="G151" s="141" t="s">
        <v>561</v>
      </c>
      <c r="H151" s="142">
        <v>4</v>
      </c>
      <c r="I151" s="143"/>
      <c r="J151" s="144">
        <f>ROUND(I151*H151,2)</f>
        <v>0</v>
      </c>
      <c r="K151" s="140" t="s">
        <v>3327</v>
      </c>
      <c r="L151" s="34"/>
      <c r="M151" s="145" t="s">
        <v>3</v>
      </c>
      <c r="N151" s="146" t="s">
        <v>43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98</v>
      </c>
      <c r="AT151" s="149" t="s">
        <v>411</v>
      </c>
      <c r="AU151" s="149" t="s">
        <v>80</v>
      </c>
      <c r="AY151" s="19" t="s">
        <v>408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9" t="s">
        <v>76</v>
      </c>
      <c r="BK151" s="150">
        <f>ROUND(I151*H151,2)</f>
        <v>0</v>
      </c>
      <c r="BL151" s="19" t="s">
        <v>98</v>
      </c>
      <c r="BM151" s="149" t="s">
        <v>3792</v>
      </c>
    </row>
    <row r="152" spans="2:65" s="1" customFormat="1" ht="24.15" customHeight="1">
      <c r="B152" s="137"/>
      <c r="C152" s="177" t="s">
        <v>616</v>
      </c>
      <c r="D152" s="177" t="s">
        <v>513</v>
      </c>
      <c r="E152" s="178" t="s">
        <v>3793</v>
      </c>
      <c r="F152" s="179" t="s">
        <v>3794</v>
      </c>
      <c r="G152" s="180" t="s">
        <v>561</v>
      </c>
      <c r="H152" s="181">
        <v>4</v>
      </c>
      <c r="I152" s="182"/>
      <c r="J152" s="183">
        <f>ROUND(I152*H152,2)</f>
        <v>0</v>
      </c>
      <c r="K152" s="179" t="s">
        <v>3327</v>
      </c>
      <c r="L152" s="184"/>
      <c r="M152" s="185" t="s">
        <v>3</v>
      </c>
      <c r="N152" s="186" t="s">
        <v>43</v>
      </c>
      <c r="P152" s="147">
        <f>O152*H152</f>
        <v>0</v>
      </c>
      <c r="Q152" s="147">
        <v>3.2799999999999999E-3</v>
      </c>
      <c r="R152" s="147">
        <f>Q152*H152</f>
        <v>1.312E-2</v>
      </c>
      <c r="S152" s="147">
        <v>0</v>
      </c>
      <c r="T152" s="148">
        <f>S152*H152</f>
        <v>0</v>
      </c>
      <c r="AR152" s="149" t="s">
        <v>616</v>
      </c>
      <c r="AT152" s="149" t="s">
        <v>513</v>
      </c>
      <c r="AU152" s="149" t="s">
        <v>80</v>
      </c>
      <c r="AY152" s="19" t="s">
        <v>408</v>
      </c>
      <c r="BE152" s="150">
        <f>IF(N152="základní",J152,0)</f>
        <v>0</v>
      </c>
      <c r="BF152" s="150">
        <f>IF(N152="snížená",J152,0)</f>
        <v>0</v>
      </c>
      <c r="BG152" s="150">
        <f>IF(N152="zákl. přenesená",J152,0)</f>
        <v>0</v>
      </c>
      <c r="BH152" s="150">
        <f>IF(N152="sníž. přenesená",J152,0)</f>
        <v>0</v>
      </c>
      <c r="BI152" s="150">
        <f>IF(N152="nulová",J152,0)</f>
        <v>0</v>
      </c>
      <c r="BJ152" s="19" t="s">
        <v>76</v>
      </c>
      <c r="BK152" s="150">
        <f>ROUND(I152*H152,2)</f>
        <v>0</v>
      </c>
      <c r="BL152" s="19" t="s">
        <v>98</v>
      </c>
      <c r="BM152" s="149" t="s">
        <v>3795</v>
      </c>
    </row>
    <row r="153" spans="2:65" s="12" customFormat="1">
      <c r="B153" s="155"/>
      <c r="D153" s="156" t="s">
        <v>419</v>
      </c>
      <c r="E153" s="157" t="s">
        <v>3</v>
      </c>
      <c r="F153" s="158" t="s">
        <v>3796</v>
      </c>
      <c r="H153" s="159">
        <v>4</v>
      </c>
      <c r="I153" s="160"/>
      <c r="L153" s="155"/>
      <c r="M153" s="161"/>
      <c r="T153" s="162"/>
      <c r="AT153" s="157" t="s">
        <v>419</v>
      </c>
      <c r="AU153" s="157" t="s">
        <v>80</v>
      </c>
      <c r="AV153" s="12" t="s">
        <v>80</v>
      </c>
      <c r="AW153" s="12" t="s">
        <v>33</v>
      </c>
      <c r="AX153" s="12" t="s">
        <v>76</v>
      </c>
      <c r="AY153" s="157" t="s">
        <v>408</v>
      </c>
    </row>
    <row r="154" spans="2:65" s="1" customFormat="1" ht="37.799999999999997" customHeight="1">
      <c r="B154" s="137"/>
      <c r="C154" s="138" t="s">
        <v>621</v>
      </c>
      <c r="D154" s="138" t="s">
        <v>411</v>
      </c>
      <c r="E154" s="139" t="s">
        <v>3797</v>
      </c>
      <c r="F154" s="140" t="s">
        <v>3798</v>
      </c>
      <c r="G154" s="141" t="s">
        <v>561</v>
      </c>
      <c r="H154" s="142">
        <v>2</v>
      </c>
      <c r="I154" s="143"/>
      <c r="J154" s="144">
        <f>ROUND(I154*H154,2)</f>
        <v>0</v>
      </c>
      <c r="K154" s="140" t="s">
        <v>414</v>
      </c>
      <c r="L154" s="34"/>
      <c r="M154" s="145" t="s">
        <v>3</v>
      </c>
      <c r="N154" s="146" t="s">
        <v>43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98</v>
      </c>
      <c r="AT154" s="149" t="s">
        <v>411</v>
      </c>
      <c r="AU154" s="149" t="s">
        <v>80</v>
      </c>
      <c r="AY154" s="19" t="s">
        <v>408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9" t="s">
        <v>76</v>
      </c>
      <c r="BK154" s="150">
        <f>ROUND(I154*H154,2)</f>
        <v>0</v>
      </c>
      <c r="BL154" s="19" t="s">
        <v>98</v>
      </c>
      <c r="BM154" s="149" t="s">
        <v>3799</v>
      </c>
    </row>
    <row r="155" spans="2:65" s="1" customFormat="1">
      <c r="B155" s="34"/>
      <c r="D155" s="151" t="s">
        <v>417</v>
      </c>
      <c r="F155" s="152" t="s">
        <v>3800</v>
      </c>
      <c r="I155" s="153"/>
      <c r="L155" s="34"/>
      <c r="M155" s="154"/>
      <c r="T155" s="55"/>
      <c r="AT155" s="19" t="s">
        <v>417</v>
      </c>
      <c r="AU155" s="19" t="s">
        <v>80</v>
      </c>
    </row>
    <row r="156" spans="2:65" s="1" customFormat="1" ht="24.15" customHeight="1">
      <c r="B156" s="137"/>
      <c r="C156" s="177" t="s">
        <v>626</v>
      </c>
      <c r="D156" s="177" t="s">
        <v>513</v>
      </c>
      <c r="E156" s="178" t="s">
        <v>3801</v>
      </c>
      <c r="F156" s="179" t="s">
        <v>3802</v>
      </c>
      <c r="G156" s="180" t="s">
        <v>561</v>
      </c>
      <c r="H156" s="181">
        <v>2</v>
      </c>
      <c r="I156" s="182"/>
      <c r="J156" s="183">
        <f>ROUND(I156*H156,2)</f>
        <v>0</v>
      </c>
      <c r="K156" s="179" t="s">
        <v>414</v>
      </c>
      <c r="L156" s="184"/>
      <c r="M156" s="185" t="s">
        <v>3</v>
      </c>
      <c r="N156" s="186" t="s">
        <v>43</v>
      </c>
      <c r="P156" s="147">
        <f>O156*H156</f>
        <v>0</v>
      </c>
      <c r="Q156" s="147">
        <v>4.7999999999999996E-3</v>
      </c>
      <c r="R156" s="147">
        <f>Q156*H156</f>
        <v>9.5999999999999992E-3</v>
      </c>
      <c r="S156" s="147">
        <v>0</v>
      </c>
      <c r="T156" s="148">
        <f>S156*H156</f>
        <v>0</v>
      </c>
      <c r="AR156" s="149" t="s">
        <v>616</v>
      </c>
      <c r="AT156" s="149" t="s">
        <v>513</v>
      </c>
      <c r="AU156" s="149" t="s">
        <v>80</v>
      </c>
      <c r="AY156" s="19" t="s">
        <v>408</v>
      </c>
      <c r="BE156" s="150">
        <f>IF(N156="základní",J156,0)</f>
        <v>0</v>
      </c>
      <c r="BF156" s="150">
        <f>IF(N156="snížená",J156,0)</f>
        <v>0</v>
      </c>
      <c r="BG156" s="150">
        <f>IF(N156="zákl. přenesená",J156,0)</f>
        <v>0</v>
      </c>
      <c r="BH156" s="150">
        <f>IF(N156="sníž. přenesená",J156,0)</f>
        <v>0</v>
      </c>
      <c r="BI156" s="150">
        <f>IF(N156="nulová",J156,0)</f>
        <v>0</v>
      </c>
      <c r="BJ156" s="19" t="s">
        <v>76</v>
      </c>
      <c r="BK156" s="150">
        <f>ROUND(I156*H156,2)</f>
        <v>0</v>
      </c>
      <c r="BL156" s="19" t="s">
        <v>98</v>
      </c>
      <c r="BM156" s="149" t="s">
        <v>3803</v>
      </c>
    </row>
    <row r="157" spans="2:65" s="12" customFormat="1">
      <c r="B157" s="155"/>
      <c r="D157" s="156" t="s">
        <v>419</v>
      </c>
      <c r="E157" s="157" t="s">
        <v>3</v>
      </c>
      <c r="F157" s="158" t="s">
        <v>80</v>
      </c>
      <c r="H157" s="159">
        <v>2</v>
      </c>
      <c r="I157" s="160"/>
      <c r="L157" s="155"/>
      <c r="M157" s="161"/>
      <c r="T157" s="162"/>
      <c r="AT157" s="157" t="s">
        <v>419</v>
      </c>
      <c r="AU157" s="157" t="s">
        <v>80</v>
      </c>
      <c r="AV157" s="12" t="s">
        <v>80</v>
      </c>
      <c r="AW157" s="12" t="s">
        <v>33</v>
      </c>
      <c r="AX157" s="12" t="s">
        <v>76</v>
      </c>
      <c r="AY157" s="157" t="s">
        <v>408</v>
      </c>
    </row>
    <row r="158" spans="2:65" s="1" customFormat="1" ht="37.799999999999997" customHeight="1">
      <c r="B158" s="137"/>
      <c r="C158" s="138" t="s">
        <v>113</v>
      </c>
      <c r="D158" s="138" t="s">
        <v>411</v>
      </c>
      <c r="E158" s="139" t="s">
        <v>3804</v>
      </c>
      <c r="F158" s="140" t="s">
        <v>3805</v>
      </c>
      <c r="G158" s="141" t="s">
        <v>561</v>
      </c>
      <c r="H158" s="142">
        <v>2</v>
      </c>
      <c r="I158" s="143"/>
      <c r="J158" s="144">
        <f>ROUND(I158*H158,2)</f>
        <v>0</v>
      </c>
      <c r="K158" s="140" t="s">
        <v>3327</v>
      </c>
      <c r="L158" s="34"/>
      <c r="M158" s="145" t="s">
        <v>3</v>
      </c>
      <c r="N158" s="146" t="s">
        <v>43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98</v>
      </c>
      <c r="AT158" s="149" t="s">
        <v>411</v>
      </c>
      <c r="AU158" s="149" t="s">
        <v>80</v>
      </c>
      <c r="AY158" s="19" t="s">
        <v>408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9" t="s">
        <v>76</v>
      </c>
      <c r="BK158" s="150">
        <f>ROUND(I158*H158,2)</f>
        <v>0</v>
      </c>
      <c r="BL158" s="19" t="s">
        <v>98</v>
      </c>
      <c r="BM158" s="149" t="s">
        <v>3806</v>
      </c>
    </row>
    <row r="159" spans="2:65" s="1" customFormat="1" ht="24.15" customHeight="1">
      <c r="B159" s="137"/>
      <c r="C159" s="177" t="s">
        <v>638</v>
      </c>
      <c r="D159" s="177" t="s">
        <v>513</v>
      </c>
      <c r="E159" s="178" t="s">
        <v>3807</v>
      </c>
      <c r="F159" s="179" t="s">
        <v>3808</v>
      </c>
      <c r="G159" s="180" t="s">
        <v>561</v>
      </c>
      <c r="H159" s="181">
        <v>2</v>
      </c>
      <c r="I159" s="182"/>
      <c r="J159" s="183">
        <f>ROUND(I159*H159,2)</f>
        <v>0</v>
      </c>
      <c r="K159" s="179" t="s">
        <v>3327</v>
      </c>
      <c r="L159" s="184"/>
      <c r="M159" s="185" t="s">
        <v>3</v>
      </c>
      <c r="N159" s="186" t="s">
        <v>43</v>
      </c>
      <c r="P159" s="147">
        <f>O159*H159</f>
        <v>0</v>
      </c>
      <c r="Q159" s="147">
        <v>3.8E-3</v>
      </c>
      <c r="R159" s="147">
        <f>Q159*H159</f>
        <v>7.6E-3</v>
      </c>
      <c r="S159" s="147">
        <v>0</v>
      </c>
      <c r="T159" s="148">
        <f>S159*H159</f>
        <v>0</v>
      </c>
      <c r="AR159" s="149" t="s">
        <v>616</v>
      </c>
      <c r="AT159" s="149" t="s">
        <v>513</v>
      </c>
      <c r="AU159" s="149" t="s">
        <v>80</v>
      </c>
      <c r="AY159" s="19" t="s">
        <v>408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9" t="s">
        <v>76</v>
      </c>
      <c r="BK159" s="150">
        <f>ROUND(I159*H159,2)</f>
        <v>0</v>
      </c>
      <c r="BL159" s="19" t="s">
        <v>98</v>
      </c>
      <c r="BM159" s="149" t="s">
        <v>3809</v>
      </c>
    </row>
    <row r="160" spans="2:65" s="12" customFormat="1">
      <c r="B160" s="155"/>
      <c r="D160" s="156" t="s">
        <v>419</v>
      </c>
      <c r="E160" s="157" t="s">
        <v>3</v>
      </c>
      <c r="F160" s="158" t="s">
        <v>80</v>
      </c>
      <c r="H160" s="159">
        <v>2</v>
      </c>
      <c r="I160" s="160"/>
      <c r="L160" s="155"/>
      <c r="M160" s="161"/>
      <c r="T160" s="162"/>
      <c r="AT160" s="157" t="s">
        <v>419</v>
      </c>
      <c r="AU160" s="157" t="s">
        <v>80</v>
      </c>
      <c r="AV160" s="12" t="s">
        <v>80</v>
      </c>
      <c r="AW160" s="12" t="s">
        <v>33</v>
      </c>
      <c r="AX160" s="12" t="s">
        <v>76</v>
      </c>
      <c r="AY160" s="157" t="s">
        <v>408</v>
      </c>
    </row>
    <row r="161" spans="2:65" s="1" customFormat="1" ht="24.15" customHeight="1">
      <c r="B161" s="137"/>
      <c r="C161" s="138" t="s">
        <v>647</v>
      </c>
      <c r="D161" s="138" t="s">
        <v>411</v>
      </c>
      <c r="E161" s="139" t="s">
        <v>3810</v>
      </c>
      <c r="F161" s="140" t="s">
        <v>3811</v>
      </c>
      <c r="G161" s="141" t="s">
        <v>561</v>
      </c>
      <c r="H161" s="142">
        <v>5</v>
      </c>
      <c r="I161" s="143"/>
      <c r="J161" s="144">
        <f>ROUND(I161*H161,2)</f>
        <v>0</v>
      </c>
      <c r="K161" s="140" t="s">
        <v>414</v>
      </c>
      <c r="L161" s="34"/>
      <c r="M161" s="145" t="s">
        <v>3</v>
      </c>
      <c r="N161" s="146" t="s">
        <v>43</v>
      </c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AR161" s="149" t="s">
        <v>98</v>
      </c>
      <c r="AT161" s="149" t="s">
        <v>411</v>
      </c>
      <c r="AU161" s="149" t="s">
        <v>80</v>
      </c>
      <c r="AY161" s="19" t="s">
        <v>408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9" t="s">
        <v>76</v>
      </c>
      <c r="BK161" s="150">
        <f>ROUND(I161*H161,2)</f>
        <v>0</v>
      </c>
      <c r="BL161" s="19" t="s">
        <v>98</v>
      </c>
      <c r="BM161" s="149" t="s">
        <v>3812</v>
      </c>
    </row>
    <row r="162" spans="2:65" s="1" customFormat="1">
      <c r="B162" s="34"/>
      <c r="D162" s="151" t="s">
        <v>417</v>
      </c>
      <c r="F162" s="152" t="s">
        <v>3813</v>
      </c>
      <c r="I162" s="153"/>
      <c r="L162" s="34"/>
      <c r="M162" s="154"/>
      <c r="T162" s="55"/>
      <c r="AT162" s="19" t="s">
        <v>417</v>
      </c>
      <c r="AU162" s="19" t="s">
        <v>80</v>
      </c>
    </row>
    <row r="163" spans="2:65" s="1" customFormat="1" ht="24.15" customHeight="1">
      <c r="B163" s="137"/>
      <c r="C163" s="177" t="s">
        <v>655</v>
      </c>
      <c r="D163" s="177" t="s">
        <v>513</v>
      </c>
      <c r="E163" s="178" t="s">
        <v>3814</v>
      </c>
      <c r="F163" s="179" t="s">
        <v>3815</v>
      </c>
      <c r="G163" s="180" t="s">
        <v>561</v>
      </c>
      <c r="H163" s="181">
        <v>3</v>
      </c>
      <c r="I163" s="182"/>
      <c r="J163" s="183">
        <f>ROUND(I163*H163,2)</f>
        <v>0</v>
      </c>
      <c r="K163" s="179" t="s">
        <v>3327</v>
      </c>
      <c r="L163" s="184"/>
      <c r="M163" s="185" t="s">
        <v>3</v>
      </c>
      <c r="N163" s="186" t="s">
        <v>43</v>
      </c>
      <c r="P163" s="147">
        <f>O163*H163</f>
        <v>0</v>
      </c>
      <c r="Q163" s="147">
        <v>4.5999999999999999E-3</v>
      </c>
      <c r="R163" s="147">
        <f>Q163*H163</f>
        <v>1.38E-2</v>
      </c>
      <c r="S163" s="147">
        <v>0</v>
      </c>
      <c r="T163" s="148">
        <f>S163*H163</f>
        <v>0</v>
      </c>
      <c r="AR163" s="149" t="s">
        <v>616</v>
      </c>
      <c r="AT163" s="149" t="s">
        <v>513</v>
      </c>
      <c r="AU163" s="149" t="s">
        <v>80</v>
      </c>
      <c r="AY163" s="19" t="s">
        <v>408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9" t="s">
        <v>76</v>
      </c>
      <c r="BK163" s="150">
        <f>ROUND(I163*H163,2)</f>
        <v>0</v>
      </c>
      <c r="BL163" s="19" t="s">
        <v>98</v>
      </c>
      <c r="BM163" s="149" t="s">
        <v>3816</v>
      </c>
    </row>
    <row r="164" spans="2:65" s="12" customFormat="1">
      <c r="B164" s="155"/>
      <c r="D164" s="156" t="s">
        <v>419</v>
      </c>
      <c r="E164" s="157" t="s">
        <v>3</v>
      </c>
      <c r="F164" s="158" t="s">
        <v>3817</v>
      </c>
      <c r="H164" s="159">
        <v>3</v>
      </c>
      <c r="I164" s="160"/>
      <c r="L164" s="155"/>
      <c r="M164" s="161"/>
      <c r="T164" s="162"/>
      <c r="AT164" s="157" t="s">
        <v>419</v>
      </c>
      <c r="AU164" s="157" t="s">
        <v>80</v>
      </c>
      <c r="AV164" s="12" t="s">
        <v>80</v>
      </c>
      <c r="AW164" s="12" t="s">
        <v>33</v>
      </c>
      <c r="AX164" s="12" t="s">
        <v>76</v>
      </c>
      <c r="AY164" s="157" t="s">
        <v>408</v>
      </c>
    </row>
    <row r="165" spans="2:65" s="1" customFormat="1" ht="24.15" customHeight="1">
      <c r="B165" s="137"/>
      <c r="C165" s="177" t="s">
        <v>661</v>
      </c>
      <c r="D165" s="177" t="s">
        <v>513</v>
      </c>
      <c r="E165" s="178" t="s">
        <v>3818</v>
      </c>
      <c r="F165" s="179" t="s">
        <v>3819</v>
      </c>
      <c r="G165" s="180" t="s">
        <v>561</v>
      </c>
      <c r="H165" s="181">
        <v>2</v>
      </c>
      <c r="I165" s="182"/>
      <c r="J165" s="183">
        <f>ROUND(I165*H165,2)</f>
        <v>0</v>
      </c>
      <c r="K165" s="179" t="s">
        <v>3327</v>
      </c>
      <c r="L165" s="184"/>
      <c r="M165" s="185" t="s">
        <v>3</v>
      </c>
      <c r="N165" s="186" t="s">
        <v>43</v>
      </c>
      <c r="P165" s="147">
        <f>O165*H165</f>
        <v>0</v>
      </c>
      <c r="Q165" s="147">
        <v>5.3E-3</v>
      </c>
      <c r="R165" s="147">
        <f>Q165*H165</f>
        <v>1.06E-2</v>
      </c>
      <c r="S165" s="147">
        <v>0</v>
      </c>
      <c r="T165" s="148">
        <f>S165*H165</f>
        <v>0</v>
      </c>
      <c r="AR165" s="149" t="s">
        <v>616</v>
      </c>
      <c r="AT165" s="149" t="s">
        <v>513</v>
      </c>
      <c r="AU165" s="149" t="s">
        <v>80</v>
      </c>
      <c r="AY165" s="19" t="s">
        <v>408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9" t="s">
        <v>76</v>
      </c>
      <c r="BK165" s="150">
        <f>ROUND(I165*H165,2)</f>
        <v>0</v>
      </c>
      <c r="BL165" s="19" t="s">
        <v>98</v>
      </c>
      <c r="BM165" s="149" t="s">
        <v>3820</v>
      </c>
    </row>
    <row r="166" spans="2:65" s="12" customFormat="1">
      <c r="B166" s="155"/>
      <c r="D166" s="156" t="s">
        <v>419</v>
      </c>
      <c r="E166" s="157" t="s">
        <v>3</v>
      </c>
      <c r="F166" s="158" t="s">
        <v>3714</v>
      </c>
      <c r="H166" s="159">
        <v>2</v>
      </c>
      <c r="I166" s="160"/>
      <c r="L166" s="155"/>
      <c r="M166" s="161"/>
      <c r="T166" s="162"/>
      <c r="AT166" s="157" t="s">
        <v>419</v>
      </c>
      <c r="AU166" s="157" t="s">
        <v>80</v>
      </c>
      <c r="AV166" s="12" t="s">
        <v>80</v>
      </c>
      <c r="AW166" s="12" t="s">
        <v>33</v>
      </c>
      <c r="AX166" s="12" t="s">
        <v>76</v>
      </c>
      <c r="AY166" s="157" t="s">
        <v>408</v>
      </c>
    </row>
    <row r="167" spans="2:65" s="1" customFormat="1" ht="37.799999999999997" customHeight="1">
      <c r="B167" s="137"/>
      <c r="C167" s="138" t="s">
        <v>196</v>
      </c>
      <c r="D167" s="138" t="s">
        <v>411</v>
      </c>
      <c r="E167" s="139" t="s">
        <v>3821</v>
      </c>
      <c r="F167" s="140" t="s">
        <v>3822</v>
      </c>
      <c r="G167" s="141" t="s">
        <v>117</v>
      </c>
      <c r="H167" s="142">
        <v>91</v>
      </c>
      <c r="I167" s="143"/>
      <c r="J167" s="144">
        <f>ROUND(I167*H167,2)</f>
        <v>0</v>
      </c>
      <c r="K167" s="140" t="s">
        <v>3327</v>
      </c>
      <c r="L167" s="34"/>
      <c r="M167" s="145" t="s">
        <v>3</v>
      </c>
      <c r="N167" s="146" t="s">
        <v>43</v>
      </c>
      <c r="P167" s="147">
        <f>O167*H167</f>
        <v>0</v>
      </c>
      <c r="Q167" s="147">
        <v>1.336E-2</v>
      </c>
      <c r="R167" s="147">
        <f>Q167*H167</f>
        <v>1.21576</v>
      </c>
      <c r="S167" s="147">
        <v>0</v>
      </c>
      <c r="T167" s="148">
        <f>S167*H167</f>
        <v>0</v>
      </c>
      <c r="AR167" s="149" t="s">
        <v>3700</v>
      </c>
      <c r="AT167" s="149" t="s">
        <v>411</v>
      </c>
      <c r="AU167" s="149" t="s">
        <v>80</v>
      </c>
      <c r="AY167" s="19" t="s">
        <v>408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9" t="s">
        <v>76</v>
      </c>
      <c r="BK167" s="150">
        <f>ROUND(I167*H167,2)</f>
        <v>0</v>
      </c>
      <c r="BL167" s="19" t="s">
        <v>3700</v>
      </c>
      <c r="BM167" s="149" t="s">
        <v>3823</v>
      </c>
    </row>
    <row r="168" spans="2:65" s="12" customFormat="1" ht="20.399999999999999">
      <c r="B168" s="155"/>
      <c r="D168" s="156" t="s">
        <v>419</v>
      </c>
      <c r="E168" s="157" t="s">
        <v>3</v>
      </c>
      <c r="F168" s="158" t="s">
        <v>3824</v>
      </c>
      <c r="H168" s="159">
        <v>70</v>
      </c>
      <c r="I168" s="160"/>
      <c r="L168" s="155"/>
      <c r="M168" s="161"/>
      <c r="T168" s="162"/>
      <c r="AT168" s="157" t="s">
        <v>419</v>
      </c>
      <c r="AU168" s="157" t="s">
        <v>80</v>
      </c>
      <c r="AV168" s="12" t="s">
        <v>80</v>
      </c>
      <c r="AW168" s="12" t="s">
        <v>33</v>
      </c>
      <c r="AX168" s="12" t="s">
        <v>76</v>
      </c>
      <c r="AY168" s="157" t="s">
        <v>408</v>
      </c>
    </row>
    <row r="169" spans="2:65" s="12" customFormat="1">
      <c r="B169" s="155"/>
      <c r="D169" s="156" t="s">
        <v>419</v>
      </c>
      <c r="F169" s="158" t="s">
        <v>3825</v>
      </c>
      <c r="H169" s="159">
        <v>91</v>
      </c>
      <c r="I169" s="160"/>
      <c r="L169" s="155"/>
      <c r="M169" s="161"/>
      <c r="T169" s="162"/>
      <c r="AT169" s="157" t="s">
        <v>419</v>
      </c>
      <c r="AU169" s="157" t="s">
        <v>80</v>
      </c>
      <c r="AV169" s="12" t="s">
        <v>80</v>
      </c>
      <c r="AW169" s="12" t="s">
        <v>4</v>
      </c>
      <c r="AX169" s="12" t="s">
        <v>76</v>
      </c>
      <c r="AY169" s="157" t="s">
        <v>408</v>
      </c>
    </row>
    <row r="170" spans="2:65" s="1" customFormat="1" ht="37.799999999999997" customHeight="1">
      <c r="B170" s="137"/>
      <c r="C170" s="138" t="s">
        <v>671</v>
      </c>
      <c r="D170" s="138" t="s">
        <v>411</v>
      </c>
      <c r="E170" s="139" t="s">
        <v>3826</v>
      </c>
      <c r="F170" s="140" t="s">
        <v>3827</v>
      </c>
      <c r="G170" s="141" t="s">
        <v>650</v>
      </c>
      <c r="H170" s="142">
        <v>75.400000000000006</v>
      </c>
      <c r="I170" s="143"/>
      <c r="J170" s="144">
        <f>ROUND(I170*H170,2)</f>
        <v>0</v>
      </c>
      <c r="K170" s="140" t="s">
        <v>414</v>
      </c>
      <c r="L170" s="34"/>
      <c r="M170" s="145" t="s">
        <v>3</v>
      </c>
      <c r="N170" s="146" t="s">
        <v>43</v>
      </c>
      <c r="P170" s="147">
        <f>O170*H170</f>
        <v>0</v>
      </c>
      <c r="Q170" s="147">
        <v>3.4399999999999999E-3</v>
      </c>
      <c r="R170" s="147">
        <f>Q170*H170</f>
        <v>0.259376</v>
      </c>
      <c r="S170" s="147">
        <v>0</v>
      </c>
      <c r="T170" s="148">
        <f>S170*H170</f>
        <v>0</v>
      </c>
      <c r="AR170" s="149" t="s">
        <v>98</v>
      </c>
      <c r="AT170" s="149" t="s">
        <v>411</v>
      </c>
      <c r="AU170" s="149" t="s">
        <v>80</v>
      </c>
      <c r="AY170" s="19" t="s">
        <v>408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9" t="s">
        <v>76</v>
      </c>
      <c r="BK170" s="150">
        <f>ROUND(I170*H170,2)</f>
        <v>0</v>
      </c>
      <c r="BL170" s="19" t="s">
        <v>98</v>
      </c>
      <c r="BM170" s="149" t="s">
        <v>3828</v>
      </c>
    </row>
    <row r="171" spans="2:65" s="1" customFormat="1">
      <c r="B171" s="34"/>
      <c r="D171" s="151" t="s">
        <v>417</v>
      </c>
      <c r="F171" s="152" t="s">
        <v>3829</v>
      </c>
      <c r="I171" s="153"/>
      <c r="L171" s="34"/>
      <c r="M171" s="154"/>
      <c r="T171" s="55"/>
      <c r="AT171" s="19" t="s">
        <v>417</v>
      </c>
      <c r="AU171" s="19" t="s">
        <v>80</v>
      </c>
    </row>
    <row r="172" spans="2:65" s="12" customFormat="1" ht="20.399999999999999">
      <c r="B172" s="155"/>
      <c r="D172" s="156" t="s">
        <v>419</v>
      </c>
      <c r="E172" s="157" t="s">
        <v>3</v>
      </c>
      <c r="F172" s="158" t="s">
        <v>3830</v>
      </c>
      <c r="H172" s="159">
        <v>50</v>
      </c>
      <c r="I172" s="160"/>
      <c r="L172" s="155"/>
      <c r="M172" s="161"/>
      <c r="T172" s="162"/>
      <c r="AT172" s="157" t="s">
        <v>419</v>
      </c>
      <c r="AU172" s="157" t="s">
        <v>80</v>
      </c>
      <c r="AV172" s="12" t="s">
        <v>80</v>
      </c>
      <c r="AW172" s="12" t="s">
        <v>33</v>
      </c>
      <c r="AX172" s="12" t="s">
        <v>72</v>
      </c>
      <c r="AY172" s="157" t="s">
        <v>408</v>
      </c>
    </row>
    <row r="173" spans="2:65" s="12" customFormat="1" ht="20.399999999999999">
      <c r="B173" s="155"/>
      <c r="D173" s="156" t="s">
        <v>419</v>
      </c>
      <c r="E173" s="157" t="s">
        <v>3</v>
      </c>
      <c r="F173" s="158" t="s">
        <v>3831</v>
      </c>
      <c r="H173" s="159">
        <v>8</v>
      </c>
      <c r="I173" s="160"/>
      <c r="L173" s="155"/>
      <c r="M173" s="161"/>
      <c r="T173" s="162"/>
      <c r="AT173" s="157" t="s">
        <v>419</v>
      </c>
      <c r="AU173" s="157" t="s">
        <v>80</v>
      </c>
      <c r="AV173" s="12" t="s">
        <v>80</v>
      </c>
      <c r="AW173" s="12" t="s">
        <v>33</v>
      </c>
      <c r="AX173" s="12" t="s">
        <v>72</v>
      </c>
      <c r="AY173" s="157" t="s">
        <v>408</v>
      </c>
    </row>
    <row r="174" spans="2:65" s="14" customFormat="1">
      <c r="B174" s="170"/>
      <c r="D174" s="156" t="s">
        <v>419</v>
      </c>
      <c r="E174" s="171" t="s">
        <v>3</v>
      </c>
      <c r="F174" s="172" t="s">
        <v>451</v>
      </c>
      <c r="H174" s="173">
        <v>58</v>
      </c>
      <c r="I174" s="174"/>
      <c r="L174" s="170"/>
      <c r="M174" s="175"/>
      <c r="T174" s="176"/>
      <c r="AT174" s="171" t="s">
        <v>419</v>
      </c>
      <c r="AU174" s="171" t="s">
        <v>80</v>
      </c>
      <c r="AV174" s="14" t="s">
        <v>415</v>
      </c>
      <c r="AW174" s="14" t="s">
        <v>33</v>
      </c>
      <c r="AX174" s="14" t="s">
        <v>76</v>
      </c>
      <c r="AY174" s="171" t="s">
        <v>408</v>
      </c>
    </row>
    <row r="175" spans="2:65" s="12" customFormat="1">
      <c r="B175" s="155"/>
      <c r="D175" s="156" t="s">
        <v>419</v>
      </c>
      <c r="F175" s="158" t="s">
        <v>3832</v>
      </c>
      <c r="H175" s="159">
        <v>75.400000000000006</v>
      </c>
      <c r="I175" s="160"/>
      <c r="L175" s="155"/>
      <c r="M175" s="161"/>
      <c r="T175" s="162"/>
      <c r="AT175" s="157" t="s">
        <v>419</v>
      </c>
      <c r="AU175" s="157" t="s">
        <v>80</v>
      </c>
      <c r="AV175" s="12" t="s">
        <v>80</v>
      </c>
      <c r="AW175" s="12" t="s">
        <v>4</v>
      </c>
      <c r="AX175" s="12" t="s">
        <v>76</v>
      </c>
      <c r="AY175" s="157" t="s">
        <v>408</v>
      </c>
    </row>
    <row r="176" spans="2:65" s="1" customFormat="1" ht="37.799999999999997" customHeight="1">
      <c r="B176" s="137"/>
      <c r="C176" s="138" t="s">
        <v>678</v>
      </c>
      <c r="D176" s="138" t="s">
        <v>411</v>
      </c>
      <c r="E176" s="139" t="s">
        <v>3833</v>
      </c>
      <c r="F176" s="140" t="s">
        <v>3834</v>
      </c>
      <c r="G176" s="141" t="s">
        <v>650</v>
      </c>
      <c r="H176" s="142">
        <v>25</v>
      </c>
      <c r="I176" s="143"/>
      <c r="J176" s="144">
        <f>ROUND(I176*H176,2)</f>
        <v>0</v>
      </c>
      <c r="K176" s="140" t="s">
        <v>414</v>
      </c>
      <c r="L176" s="34"/>
      <c r="M176" s="145" t="s">
        <v>3</v>
      </c>
      <c r="N176" s="146" t="s">
        <v>43</v>
      </c>
      <c r="P176" s="147">
        <f>O176*H176</f>
        <v>0</v>
      </c>
      <c r="Q176" s="147">
        <v>0</v>
      </c>
      <c r="R176" s="147">
        <f>Q176*H176</f>
        <v>0</v>
      </c>
      <c r="S176" s="147">
        <v>0</v>
      </c>
      <c r="T176" s="148">
        <f>S176*H176</f>
        <v>0</v>
      </c>
      <c r="AR176" s="149" t="s">
        <v>98</v>
      </c>
      <c r="AT176" s="149" t="s">
        <v>411</v>
      </c>
      <c r="AU176" s="149" t="s">
        <v>80</v>
      </c>
      <c r="AY176" s="19" t="s">
        <v>408</v>
      </c>
      <c r="BE176" s="150">
        <f>IF(N176="základní",J176,0)</f>
        <v>0</v>
      </c>
      <c r="BF176" s="150">
        <f>IF(N176="snížená",J176,0)</f>
        <v>0</v>
      </c>
      <c r="BG176" s="150">
        <f>IF(N176="zákl. přenesená",J176,0)</f>
        <v>0</v>
      </c>
      <c r="BH176" s="150">
        <f>IF(N176="sníž. přenesená",J176,0)</f>
        <v>0</v>
      </c>
      <c r="BI176" s="150">
        <f>IF(N176="nulová",J176,0)</f>
        <v>0</v>
      </c>
      <c r="BJ176" s="19" t="s">
        <v>76</v>
      </c>
      <c r="BK176" s="150">
        <f>ROUND(I176*H176,2)</f>
        <v>0</v>
      </c>
      <c r="BL176" s="19" t="s">
        <v>98</v>
      </c>
      <c r="BM176" s="149" t="s">
        <v>3835</v>
      </c>
    </row>
    <row r="177" spans="2:65" s="1" customFormat="1">
      <c r="B177" s="34"/>
      <c r="D177" s="151" t="s">
        <v>417</v>
      </c>
      <c r="F177" s="152" t="s">
        <v>3836</v>
      </c>
      <c r="I177" s="153"/>
      <c r="L177" s="34"/>
      <c r="M177" s="154"/>
      <c r="T177" s="55"/>
      <c r="AT177" s="19" t="s">
        <v>417</v>
      </c>
      <c r="AU177" s="19" t="s">
        <v>80</v>
      </c>
    </row>
    <row r="178" spans="2:65" s="12" customFormat="1">
      <c r="B178" s="155"/>
      <c r="D178" s="156" t="s">
        <v>419</v>
      </c>
      <c r="E178" s="157" t="s">
        <v>3</v>
      </c>
      <c r="F178" s="158" t="s">
        <v>3837</v>
      </c>
      <c r="H178" s="159">
        <v>25</v>
      </c>
      <c r="I178" s="160"/>
      <c r="L178" s="155"/>
      <c r="M178" s="161"/>
      <c r="T178" s="162"/>
      <c r="AT178" s="157" t="s">
        <v>419</v>
      </c>
      <c r="AU178" s="157" t="s">
        <v>80</v>
      </c>
      <c r="AV178" s="12" t="s">
        <v>80</v>
      </c>
      <c r="AW178" s="12" t="s">
        <v>33</v>
      </c>
      <c r="AX178" s="12" t="s">
        <v>72</v>
      </c>
      <c r="AY178" s="157" t="s">
        <v>408</v>
      </c>
    </row>
    <row r="179" spans="2:65" s="14" customFormat="1">
      <c r="B179" s="170"/>
      <c r="D179" s="156" t="s">
        <v>419</v>
      </c>
      <c r="E179" s="171" t="s">
        <v>3</v>
      </c>
      <c r="F179" s="172" t="s">
        <v>451</v>
      </c>
      <c r="H179" s="173">
        <v>25</v>
      </c>
      <c r="I179" s="174"/>
      <c r="L179" s="170"/>
      <c r="M179" s="175"/>
      <c r="T179" s="176"/>
      <c r="AT179" s="171" t="s">
        <v>419</v>
      </c>
      <c r="AU179" s="171" t="s">
        <v>80</v>
      </c>
      <c r="AV179" s="14" t="s">
        <v>415</v>
      </c>
      <c r="AW179" s="14" t="s">
        <v>33</v>
      </c>
      <c r="AX179" s="14" t="s">
        <v>76</v>
      </c>
      <c r="AY179" s="171" t="s">
        <v>408</v>
      </c>
    </row>
    <row r="180" spans="2:65" s="1" customFormat="1" ht="24.15" customHeight="1">
      <c r="B180" s="137"/>
      <c r="C180" s="177" t="s">
        <v>683</v>
      </c>
      <c r="D180" s="177" t="s">
        <v>513</v>
      </c>
      <c r="E180" s="178" t="s">
        <v>3838</v>
      </c>
      <c r="F180" s="179" t="s">
        <v>3839</v>
      </c>
      <c r="G180" s="180" t="s">
        <v>561</v>
      </c>
      <c r="H180" s="181">
        <v>3</v>
      </c>
      <c r="I180" s="182"/>
      <c r="J180" s="183">
        <f>ROUND(I180*H180,2)</f>
        <v>0</v>
      </c>
      <c r="K180" s="179" t="s">
        <v>414</v>
      </c>
      <c r="L180" s="184"/>
      <c r="M180" s="185" t="s">
        <v>3</v>
      </c>
      <c r="N180" s="186" t="s">
        <v>43</v>
      </c>
      <c r="P180" s="147">
        <f>O180*H180</f>
        <v>0</v>
      </c>
      <c r="Q180" s="147">
        <v>7.7999999999999996E-3</v>
      </c>
      <c r="R180" s="147">
        <f>Q180*H180</f>
        <v>2.3399999999999997E-2</v>
      </c>
      <c r="S180" s="147">
        <v>0</v>
      </c>
      <c r="T180" s="148">
        <f>S180*H180</f>
        <v>0</v>
      </c>
      <c r="AR180" s="149" t="s">
        <v>616</v>
      </c>
      <c r="AT180" s="149" t="s">
        <v>513</v>
      </c>
      <c r="AU180" s="149" t="s">
        <v>80</v>
      </c>
      <c r="AY180" s="19" t="s">
        <v>408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9" t="s">
        <v>76</v>
      </c>
      <c r="BK180" s="150">
        <f>ROUND(I180*H180,2)</f>
        <v>0</v>
      </c>
      <c r="BL180" s="19" t="s">
        <v>98</v>
      </c>
      <c r="BM180" s="149" t="s">
        <v>3840</v>
      </c>
    </row>
    <row r="181" spans="2:65" s="12" customFormat="1">
      <c r="B181" s="155"/>
      <c r="D181" s="156" t="s">
        <v>419</v>
      </c>
      <c r="E181" s="157" t="s">
        <v>3</v>
      </c>
      <c r="F181" s="158" t="s">
        <v>114</v>
      </c>
      <c r="H181" s="159">
        <v>3</v>
      </c>
      <c r="I181" s="160"/>
      <c r="L181" s="155"/>
      <c r="M181" s="206"/>
      <c r="N181" s="207"/>
      <c r="O181" s="207"/>
      <c r="P181" s="207"/>
      <c r="Q181" s="207"/>
      <c r="R181" s="207"/>
      <c r="S181" s="207"/>
      <c r="T181" s="208"/>
      <c r="AT181" s="157" t="s">
        <v>419</v>
      </c>
      <c r="AU181" s="157" t="s">
        <v>80</v>
      </c>
      <c r="AV181" s="12" t="s">
        <v>80</v>
      </c>
      <c r="AW181" s="12" t="s">
        <v>33</v>
      </c>
      <c r="AX181" s="12" t="s">
        <v>76</v>
      </c>
      <c r="AY181" s="157" t="s">
        <v>408</v>
      </c>
    </row>
    <row r="182" spans="2:65" s="1" customFormat="1" ht="6.9" customHeight="1">
      <c r="B182" s="43"/>
      <c r="C182" s="44"/>
      <c r="D182" s="44"/>
      <c r="E182" s="44"/>
      <c r="F182" s="44"/>
      <c r="G182" s="44"/>
      <c r="H182" s="44"/>
      <c r="I182" s="44"/>
      <c r="J182" s="44"/>
      <c r="K182" s="44"/>
      <c r="L182" s="34"/>
    </row>
  </sheetData>
  <autoFilter ref="C89:K181" xr:uid="{00000000-0009-0000-0000-000004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hyperlinks>
    <hyperlink ref="F103" r:id="rId1" xr:uid="{00000000-0004-0000-0400-000000000000}"/>
    <hyperlink ref="F115" r:id="rId2" xr:uid="{00000000-0004-0000-0400-000001000000}"/>
    <hyperlink ref="F117" r:id="rId3" xr:uid="{00000000-0004-0000-0400-000002000000}"/>
    <hyperlink ref="F120" r:id="rId4" xr:uid="{00000000-0004-0000-0400-000003000000}"/>
    <hyperlink ref="F124" r:id="rId5" xr:uid="{00000000-0004-0000-0400-000004000000}"/>
    <hyperlink ref="F128" r:id="rId6" xr:uid="{00000000-0004-0000-0400-000005000000}"/>
    <hyperlink ref="F137" r:id="rId7" xr:uid="{00000000-0004-0000-0400-000006000000}"/>
    <hyperlink ref="F141" r:id="rId8" xr:uid="{00000000-0004-0000-0400-000007000000}"/>
    <hyperlink ref="F148" r:id="rId9" xr:uid="{00000000-0004-0000-0400-000008000000}"/>
    <hyperlink ref="F155" r:id="rId10" xr:uid="{00000000-0004-0000-0400-000009000000}"/>
    <hyperlink ref="F162" r:id="rId11" xr:uid="{00000000-0004-0000-0400-00000A000000}"/>
    <hyperlink ref="F171" r:id="rId12" xr:uid="{00000000-0004-0000-0400-00000B000000}"/>
    <hyperlink ref="F177" r:id="rId13" xr:uid="{00000000-0004-0000-04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504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94</v>
      </c>
    </row>
    <row r="3" spans="2:4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2:46" ht="24.9" customHeight="1">
      <c r="B4" s="22"/>
      <c r="D4" s="23" t="s">
        <v>119</v>
      </c>
      <c r="L4" s="22"/>
      <c r="M4" s="93" t="s">
        <v>11</v>
      </c>
      <c r="AT4" s="19" t="s">
        <v>4</v>
      </c>
    </row>
    <row r="5" spans="2:46" ht="6.9" customHeight="1">
      <c r="B5" s="22"/>
      <c r="L5" s="22"/>
    </row>
    <row r="6" spans="2:46" ht="12" customHeight="1">
      <c r="B6" s="22"/>
      <c r="D6" s="29" t="s">
        <v>17</v>
      </c>
      <c r="L6" s="22"/>
    </row>
    <row r="7" spans="2:4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</row>
    <row r="8" spans="2:46" ht="12" customHeight="1">
      <c r="B8" s="22"/>
      <c r="D8" s="29" t="s">
        <v>132</v>
      </c>
      <c r="L8" s="22"/>
    </row>
    <row r="9" spans="2:46" s="1" customFormat="1" ht="16.5" customHeight="1">
      <c r="B9" s="34"/>
      <c r="E9" s="352" t="s">
        <v>136</v>
      </c>
      <c r="F9" s="351"/>
      <c r="G9" s="351"/>
      <c r="H9" s="351"/>
      <c r="L9" s="34"/>
    </row>
    <row r="10" spans="2:46" s="1" customFormat="1" ht="12" customHeight="1">
      <c r="B10" s="34"/>
      <c r="D10" s="29" t="s">
        <v>3299</v>
      </c>
      <c r="L10" s="34"/>
    </row>
    <row r="11" spans="2:46" s="1" customFormat="1" ht="16.5" customHeight="1">
      <c r="B11" s="34"/>
      <c r="E11" s="339" t="s">
        <v>3841</v>
      </c>
      <c r="F11" s="351"/>
      <c r="G11" s="351"/>
      <c r="H11" s="351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9" t="s">
        <v>19</v>
      </c>
      <c r="F13" s="27" t="s">
        <v>3</v>
      </c>
      <c r="I13" s="29" t="s">
        <v>20</v>
      </c>
      <c r="J13" s="27" t="s">
        <v>3</v>
      </c>
      <c r="L13" s="34"/>
    </row>
    <row r="14" spans="2:46" s="1" customFormat="1" ht="12" customHeight="1">
      <c r="B14" s="34"/>
      <c r="D14" s="29" t="s">
        <v>21</v>
      </c>
      <c r="F14" s="27" t="s">
        <v>3301</v>
      </c>
      <c r="I14" s="29" t="s">
        <v>23</v>
      </c>
      <c r="J14" s="51" t="str">
        <f>'Rekapitulace stavby'!AN8</f>
        <v>10. 1. 2024</v>
      </c>
      <c r="L14" s="34"/>
    </row>
    <row r="15" spans="2:46" s="1" customFormat="1" ht="10.8" customHeight="1">
      <c r="B15" s="34"/>
      <c r="L15" s="34"/>
    </row>
    <row r="16" spans="2:46" s="1" customFormat="1" ht="12" customHeight="1">
      <c r="B16" s="34"/>
      <c r="D16" s="29" t="s">
        <v>25</v>
      </c>
      <c r="I16" s="29" t="s">
        <v>26</v>
      </c>
      <c r="J16" s="27" t="str">
        <f>IF('Rekapitulace stavby'!AN10="","",'Rekapitulace stavby'!AN10)</f>
        <v/>
      </c>
      <c r="L16" s="34"/>
    </row>
    <row r="17" spans="2:12" s="1" customFormat="1" ht="18" customHeight="1">
      <c r="B17" s="34"/>
      <c r="E17" s="27" t="str">
        <f>IF('Rekapitulace stavby'!E11="","",'Rekapitulace stavby'!E11)</f>
        <v xml:space="preserve"> </v>
      </c>
      <c r="I17" s="29" t="s">
        <v>28</v>
      </c>
      <c r="J17" s="27" t="str">
        <f>IF('Rekapitulace stavby'!AN11="","",'Rekapitulace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9" t="s">
        <v>29</v>
      </c>
      <c r="I19" s="29" t="s">
        <v>26</v>
      </c>
      <c r="J19" s="30" t="str">
        <f>'Rekapitulace stavby'!AN13</f>
        <v>Vyplň údaj</v>
      </c>
      <c r="L19" s="34"/>
    </row>
    <row r="20" spans="2:12" s="1" customFormat="1" ht="18" customHeight="1">
      <c r="B20" s="34"/>
      <c r="E20" s="354" t="str">
        <f>'Rekapitulace stavby'!E14</f>
        <v>Vyplň údaj</v>
      </c>
      <c r="F20" s="318"/>
      <c r="G20" s="318"/>
      <c r="H20" s="318"/>
      <c r="I20" s="29" t="s">
        <v>28</v>
      </c>
      <c r="J20" s="30" t="str">
        <f>'Rekapitulace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9" t="s">
        <v>31</v>
      </c>
      <c r="I22" s="29" t="s">
        <v>26</v>
      </c>
      <c r="J22" s="27" t="s">
        <v>3</v>
      </c>
      <c r="L22" s="34"/>
    </row>
    <row r="23" spans="2:12" s="1" customFormat="1" ht="18" customHeight="1">
      <c r="B23" s="34"/>
      <c r="E23" s="27" t="s">
        <v>3302</v>
      </c>
      <c r="I23" s="29" t="s">
        <v>28</v>
      </c>
      <c r="J23" s="27" t="s">
        <v>3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9" t="s">
        <v>34</v>
      </c>
      <c r="I25" s="29" t="s">
        <v>26</v>
      </c>
      <c r="J25" s="27" t="s">
        <v>3</v>
      </c>
      <c r="L25" s="34"/>
    </row>
    <row r="26" spans="2:12" s="1" customFormat="1" ht="18" customHeight="1">
      <c r="B26" s="34"/>
      <c r="E26" s="27" t="s">
        <v>3302</v>
      </c>
      <c r="I26" s="29" t="s">
        <v>28</v>
      </c>
      <c r="J26" s="27" t="s">
        <v>3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9" t="s">
        <v>36</v>
      </c>
      <c r="L28" s="34"/>
    </row>
    <row r="29" spans="2:12" s="7" customFormat="1" ht="16.5" customHeight="1">
      <c r="B29" s="94"/>
      <c r="E29" s="323" t="s">
        <v>3842</v>
      </c>
      <c r="F29" s="323"/>
      <c r="G29" s="323"/>
      <c r="H29" s="323"/>
      <c r="L29" s="94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6" t="s">
        <v>38</v>
      </c>
      <c r="J32" s="65">
        <f>ROUND(J96, 2)</f>
        <v>0</v>
      </c>
      <c r="L32" s="34"/>
    </row>
    <row r="33" spans="2:12" s="1" customFormat="1" ht="6.9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>
      <c r="B34" s="34"/>
      <c r="F34" s="37" t="s">
        <v>40</v>
      </c>
      <c r="I34" s="37" t="s">
        <v>39</v>
      </c>
      <c r="J34" s="37" t="s">
        <v>41</v>
      </c>
      <c r="L34" s="34"/>
    </row>
    <row r="35" spans="2:12" s="1" customFormat="1" ht="14.4" customHeight="1">
      <c r="B35" s="34"/>
      <c r="D35" s="54" t="s">
        <v>42</v>
      </c>
      <c r="E35" s="29" t="s">
        <v>43</v>
      </c>
      <c r="F35" s="85">
        <f>ROUND((SUM(BE96:BE503)),  2)</f>
        <v>0</v>
      </c>
      <c r="I35" s="97">
        <v>0.21</v>
      </c>
      <c r="J35" s="85">
        <f>ROUND(((SUM(BE96:BE503))*I35),  2)</f>
        <v>0</v>
      </c>
      <c r="L35" s="34"/>
    </row>
    <row r="36" spans="2:12" s="1" customFormat="1" ht="14.4" customHeight="1">
      <c r="B36" s="34"/>
      <c r="E36" s="29" t="s">
        <v>44</v>
      </c>
      <c r="F36" s="85">
        <f>ROUND((SUM(BF96:BF503)),  2)</f>
        <v>0</v>
      </c>
      <c r="I36" s="97">
        <v>0.12</v>
      </c>
      <c r="J36" s="85">
        <f>ROUND(((SUM(BF96:BF503))*I36),  2)</f>
        <v>0</v>
      </c>
      <c r="L36" s="34"/>
    </row>
    <row r="37" spans="2:12" s="1" customFormat="1" ht="14.4" hidden="1" customHeight="1">
      <c r="B37" s="34"/>
      <c r="E37" s="29" t="s">
        <v>45</v>
      </c>
      <c r="F37" s="85">
        <f>ROUND((SUM(BG96:BG503)),  2)</f>
        <v>0</v>
      </c>
      <c r="I37" s="97">
        <v>0.21</v>
      </c>
      <c r="J37" s="85">
        <f>0</f>
        <v>0</v>
      </c>
      <c r="L37" s="34"/>
    </row>
    <row r="38" spans="2:12" s="1" customFormat="1" ht="14.4" hidden="1" customHeight="1">
      <c r="B38" s="34"/>
      <c r="E38" s="29" t="s">
        <v>46</v>
      </c>
      <c r="F38" s="85">
        <f>ROUND((SUM(BH96:BH503)),  2)</f>
        <v>0</v>
      </c>
      <c r="I38" s="97">
        <v>0.12</v>
      </c>
      <c r="J38" s="85">
        <f>0</f>
        <v>0</v>
      </c>
      <c r="L38" s="34"/>
    </row>
    <row r="39" spans="2:12" s="1" customFormat="1" ht="14.4" hidden="1" customHeight="1">
      <c r="B39" s="34"/>
      <c r="E39" s="29" t="s">
        <v>47</v>
      </c>
      <c r="F39" s="85">
        <f>ROUND((SUM(BI96:BI503)),  2)</f>
        <v>0</v>
      </c>
      <c r="I39" s="97">
        <v>0</v>
      </c>
      <c r="J39" s="85">
        <f>0</f>
        <v>0</v>
      </c>
      <c r="L39" s="34"/>
    </row>
    <row r="40" spans="2:12" s="1" customFormat="1" ht="6.9" customHeight="1">
      <c r="B40" s="34"/>
      <c r="L40" s="34"/>
    </row>
    <row r="41" spans="2:12" s="1" customFormat="1" ht="25.35" customHeight="1">
      <c r="B41" s="34"/>
      <c r="C41" s="98"/>
      <c r="D41" s="99" t="s">
        <v>48</v>
      </c>
      <c r="E41" s="56"/>
      <c r="F41" s="56"/>
      <c r="G41" s="100" t="s">
        <v>49</v>
      </c>
      <c r="H41" s="101" t="s">
        <v>50</v>
      </c>
      <c r="I41" s="56"/>
      <c r="J41" s="102">
        <f>SUM(J32:J39)</f>
        <v>0</v>
      </c>
      <c r="K41" s="103"/>
      <c r="L41" s="34"/>
    </row>
    <row r="42" spans="2:12" s="1" customFormat="1" ht="14.4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>
      <c r="B47" s="34"/>
      <c r="C47" s="23" t="s">
        <v>245</v>
      </c>
      <c r="L47" s="34"/>
    </row>
    <row r="48" spans="2:12" s="1" customFormat="1" ht="6.9" customHeight="1">
      <c r="B48" s="34"/>
      <c r="L48" s="34"/>
    </row>
    <row r="49" spans="2:47" s="1" customFormat="1" ht="12" customHeight="1">
      <c r="B49" s="34"/>
      <c r="C49" s="29" t="s">
        <v>17</v>
      </c>
      <c r="L49" s="34"/>
    </row>
    <row r="50" spans="2:47" s="1" customFormat="1" ht="16.5" customHeight="1">
      <c r="B50" s="34"/>
      <c r="E50" s="352" t="str">
        <f>E7</f>
        <v>Obecní dům Rudíkov - smlouva č. 1 - SO01, 10, 12</v>
      </c>
      <c r="F50" s="353"/>
      <c r="G50" s="353"/>
      <c r="H50" s="353"/>
      <c r="L50" s="34"/>
    </row>
    <row r="51" spans="2:47" ht="12" customHeight="1">
      <c r="B51" s="22"/>
      <c r="C51" s="29" t="s">
        <v>132</v>
      </c>
      <c r="L51" s="22"/>
    </row>
    <row r="52" spans="2:47" s="1" customFormat="1" ht="16.5" customHeight="1">
      <c r="B52" s="34"/>
      <c r="E52" s="352" t="s">
        <v>136</v>
      </c>
      <c r="F52" s="351"/>
      <c r="G52" s="351"/>
      <c r="H52" s="351"/>
      <c r="L52" s="34"/>
    </row>
    <row r="53" spans="2:47" s="1" customFormat="1" ht="12" customHeight="1">
      <c r="B53" s="34"/>
      <c r="C53" s="29" t="s">
        <v>3299</v>
      </c>
      <c r="L53" s="34"/>
    </row>
    <row r="54" spans="2:47" s="1" customFormat="1" ht="16.5" customHeight="1">
      <c r="B54" s="34"/>
      <c r="E54" s="339" t="str">
        <f>E11</f>
        <v>14 - ZDRAVOTNĚ TECHNICKÉ INSTALACE</v>
      </c>
      <c r="F54" s="351"/>
      <c r="G54" s="351"/>
      <c r="H54" s="351"/>
      <c r="L54" s="34"/>
    </row>
    <row r="55" spans="2:47" s="1" customFormat="1" ht="6.9" customHeight="1">
      <c r="B55" s="34"/>
      <c r="L55" s="34"/>
    </row>
    <row r="56" spans="2:47" s="1" customFormat="1" ht="12" customHeight="1">
      <c r="B56" s="34"/>
      <c r="C56" s="29" t="s">
        <v>21</v>
      </c>
      <c r="F56" s="27" t="str">
        <f>F14</f>
        <v>RUDÍKOV, P.Č. 2250/4, 2261, ST. 63, 2208/9</v>
      </c>
      <c r="I56" s="29" t="s">
        <v>23</v>
      </c>
      <c r="J56" s="51" t="str">
        <f>IF(J14="","",J14)</f>
        <v>10. 1. 2024</v>
      </c>
      <c r="L56" s="34"/>
    </row>
    <row r="57" spans="2:47" s="1" customFormat="1" ht="6.9" customHeight="1">
      <c r="B57" s="34"/>
      <c r="L57" s="34"/>
    </row>
    <row r="58" spans="2:47" s="1" customFormat="1" ht="15.15" customHeight="1">
      <c r="B58" s="34"/>
      <c r="C58" s="29" t="s">
        <v>25</v>
      </c>
      <c r="F58" s="27" t="str">
        <f>E17</f>
        <v xml:space="preserve"> </v>
      </c>
      <c r="I58" s="29" t="s">
        <v>31</v>
      </c>
      <c r="J58" s="32" t="str">
        <f>E23</f>
        <v>Ondřej Zikán</v>
      </c>
      <c r="L58" s="34"/>
    </row>
    <row r="59" spans="2:47" s="1" customFormat="1" ht="15.15" customHeight="1">
      <c r="B59" s="34"/>
      <c r="C59" s="29" t="s">
        <v>29</v>
      </c>
      <c r="F59" s="27" t="str">
        <f>IF(E20="","",E20)</f>
        <v>Vyplň údaj</v>
      </c>
      <c r="I59" s="29" t="s">
        <v>34</v>
      </c>
      <c r="J59" s="32" t="str">
        <f>E26</f>
        <v>Ondřej Zikán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4" t="s">
        <v>280</v>
      </c>
      <c r="D61" s="98"/>
      <c r="E61" s="98"/>
      <c r="F61" s="98"/>
      <c r="G61" s="98"/>
      <c r="H61" s="98"/>
      <c r="I61" s="98"/>
      <c r="J61" s="105" t="s">
        <v>281</v>
      </c>
      <c r="K61" s="98"/>
      <c r="L61" s="34"/>
    </row>
    <row r="62" spans="2:47" s="1" customFormat="1" ht="10.35" customHeight="1">
      <c r="B62" s="34"/>
      <c r="L62" s="34"/>
    </row>
    <row r="63" spans="2:47" s="1" customFormat="1" ht="22.8" customHeight="1">
      <c r="B63" s="34"/>
      <c r="C63" s="106" t="s">
        <v>70</v>
      </c>
      <c r="J63" s="65">
        <f>J96</f>
        <v>0</v>
      </c>
      <c r="L63" s="34"/>
      <c r="AU63" s="19" t="s">
        <v>287</v>
      </c>
    </row>
    <row r="64" spans="2:47" s="8" customFormat="1" ht="24.9" customHeight="1">
      <c r="B64" s="107"/>
      <c r="D64" s="108" t="s">
        <v>3843</v>
      </c>
      <c r="E64" s="109"/>
      <c r="F64" s="109"/>
      <c r="G64" s="109"/>
      <c r="H64" s="109"/>
      <c r="I64" s="109"/>
      <c r="J64" s="110">
        <f>J97</f>
        <v>0</v>
      </c>
      <c r="L64" s="107"/>
    </row>
    <row r="65" spans="2:12" s="9" customFormat="1" ht="19.95" customHeight="1">
      <c r="B65" s="112"/>
      <c r="D65" s="113" t="s">
        <v>295</v>
      </c>
      <c r="E65" s="114"/>
      <c r="F65" s="114"/>
      <c r="G65" s="114"/>
      <c r="H65" s="114"/>
      <c r="I65" s="114"/>
      <c r="J65" s="115">
        <f>J98</f>
        <v>0</v>
      </c>
      <c r="L65" s="112"/>
    </row>
    <row r="66" spans="2:12" s="9" customFormat="1" ht="19.95" customHeight="1">
      <c r="B66" s="112"/>
      <c r="D66" s="113" t="s">
        <v>331</v>
      </c>
      <c r="E66" s="114"/>
      <c r="F66" s="114"/>
      <c r="G66" s="114"/>
      <c r="H66" s="114"/>
      <c r="I66" s="114"/>
      <c r="J66" s="115">
        <f>J126</f>
        <v>0</v>
      </c>
      <c r="L66" s="112"/>
    </row>
    <row r="67" spans="2:12" s="8" customFormat="1" ht="24.9" customHeight="1">
      <c r="B67" s="107"/>
      <c r="D67" s="108" t="s">
        <v>358</v>
      </c>
      <c r="E67" s="109"/>
      <c r="F67" s="109"/>
      <c r="G67" s="109"/>
      <c r="H67" s="109"/>
      <c r="I67" s="109"/>
      <c r="J67" s="110">
        <f>J130</f>
        <v>0</v>
      </c>
      <c r="L67" s="107"/>
    </row>
    <row r="68" spans="2:12" s="9" customFormat="1" ht="19.95" customHeight="1">
      <c r="B68" s="112"/>
      <c r="D68" s="113" t="s">
        <v>3844</v>
      </c>
      <c r="E68" s="114"/>
      <c r="F68" s="114"/>
      <c r="G68" s="114"/>
      <c r="H68" s="114"/>
      <c r="I68" s="114"/>
      <c r="J68" s="115">
        <f>J131</f>
        <v>0</v>
      </c>
      <c r="L68" s="112"/>
    </row>
    <row r="69" spans="2:12" s="9" customFormat="1" ht="19.95" customHeight="1">
      <c r="B69" s="112"/>
      <c r="D69" s="113" t="s">
        <v>3845</v>
      </c>
      <c r="E69" s="114"/>
      <c r="F69" s="114"/>
      <c r="G69" s="114"/>
      <c r="H69" s="114"/>
      <c r="I69" s="114"/>
      <c r="J69" s="115">
        <f>J227</f>
        <v>0</v>
      </c>
      <c r="L69" s="112"/>
    </row>
    <row r="70" spans="2:12" s="9" customFormat="1" ht="19.95" customHeight="1">
      <c r="B70" s="112"/>
      <c r="D70" s="113" t="s">
        <v>3846</v>
      </c>
      <c r="E70" s="114"/>
      <c r="F70" s="114"/>
      <c r="G70" s="114"/>
      <c r="H70" s="114"/>
      <c r="I70" s="114"/>
      <c r="J70" s="115">
        <f>J394</f>
        <v>0</v>
      </c>
      <c r="L70" s="112"/>
    </row>
    <row r="71" spans="2:12" s="9" customFormat="1" ht="19.95" customHeight="1">
      <c r="B71" s="112"/>
      <c r="D71" s="113" t="s">
        <v>3847</v>
      </c>
      <c r="E71" s="114"/>
      <c r="F71" s="114"/>
      <c r="G71" s="114"/>
      <c r="H71" s="114"/>
      <c r="I71" s="114"/>
      <c r="J71" s="115">
        <f>J398</f>
        <v>0</v>
      </c>
      <c r="L71" s="112"/>
    </row>
    <row r="72" spans="2:12" s="9" customFormat="1" ht="19.95" customHeight="1">
      <c r="B72" s="112"/>
      <c r="D72" s="113" t="s">
        <v>3848</v>
      </c>
      <c r="E72" s="114"/>
      <c r="F72" s="114"/>
      <c r="G72" s="114"/>
      <c r="H72" s="114"/>
      <c r="I72" s="114"/>
      <c r="J72" s="115">
        <f>J473</f>
        <v>0</v>
      </c>
      <c r="L72" s="112"/>
    </row>
    <row r="73" spans="2:12" s="9" customFormat="1" ht="19.95" customHeight="1">
      <c r="B73" s="112"/>
      <c r="D73" s="113" t="s">
        <v>3399</v>
      </c>
      <c r="E73" s="114"/>
      <c r="F73" s="114"/>
      <c r="G73" s="114"/>
      <c r="H73" s="114"/>
      <c r="I73" s="114"/>
      <c r="J73" s="115">
        <f>J496</f>
        <v>0</v>
      </c>
      <c r="L73" s="112"/>
    </row>
    <row r="74" spans="2:12" s="9" customFormat="1" ht="19.95" customHeight="1">
      <c r="B74" s="112"/>
      <c r="D74" s="113" t="s">
        <v>3401</v>
      </c>
      <c r="E74" s="114"/>
      <c r="F74" s="114"/>
      <c r="G74" s="114"/>
      <c r="H74" s="114"/>
      <c r="I74" s="114"/>
      <c r="J74" s="115">
        <f>J500</f>
        <v>0</v>
      </c>
      <c r="L74" s="112"/>
    </row>
    <row r="75" spans="2:12" s="1" customFormat="1" ht="21.75" customHeight="1">
      <c r="B75" s="34"/>
      <c r="L75" s="34"/>
    </row>
    <row r="76" spans="2:12" s="1" customFormat="1" ht="6.9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4"/>
    </row>
    <row r="80" spans="2:12" s="1" customFormat="1" ht="6.9" customHeight="1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34"/>
    </row>
    <row r="81" spans="2:63" s="1" customFormat="1" ht="24.9" customHeight="1">
      <c r="B81" s="34"/>
      <c r="C81" s="23" t="s">
        <v>393</v>
      </c>
      <c r="L81" s="34"/>
    </row>
    <row r="82" spans="2:63" s="1" customFormat="1" ht="6.9" customHeight="1">
      <c r="B82" s="34"/>
      <c r="L82" s="34"/>
    </row>
    <row r="83" spans="2:63" s="1" customFormat="1" ht="12" customHeight="1">
      <c r="B83" s="34"/>
      <c r="C83" s="29" t="s">
        <v>17</v>
      </c>
      <c r="L83" s="34"/>
    </row>
    <row r="84" spans="2:63" s="1" customFormat="1" ht="16.5" customHeight="1">
      <c r="B84" s="34"/>
      <c r="E84" s="352" t="str">
        <f>E7</f>
        <v>Obecní dům Rudíkov - smlouva č. 1 - SO01, 10, 12</v>
      </c>
      <c r="F84" s="353"/>
      <c r="G84" s="353"/>
      <c r="H84" s="353"/>
      <c r="L84" s="34"/>
    </row>
    <row r="85" spans="2:63" ht="12" customHeight="1">
      <c r="B85" s="22"/>
      <c r="C85" s="29" t="s">
        <v>132</v>
      </c>
      <c r="L85" s="22"/>
    </row>
    <row r="86" spans="2:63" s="1" customFormat="1" ht="16.5" customHeight="1">
      <c r="B86" s="34"/>
      <c r="E86" s="352" t="s">
        <v>136</v>
      </c>
      <c r="F86" s="351"/>
      <c r="G86" s="351"/>
      <c r="H86" s="351"/>
      <c r="L86" s="34"/>
    </row>
    <row r="87" spans="2:63" s="1" customFormat="1" ht="12" customHeight="1">
      <c r="B87" s="34"/>
      <c r="C87" s="29" t="s">
        <v>3299</v>
      </c>
      <c r="L87" s="34"/>
    </row>
    <row r="88" spans="2:63" s="1" customFormat="1" ht="16.5" customHeight="1">
      <c r="B88" s="34"/>
      <c r="E88" s="339" t="str">
        <f>E11</f>
        <v>14 - ZDRAVOTNĚ TECHNICKÉ INSTALACE</v>
      </c>
      <c r="F88" s="351"/>
      <c r="G88" s="351"/>
      <c r="H88" s="351"/>
      <c r="L88" s="34"/>
    </row>
    <row r="89" spans="2:63" s="1" customFormat="1" ht="6.9" customHeight="1">
      <c r="B89" s="34"/>
      <c r="L89" s="34"/>
    </row>
    <row r="90" spans="2:63" s="1" customFormat="1" ht="12" customHeight="1">
      <c r="B90" s="34"/>
      <c r="C90" s="29" t="s">
        <v>21</v>
      </c>
      <c r="F90" s="27" t="str">
        <f>F14</f>
        <v>RUDÍKOV, P.Č. 2250/4, 2261, ST. 63, 2208/9</v>
      </c>
      <c r="I90" s="29" t="s">
        <v>23</v>
      </c>
      <c r="J90" s="51" t="str">
        <f>IF(J14="","",J14)</f>
        <v>10. 1. 2024</v>
      </c>
      <c r="L90" s="34"/>
    </row>
    <row r="91" spans="2:63" s="1" customFormat="1" ht="6.9" customHeight="1">
      <c r="B91" s="34"/>
      <c r="L91" s="34"/>
    </row>
    <row r="92" spans="2:63" s="1" customFormat="1" ht="15.15" customHeight="1">
      <c r="B92" s="34"/>
      <c r="C92" s="29" t="s">
        <v>25</v>
      </c>
      <c r="F92" s="27" t="str">
        <f>E17</f>
        <v xml:space="preserve"> </v>
      </c>
      <c r="I92" s="29" t="s">
        <v>31</v>
      </c>
      <c r="J92" s="32" t="str">
        <f>E23</f>
        <v>Ondřej Zikán</v>
      </c>
      <c r="L92" s="34"/>
    </row>
    <row r="93" spans="2:63" s="1" customFormat="1" ht="15.15" customHeight="1">
      <c r="B93" s="34"/>
      <c r="C93" s="29" t="s">
        <v>29</v>
      </c>
      <c r="F93" s="27" t="str">
        <f>IF(E20="","",E20)</f>
        <v>Vyplň údaj</v>
      </c>
      <c r="I93" s="29" t="s">
        <v>34</v>
      </c>
      <c r="J93" s="32" t="str">
        <f>E26</f>
        <v>Ondřej Zikán</v>
      </c>
      <c r="L93" s="34"/>
    </row>
    <row r="94" spans="2:63" s="1" customFormat="1" ht="10.35" customHeight="1">
      <c r="B94" s="34"/>
      <c r="L94" s="34"/>
    </row>
    <row r="95" spans="2:63" s="10" customFormat="1" ht="29.25" customHeight="1">
      <c r="B95" s="117"/>
      <c r="C95" s="118" t="s">
        <v>394</v>
      </c>
      <c r="D95" s="119" t="s">
        <v>57</v>
      </c>
      <c r="E95" s="119" t="s">
        <v>53</v>
      </c>
      <c r="F95" s="119" t="s">
        <v>54</v>
      </c>
      <c r="G95" s="119" t="s">
        <v>395</v>
      </c>
      <c r="H95" s="119" t="s">
        <v>396</v>
      </c>
      <c r="I95" s="119" t="s">
        <v>397</v>
      </c>
      <c r="J95" s="119" t="s">
        <v>281</v>
      </c>
      <c r="K95" s="120" t="s">
        <v>398</v>
      </c>
      <c r="L95" s="117"/>
      <c r="M95" s="58" t="s">
        <v>3</v>
      </c>
      <c r="N95" s="59" t="s">
        <v>42</v>
      </c>
      <c r="O95" s="59" t="s">
        <v>399</v>
      </c>
      <c r="P95" s="59" t="s">
        <v>400</v>
      </c>
      <c r="Q95" s="59" t="s">
        <v>401</v>
      </c>
      <c r="R95" s="59" t="s">
        <v>402</v>
      </c>
      <c r="S95" s="59" t="s">
        <v>403</v>
      </c>
      <c r="T95" s="60" t="s">
        <v>404</v>
      </c>
    </row>
    <row r="96" spans="2:63" s="1" customFormat="1" ht="22.8" customHeight="1">
      <c r="B96" s="34"/>
      <c r="C96" s="63" t="s">
        <v>405</v>
      </c>
      <c r="J96" s="121">
        <f>BK96</f>
        <v>0</v>
      </c>
      <c r="L96" s="34"/>
      <c r="M96" s="61"/>
      <c r="N96" s="52"/>
      <c r="O96" s="52"/>
      <c r="P96" s="122">
        <f>P97+P130</f>
        <v>0</v>
      </c>
      <c r="Q96" s="52"/>
      <c r="R96" s="122">
        <f>R97+R130</f>
        <v>96.079221999999987</v>
      </c>
      <c r="S96" s="52"/>
      <c r="T96" s="123">
        <f>T97+T130</f>
        <v>0</v>
      </c>
      <c r="AT96" s="19" t="s">
        <v>71</v>
      </c>
      <c r="AU96" s="19" t="s">
        <v>287</v>
      </c>
      <c r="BK96" s="124">
        <f>BK97+BK130</f>
        <v>0</v>
      </c>
    </row>
    <row r="97" spans="2:65" s="11" customFormat="1" ht="25.95" customHeight="1">
      <c r="B97" s="125"/>
      <c r="D97" s="126" t="s">
        <v>71</v>
      </c>
      <c r="E97" s="127" t="s">
        <v>406</v>
      </c>
      <c r="F97" s="127" t="s">
        <v>406</v>
      </c>
      <c r="I97" s="128"/>
      <c r="J97" s="129">
        <f>BK97</f>
        <v>0</v>
      </c>
      <c r="L97" s="125"/>
      <c r="M97" s="130"/>
      <c r="P97" s="131">
        <f>P98+P126</f>
        <v>0</v>
      </c>
      <c r="R97" s="131">
        <f>R98+R126</f>
        <v>94.213787999999994</v>
      </c>
      <c r="T97" s="132">
        <f>T98+T126</f>
        <v>0</v>
      </c>
      <c r="AR97" s="126" t="s">
        <v>76</v>
      </c>
      <c r="AT97" s="133" t="s">
        <v>71</v>
      </c>
      <c r="AU97" s="133" t="s">
        <v>72</v>
      </c>
      <c r="AY97" s="126" t="s">
        <v>408</v>
      </c>
      <c r="BK97" s="134">
        <f>BK98+BK126</f>
        <v>0</v>
      </c>
    </row>
    <row r="98" spans="2:65" s="11" customFormat="1" ht="22.8" customHeight="1">
      <c r="B98" s="125"/>
      <c r="D98" s="126" t="s">
        <v>71</v>
      </c>
      <c r="E98" s="135" t="s">
        <v>76</v>
      </c>
      <c r="F98" s="135" t="s">
        <v>409</v>
      </c>
      <c r="I98" s="128"/>
      <c r="J98" s="136">
        <f>BK98</f>
        <v>0</v>
      </c>
      <c r="L98" s="125"/>
      <c r="M98" s="130"/>
      <c r="P98" s="131">
        <f>SUM(P99:P125)</f>
        <v>0</v>
      </c>
      <c r="R98" s="131">
        <f>SUM(R99:R125)</f>
        <v>94.213787999999994</v>
      </c>
      <c r="T98" s="132">
        <f>SUM(T99:T125)</f>
        <v>0</v>
      </c>
      <c r="AR98" s="126" t="s">
        <v>76</v>
      </c>
      <c r="AT98" s="133" t="s">
        <v>71</v>
      </c>
      <c r="AU98" s="133" t="s">
        <v>76</v>
      </c>
      <c r="AY98" s="126" t="s">
        <v>408</v>
      </c>
      <c r="BK98" s="134">
        <f>SUM(BK99:BK125)</f>
        <v>0</v>
      </c>
    </row>
    <row r="99" spans="2:65" s="1" customFormat="1" ht="44.25" customHeight="1">
      <c r="B99" s="137"/>
      <c r="C99" s="138" t="s">
        <v>76</v>
      </c>
      <c r="D99" s="138" t="s">
        <v>411</v>
      </c>
      <c r="E99" s="139" t="s">
        <v>3849</v>
      </c>
      <c r="F99" s="140" t="s">
        <v>3850</v>
      </c>
      <c r="G99" s="141" t="s">
        <v>426</v>
      </c>
      <c r="H99" s="142">
        <v>52.28</v>
      </c>
      <c r="I99" s="143"/>
      <c r="J99" s="144">
        <f>ROUND(I99*H99,2)</f>
        <v>0</v>
      </c>
      <c r="K99" s="140" t="s">
        <v>414</v>
      </c>
      <c r="L99" s="34"/>
      <c r="M99" s="145" t="s">
        <v>3</v>
      </c>
      <c r="N99" s="146" t="s">
        <v>43</v>
      </c>
      <c r="P99" s="147">
        <f>O99*H99</f>
        <v>0</v>
      </c>
      <c r="Q99" s="147">
        <v>0</v>
      </c>
      <c r="R99" s="147">
        <f>Q99*H99</f>
        <v>0</v>
      </c>
      <c r="S99" s="147">
        <v>0</v>
      </c>
      <c r="T99" s="148">
        <f>S99*H99</f>
        <v>0</v>
      </c>
      <c r="AR99" s="149" t="s">
        <v>415</v>
      </c>
      <c r="AT99" s="149" t="s">
        <v>411</v>
      </c>
      <c r="AU99" s="149" t="s">
        <v>80</v>
      </c>
      <c r="AY99" s="19" t="s">
        <v>408</v>
      </c>
      <c r="BE99" s="150">
        <f>IF(N99="základní",J99,0)</f>
        <v>0</v>
      </c>
      <c r="BF99" s="150">
        <f>IF(N99="snížená",J99,0)</f>
        <v>0</v>
      </c>
      <c r="BG99" s="150">
        <f>IF(N99="zákl. přenesená",J99,0)</f>
        <v>0</v>
      </c>
      <c r="BH99" s="150">
        <f>IF(N99="sníž. přenesená",J99,0)</f>
        <v>0</v>
      </c>
      <c r="BI99" s="150">
        <f>IF(N99="nulová",J99,0)</f>
        <v>0</v>
      </c>
      <c r="BJ99" s="19" t="s">
        <v>76</v>
      </c>
      <c r="BK99" s="150">
        <f>ROUND(I99*H99,2)</f>
        <v>0</v>
      </c>
      <c r="BL99" s="19" t="s">
        <v>415</v>
      </c>
      <c r="BM99" s="149" t="s">
        <v>3851</v>
      </c>
    </row>
    <row r="100" spans="2:65" s="1" customFormat="1">
      <c r="B100" s="34"/>
      <c r="D100" s="151" t="s">
        <v>417</v>
      </c>
      <c r="F100" s="152" t="s">
        <v>3852</v>
      </c>
      <c r="I100" s="153"/>
      <c r="L100" s="34"/>
      <c r="M100" s="154"/>
      <c r="T100" s="55"/>
      <c r="AT100" s="19" t="s">
        <v>417</v>
      </c>
      <c r="AU100" s="19" t="s">
        <v>80</v>
      </c>
    </row>
    <row r="101" spans="2:65" s="12" customFormat="1" ht="20.399999999999999">
      <c r="B101" s="155"/>
      <c r="D101" s="156" t="s">
        <v>419</v>
      </c>
      <c r="E101" s="157" t="s">
        <v>3</v>
      </c>
      <c r="F101" s="158" t="s">
        <v>3853</v>
      </c>
      <c r="H101" s="159">
        <v>52.28</v>
      </c>
      <c r="I101" s="160"/>
      <c r="L101" s="155"/>
      <c r="M101" s="161"/>
      <c r="T101" s="162"/>
      <c r="AT101" s="157" t="s">
        <v>419</v>
      </c>
      <c r="AU101" s="157" t="s">
        <v>80</v>
      </c>
      <c r="AV101" s="12" t="s">
        <v>80</v>
      </c>
      <c r="AW101" s="12" t="s">
        <v>33</v>
      </c>
      <c r="AX101" s="12" t="s">
        <v>76</v>
      </c>
      <c r="AY101" s="157" t="s">
        <v>408</v>
      </c>
    </row>
    <row r="102" spans="2:65" s="1" customFormat="1" ht="37.799999999999997" customHeight="1">
      <c r="B102" s="137"/>
      <c r="C102" s="138" t="s">
        <v>80</v>
      </c>
      <c r="D102" s="138" t="s">
        <v>411</v>
      </c>
      <c r="E102" s="139" t="s">
        <v>3854</v>
      </c>
      <c r="F102" s="140" t="s">
        <v>3855</v>
      </c>
      <c r="G102" s="141" t="s">
        <v>117</v>
      </c>
      <c r="H102" s="142">
        <v>130.69999999999999</v>
      </c>
      <c r="I102" s="143"/>
      <c r="J102" s="144">
        <f>ROUND(I102*H102,2)</f>
        <v>0</v>
      </c>
      <c r="K102" s="140" t="s">
        <v>414</v>
      </c>
      <c r="L102" s="34"/>
      <c r="M102" s="145" t="s">
        <v>3</v>
      </c>
      <c r="N102" s="146" t="s">
        <v>43</v>
      </c>
      <c r="P102" s="147">
        <f>O102*H102</f>
        <v>0</v>
      </c>
      <c r="Q102" s="147">
        <v>8.4000000000000003E-4</v>
      </c>
      <c r="R102" s="147">
        <f>Q102*H102</f>
        <v>0.109788</v>
      </c>
      <c r="S102" s="147">
        <v>0</v>
      </c>
      <c r="T102" s="148">
        <f>S102*H102</f>
        <v>0</v>
      </c>
      <c r="AR102" s="149" t="s">
        <v>415</v>
      </c>
      <c r="AT102" s="149" t="s">
        <v>411</v>
      </c>
      <c r="AU102" s="149" t="s">
        <v>80</v>
      </c>
      <c r="AY102" s="19" t="s">
        <v>408</v>
      </c>
      <c r="BE102" s="150">
        <f>IF(N102="základní",J102,0)</f>
        <v>0</v>
      </c>
      <c r="BF102" s="150">
        <f>IF(N102="snížená",J102,0)</f>
        <v>0</v>
      </c>
      <c r="BG102" s="150">
        <f>IF(N102="zákl. přenesená",J102,0)</f>
        <v>0</v>
      </c>
      <c r="BH102" s="150">
        <f>IF(N102="sníž. přenesená",J102,0)</f>
        <v>0</v>
      </c>
      <c r="BI102" s="150">
        <f>IF(N102="nulová",J102,0)</f>
        <v>0</v>
      </c>
      <c r="BJ102" s="19" t="s">
        <v>76</v>
      </c>
      <c r="BK102" s="150">
        <f>ROUND(I102*H102,2)</f>
        <v>0</v>
      </c>
      <c r="BL102" s="19" t="s">
        <v>415</v>
      </c>
      <c r="BM102" s="149" t="s">
        <v>3856</v>
      </c>
    </row>
    <row r="103" spans="2:65" s="1" customFormat="1">
      <c r="B103" s="34"/>
      <c r="D103" s="151" t="s">
        <v>417</v>
      </c>
      <c r="F103" s="152" t="s">
        <v>3857</v>
      </c>
      <c r="I103" s="153"/>
      <c r="L103" s="34"/>
      <c r="M103" s="154"/>
      <c r="T103" s="55"/>
      <c r="AT103" s="19" t="s">
        <v>417</v>
      </c>
      <c r="AU103" s="19" t="s">
        <v>80</v>
      </c>
    </row>
    <row r="104" spans="2:65" s="12" customFormat="1" ht="20.399999999999999">
      <c r="B104" s="155"/>
      <c r="D104" s="156" t="s">
        <v>419</v>
      </c>
      <c r="E104" s="157" t="s">
        <v>3</v>
      </c>
      <c r="F104" s="158" t="s">
        <v>3858</v>
      </c>
      <c r="H104" s="159">
        <v>130.69999999999999</v>
      </c>
      <c r="I104" s="160"/>
      <c r="L104" s="155"/>
      <c r="M104" s="161"/>
      <c r="T104" s="162"/>
      <c r="AT104" s="157" t="s">
        <v>419</v>
      </c>
      <c r="AU104" s="157" t="s">
        <v>80</v>
      </c>
      <c r="AV104" s="12" t="s">
        <v>80</v>
      </c>
      <c r="AW104" s="12" t="s">
        <v>33</v>
      </c>
      <c r="AX104" s="12" t="s">
        <v>76</v>
      </c>
      <c r="AY104" s="157" t="s">
        <v>408</v>
      </c>
    </row>
    <row r="105" spans="2:65" s="1" customFormat="1" ht="44.25" customHeight="1">
      <c r="B105" s="137"/>
      <c r="C105" s="138" t="s">
        <v>114</v>
      </c>
      <c r="D105" s="138" t="s">
        <v>411</v>
      </c>
      <c r="E105" s="139" t="s">
        <v>3859</v>
      </c>
      <c r="F105" s="140" t="s">
        <v>3860</v>
      </c>
      <c r="G105" s="141" t="s">
        <v>117</v>
      </c>
      <c r="H105" s="142">
        <v>130.69999999999999</v>
      </c>
      <c r="I105" s="143"/>
      <c r="J105" s="144">
        <f>ROUND(I105*H105,2)</f>
        <v>0</v>
      </c>
      <c r="K105" s="140" t="s">
        <v>414</v>
      </c>
      <c r="L105" s="34"/>
      <c r="M105" s="145" t="s">
        <v>3</v>
      </c>
      <c r="N105" s="146" t="s">
        <v>43</v>
      </c>
      <c r="P105" s="147">
        <f>O105*H105</f>
        <v>0</v>
      </c>
      <c r="Q105" s="147">
        <v>0</v>
      </c>
      <c r="R105" s="147">
        <f>Q105*H105</f>
        <v>0</v>
      </c>
      <c r="S105" s="147">
        <v>0</v>
      </c>
      <c r="T105" s="148">
        <f>S105*H105</f>
        <v>0</v>
      </c>
      <c r="AR105" s="149" t="s">
        <v>415</v>
      </c>
      <c r="AT105" s="149" t="s">
        <v>411</v>
      </c>
      <c r="AU105" s="149" t="s">
        <v>80</v>
      </c>
      <c r="AY105" s="19" t="s">
        <v>408</v>
      </c>
      <c r="BE105" s="150">
        <f>IF(N105="základní",J105,0)</f>
        <v>0</v>
      </c>
      <c r="BF105" s="150">
        <f>IF(N105="snížená",J105,0)</f>
        <v>0</v>
      </c>
      <c r="BG105" s="150">
        <f>IF(N105="zákl. přenesená",J105,0)</f>
        <v>0</v>
      </c>
      <c r="BH105" s="150">
        <f>IF(N105="sníž. přenesená",J105,0)</f>
        <v>0</v>
      </c>
      <c r="BI105" s="150">
        <f>IF(N105="nulová",J105,0)</f>
        <v>0</v>
      </c>
      <c r="BJ105" s="19" t="s">
        <v>76</v>
      </c>
      <c r="BK105" s="150">
        <f>ROUND(I105*H105,2)</f>
        <v>0</v>
      </c>
      <c r="BL105" s="19" t="s">
        <v>415</v>
      </c>
      <c r="BM105" s="149" t="s">
        <v>3861</v>
      </c>
    </row>
    <row r="106" spans="2:65" s="1" customFormat="1">
      <c r="B106" s="34"/>
      <c r="D106" s="151" t="s">
        <v>417</v>
      </c>
      <c r="F106" s="152" t="s">
        <v>3862</v>
      </c>
      <c r="I106" s="153"/>
      <c r="L106" s="34"/>
      <c r="M106" s="154"/>
      <c r="T106" s="55"/>
      <c r="AT106" s="19" t="s">
        <v>417</v>
      </c>
      <c r="AU106" s="19" t="s">
        <v>80</v>
      </c>
    </row>
    <row r="107" spans="2:65" s="12" customFormat="1" ht="20.399999999999999">
      <c r="B107" s="155"/>
      <c r="D107" s="156" t="s">
        <v>419</v>
      </c>
      <c r="E107" s="157" t="s">
        <v>3</v>
      </c>
      <c r="F107" s="158" t="s">
        <v>3863</v>
      </c>
      <c r="H107" s="159">
        <v>130.69999999999999</v>
      </c>
      <c r="I107" s="160"/>
      <c r="L107" s="155"/>
      <c r="M107" s="161"/>
      <c r="T107" s="162"/>
      <c r="AT107" s="157" t="s">
        <v>419</v>
      </c>
      <c r="AU107" s="157" t="s">
        <v>80</v>
      </c>
      <c r="AV107" s="12" t="s">
        <v>80</v>
      </c>
      <c r="AW107" s="12" t="s">
        <v>33</v>
      </c>
      <c r="AX107" s="12" t="s">
        <v>76</v>
      </c>
      <c r="AY107" s="157" t="s">
        <v>408</v>
      </c>
    </row>
    <row r="108" spans="2:65" s="1" customFormat="1" ht="62.7" customHeight="1">
      <c r="B108" s="137"/>
      <c r="C108" s="138" t="s">
        <v>415</v>
      </c>
      <c r="D108" s="138" t="s">
        <v>411</v>
      </c>
      <c r="E108" s="139" t="s">
        <v>3864</v>
      </c>
      <c r="F108" s="140" t="s">
        <v>3865</v>
      </c>
      <c r="G108" s="141" t="s">
        <v>426</v>
      </c>
      <c r="H108" s="142">
        <v>52.28</v>
      </c>
      <c r="I108" s="143"/>
      <c r="J108" s="144">
        <f>ROUND(I108*H108,2)</f>
        <v>0</v>
      </c>
      <c r="K108" s="140" t="s">
        <v>414</v>
      </c>
      <c r="L108" s="34"/>
      <c r="M108" s="145" t="s">
        <v>3</v>
      </c>
      <c r="N108" s="146" t="s">
        <v>43</v>
      </c>
      <c r="P108" s="147">
        <f>O108*H108</f>
        <v>0</v>
      </c>
      <c r="Q108" s="147">
        <v>0</v>
      </c>
      <c r="R108" s="147">
        <f>Q108*H108</f>
        <v>0</v>
      </c>
      <c r="S108" s="147">
        <v>0</v>
      </c>
      <c r="T108" s="148">
        <f>S108*H108</f>
        <v>0</v>
      </c>
      <c r="AR108" s="149" t="s">
        <v>415</v>
      </c>
      <c r="AT108" s="149" t="s">
        <v>411</v>
      </c>
      <c r="AU108" s="149" t="s">
        <v>80</v>
      </c>
      <c r="AY108" s="19" t="s">
        <v>408</v>
      </c>
      <c r="BE108" s="150">
        <f>IF(N108="základní",J108,0)</f>
        <v>0</v>
      </c>
      <c r="BF108" s="150">
        <f>IF(N108="snížená",J108,0)</f>
        <v>0</v>
      </c>
      <c r="BG108" s="150">
        <f>IF(N108="zákl. přenesená",J108,0)</f>
        <v>0</v>
      </c>
      <c r="BH108" s="150">
        <f>IF(N108="sníž. přenesená",J108,0)</f>
        <v>0</v>
      </c>
      <c r="BI108" s="150">
        <f>IF(N108="nulová",J108,0)</f>
        <v>0</v>
      </c>
      <c r="BJ108" s="19" t="s">
        <v>76</v>
      </c>
      <c r="BK108" s="150">
        <f>ROUND(I108*H108,2)</f>
        <v>0</v>
      </c>
      <c r="BL108" s="19" t="s">
        <v>415</v>
      </c>
      <c r="BM108" s="149" t="s">
        <v>3866</v>
      </c>
    </row>
    <row r="109" spans="2:65" s="1" customFormat="1">
      <c r="B109" s="34"/>
      <c r="D109" s="151" t="s">
        <v>417</v>
      </c>
      <c r="F109" s="152" t="s">
        <v>3867</v>
      </c>
      <c r="I109" s="153"/>
      <c r="L109" s="34"/>
      <c r="M109" s="154"/>
      <c r="T109" s="55"/>
      <c r="AT109" s="19" t="s">
        <v>417</v>
      </c>
      <c r="AU109" s="19" t="s">
        <v>80</v>
      </c>
    </row>
    <row r="110" spans="2:65" s="12" customFormat="1">
      <c r="B110" s="155"/>
      <c r="D110" s="156" t="s">
        <v>419</v>
      </c>
      <c r="E110" s="157" t="s">
        <v>3</v>
      </c>
      <c r="F110" s="158" t="s">
        <v>3868</v>
      </c>
      <c r="H110" s="159">
        <v>52.28</v>
      </c>
      <c r="I110" s="160"/>
      <c r="L110" s="155"/>
      <c r="M110" s="161"/>
      <c r="T110" s="162"/>
      <c r="AT110" s="157" t="s">
        <v>419</v>
      </c>
      <c r="AU110" s="157" t="s">
        <v>80</v>
      </c>
      <c r="AV110" s="12" t="s">
        <v>80</v>
      </c>
      <c r="AW110" s="12" t="s">
        <v>33</v>
      </c>
      <c r="AX110" s="12" t="s">
        <v>76</v>
      </c>
      <c r="AY110" s="157" t="s">
        <v>408</v>
      </c>
    </row>
    <row r="111" spans="2:65" s="1" customFormat="1" ht="44.25" customHeight="1">
      <c r="B111" s="137"/>
      <c r="C111" s="138" t="s">
        <v>437</v>
      </c>
      <c r="D111" s="138" t="s">
        <v>411</v>
      </c>
      <c r="E111" s="139" t="s">
        <v>3869</v>
      </c>
      <c r="F111" s="140" t="s">
        <v>500</v>
      </c>
      <c r="G111" s="141" t="s">
        <v>501</v>
      </c>
      <c r="H111" s="142">
        <v>94.103999999999999</v>
      </c>
      <c r="I111" s="143"/>
      <c r="J111" s="144">
        <f>ROUND(I111*H111,2)</f>
        <v>0</v>
      </c>
      <c r="K111" s="140" t="s">
        <v>414</v>
      </c>
      <c r="L111" s="34"/>
      <c r="M111" s="145" t="s">
        <v>3</v>
      </c>
      <c r="N111" s="146" t="s">
        <v>43</v>
      </c>
      <c r="P111" s="147">
        <f>O111*H111</f>
        <v>0</v>
      </c>
      <c r="Q111" s="147">
        <v>0</v>
      </c>
      <c r="R111" s="147">
        <f>Q111*H111</f>
        <v>0</v>
      </c>
      <c r="S111" s="147">
        <v>0</v>
      </c>
      <c r="T111" s="148">
        <f>S111*H111</f>
        <v>0</v>
      </c>
      <c r="AR111" s="149" t="s">
        <v>415</v>
      </c>
      <c r="AT111" s="149" t="s">
        <v>411</v>
      </c>
      <c r="AU111" s="149" t="s">
        <v>80</v>
      </c>
      <c r="AY111" s="19" t="s">
        <v>408</v>
      </c>
      <c r="BE111" s="150">
        <f>IF(N111="základní",J111,0)</f>
        <v>0</v>
      </c>
      <c r="BF111" s="150">
        <f>IF(N111="snížená",J111,0)</f>
        <v>0</v>
      </c>
      <c r="BG111" s="150">
        <f>IF(N111="zákl. přenesená",J111,0)</f>
        <v>0</v>
      </c>
      <c r="BH111" s="150">
        <f>IF(N111="sníž. přenesená",J111,0)</f>
        <v>0</v>
      </c>
      <c r="BI111" s="150">
        <f>IF(N111="nulová",J111,0)</f>
        <v>0</v>
      </c>
      <c r="BJ111" s="19" t="s">
        <v>76</v>
      </c>
      <c r="BK111" s="150">
        <f>ROUND(I111*H111,2)</f>
        <v>0</v>
      </c>
      <c r="BL111" s="19" t="s">
        <v>415</v>
      </c>
      <c r="BM111" s="149" t="s">
        <v>3870</v>
      </c>
    </row>
    <row r="112" spans="2:65" s="1" customFormat="1">
      <c r="B112" s="34"/>
      <c r="D112" s="151" t="s">
        <v>417</v>
      </c>
      <c r="F112" s="152" t="s">
        <v>3871</v>
      </c>
      <c r="I112" s="153"/>
      <c r="L112" s="34"/>
      <c r="M112" s="154"/>
      <c r="T112" s="55"/>
      <c r="AT112" s="19" t="s">
        <v>417</v>
      </c>
      <c r="AU112" s="19" t="s">
        <v>80</v>
      </c>
    </row>
    <row r="113" spans="2:65" s="12" customFormat="1" ht="20.399999999999999">
      <c r="B113" s="155"/>
      <c r="D113" s="156" t="s">
        <v>419</v>
      </c>
      <c r="E113" s="157" t="s">
        <v>3</v>
      </c>
      <c r="F113" s="158" t="s">
        <v>3872</v>
      </c>
      <c r="H113" s="159">
        <v>94.103999999999999</v>
      </c>
      <c r="I113" s="160"/>
      <c r="L113" s="155"/>
      <c r="M113" s="161"/>
      <c r="T113" s="162"/>
      <c r="AT113" s="157" t="s">
        <v>419</v>
      </c>
      <c r="AU113" s="157" t="s">
        <v>80</v>
      </c>
      <c r="AV113" s="12" t="s">
        <v>80</v>
      </c>
      <c r="AW113" s="12" t="s">
        <v>33</v>
      </c>
      <c r="AX113" s="12" t="s">
        <v>76</v>
      </c>
      <c r="AY113" s="157" t="s">
        <v>408</v>
      </c>
    </row>
    <row r="114" spans="2:65" s="1" customFormat="1" ht="37.799999999999997" customHeight="1">
      <c r="B114" s="137"/>
      <c r="C114" s="138" t="s">
        <v>452</v>
      </c>
      <c r="D114" s="138" t="s">
        <v>411</v>
      </c>
      <c r="E114" s="139" t="s">
        <v>3873</v>
      </c>
      <c r="F114" s="140" t="s">
        <v>3874</v>
      </c>
      <c r="G114" s="141" t="s">
        <v>426</v>
      </c>
      <c r="H114" s="142">
        <v>52.28</v>
      </c>
      <c r="I114" s="143"/>
      <c r="J114" s="144">
        <f>ROUND(I114*H114,2)</f>
        <v>0</v>
      </c>
      <c r="K114" s="140" t="s">
        <v>414</v>
      </c>
      <c r="L114" s="34"/>
      <c r="M114" s="145" t="s">
        <v>3</v>
      </c>
      <c r="N114" s="146" t="s">
        <v>43</v>
      </c>
      <c r="P114" s="147">
        <f>O114*H114</f>
        <v>0</v>
      </c>
      <c r="Q114" s="147">
        <v>0</v>
      </c>
      <c r="R114" s="147">
        <f>Q114*H114</f>
        <v>0</v>
      </c>
      <c r="S114" s="147">
        <v>0</v>
      </c>
      <c r="T114" s="148">
        <f>S114*H114</f>
        <v>0</v>
      </c>
      <c r="AR114" s="149" t="s">
        <v>415</v>
      </c>
      <c r="AT114" s="149" t="s">
        <v>411</v>
      </c>
      <c r="AU114" s="149" t="s">
        <v>80</v>
      </c>
      <c r="AY114" s="19" t="s">
        <v>408</v>
      </c>
      <c r="BE114" s="150">
        <f>IF(N114="základní",J114,0)</f>
        <v>0</v>
      </c>
      <c r="BF114" s="150">
        <f>IF(N114="snížená",J114,0)</f>
        <v>0</v>
      </c>
      <c r="BG114" s="150">
        <f>IF(N114="zákl. přenesená",J114,0)</f>
        <v>0</v>
      </c>
      <c r="BH114" s="150">
        <f>IF(N114="sníž. přenesená",J114,0)</f>
        <v>0</v>
      </c>
      <c r="BI114" s="150">
        <f>IF(N114="nulová",J114,0)</f>
        <v>0</v>
      </c>
      <c r="BJ114" s="19" t="s">
        <v>76</v>
      </c>
      <c r="BK114" s="150">
        <f>ROUND(I114*H114,2)</f>
        <v>0</v>
      </c>
      <c r="BL114" s="19" t="s">
        <v>415</v>
      </c>
      <c r="BM114" s="149" t="s">
        <v>3875</v>
      </c>
    </row>
    <row r="115" spans="2:65" s="1" customFormat="1">
      <c r="B115" s="34"/>
      <c r="D115" s="151" t="s">
        <v>417</v>
      </c>
      <c r="F115" s="152" t="s">
        <v>3876</v>
      </c>
      <c r="I115" s="153"/>
      <c r="L115" s="34"/>
      <c r="M115" s="154"/>
      <c r="T115" s="55"/>
      <c r="AT115" s="19" t="s">
        <v>417</v>
      </c>
      <c r="AU115" s="19" t="s">
        <v>80</v>
      </c>
    </row>
    <row r="116" spans="2:65" s="12" customFormat="1">
      <c r="B116" s="155"/>
      <c r="D116" s="156" t="s">
        <v>419</v>
      </c>
      <c r="E116" s="157" t="s">
        <v>3</v>
      </c>
      <c r="F116" s="158" t="s">
        <v>3868</v>
      </c>
      <c r="H116" s="159">
        <v>52.28</v>
      </c>
      <c r="I116" s="160"/>
      <c r="L116" s="155"/>
      <c r="M116" s="161"/>
      <c r="T116" s="162"/>
      <c r="AT116" s="157" t="s">
        <v>419</v>
      </c>
      <c r="AU116" s="157" t="s">
        <v>80</v>
      </c>
      <c r="AV116" s="12" t="s">
        <v>80</v>
      </c>
      <c r="AW116" s="12" t="s">
        <v>33</v>
      </c>
      <c r="AX116" s="12" t="s">
        <v>76</v>
      </c>
      <c r="AY116" s="157" t="s">
        <v>408</v>
      </c>
    </row>
    <row r="117" spans="2:65" s="1" customFormat="1" ht="44.25" customHeight="1">
      <c r="B117" s="137"/>
      <c r="C117" s="138" t="s">
        <v>458</v>
      </c>
      <c r="D117" s="138" t="s">
        <v>411</v>
      </c>
      <c r="E117" s="139" t="s">
        <v>3877</v>
      </c>
      <c r="F117" s="140" t="s">
        <v>3878</v>
      </c>
      <c r="G117" s="141" t="s">
        <v>426</v>
      </c>
      <c r="H117" s="142">
        <v>23.72</v>
      </c>
      <c r="I117" s="143"/>
      <c r="J117" s="144">
        <f>ROUND(I117*H117,2)</f>
        <v>0</v>
      </c>
      <c r="K117" s="140" t="s">
        <v>414</v>
      </c>
      <c r="L117" s="34"/>
      <c r="M117" s="145" t="s">
        <v>3</v>
      </c>
      <c r="N117" s="146" t="s">
        <v>43</v>
      </c>
      <c r="P117" s="147">
        <f>O117*H117</f>
        <v>0</v>
      </c>
      <c r="Q117" s="147">
        <v>0</v>
      </c>
      <c r="R117" s="147">
        <f>Q117*H117</f>
        <v>0</v>
      </c>
      <c r="S117" s="147">
        <v>0</v>
      </c>
      <c r="T117" s="148">
        <f>S117*H117</f>
        <v>0</v>
      </c>
      <c r="AR117" s="149" t="s">
        <v>415</v>
      </c>
      <c r="AT117" s="149" t="s">
        <v>411</v>
      </c>
      <c r="AU117" s="149" t="s">
        <v>80</v>
      </c>
      <c r="AY117" s="19" t="s">
        <v>408</v>
      </c>
      <c r="BE117" s="150">
        <f>IF(N117="základní",J117,0)</f>
        <v>0</v>
      </c>
      <c r="BF117" s="150">
        <f>IF(N117="snížená",J117,0)</f>
        <v>0</v>
      </c>
      <c r="BG117" s="150">
        <f>IF(N117="zákl. přenesená",J117,0)</f>
        <v>0</v>
      </c>
      <c r="BH117" s="150">
        <f>IF(N117="sníž. přenesená",J117,0)</f>
        <v>0</v>
      </c>
      <c r="BI117" s="150">
        <f>IF(N117="nulová",J117,0)</f>
        <v>0</v>
      </c>
      <c r="BJ117" s="19" t="s">
        <v>76</v>
      </c>
      <c r="BK117" s="150">
        <f>ROUND(I117*H117,2)</f>
        <v>0</v>
      </c>
      <c r="BL117" s="19" t="s">
        <v>415</v>
      </c>
      <c r="BM117" s="149" t="s">
        <v>3879</v>
      </c>
    </row>
    <row r="118" spans="2:65" s="1" customFormat="1">
      <c r="B118" s="34"/>
      <c r="D118" s="151" t="s">
        <v>417</v>
      </c>
      <c r="F118" s="152" t="s">
        <v>3880</v>
      </c>
      <c r="I118" s="153"/>
      <c r="L118" s="34"/>
      <c r="M118" s="154"/>
      <c r="T118" s="55"/>
      <c r="AT118" s="19" t="s">
        <v>417</v>
      </c>
      <c r="AU118" s="19" t="s">
        <v>80</v>
      </c>
    </row>
    <row r="119" spans="2:65" s="12" customFormat="1" ht="20.399999999999999">
      <c r="B119" s="155"/>
      <c r="D119" s="156" t="s">
        <v>419</v>
      </c>
      <c r="E119" s="157" t="s">
        <v>3</v>
      </c>
      <c r="F119" s="158" t="s">
        <v>3881</v>
      </c>
      <c r="H119" s="159">
        <v>23.72</v>
      </c>
      <c r="I119" s="160"/>
      <c r="L119" s="155"/>
      <c r="M119" s="161"/>
      <c r="T119" s="162"/>
      <c r="AT119" s="157" t="s">
        <v>419</v>
      </c>
      <c r="AU119" s="157" t="s">
        <v>80</v>
      </c>
      <c r="AV119" s="12" t="s">
        <v>80</v>
      </c>
      <c r="AW119" s="12" t="s">
        <v>33</v>
      </c>
      <c r="AX119" s="12" t="s">
        <v>72</v>
      </c>
      <c r="AY119" s="157" t="s">
        <v>408</v>
      </c>
    </row>
    <row r="120" spans="2:65" s="14" customFormat="1">
      <c r="B120" s="170"/>
      <c r="D120" s="156" t="s">
        <v>419</v>
      </c>
      <c r="E120" s="171" t="s">
        <v>3</v>
      </c>
      <c r="F120" s="172" t="s">
        <v>451</v>
      </c>
      <c r="H120" s="173">
        <v>23.72</v>
      </c>
      <c r="I120" s="174"/>
      <c r="L120" s="170"/>
      <c r="M120" s="175"/>
      <c r="T120" s="176"/>
      <c r="AT120" s="171" t="s">
        <v>419</v>
      </c>
      <c r="AU120" s="171" t="s">
        <v>80</v>
      </c>
      <c r="AV120" s="14" t="s">
        <v>415</v>
      </c>
      <c r="AW120" s="14" t="s">
        <v>33</v>
      </c>
      <c r="AX120" s="14" t="s">
        <v>76</v>
      </c>
      <c r="AY120" s="171" t="s">
        <v>408</v>
      </c>
    </row>
    <row r="121" spans="2:65" s="1" customFormat="1" ht="66.75" customHeight="1">
      <c r="B121" s="137"/>
      <c r="C121" s="138" t="s">
        <v>470</v>
      </c>
      <c r="D121" s="138" t="s">
        <v>411</v>
      </c>
      <c r="E121" s="139" t="s">
        <v>672</v>
      </c>
      <c r="F121" s="140" t="s">
        <v>673</v>
      </c>
      <c r="G121" s="141" t="s">
        <v>426</v>
      </c>
      <c r="H121" s="142">
        <v>23.8</v>
      </c>
      <c r="I121" s="143"/>
      <c r="J121" s="144">
        <f>ROUND(I121*H121,2)</f>
        <v>0</v>
      </c>
      <c r="K121" s="140" t="s">
        <v>414</v>
      </c>
      <c r="L121" s="34"/>
      <c r="M121" s="145" t="s">
        <v>3</v>
      </c>
      <c r="N121" s="146" t="s">
        <v>43</v>
      </c>
      <c r="P121" s="147">
        <f>O121*H121</f>
        <v>0</v>
      </c>
      <c r="Q121" s="147">
        <v>0</v>
      </c>
      <c r="R121" s="147">
        <f>Q121*H121</f>
        <v>0</v>
      </c>
      <c r="S121" s="147">
        <v>0</v>
      </c>
      <c r="T121" s="148">
        <f>S121*H121</f>
        <v>0</v>
      </c>
      <c r="AR121" s="149" t="s">
        <v>415</v>
      </c>
      <c r="AT121" s="149" t="s">
        <v>411</v>
      </c>
      <c r="AU121" s="149" t="s">
        <v>80</v>
      </c>
      <c r="AY121" s="19" t="s">
        <v>408</v>
      </c>
      <c r="BE121" s="150">
        <f>IF(N121="základní",J121,0)</f>
        <v>0</v>
      </c>
      <c r="BF121" s="150">
        <f>IF(N121="snížená",J121,0)</f>
        <v>0</v>
      </c>
      <c r="BG121" s="150">
        <f>IF(N121="zákl. přenesená",J121,0)</f>
        <v>0</v>
      </c>
      <c r="BH121" s="150">
        <f>IF(N121="sníž. přenesená",J121,0)</f>
        <v>0</v>
      </c>
      <c r="BI121" s="150">
        <f>IF(N121="nulová",J121,0)</f>
        <v>0</v>
      </c>
      <c r="BJ121" s="19" t="s">
        <v>76</v>
      </c>
      <c r="BK121" s="150">
        <f>ROUND(I121*H121,2)</f>
        <v>0</v>
      </c>
      <c r="BL121" s="19" t="s">
        <v>415</v>
      </c>
      <c r="BM121" s="149" t="s">
        <v>3882</v>
      </c>
    </row>
    <row r="122" spans="2:65" s="1" customFormat="1">
      <c r="B122" s="34"/>
      <c r="D122" s="151" t="s">
        <v>417</v>
      </c>
      <c r="F122" s="152" t="s">
        <v>675</v>
      </c>
      <c r="I122" s="153"/>
      <c r="L122" s="34"/>
      <c r="M122" s="154"/>
      <c r="T122" s="55"/>
      <c r="AT122" s="19" t="s">
        <v>417</v>
      </c>
      <c r="AU122" s="19" t="s">
        <v>80</v>
      </c>
    </row>
    <row r="123" spans="2:65" s="12" customFormat="1" ht="20.399999999999999">
      <c r="B123" s="155"/>
      <c r="D123" s="156" t="s">
        <v>419</v>
      </c>
      <c r="E123" s="157" t="s">
        <v>3</v>
      </c>
      <c r="F123" s="158" t="s">
        <v>3883</v>
      </c>
      <c r="H123" s="159">
        <v>23.8</v>
      </c>
      <c r="I123" s="160"/>
      <c r="L123" s="155"/>
      <c r="M123" s="161"/>
      <c r="T123" s="162"/>
      <c r="AT123" s="157" t="s">
        <v>419</v>
      </c>
      <c r="AU123" s="157" t="s">
        <v>80</v>
      </c>
      <c r="AV123" s="12" t="s">
        <v>80</v>
      </c>
      <c r="AW123" s="12" t="s">
        <v>33</v>
      </c>
      <c r="AX123" s="12" t="s">
        <v>76</v>
      </c>
      <c r="AY123" s="157" t="s">
        <v>408</v>
      </c>
    </row>
    <row r="124" spans="2:65" s="1" customFormat="1" ht="16.5" customHeight="1">
      <c r="B124" s="137"/>
      <c r="C124" s="177" t="s">
        <v>107</v>
      </c>
      <c r="D124" s="177" t="s">
        <v>513</v>
      </c>
      <c r="E124" s="178" t="s">
        <v>3884</v>
      </c>
      <c r="F124" s="179" t="s">
        <v>3885</v>
      </c>
      <c r="G124" s="180" t="s">
        <v>501</v>
      </c>
      <c r="H124" s="181">
        <v>94.103999999999999</v>
      </c>
      <c r="I124" s="182"/>
      <c r="J124" s="183">
        <f>ROUND(I124*H124,2)</f>
        <v>0</v>
      </c>
      <c r="K124" s="179" t="s">
        <v>3327</v>
      </c>
      <c r="L124" s="184"/>
      <c r="M124" s="185" t="s">
        <v>3</v>
      </c>
      <c r="N124" s="186" t="s">
        <v>43</v>
      </c>
      <c r="P124" s="147">
        <f>O124*H124</f>
        <v>0</v>
      </c>
      <c r="Q124" s="147">
        <v>1</v>
      </c>
      <c r="R124" s="147">
        <f>Q124*H124</f>
        <v>94.103999999999999</v>
      </c>
      <c r="S124" s="147">
        <v>0</v>
      </c>
      <c r="T124" s="148">
        <f>S124*H124</f>
        <v>0</v>
      </c>
      <c r="AR124" s="149" t="s">
        <v>470</v>
      </c>
      <c r="AT124" s="149" t="s">
        <v>513</v>
      </c>
      <c r="AU124" s="149" t="s">
        <v>80</v>
      </c>
      <c r="AY124" s="19" t="s">
        <v>408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9" t="s">
        <v>76</v>
      </c>
      <c r="BK124" s="150">
        <f>ROUND(I124*H124,2)</f>
        <v>0</v>
      </c>
      <c r="BL124" s="19" t="s">
        <v>415</v>
      </c>
      <c r="BM124" s="149" t="s">
        <v>3886</v>
      </c>
    </row>
    <row r="125" spans="2:65" s="12" customFormat="1">
      <c r="B125" s="155"/>
      <c r="D125" s="156" t="s">
        <v>419</v>
      </c>
      <c r="E125" s="157" t="s">
        <v>3</v>
      </c>
      <c r="F125" s="158" t="s">
        <v>3887</v>
      </c>
      <c r="H125" s="159">
        <v>94.103999999999999</v>
      </c>
      <c r="I125" s="160"/>
      <c r="L125" s="155"/>
      <c r="M125" s="161"/>
      <c r="T125" s="162"/>
      <c r="AT125" s="157" t="s">
        <v>419</v>
      </c>
      <c r="AU125" s="157" t="s">
        <v>80</v>
      </c>
      <c r="AV125" s="12" t="s">
        <v>80</v>
      </c>
      <c r="AW125" s="12" t="s">
        <v>33</v>
      </c>
      <c r="AX125" s="12" t="s">
        <v>76</v>
      </c>
      <c r="AY125" s="157" t="s">
        <v>408</v>
      </c>
    </row>
    <row r="126" spans="2:65" s="11" customFormat="1" ht="22.8" customHeight="1">
      <c r="B126" s="125"/>
      <c r="D126" s="126" t="s">
        <v>71</v>
      </c>
      <c r="E126" s="135" t="s">
        <v>415</v>
      </c>
      <c r="F126" s="135" t="s">
        <v>990</v>
      </c>
      <c r="I126" s="128"/>
      <c r="J126" s="136">
        <f>BK126</f>
        <v>0</v>
      </c>
      <c r="L126" s="125"/>
      <c r="M126" s="130"/>
      <c r="P126" s="131">
        <f>SUM(P127:P129)</f>
        <v>0</v>
      </c>
      <c r="R126" s="131">
        <f>SUM(R127:R129)</f>
        <v>0</v>
      </c>
      <c r="T126" s="132">
        <f>SUM(T127:T129)</f>
        <v>0</v>
      </c>
      <c r="AR126" s="126" t="s">
        <v>76</v>
      </c>
      <c r="AT126" s="133" t="s">
        <v>71</v>
      </c>
      <c r="AU126" s="133" t="s">
        <v>76</v>
      </c>
      <c r="AY126" s="126" t="s">
        <v>408</v>
      </c>
      <c r="BK126" s="134">
        <f>SUM(BK127:BK129)</f>
        <v>0</v>
      </c>
    </row>
    <row r="127" spans="2:65" s="1" customFormat="1" ht="24.15" customHeight="1">
      <c r="B127" s="137"/>
      <c r="C127" s="138" t="s">
        <v>482</v>
      </c>
      <c r="D127" s="138" t="s">
        <v>411</v>
      </c>
      <c r="E127" s="139" t="s">
        <v>3888</v>
      </c>
      <c r="F127" s="140" t="s">
        <v>3889</v>
      </c>
      <c r="G127" s="141" t="s">
        <v>426</v>
      </c>
      <c r="H127" s="142">
        <v>4.76</v>
      </c>
      <c r="I127" s="143"/>
      <c r="J127" s="144">
        <f>ROUND(I127*H127,2)</f>
        <v>0</v>
      </c>
      <c r="K127" s="140" t="s">
        <v>414</v>
      </c>
      <c r="L127" s="34"/>
      <c r="M127" s="145" t="s">
        <v>3</v>
      </c>
      <c r="N127" s="146" t="s">
        <v>43</v>
      </c>
      <c r="P127" s="147">
        <f>O127*H127</f>
        <v>0</v>
      </c>
      <c r="Q127" s="147">
        <v>0</v>
      </c>
      <c r="R127" s="147">
        <f>Q127*H127</f>
        <v>0</v>
      </c>
      <c r="S127" s="147">
        <v>0</v>
      </c>
      <c r="T127" s="148">
        <f>S127*H127</f>
        <v>0</v>
      </c>
      <c r="AR127" s="149" t="s">
        <v>415</v>
      </c>
      <c r="AT127" s="149" t="s">
        <v>411</v>
      </c>
      <c r="AU127" s="149" t="s">
        <v>80</v>
      </c>
      <c r="AY127" s="19" t="s">
        <v>408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9" t="s">
        <v>76</v>
      </c>
      <c r="BK127" s="150">
        <f>ROUND(I127*H127,2)</f>
        <v>0</v>
      </c>
      <c r="BL127" s="19" t="s">
        <v>415</v>
      </c>
      <c r="BM127" s="149" t="s">
        <v>3890</v>
      </c>
    </row>
    <row r="128" spans="2:65" s="1" customFormat="1">
      <c r="B128" s="34"/>
      <c r="D128" s="151" t="s">
        <v>417</v>
      </c>
      <c r="F128" s="152" t="s">
        <v>3891</v>
      </c>
      <c r="I128" s="153"/>
      <c r="L128" s="34"/>
      <c r="M128" s="154"/>
      <c r="T128" s="55"/>
      <c r="AT128" s="19" t="s">
        <v>417</v>
      </c>
      <c r="AU128" s="19" t="s">
        <v>80</v>
      </c>
    </row>
    <row r="129" spans="2:65" s="12" customFormat="1" ht="20.399999999999999">
      <c r="B129" s="155"/>
      <c r="D129" s="156" t="s">
        <v>419</v>
      </c>
      <c r="E129" s="157" t="s">
        <v>3</v>
      </c>
      <c r="F129" s="158" t="s">
        <v>3892</v>
      </c>
      <c r="H129" s="159">
        <v>4.76</v>
      </c>
      <c r="I129" s="160"/>
      <c r="L129" s="155"/>
      <c r="M129" s="161"/>
      <c r="T129" s="162"/>
      <c r="AT129" s="157" t="s">
        <v>419</v>
      </c>
      <c r="AU129" s="157" t="s">
        <v>80</v>
      </c>
      <c r="AV129" s="12" t="s">
        <v>80</v>
      </c>
      <c r="AW129" s="12" t="s">
        <v>33</v>
      </c>
      <c r="AX129" s="12" t="s">
        <v>76</v>
      </c>
      <c r="AY129" s="157" t="s">
        <v>408</v>
      </c>
    </row>
    <row r="130" spans="2:65" s="11" customFormat="1" ht="25.95" customHeight="1">
      <c r="B130" s="125"/>
      <c r="D130" s="126" t="s">
        <v>71</v>
      </c>
      <c r="E130" s="127" t="s">
        <v>1812</v>
      </c>
      <c r="F130" s="127" t="s">
        <v>1813</v>
      </c>
      <c r="I130" s="128"/>
      <c r="J130" s="129">
        <f>BK130</f>
        <v>0</v>
      </c>
      <c r="L130" s="125"/>
      <c r="M130" s="130"/>
      <c r="P130" s="131">
        <f>P131+P227+P394+P398+P473+P496+P500</f>
        <v>0</v>
      </c>
      <c r="R130" s="131">
        <f>R131+R227+R394+R398+R473+R496+R500</f>
        <v>1.8654339999999996</v>
      </c>
      <c r="T130" s="132">
        <f>T131+T227+T394+T398+T473+T496+T500</f>
        <v>0</v>
      </c>
      <c r="AR130" s="126" t="s">
        <v>80</v>
      </c>
      <c r="AT130" s="133" t="s">
        <v>71</v>
      </c>
      <c r="AU130" s="133" t="s">
        <v>72</v>
      </c>
      <c r="AY130" s="126" t="s">
        <v>408</v>
      </c>
      <c r="BK130" s="134">
        <f>BK131+BK227+BK394+BK398+BK473+BK496+BK500</f>
        <v>0</v>
      </c>
    </row>
    <row r="131" spans="2:65" s="11" customFormat="1" ht="22.8" customHeight="1">
      <c r="B131" s="125"/>
      <c r="D131" s="126" t="s">
        <v>71</v>
      </c>
      <c r="E131" s="135" t="s">
        <v>3893</v>
      </c>
      <c r="F131" s="135" t="s">
        <v>3894</v>
      </c>
      <c r="I131" s="128"/>
      <c r="J131" s="136">
        <f>BK131</f>
        <v>0</v>
      </c>
      <c r="L131" s="125"/>
      <c r="M131" s="130"/>
      <c r="P131" s="131">
        <f>SUM(P132:P226)</f>
        <v>0</v>
      </c>
      <c r="R131" s="131">
        <f>SUM(R132:R226)</f>
        <v>0.20949000000000001</v>
      </c>
      <c r="T131" s="132">
        <f>SUM(T132:T226)</f>
        <v>0</v>
      </c>
      <c r="AR131" s="126" t="s">
        <v>80</v>
      </c>
      <c r="AT131" s="133" t="s">
        <v>71</v>
      </c>
      <c r="AU131" s="133" t="s">
        <v>76</v>
      </c>
      <c r="AY131" s="126" t="s">
        <v>408</v>
      </c>
      <c r="BK131" s="134">
        <f>SUM(BK132:BK226)</f>
        <v>0</v>
      </c>
    </row>
    <row r="132" spans="2:65" s="1" customFormat="1" ht="49.05" customHeight="1">
      <c r="B132" s="137"/>
      <c r="C132" s="138" t="s">
        <v>84</v>
      </c>
      <c r="D132" s="138" t="s">
        <v>411</v>
      </c>
      <c r="E132" s="139" t="s">
        <v>3895</v>
      </c>
      <c r="F132" s="140" t="s">
        <v>3683</v>
      </c>
      <c r="G132" s="141" t="s">
        <v>3684</v>
      </c>
      <c r="H132" s="142">
        <v>48</v>
      </c>
      <c r="I132" s="143"/>
      <c r="J132" s="144">
        <f>ROUND(I132*H132,2)</f>
        <v>0</v>
      </c>
      <c r="K132" s="140" t="s">
        <v>3327</v>
      </c>
      <c r="L132" s="34"/>
      <c r="M132" s="145" t="s">
        <v>3</v>
      </c>
      <c r="N132" s="146" t="s">
        <v>43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AR132" s="149" t="s">
        <v>98</v>
      </c>
      <c r="AT132" s="149" t="s">
        <v>411</v>
      </c>
      <c r="AU132" s="149" t="s">
        <v>80</v>
      </c>
      <c r="AY132" s="19" t="s">
        <v>408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9" t="s">
        <v>76</v>
      </c>
      <c r="BK132" s="150">
        <f>ROUND(I132*H132,2)</f>
        <v>0</v>
      </c>
      <c r="BL132" s="19" t="s">
        <v>98</v>
      </c>
      <c r="BM132" s="149" t="s">
        <v>3896</v>
      </c>
    </row>
    <row r="133" spans="2:65" s="12" customFormat="1">
      <c r="B133" s="155"/>
      <c r="D133" s="156" t="s">
        <v>419</v>
      </c>
      <c r="E133" s="157" t="s">
        <v>3</v>
      </c>
      <c r="F133" s="158" t="s">
        <v>708</v>
      </c>
      <c r="H133" s="159">
        <v>48</v>
      </c>
      <c r="I133" s="160"/>
      <c r="L133" s="155"/>
      <c r="M133" s="161"/>
      <c r="T133" s="162"/>
      <c r="AT133" s="157" t="s">
        <v>419</v>
      </c>
      <c r="AU133" s="157" t="s">
        <v>80</v>
      </c>
      <c r="AV133" s="12" t="s">
        <v>80</v>
      </c>
      <c r="AW133" s="12" t="s">
        <v>33</v>
      </c>
      <c r="AX133" s="12" t="s">
        <v>76</v>
      </c>
      <c r="AY133" s="157" t="s">
        <v>408</v>
      </c>
    </row>
    <row r="134" spans="2:65" s="1" customFormat="1" ht="24.15" customHeight="1">
      <c r="B134" s="137"/>
      <c r="C134" s="138" t="s">
        <v>9</v>
      </c>
      <c r="D134" s="138" t="s">
        <v>411</v>
      </c>
      <c r="E134" s="139" t="s">
        <v>3897</v>
      </c>
      <c r="F134" s="140" t="s">
        <v>3898</v>
      </c>
      <c r="G134" s="141" t="s">
        <v>561</v>
      </c>
      <c r="H134" s="142">
        <v>1</v>
      </c>
      <c r="I134" s="143"/>
      <c r="J134" s="144">
        <f>ROUND(I134*H134,2)</f>
        <v>0</v>
      </c>
      <c r="K134" s="140" t="s">
        <v>3327</v>
      </c>
      <c r="L134" s="34"/>
      <c r="M134" s="145" t="s">
        <v>3</v>
      </c>
      <c r="N134" s="146" t="s">
        <v>43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98</v>
      </c>
      <c r="AT134" s="149" t="s">
        <v>411</v>
      </c>
      <c r="AU134" s="149" t="s">
        <v>80</v>
      </c>
      <c r="AY134" s="19" t="s">
        <v>408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9" t="s">
        <v>76</v>
      </c>
      <c r="BK134" s="150">
        <f>ROUND(I134*H134,2)</f>
        <v>0</v>
      </c>
      <c r="BL134" s="19" t="s">
        <v>98</v>
      </c>
      <c r="BM134" s="149" t="s">
        <v>3899</v>
      </c>
    </row>
    <row r="135" spans="2:65" s="12" customFormat="1">
      <c r="B135" s="155"/>
      <c r="D135" s="156" t="s">
        <v>419</v>
      </c>
      <c r="E135" s="157" t="s">
        <v>3</v>
      </c>
      <c r="F135" s="158" t="s">
        <v>76</v>
      </c>
      <c r="H135" s="159">
        <v>1</v>
      </c>
      <c r="I135" s="160"/>
      <c r="L135" s="155"/>
      <c r="M135" s="161"/>
      <c r="T135" s="162"/>
      <c r="AT135" s="157" t="s">
        <v>419</v>
      </c>
      <c r="AU135" s="157" t="s">
        <v>80</v>
      </c>
      <c r="AV135" s="12" t="s">
        <v>80</v>
      </c>
      <c r="AW135" s="12" t="s">
        <v>33</v>
      </c>
      <c r="AX135" s="12" t="s">
        <v>76</v>
      </c>
      <c r="AY135" s="157" t="s">
        <v>408</v>
      </c>
    </row>
    <row r="136" spans="2:65" s="1" customFormat="1" ht="24.15" customHeight="1">
      <c r="B136" s="137"/>
      <c r="C136" s="138" t="s">
        <v>89</v>
      </c>
      <c r="D136" s="138" t="s">
        <v>411</v>
      </c>
      <c r="E136" s="139" t="s">
        <v>3900</v>
      </c>
      <c r="F136" s="140" t="s">
        <v>3901</v>
      </c>
      <c r="G136" s="141" t="s">
        <v>561</v>
      </c>
      <c r="H136" s="142">
        <v>9</v>
      </c>
      <c r="I136" s="143"/>
      <c r="J136" s="144">
        <f>ROUND(I136*H136,2)</f>
        <v>0</v>
      </c>
      <c r="K136" s="140" t="s">
        <v>3327</v>
      </c>
      <c r="L136" s="34"/>
      <c r="M136" s="145" t="s">
        <v>3</v>
      </c>
      <c r="N136" s="146" t="s">
        <v>43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98</v>
      </c>
      <c r="AT136" s="149" t="s">
        <v>411</v>
      </c>
      <c r="AU136" s="149" t="s">
        <v>80</v>
      </c>
      <c r="AY136" s="19" t="s">
        <v>408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9" t="s">
        <v>76</v>
      </c>
      <c r="BK136" s="150">
        <f>ROUND(I136*H136,2)</f>
        <v>0</v>
      </c>
      <c r="BL136" s="19" t="s">
        <v>98</v>
      </c>
      <c r="BM136" s="149" t="s">
        <v>3902</v>
      </c>
    </row>
    <row r="137" spans="2:65" s="1" customFormat="1" ht="24.15" customHeight="1">
      <c r="B137" s="137"/>
      <c r="C137" s="138" t="s">
        <v>92</v>
      </c>
      <c r="D137" s="138" t="s">
        <v>411</v>
      </c>
      <c r="E137" s="139" t="s">
        <v>3903</v>
      </c>
      <c r="F137" s="140" t="s">
        <v>3904</v>
      </c>
      <c r="G137" s="141" t="s">
        <v>561</v>
      </c>
      <c r="H137" s="142">
        <v>30</v>
      </c>
      <c r="I137" s="143"/>
      <c r="J137" s="144">
        <f>ROUND(I137*H137,2)</f>
        <v>0</v>
      </c>
      <c r="K137" s="140" t="s">
        <v>3327</v>
      </c>
      <c r="L137" s="34"/>
      <c r="M137" s="145" t="s">
        <v>3</v>
      </c>
      <c r="N137" s="146" t="s">
        <v>43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98</v>
      </c>
      <c r="AT137" s="149" t="s">
        <v>411</v>
      </c>
      <c r="AU137" s="149" t="s">
        <v>80</v>
      </c>
      <c r="AY137" s="19" t="s">
        <v>408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9" t="s">
        <v>76</v>
      </c>
      <c r="BK137" s="150">
        <f>ROUND(I137*H137,2)</f>
        <v>0</v>
      </c>
      <c r="BL137" s="19" t="s">
        <v>98</v>
      </c>
      <c r="BM137" s="149" t="s">
        <v>3905</v>
      </c>
    </row>
    <row r="138" spans="2:65" s="1" customFormat="1" ht="21.75" customHeight="1">
      <c r="B138" s="137"/>
      <c r="C138" s="138" t="s">
        <v>95</v>
      </c>
      <c r="D138" s="138" t="s">
        <v>411</v>
      </c>
      <c r="E138" s="139" t="s">
        <v>3906</v>
      </c>
      <c r="F138" s="140" t="s">
        <v>3907</v>
      </c>
      <c r="G138" s="141" t="s">
        <v>650</v>
      </c>
      <c r="H138" s="142">
        <v>1.3</v>
      </c>
      <c r="I138" s="143"/>
      <c r="J138" s="144">
        <f>ROUND(I138*H138,2)</f>
        <v>0</v>
      </c>
      <c r="K138" s="140" t="s">
        <v>414</v>
      </c>
      <c r="L138" s="34"/>
      <c r="M138" s="145" t="s">
        <v>3</v>
      </c>
      <c r="N138" s="146" t="s">
        <v>43</v>
      </c>
      <c r="P138" s="147">
        <f>O138*H138</f>
        <v>0</v>
      </c>
      <c r="Q138" s="147">
        <v>1.42E-3</v>
      </c>
      <c r="R138" s="147">
        <f>Q138*H138</f>
        <v>1.8460000000000002E-3</v>
      </c>
      <c r="S138" s="147">
        <v>0</v>
      </c>
      <c r="T138" s="148">
        <f>S138*H138</f>
        <v>0</v>
      </c>
      <c r="AR138" s="149" t="s">
        <v>98</v>
      </c>
      <c r="AT138" s="149" t="s">
        <v>411</v>
      </c>
      <c r="AU138" s="149" t="s">
        <v>80</v>
      </c>
      <c r="AY138" s="19" t="s">
        <v>408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9" t="s">
        <v>76</v>
      </c>
      <c r="BK138" s="150">
        <f>ROUND(I138*H138,2)</f>
        <v>0</v>
      </c>
      <c r="BL138" s="19" t="s">
        <v>98</v>
      </c>
      <c r="BM138" s="149" t="s">
        <v>3908</v>
      </c>
    </row>
    <row r="139" spans="2:65" s="1" customFormat="1">
      <c r="B139" s="34"/>
      <c r="D139" s="151" t="s">
        <v>417</v>
      </c>
      <c r="F139" s="152" t="s">
        <v>3909</v>
      </c>
      <c r="I139" s="153"/>
      <c r="L139" s="34"/>
      <c r="M139" s="154"/>
      <c r="T139" s="55"/>
      <c r="AT139" s="19" t="s">
        <v>417</v>
      </c>
      <c r="AU139" s="19" t="s">
        <v>80</v>
      </c>
    </row>
    <row r="140" spans="2:65" s="12" customFormat="1" ht="20.399999999999999">
      <c r="B140" s="155"/>
      <c r="D140" s="156" t="s">
        <v>419</v>
      </c>
      <c r="E140" s="157" t="s">
        <v>3</v>
      </c>
      <c r="F140" s="158" t="s">
        <v>3910</v>
      </c>
      <c r="H140" s="159">
        <v>1</v>
      </c>
      <c r="I140" s="160"/>
      <c r="L140" s="155"/>
      <c r="M140" s="161"/>
      <c r="T140" s="162"/>
      <c r="AT140" s="157" t="s">
        <v>419</v>
      </c>
      <c r="AU140" s="157" t="s">
        <v>80</v>
      </c>
      <c r="AV140" s="12" t="s">
        <v>80</v>
      </c>
      <c r="AW140" s="12" t="s">
        <v>33</v>
      </c>
      <c r="AX140" s="12" t="s">
        <v>76</v>
      </c>
      <c r="AY140" s="157" t="s">
        <v>408</v>
      </c>
    </row>
    <row r="141" spans="2:65" s="12" customFormat="1">
      <c r="B141" s="155"/>
      <c r="D141" s="156" t="s">
        <v>419</v>
      </c>
      <c r="F141" s="158" t="s">
        <v>3911</v>
      </c>
      <c r="H141" s="159">
        <v>1.3</v>
      </c>
      <c r="I141" s="160"/>
      <c r="L141" s="155"/>
      <c r="M141" s="161"/>
      <c r="T141" s="162"/>
      <c r="AT141" s="157" t="s">
        <v>419</v>
      </c>
      <c r="AU141" s="157" t="s">
        <v>80</v>
      </c>
      <c r="AV141" s="12" t="s">
        <v>80</v>
      </c>
      <c r="AW141" s="12" t="s">
        <v>4</v>
      </c>
      <c r="AX141" s="12" t="s">
        <v>76</v>
      </c>
      <c r="AY141" s="157" t="s">
        <v>408</v>
      </c>
    </row>
    <row r="142" spans="2:65" s="1" customFormat="1" ht="21.75" customHeight="1">
      <c r="B142" s="137"/>
      <c r="C142" s="138" t="s">
        <v>98</v>
      </c>
      <c r="D142" s="138" t="s">
        <v>411</v>
      </c>
      <c r="E142" s="139" t="s">
        <v>3912</v>
      </c>
      <c r="F142" s="140" t="s">
        <v>3913</v>
      </c>
      <c r="G142" s="141" t="s">
        <v>650</v>
      </c>
      <c r="H142" s="142">
        <v>19.5</v>
      </c>
      <c r="I142" s="143"/>
      <c r="J142" s="144">
        <f>ROUND(I142*H142,2)</f>
        <v>0</v>
      </c>
      <c r="K142" s="140" t="s">
        <v>414</v>
      </c>
      <c r="L142" s="34"/>
      <c r="M142" s="145" t="s">
        <v>3</v>
      </c>
      <c r="N142" s="146" t="s">
        <v>43</v>
      </c>
      <c r="P142" s="147">
        <f>O142*H142</f>
        <v>0</v>
      </c>
      <c r="Q142" s="147">
        <v>1.97E-3</v>
      </c>
      <c r="R142" s="147">
        <f>Q142*H142</f>
        <v>3.8414999999999998E-2</v>
      </c>
      <c r="S142" s="147">
        <v>0</v>
      </c>
      <c r="T142" s="148">
        <f>S142*H142</f>
        <v>0</v>
      </c>
      <c r="AR142" s="149" t="s">
        <v>98</v>
      </c>
      <c r="AT142" s="149" t="s">
        <v>411</v>
      </c>
      <c r="AU142" s="149" t="s">
        <v>80</v>
      </c>
      <c r="AY142" s="19" t="s">
        <v>408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9" t="s">
        <v>76</v>
      </c>
      <c r="BK142" s="150">
        <f>ROUND(I142*H142,2)</f>
        <v>0</v>
      </c>
      <c r="BL142" s="19" t="s">
        <v>98</v>
      </c>
      <c r="BM142" s="149" t="s">
        <v>3914</v>
      </c>
    </row>
    <row r="143" spans="2:65" s="1" customFormat="1">
      <c r="B143" s="34"/>
      <c r="D143" s="151" t="s">
        <v>417</v>
      </c>
      <c r="F143" s="152" t="s">
        <v>3915</v>
      </c>
      <c r="I143" s="153"/>
      <c r="L143" s="34"/>
      <c r="M143" s="154"/>
      <c r="T143" s="55"/>
      <c r="AT143" s="19" t="s">
        <v>417</v>
      </c>
      <c r="AU143" s="19" t="s">
        <v>80</v>
      </c>
    </row>
    <row r="144" spans="2:65" s="12" customFormat="1" ht="20.399999999999999">
      <c r="B144" s="155"/>
      <c r="D144" s="156" t="s">
        <v>419</v>
      </c>
      <c r="E144" s="157" t="s">
        <v>3</v>
      </c>
      <c r="F144" s="158" t="s">
        <v>3916</v>
      </c>
      <c r="H144" s="159">
        <v>15</v>
      </c>
      <c r="I144" s="160"/>
      <c r="L144" s="155"/>
      <c r="M144" s="161"/>
      <c r="T144" s="162"/>
      <c r="AT144" s="157" t="s">
        <v>419</v>
      </c>
      <c r="AU144" s="157" t="s">
        <v>80</v>
      </c>
      <c r="AV144" s="12" t="s">
        <v>80</v>
      </c>
      <c r="AW144" s="12" t="s">
        <v>33</v>
      </c>
      <c r="AX144" s="12" t="s">
        <v>76</v>
      </c>
      <c r="AY144" s="157" t="s">
        <v>408</v>
      </c>
    </row>
    <row r="145" spans="2:65" s="12" customFormat="1">
      <c r="B145" s="155"/>
      <c r="D145" s="156" t="s">
        <v>419</v>
      </c>
      <c r="F145" s="158" t="s">
        <v>3710</v>
      </c>
      <c r="H145" s="159">
        <v>19.5</v>
      </c>
      <c r="I145" s="160"/>
      <c r="L145" s="155"/>
      <c r="M145" s="161"/>
      <c r="T145" s="162"/>
      <c r="AT145" s="157" t="s">
        <v>419</v>
      </c>
      <c r="AU145" s="157" t="s">
        <v>80</v>
      </c>
      <c r="AV145" s="12" t="s">
        <v>80</v>
      </c>
      <c r="AW145" s="12" t="s">
        <v>4</v>
      </c>
      <c r="AX145" s="12" t="s">
        <v>76</v>
      </c>
      <c r="AY145" s="157" t="s">
        <v>408</v>
      </c>
    </row>
    <row r="146" spans="2:65" s="1" customFormat="1" ht="21.75" customHeight="1">
      <c r="B146" s="137"/>
      <c r="C146" s="138" t="s">
        <v>520</v>
      </c>
      <c r="D146" s="138" t="s">
        <v>411</v>
      </c>
      <c r="E146" s="139" t="s">
        <v>3917</v>
      </c>
      <c r="F146" s="140" t="s">
        <v>3918</v>
      </c>
      <c r="G146" s="141" t="s">
        <v>650</v>
      </c>
      <c r="H146" s="142">
        <v>15.6</v>
      </c>
      <c r="I146" s="143"/>
      <c r="J146" s="144">
        <f>ROUND(I146*H146,2)</f>
        <v>0</v>
      </c>
      <c r="K146" s="140" t="s">
        <v>414</v>
      </c>
      <c r="L146" s="34"/>
      <c r="M146" s="145" t="s">
        <v>3</v>
      </c>
      <c r="N146" s="146" t="s">
        <v>43</v>
      </c>
      <c r="P146" s="147">
        <f>O146*H146</f>
        <v>0</v>
      </c>
      <c r="Q146" s="147">
        <v>3.0400000000000002E-3</v>
      </c>
      <c r="R146" s="147">
        <f>Q146*H146</f>
        <v>4.7424000000000001E-2</v>
      </c>
      <c r="S146" s="147">
        <v>0</v>
      </c>
      <c r="T146" s="148">
        <f>S146*H146</f>
        <v>0</v>
      </c>
      <c r="AR146" s="149" t="s">
        <v>98</v>
      </c>
      <c r="AT146" s="149" t="s">
        <v>411</v>
      </c>
      <c r="AU146" s="149" t="s">
        <v>80</v>
      </c>
      <c r="AY146" s="19" t="s">
        <v>408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9" t="s">
        <v>76</v>
      </c>
      <c r="BK146" s="150">
        <f>ROUND(I146*H146,2)</f>
        <v>0</v>
      </c>
      <c r="BL146" s="19" t="s">
        <v>98</v>
      </c>
      <c r="BM146" s="149" t="s">
        <v>3919</v>
      </c>
    </row>
    <row r="147" spans="2:65" s="1" customFormat="1">
      <c r="B147" s="34"/>
      <c r="D147" s="151" t="s">
        <v>417</v>
      </c>
      <c r="F147" s="152" t="s">
        <v>3920</v>
      </c>
      <c r="I147" s="153"/>
      <c r="L147" s="34"/>
      <c r="M147" s="154"/>
      <c r="T147" s="55"/>
      <c r="AT147" s="19" t="s">
        <v>417</v>
      </c>
      <c r="AU147" s="19" t="s">
        <v>80</v>
      </c>
    </row>
    <row r="148" spans="2:65" s="12" customFormat="1" ht="20.399999999999999">
      <c r="B148" s="155"/>
      <c r="D148" s="156" t="s">
        <v>419</v>
      </c>
      <c r="E148" s="157" t="s">
        <v>3</v>
      </c>
      <c r="F148" s="158" t="s">
        <v>3921</v>
      </c>
      <c r="H148" s="159">
        <v>12</v>
      </c>
      <c r="I148" s="160"/>
      <c r="L148" s="155"/>
      <c r="M148" s="161"/>
      <c r="T148" s="162"/>
      <c r="AT148" s="157" t="s">
        <v>419</v>
      </c>
      <c r="AU148" s="157" t="s">
        <v>80</v>
      </c>
      <c r="AV148" s="12" t="s">
        <v>80</v>
      </c>
      <c r="AW148" s="12" t="s">
        <v>33</v>
      </c>
      <c r="AX148" s="12" t="s">
        <v>76</v>
      </c>
      <c r="AY148" s="157" t="s">
        <v>408</v>
      </c>
    </row>
    <row r="149" spans="2:65" s="12" customFormat="1">
      <c r="B149" s="155"/>
      <c r="D149" s="156" t="s">
        <v>419</v>
      </c>
      <c r="F149" s="158" t="s">
        <v>3922</v>
      </c>
      <c r="H149" s="159">
        <v>15.6</v>
      </c>
      <c r="I149" s="160"/>
      <c r="L149" s="155"/>
      <c r="M149" s="161"/>
      <c r="T149" s="162"/>
      <c r="AT149" s="157" t="s">
        <v>419</v>
      </c>
      <c r="AU149" s="157" t="s">
        <v>80</v>
      </c>
      <c r="AV149" s="12" t="s">
        <v>80</v>
      </c>
      <c r="AW149" s="12" t="s">
        <v>4</v>
      </c>
      <c r="AX149" s="12" t="s">
        <v>76</v>
      </c>
      <c r="AY149" s="157" t="s">
        <v>408</v>
      </c>
    </row>
    <row r="150" spans="2:65" s="1" customFormat="1" ht="24.15" customHeight="1">
      <c r="B150" s="137"/>
      <c r="C150" s="138" t="s">
        <v>528</v>
      </c>
      <c r="D150" s="138" t="s">
        <v>411</v>
      </c>
      <c r="E150" s="139" t="s">
        <v>3923</v>
      </c>
      <c r="F150" s="140" t="s">
        <v>3924</v>
      </c>
      <c r="G150" s="141" t="s">
        <v>650</v>
      </c>
      <c r="H150" s="142">
        <v>32.5</v>
      </c>
      <c r="I150" s="143"/>
      <c r="J150" s="144">
        <f>ROUND(I150*H150,2)</f>
        <v>0</v>
      </c>
      <c r="K150" s="140" t="s">
        <v>414</v>
      </c>
      <c r="L150" s="34"/>
      <c r="M150" s="145" t="s">
        <v>3</v>
      </c>
      <c r="N150" s="146" t="s">
        <v>43</v>
      </c>
      <c r="P150" s="147">
        <f>O150*H150</f>
        <v>0</v>
      </c>
      <c r="Q150" s="147">
        <v>2.0100000000000001E-3</v>
      </c>
      <c r="R150" s="147">
        <f>Q150*H150</f>
        <v>6.5325000000000008E-2</v>
      </c>
      <c r="S150" s="147">
        <v>0</v>
      </c>
      <c r="T150" s="148">
        <f>S150*H150</f>
        <v>0</v>
      </c>
      <c r="AR150" s="149" t="s">
        <v>98</v>
      </c>
      <c r="AT150" s="149" t="s">
        <v>411</v>
      </c>
      <c r="AU150" s="149" t="s">
        <v>80</v>
      </c>
      <c r="AY150" s="19" t="s">
        <v>408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9" t="s">
        <v>76</v>
      </c>
      <c r="BK150" s="150">
        <f>ROUND(I150*H150,2)</f>
        <v>0</v>
      </c>
      <c r="BL150" s="19" t="s">
        <v>98</v>
      </c>
      <c r="BM150" s="149" t="s">
        <v>3925</v>
      </c>
    </row>
    <row r="151" spans="2:65" s="1" customFormat="1">
      <c r="B151" s="34"/>
      <c r="D151" s="151" t="s">
        <v>417</v>
      </c>
      <c r="F151" s="152" t="s">
        <v>3926</v>
      </c>
      <c r="I151" s="153"/>
      <c r="L151" s="34"/>
      <c r="M151" s="154"/>
      <c r="T151" s="55"/>
      <c r="AT151" s="19" t="s">
        <v>417</v>
      </c>
      <c r="AU151" s="19" t="s">
        <v>80</v>
      </c>
    </row>
    <row r="152" spans="2:65" s="12" customFormat="1" ht="20.399999999999999">
      <c r="B152" s="155"/>
      <c r="D152" s="156" t="s">
        <v>419</v>
      </c>
      <c r="E152" s="157" t="s">
        <v>3</v>
      </c>
      <c r="F152" s="158" t="s">
        <v>3927</v>
      </c>
      <c r="H152" s="159">
        <v>25</v>
      </c>
      <c r="I152" s="160"/>
      <c r="L152" s="155"/>
      <c r="M152" s="161"/>
      <c r="T152" s="162"/>
      <c r="AT152" s="157" t="s">
        <v>419</v>
      </c>
      <c r="AU152" s="157" t="s">
        <v>80</v>
      </c>
      <c r="AV152" s="12" t="s">
        <v>80</v>
      </c>
      <c r="AW152" s="12" t="s">
        <v>33</v>
      </c>
      <c r="AX152" s="12" t="s">
        <v>76</v>
      </c>
      <c r="AY152" s="157" t="s">
        <v>408</v>
      </c>
    </row>
    <row r="153" spans="2:65" s="12" customFormat="1">
      <c r="B153" s="155"/>
      <c r="D153" s="156" t="s">
        <v>419</v>
      </c>
      <c r="F153" s="158" t="s">
        <v>3928</v>
      </c>
      <c r="H153" s="159">
        <v>32.5</v>
      </c>
      <c r="I153" s="160"/>
      <c r="L153" s="155"/>
      <c r="M153" s="161"/>
      <c r="T153" s="162"/>
      <c r="AT153" s="157" t="s">
        <v>419</v>
      </c>
      <c r="AU153" s="157" t="s">
        <v>80</v>
      </c>
      <c r="AV153" s="12" t="s">
        <v>80</v>
      </c>
      <c r="AW153" s="12" t="s">
        <v>4</v>
      </c>
      <c r="AX153" s="12" t="s">
        <v>76</v>
      </c>
      <c r="AY153" s="157" t="s">
        <v>408</v>
      </c>
    </row>
    <row r="154" spans="2:65" s="1" customFormat="1" ht="21.75" customHeight="1">
      <c r="B154" s="137"/>
      <c r="C154" s="138" t="s">
        <v>533</v>
      </c>
      <c r="D154" s="138" t="s">
        <v>411</v>
      </c>
      <c r="E154" s="139" t="s">
        <v>3929</v>
      </c>
      <c r="F154" s="140" t="s">
        <v>3930</v>
      </c>
      <c r="G154" s="141" t="s">
        <v>650</v>
      </c>
      <c r="H154" s="142">
        <v>3.9</v>
      </c>
      <c r="I154" s="143"/>
      <c r="J154" s="144">
        <f>ROUND(I154*H154,2)</f>
        <v>0</v>
      </c>
      <c r="K154" s="140" t="s">
        <v>414</v>
      </c>
      <c r="L154" s="34"/>
      <c r="M154" s="145" t="s">
        <v>3</v>
      </c>
      <c r="N154" s="146" t="s">
        <v>43</v>
      </c>
      <c r="P154" s="147">
        <f>O154*H154</f>
        <v>0</v>
      </c>
      <c r="Q154" s="147">
        <v>4.0000000000000002E-4</v>
      </c>
      <c r="R154" s="147">
        <f>Q154*H154</f>
        <v>1.56E-3</v>
      </c>
      <c r="S154" s="147">
        <v>0</v>
      </c>
      <c r="T154" s="148">
        <f>S154*H154</f>
        <v>0</v>
      </c>
      <c r="AR154" s="149" t="s">
        <v>98</v>
      </c>
      <c r="AT154" s="149" t="s">
        <v>411</v>
      </c>
      <c r="AU154" s="149" t="s">
        <v>80</v>
      </c>
      <c r="AY154" s="19" t="s">
        <v>408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9" t="s">
        <v>76</v>
      </c>
      <c r="BK154" s="150">
        <f>ROUND(I154*H154,2)</f>
        <v>0</v>
      </c>
      <c r="BL154" s="19" t="s">
        <v>98</v>
      </c>
      <c r="BM154" s="149" t="s">
        <v>3931</v>
      </c>
    </row>
    <row r="155" spans="2:65" s="1" customFormat="1">
      <c r="B155" s="34"/>
      <c r="D155" s="151" t="s">
        <v>417</v>
      </c>
      <c r="F155" s="152" t="s">
        <v>3932</v>
      </c>
      <c r="I155" s="153"/>
      <c r="L155" s="34"/>
      <c r="M155" s="154"/>
      <c r="T155" s="55"/>
      <c r="AT155" s="19" t="s">
        <v>417</v>
      </c>
      <c r="AU155" s="19" t="s">
        <v>80</v>
      </c>
    </row>
    <row r="156" spans="2:65" s="12" customFormat="1" ht="20.399999999999999">
      <c r="B156" s="155"/>
      <c r="D156" s="156" t="s">
        <v>419</v>
      </c>
      <c r="E156" s="157" t="s">
        <v>3</v>
      </c>
      <c r="F156" s="158" t="s">
        <v>3933</v>
      </c>
      <c r="H156" s="159">
        <v>3</v>
      </c>
      <c r="I156" s="160"/>
      <c r="L156" s="155"/>
      <c r="M156" s="161"/>
      <c r="T156" s="162"/>
      <c r="AT156" s="157" t="s">
        <v>419</v>
      </c>
      <c r="AU156" s="157" t="s">
        <v>80</v>
      </c>
      <c r="AV156" s="12" t="s">
        <v>80</v>
      </c>
      <c r="AW156" s="12" t="s">
        <v>33</v>
      </c>
      <c r="AX156" s="12" t="s">
        <v>76</v>
      </c>
      <c r="AY156" s="157" t="s">
        <v>408</v>
      </c>
    </row>
    <row r="157" spans="2:65" s="12" customFormat="1">
      <c r="B157" s="155"/>
      <c r="D157" s="156" t="s">
        <v>419</v>
      </c>
      <c r="F157" s="158" t="s">
        <v>3934</v>
      </c>
      <c r="H157" s="159">
        <v>3.9</v>
      </c>
      <c r="I157" s="160"/>
      <c r="L157" s="155"/>
      <c r="M157" s="161"/>
      <c r="T157" s="162"/>
      <c r="AT157" s="157" t="s">
        <v>419</v>
      </c>
      <c r="AU157" s="157" t="s">
        <v>80</v>
      </c>
      <c r="AV157" s="12" t="s">
        <v>80</v>
      </c>
      <c r="AW157" s="12" t="s">
        <v>4</v>
      </c>
      <c r="AX157" s="12" t="s">
        <v>76</v>
      </c>
      <c r="AY157" s="157" t="s">
        <v>408</v>
      </c>
    </row>
    <row r="158" spans="2:65" s="1" customFormat="1" ht="21.75" customHeight="1">
      <c r="B158" s="137"/>
      <c r="C158" s="138" t="s">
        <v>526</v>
      </c>
      <c r="D158" s="138" t="s">
        <v>411</v>
      </c>
      <c r="E158" s="139" t="s">
        <v>3935</v>
      </c>
      <c r="F158" s="140" t="s">
        <v>3936</v>
      </c>
      <c r="G158" s="141" t="s">
        <v>650</v>
      </c>
      <c r="H158" s="142">
        <v>10.4</v>
      </c>
      <c r="I158" s="143"/>
      <c r="J158" s="144">
        <f>ROUND(I158*H158,2)</f>
        <v>0</v>
      </c>
      <c r="K158" s="140" t="s">
        <v>414</v>
      </c>
      <c r="L158" s="34"/>
      <c r="M158" s="145" t="s">
        <v>3</v>
      </c>
      <c r="N158" s="146" t="s">
        <v>43</v>
      </c>
      <c r="P158" s="147">
        <f>O158*H158</f>
        <v>0</v>
      </c>
      <c r="Q158" s="147">
        <v>4.0999999999999999E-4</v>
      </c>
      <c r="R158" s="147">
        <f>Q158*H158</f>
        <v>4.2640000000000004E-3</v>
      </c>
      <c r="S158" s="147">
        <v>0</v>
      </c>
      <c r="T158" s="148">
        <f>S158*H158</f>
        <v>0</v>
      </c>
      <c r="AR158" s="149" t="s">
        <v>98</v>
      </c>
      <c r="AT158" s="149" t="s">
        <v>411</v>
      </c>
      <c r="AU158" s="149" t="s">
        <v>80</v>
      </c>
      <c r="AY158" s="19" t="s">
        <v>408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9" t="s">
        <v>76</v>
      </c>
      <c r="BK158" s="150">
        <f>ROUND(I158*H158,2)</f>
        <v>0</v>
      </c>
      <c r="BL158" s="19" t="s">
        <v>98</v>
      </c>
      <c r="BM158" s="149" t="s">
        <v>3937</v>
      </c>
    </row>
    <row r="159" spans="2:65" s="1" customFormat="1">
      <c r="B159" s="34"/>
      <c r="D159" s="151" t="s">
        <v>417</v>
      </c>
      <c r="F159" s="152" t="s">
        <v>3938</v>
      </c>
      <c r="I159" s="153"/>
      <c r="L159" s="34"/>
      <c r="M159" s="154"/>
      <c r="T159" s="55"/>
      <c r="AT159" s="19" t="s">
        <v>417</v>
      </c>
      <c r="AU159" s="19" t="s">
        <v>80</v>
      </c>
    </row>
    <row r="160" spans="2:65" s="12" customFormat="1" ht="20.399999999999999">
      <c r="B160" s="155"/>
      <c r="D160" s="156" t="s">
        <v>419</v>
      </c>
      <c r="E160" s="157" t="s">
        <v>3</v>
      </c>
      <c r="F160" s="158" t="s">
        <v>3939</v>
      </c>
      <c r="H160" s="159">
        <v>8</v>
      </c>
      <c r="I160" s="160"/>
      <c r="L160" s="155"/>
      <c r="M160" s="161"/>
      <c r="T160" s="162"/>
      <c r="AT160" s="157" t="s">
        <v>419</v>
      </c>
      <c r="AU160" s="157" t="s">
        <v>80</v>
      </c>
      <c r="AV160" s="12" t="s">
        <v>80</v>
      </c>
      <c r="AW160" s="12" t="s">
        <v>33</v>
      </c>
      <c r="AX160" s="12" t="s">
        <v>76</v>
      </c>
      <c r="AY160" s="157" t="s">
        <v>408</v>
      </c>
    </row>
    <row r="161" spans="2:65" s="12" customFormat="1">
      <c r="B161" s="155"/>
      <c r="D161" s="156" t="s">
        <v>419</v>
      </c>
      <c r="F161" s="158" t="s">
        <v>3940</v>
      </c>
      <c r="H161" s="159">
        <v>10.4</v>
      </c>
      <c r="I161" s="160"/>
      <c r="L161" s="155"/>
      <c r="M161" s="161"/>
      <c r="T161" s="162"/>
      <c r="AT161" s="157" t="s">
        <v>419</v>
      </c>
      <c r="AU161" s="157" t="s">
        <v>80</v>
      </c>
      <c r="AV161" s="12" t="s">
        <v>80</v>
      </c>
      <c r="AW161" s="12" t="s">
        <v>4</v>
      </c>
      <c r="AX161" s="12" t="s">
        <v>76</v>
      </c>
      <c r="AY161" s="157" t="s">
        <v>408</v>
      </c>
    </row>
    <row r="162" spans="2:65" s="1" customFormat="1" ht="21.75" customHeight="1">
      <c r="B162" s="137"/>
      <c r="C162" s="138" t="s">
        <v>8</v>
      </c>
      <c r="D162" s="138" t="s">
        <v>411</v>
      </c>
      <c r="E162" s="139" t="s">
        <v>3941</v>
      </c>
      <c r="F162" s="140" t="s">
        <v>3942</v>
      </c>
      <c r="G162" s="141" t="s">
        <v>650</v>
      </c>
      <c r="H162" s="142">
        <v>6</v>
      </c>
      <c r="I162" s="143"/>
      <c r="J162" s="144">
        <f>ROUND(I162*H162,2)</f>
        <v>0</v>
      </c>
      <c r="K162" s="140" t="s">
        <v>414</v>
      </c>
      <c r="L162" s="34"/>
      <c r="M162" s="145" t="s">
        <v>3</v>
      </c>
      <c r="N162" s="146" t="s">
        <v>43</v>
      </c>
      <c r="P162" s="147">
        <f>O162*H162</f>
        <v>0</v>
      </c>
      <c r="Q162" s="147">
        <v>4.8000000000000001E-4</v>
      </c>
      <c r="R162" s="147">
        <f>Q162*H162</f>
        <v>2.8800000000000002E-3</v>
      </c>
      <c r="S162" s="147">
        <v>0</v>
      </c>
      <c r="T162" s="148">
        <f>S162*H162</f>
        <v>0</v>
      </c>
      <c r="AR162" s="149" t="s">
        <v>98</v>
      </c>
      <c r="AT162" s="149" t="s">
        <v>411</v>
      </c>
      <c r="AU162" s="149" t="s">
        <v>80</v>
      </c>
      <c r="AY162" s="19" t="s">
        <v>408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9" t="s">
        <v>76</v>
      </c>
      <c r="BK162" s="150">
        <f>ROUND(I162*H162,2)</f>
        <v>0</v>
      </c>
      <c r="BL162" s="19" t="s">
        <v>98</v>
      </c>
      <c r="BM162" s="149" t="s">
        <v>3943</v>
      </c>
    </row>
    <row r="163" spans="2:65" s="1" customFormat="1">
      <c r="B163" s="34"/>
      <c r="D163" s="151" t="s">
        <v>417</v>
      </c>
      <c r="F163" s="152" t="s">
        <v>3944</v>
      </c>
      <c r="I163" s="153"/>
      <c r="L163" s="34"/>
      <c r="M163" s="154"/>
      <c r="T163" s="55"/>
      <c r="AT163" s="19" t="s">
        <v>417</v>
      </c>
      <c r="AU163" s="19" t="s">
        <v>80</v>
      </c>
    </row>
    <row r="164" spans="2:65" s="12" customFormat="1" ht="20.399999999999999">
      <c r="B164" s="155"/>
      <c r="D164" s="156" t="s">
        <v>419</v>
      </c>
      <c r="E164" s="157" t="s">
        <v>3</v>
      </c>
      <c r="F164" s="158" t="s">
        <v>3945</v>
      </c>
      <c r="H164" s="159">
        <v>5</v>
      </c>
      <c r="I164" s="160"/>
      <c r="L164" s="155"/>
      <c r="M164" s="161"/>
      <c r="T164" s="162"/>
      <c r="AT164" s="157" t="s">
        <v>419</v>
      </c>
      <c r="AU164" s="157" t="s">
        <v>80</v>
      </c>
      <c r="AV164" s="12" t="s">
        <v>80</v>
      </c>
      <c r="AW164" s="12" t="s">
        <v>33</v>
      </c>
      <c r="AX164" s="12" t="s">
        <v>76</v>
      </c>
      <c r="AY164" s="157" t="s">
        <v>408</v>
      </c>
    </row>
    <row r="165" spans="2:65" s="12" customFormat="1">
      <c r="B165" s="155"/>
      <c r="D165" s="156" t="s">
        <v>419</v>
      </c>
      <c r="F165" s="158" t="s">
        <v>3946</v>
      </c>
      <c r="H165" s="159">
        <v>6</v>
      </c>
      <c r="I165" s="160"/>
      <c r="L165" s="155"/>
      <c r="M165" s="161"/>
      <c r="T165" s="162"/>
      <c r="AT165" s="157" t="s">
        <v>419</v>
      </c>
      <c r="AU165" s="157" t="s">
        <v>80</v>
      </c>
      <c r="AV165" s="12" t="s">
        <v>80</v>
      </c>
      <c r="AW165" s="12" t="s">
        <v>4</v>
      </c>
      <c r="AX165" s="12" t="s">
        <v>76</v>
      </c>
      <c r="AY165" s="157" t="s">
        <v>408</v>
      </c>
    </row>
    <row r="166" spans="2:65" s="1" customFormat="1" ht="21.75" customHeight="1">
      <c r="B166" s="137"/>
      <c r="C166" s="138" t="s">
        <v>518</v>
      </c>
      <c r="D166" s="138" t="s">
        <v>411</v>
      </c>
      <c r="E166" s="139" t="s">
        <v>3947</v>
      </c>
      <c r="F166" s="140" t="s">
        <v>3948</v>
      </c>
      <c r="G166" s="141" t="s">
        <v>650</v>
      </c>
      <c r="H166" s="142">
        <v>2.6</v>
      </c>
      <c r="I166" s="143"/>
      <c r="J166" s="144">
        <f>ROUND(I166*H166,2)</f>
        <v>0</v>
      </c>
      <c r="K166" s="140" t="s">
        <v>414</v>
      </c>
      <c r="L166" s="34"/>
      <c r="M166" s="145" t="s">
        <v>3</v>
      </c>
      <c r="N166" s="146" t="s">
        <v>43</v>
      </c>
      <c r="P166" s="147">
        <f>O166*H166</f>
        <v>0</v>
      </c>
      <c r="Q166" s="147">
        <v>7.1000000000000002E-4</v>
      </c>
      <c r="R166" s="147">
        <f>Q166*H166</f>
        <v>1.8460000000000002E-3</v>
      </c>
      <c r="S166" s="147">
        <v>0</v>
      </c>
      <c r="T166" s="148">
        <f>S166*H166</f>
        <v>0</v>
      </c>
      <c r="AR166" s="149" t="s">
        <v>98</v>
      </c>
      <c r="AT166" s="149" t="s">
        <v>411</v>
      </c>
      <c r="AU166" s="149" t="s">
        <v>80</v>
      </c>
      <c r="AY166" s="19" t="s">
        <v>408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9" t="s">
        <v>76</v>
      </c>
      <c r="BK166" s="150">
        <f>ROUND(I166*H166,2)</f>
        <v>0</v>
      </c>
      <c r="BL166" s="19" t="s">
        <v>98</v>
      </c>
      <c r="BM166" s="149" t="s">
        <v>3949</v>
      </c>
    </row>
    <row r="167" spans="2:65" s="1" customFormat="1">
      <c r="B167" s="34"/>
      <c r="D167" s="151" t="s">
        <v>417</v>
      </c>
      <c r="F167" s="152" t="s">
        <v>3950</v>
      </c>
      <c r="I167" s="153"/>
      <c r="L167" s="34"/>
      <c r="M167" s="154"/>
      <c r="T167" s="55"/>
      <c r="AT167" s="19" t="s">
        <v>417</v>
      </c>
      <c r="AU167" s="19" t="s">
        <v>80</v>
      </c>
    </row>
    <row r="168" spans="2:65" s="12" customFormat="1" ht="20.399999999999999">
      <c r="B168" s="155"/>
      <c r="D168" s="156" t="s">
        <v>419</v>
      </c>
      <c r="E168" s="157" t="s">
        <v>3</v>
      </c>
      <c r="F168" s="158" t="s">
        <v>3951</v>
      </c>
      <c r="H168" s="159">
        <v>2</v>
      </c>
      <c r="I168" s="160"/>
      <c r="L168" s="155"/>
      <c r="M168" s="161"/>
      <c r="T168" s="162"/>
      <c r="AT168" s="157" t="s">
        <v>419</v>
      </c>
      <c r="AU168" s="157" t="s">
        <v>80</v>
      </c>
      <c r="AV168" s="12" t="s">
        <v>80</v>
      </c>
      <c r="AW168" s="12" t="s">
        <v>33</v>
      </c>
      <c r="AX168" s="12" t="s">
        <v>76</v>
      </c>
      <c r="AY168" s="157" t="s">
        <v>408</v>
      </c>
    </row>
    <row r="169" spans="2:65" s="12" customFormat="1">
      <c r="B169" s="155"/>
      <c r="D169" s="156" t="s">
        <v>419</v>
      </c>
      <c r="F169" s="158" t="s">
        <v>3715</v>
      </c>
      <c r="H169" s="159">
        <v>2.6</v>
      </c>
      <c r="I169" s="160"/>
      <c r="L169" s="155"/>
      <c r="M169" s="161"/>
      <c r="T169" s="162"/>
      <c r="AT169" s="157" t="s">
        <v>419</v>
      </c>
      <c r="AU169" s="157" t="s">
        <v>80</v>
      </c>
      <c r="AV169" s="12" t="s">
        <v>80</v>
      </c>
      <c r="AW169" s="12" t="s">
        <v>4</v>
      </c>
      <c r="AX169" s="12" t="s">
        <v>76</v>
      </c>
      <c r="AY169" s="157" t="s">
        <v>408</v>
      </c>
    </row>
    <row r="170" spans="2:65" s="1" customFormat="1" ht="21.75" customHeight="1">
      <c r="B170" s="137"/>
      <c r="C170" s="138" t="s">
        <v>558</v>
      </c>
      <c r="D170" s="138" t="s">
        <v>411</v>
      </c>
      <c r="E170" s="139" t="s">
        <v>3952</v>
      </c>
      <c r="F170" s="140" t="s">
        <v>3953</v>
      </c>
      <c r="G170" s="141" t="s">
        <v>650</v>
      </c>
      <c r="H170" s="142">
        <v>19.5</v>
      </c>
      <c r="I170" s="143"/>
      <c r="J170" s="144">
        <f>ROUND(I170*H170,2)</f>
        <v>0</v>
      </c>
      <c r="K170" s="140" t="s">
        <v>414</v>
      </c>
      <c r="L170" s="34"/>
      <c r="M170" s="145" t="s">
        <v>3</v>
      </c>
      <c r="N170" s="146" t="s">
        <v>43</v>
      </c>
      <c r="P170" s="147">
        <f>O170*H170</f>
        <v>0</v>
      </c>
      <c r="Q170" s="147">
        <v>2.2399999999999998E-3</v>
      </c>
      <c r="R170" s="147">
        <f>Q170*H170</f>
        <v>4.3679999999999997E-2</v>
      </c>
      <c r="S170" s="147">
        <v>0</v>
      </c>
      <c r="T170" s="148">
        <f>S170*H170</f>
        <v>0</v>
      </c>
      <c r="AR170" s="149" t="s">
        <v>98</v>
      </c>
      <c r="AT170" s="149" t="s">
        <v>411</v>
      </c>
      <c r="AU170" s="149" t="s">
        <v>80</v>
      </c>
      <c r="AY170" s="19" t="s">
        <v>408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9" t="s">
        <v>76</v>
      </c>
      <c r="BK170" s="150">
        <f>ROUND(I170*H170,2)</f>
        <v>0</v>
      </c>
      <c r="BL170" s="19" t="s">
        <v>98</v>
      </c>
      <c r="BM170" s="149" t="s">
        <v>3954</v>
      </c>
    </row>
    <row r="171" spans="2:65" s="1" customFormat="1">
      <c r="B171" s="34"/>
      <c r="D171" s="151" t="s">
        <v>417</v>
      </c>
      <c r="F171" s="152" t="s">
        <v>3955</v>
      </c>
      <c r="I171" s="153"/>
      <c r="L171" s="34"/>
      <c r="M171" s="154"/>
      <c r="T171" s="55"/>
      <c r="AT171" s="19" t="s">
        <v>417</v>
      </c>
      <c r="AU171" s="19" t="s">
        <v>80</v>
      </c>
    </row>
    <row r="172" spans="2:65" s="12" customFormat="1" ht="20.399999999999999">
      <c r="B172" s="155"/>
      <c r="D172" s="156" t="s">
        <v>419</v>
      </c>
      <c r="E172" s="157" t="s">
        <v>3</v>
      </c>
      <c r="F172" s="158" t="s">
        <v>3916</v>
      </c>
      <c r="H172" s="159">
        <v>15</v>
      </c>
      <c r="I172" s="160"/>
      <c r="L172" s="155"/>
      <c r="M172" s="161"/>
      <c r="T172" s="162"/>
      <c r="AT172" s="157" t="s">
        <v>419</v>
      </c>
      <c r="AU172" s="157" t="s">
        <v>80</v>
      </c>
      <c r="AV172" s="12" t="s">
        <v>80</v>
      </c>
      <c r="AW172" s="12" t="s">
        <v>33</v>
      </c>
      <c r="AX172" s="12" t="s">
        <v>76</v>
      </c>
      <c r="AY172" s="157" t="s">
        <v>408</v>
      </c>
    </row>
    <row r="173" spans="2:65" s="12" customFormat="1">
      <c r="B173" s="155"/>
      <c r="D173" s="156" t="s">
        <v>419</v>
      </c>
      <c r="F173" s="158" t="s">
        <v>3710</v>
      </c>
      <c r="H173" s="159">
        <v>19.5</v>
      </c>
      <c r="I173" s="160"/>
      <c r="L173" s="155"/>
      <c r="M173" s="161"/>
      <c r="T173" s="162"/>
      <c r="AT173" s="157" t="s">
        <v>419</v>
      </c>
      <c r="AU173" s="157" t="s">
        <v>80</v>
      </c>
      <c r="AV173" s="12" t="s">
        <v>80</v>
      </c>
      <c r="AW173" s="12" t="s">
        <v>4</v>
      </c>
      <c r="AX173" s="12" t="s">
        <v>76</v>
      </c>
      <c r="AY173" s="157" t="s">
        <v>408</v>
      </c>
    </row>
    <row r="174" spans="2:65" s="1" customFormat="1" ht="24.15" customHeight="1">
      <c r="B174" s="137"/>
      <c r="C174" s="138" t="s">
        <v>567</v>
      </c>
      <c r="D174" s="138" t="s">
        <v>411</v>
      </c>
      <c r="E174" s="139" t="s">
        <v>3956</v>
      </c>
      <c r="F174" s="140" t="s">
        <v>3957</v>
      </c>
      <c r="G174" s="141" t="s">
        <v>561</v>
      </c>
      <c r="H174" s="142">
        <v>2</v>
      </c>
      <c r="I174" s="143"/>
      <c r="J174" s="144">
        <f>ROUND(I174*H174,2)</f>
        <v>0</v>
      </c>
      <c r="K174" s="140" t="s">
        <v>414</v>
      </c>
      <c r="L174" s="34"/>
      <c r="M174" s="145" t="s">
        <v>3</v>
      </c>
      <c r="N174" s="146" t="s">
        <v>43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98</v>
      </c>
      <c r="AT174" s="149" t="s">
        <v>411</v>
      </c>
      <c r="AU174" s="149" t="s">
        <v>80</v>
      </c>
      <c r="AY174" s="19" t="s">
        <v>408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9" t="s">
        <v>76</v>
      </c>
      <c r="BK174" s="150">
        <f>ROUND(I174*H174,2)</f>
        <v>0</v>
      </c>
      <c r="BL174" s="19" t="s">
        <v>98</v>
      </c>
      <c r="BM174" s="149" t="s">
        <v>3958</v>
      </c>
    </row>
    <row r="175" spans="2:65" s="1" customFormat="1">
      <c r="B175" s="34"/>
      <c r="D175" s="151" t="s">
        <v>417</v>
      </c>
      <c r="F175" s="152" t="s">
        <v>3959</v>
      </c>
      <c r="I175" s="153"/>
      <c r="L175" s="34"/>
      <c r="M175" s="154"/>
      <c r="T175" s="55"/>
      <c r="AT175" s="19" t="s">
        <v>417</v>
      </c>
      <c r="AU175" s="19" t="s">
        <v>80</v>
      </c>
    </row>
    <row r="176" spans="2:65" s="12" customFormat="1">
      <c r="B176" s="155"/>
      <c r="D176" s="156" t="s">
        <v>419</v>
      </c>
      <c r="E176" s="157" t="s">
        <v>3</v>
      </c>
      <c r="F176" s="158" t="s">
        <v>3960</v>
      </c>
      <c r="H176" s="159">
        <v>2</v>
      </c>
      <c r="I176" s="160"/>
      <c r="L176" s="155"/>
      <c r="M176" s="161"/>
      <c r="T176" s="162"/>
      <c r="AT176" s="157" t="s">
        <v>419</v>
      </c>
      <c r="AU176" s="157" t="s">
        <v>80</v>
      </c>
      <c r="AV176" s="12" t="s">
        <v>80</v>
      </c>
      <c r="AW176" s="12" t="s">
        <v>33</v>
      </c>
      <c r="AX176" s="12" t="s">
        <v>72</v>
      </c>
      <c r="AY176" s="157" t="s">
        <v>408</v>
      </c>
    </row>
    <row r="177" spans="2:65" s="14" customFormat="1">
      <c r="B177" s="170"/>
      <c r="D177" s="156" t="s">
        <v>419</v>
      </c>
      <c r="E177" s="171" t="s">
        <v>3</v>
      </c>
      <c r="F177" s="172" t="s">
        <v>451</v>
      </c>
      <c r="H177" s="173">
        <v>2</v>
      </c>
      <c r="I177" s="174"/>
      <c r="L177" s="170"/>
      <c r="M177" s="175"/>
      <c r="T177" s="176"/>
      <c r="AT177" s="171" t="s">
        <v>419</v>
      </c>
      <c r="AU177" s="171" t="s">
        <v>80</v>
      </c>
      <c r="AV177" s="14" t="s">
        <v>415</v>
      </c>
      <c r="AW177" s="14" t="s">
        <v>33</v>
      </c>
      <c r="AX177" s="14" t="s">
        <v>76</v>
      </c>
      <c r="AY177" s="171" t="s">
        <v>408</v>
      </c>
    </row>
    <row r="178" spans="2:65" s="1" customFormat="1" ht="24.15" customHeight="1">
      <c r="B178" s="137"/>
      <c r="C178" s="138" t="s">
        <v>574</v>
      </c>
      <c r="D178" s="138" t="s">
        <v>411</v>
      </c>
      <c r="E178" s="139" t="s">
        <v>3961</v>
      </c>
      <c r="F178" s="140" t="s">
        <v>3962</v>
      </c>
      <c r="G178" s="141" t="s">
        <v>561</v>
      </c>
      <c r="H178" s="142">
        <v>9</v>
      </c>
      <c r="I178" s="143"/>
      <c r="J178" s="144">
        <f>ROUND(I178*H178,2)</f>
        <v>0</v>
      </c>
      <c r="K178" s="140" t="s">
        <v>414</v>
      </c>
      <c r="L178" s="34"/>
      <c r="M178" s="145" t="s">
        <v>3</v>
      </c>
      <c r="N178" s="146" t="s">
        <v>43</v>
      </c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8">
        <f>S178*H178</f>
        <v>0</v>
      </c>
      <c r="AR178" s="149" t="s">
        <v>98</v>
      </c>
      <c r="AT178" s="149" t="s">
        <v>411</v>
      </c>
      <c r="AU178" s="149" t="s">
        <v>80</v>
      </c>
      <c r="AY178" s="19" t="s">
        <v>408</v>
      </c>
      <c r="BE178" s="150">
        <f>IF(N178="základní",J178,0)</f>
        <v>0</v>
      </c>
      <c r="BF178" s="150">
        <f>IF(N178="snížená",J178,0)</f>
        <v>0</v>
      </c>
      <c r="BG178" s="150">
        <f>IF(N178="zákl. přenesená",J178,0)</f>
        <v>0</v>
      </c>
      <c r="BH178" s="150">
        <f>IF(N178="sníž. přenesená",J178,0)</f>
        <v>0</v>
      </c>
      <c r="BI178" s="150">
        <f>IF(N178="nulová",J178,0)</f>
        <v>0</v>
      </c>
      <c r="BJ178" s="19" t="s">
        <v>76</v>
      </c>
      <c r="BK178" s="150">
        <f>ROUND(I178*H178,2)</f>
        <v>0</v>
      </c>
      <c r="BL178" s="19" t="s">
        <v>98</v>
      </c>
      <c r="BM178" s="149" t="s">
        <v>3963</v>
      </c>
    </row>
    <row r="179" spans="2:65" s="1" customFormat="1">
      <c r="B179" s="34"/>
      <c r="D179" s="151" t="s">
        <v>417</v>
      </c>
      <c r="F179" s="152" t="s">
        <v>3964</v>
      </c>
      <c r="I179" s="153"/>
      <c r="L179" s="34"/>
      <c r="M179" s="154"/>
      <c r="T179" s="55"/>
      <c r="AT179" s="19" t="s">
        <v>417</v>
      </c>
      <c r="AU179" s="19" t="s">
        <v>80</v>
      </c>
    </row>
    <row r="180" spans="2:65" s="12" customFormat="1">
      <c r="B180" s="155"/>
      <c r="D180" s="156" t="s">
        <v>419</v>
      </c>
      <c r="E180" s="157" t="s">
        <v>3</v>
      </c>
      <c r="F180" s="158" t="s">
        <v>3965</v>
      </c>
      <c r="H180" s="159">
        <v>2</v>
      </c>
      <c r="I180" s="160"/>
      <c r="L180" s="155"/>
      <c r="M180" s="161"/>
      <c r="T180" s="162"/>
      <c r="AT180" s="157" t="s">
        <v>419</v>
      </c>
      <c r="AU180" s="157" t="s">
        <v>80</v>
      </c>
      <c r="AV180" s="12" t="s">
        <v>80</v>
      </c>
      <c r="AW180" s="12" t="s">
        <v>33</v>
      </c>
      <c r="AX180" s="12" t="s">
        <v>72</v>
      </c>
      <c r="AY180" s="157" t="s">
        <v>408</v>
      </c>
    </row>
    <row r="181" spans="2:65" s="12" customFormat="1">
      <c r="B181" s="155"/>
      <c r="D181" s="156" t="s">
        <v>419</v>
      </c>
      <c r="E181" s="157" t="s">
        <v>3</v>
      </c>
      <c r="F181" s="158" t="s">
        <v>3966</v>
      </c>
      <c r="H181" s="159">
        <v>6</v>
      </c>
      <c r="I181" s="160"/>
      <c r="L181" s="155"/>
      <c r="M181" s="161"/>
      <c r="T181" s="162"/>
      <c r="AT181" s="157" t="s">
        <v>419</v>
      </c>
      <c r="AU181" s="157" t="s">
        <v>80</v>
      </c>
      <c r="AV181" s="12" t="s">
        <v>80</v>
      </c>
      <c r="AW181" s="12" t="s">
        <v>33</v>
      </c>
      <c r="AX181" s="12" t="s">
        <v>72</v>
      </c>
      <c r="AY181" s="157" t="s">
        <v>408</v>
      </c>
    </row>
    <row r="182" spans="2:65" s="12" customFormat="1">
      <c r="B182" s="155"/>
      <c r="D182" s="156" t="s">
        <v>419</v>
      </c>
      <c r="E182" s="157" t="s">
        <v>3</v>
      </c>
      <c r="F182" s="158" t="s">
        <v>3967</v>
      </c>
      <c r="H182" s="159">
        <v>1</v>
      </c>
      <c r="I182" s="160"/>
      <c r="L182" s="155"/>
      <c r="M182" s="161"/>
      <c r="T182" s="162"/>
      <c r="AT182" s="157" t="s">
        <v>419</v>
      </c>
      <c r="AU182" s="157" t="s">
        <v>80</v>
      </c>
      <c r="AV182" s="12" t="s">
        <v>80</v>
      </c>
      <c r="AW182" s="12" t="s">
        <v>33</v>
      </c>
      <c r="AX182" s="12" t="s">
        <v>72</v>
      </c>
      <c r="AY182" s="157" t="s">
        <v>408</v>
      </c>
    </row>
    <row r="183" spans="2:65" s="14" customFormat="1">
      <c r="B183" s="170"/>
      <c r="D183" s="156" t="s">
        <v>419</v>
      </c>
      <c r="E183" s="171" t="s">
        <v>3</v>
      </c>
      <c r="F183" s="172" t="s">
        <v>451</v>
      </c>
      <c r="H183" s="173">
        <v>9</v>
      </c>
      <c r="I183" s="174"/>
      <c r="L183" s="170"/>
      <c r="M183" s="175"/>
      <c r="T183" s="176"/>
      <c r="AT183" s="171" t="s">
        <v>419</v>
      </c>
      <c r="AU183" s="171" t="s">
        <v>80</v>
      </c>
      <c r="AV183" s="14" t="s">
        <v>415</v>
      </c>
      <c r="AW183" s="14" t="s">
        <v>33</v>
      </c>
      <c r="AX183" s="14" t="s">
        <v>76</v>
      </c>
      <c r="AY183" s="171" t="s">
        <v>408</v>
      </c>
    </row>
    <row r="184" spans="2:65" s="1" customFormat="1" ht="24.15" customHeight="1">
      <c r="B184" s="137"/>
      <c r="C184" s="138" t="s">
        <v>580</v>
      </c>
      <c r="D184" s="138" t="s">
        <v>411</v>
      </c>
      <c r="E184" s="139" t="s">
        <v>3968</v>
      </c>
      <c r="F184" s="140" t="s">
        <v>3969</v>
      </c>
      <c r="G184" s="141" t="s">
        <v>561</v>
      </c>
      <c r="H184" s="142">
        <v>3</v>
      </c>
      <c r="I184" s="143"/>
      <c r="J184" s="144">
        <f>ROUND(I184*H184,2)</f>
        <v>0</v>
      </c>
      <c r="K184" s="140" t="s">
        <v>414</v>
      </c>
      <c r="L184" s="34"/>
      <c r="M184" s="145" t="s">
        <v>3</v>
      </c>
      <c r="N184" s="146" t="s">
        <v>43</v>
      </c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AR184" s="149" t="s">
        <v>98</v>
      </c>
      <c r="AT184" s="149" t="s">
        <v>411</v>
      </c>
      <c r="AU184" s="149" t="s">
        <v>80</v>
      </c>
      <c r="AY184" s="19" t="s">
        <v>408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9" t="s">
        <v>76</v>
      </c>
      <c r="BK184" s="150">
        <f>ROUND(I184*H184,2)</f>
        <v>0</v>
      </c>
      <c r="BL184" s="19" t="s">
        <v>98</v>
      </c>
      <c r="BM184" s="149" t="s">
        <v>3970</v>
      </c>
    </row>
    <row r="185" spans="2:65" s="1" customFormat="1">
      <c r="B185" s="34"/>
      <c r="D185" s="151" t="s">
        <v>417</v>
      </c>
      <c r="F185" s="152" t="s">
        <v>3971</v>
      </c>
      <c r="I185" s="153"/>
      <c r="L185" s="34"/>
      <c r="M185" s="154"/>
      <c r="T185" s="55"/>
      <c r="AT185" s="19" t="s">
        <v>417</v>
      </c>
      <c r="AU185" s="19" t="s">
        <v>80</v>
      </c>
    </row>
    <row r="186" spans="2:65" s="12" customFormat="1">
      <c r="B186" s="155"/>
      <c r="D186" s="156" t="s">
        <v>419</v>
      </c>
      <c r="E186" s="157" t="s">
        <v>3</v>
      </c>
      <c r="F186" s="158" t="s">
        <v>3972</v>
      </c>
      <c r="H186" s="159">
        <v>1</v>
      </c>
      <c r="I186" s="160"/>
      <c r="L186" s="155"/>
      <c r="M186" s="161"/>
      <c r="T186" s="162"/>
      <c r="AT186" s="157" t="s">
        <v>419</v>
      </c>
      <c r="AU186" s="157" t="s">
        <v>80</v>
      </c>
      <c r="AV186" s="12" t="s">
        <v>80</v>
      </c>
      <c r="AW186" s="12" t="s">
        <v>33</v>
      </c>
      <c r="AX186" s="12" t="s">
        <v>72</v>
      </c>
      <c r="AY186" s="157" t="s">
        <v>408</v>
      </c>
    </row>
    <row r="187" spans="2:65" s="12" customFormat="1">
      <c r="B187" s="155"/>
      <c r="D187" s="156" t="s">
        <v>419</v>
      </c>
      <c r="E187" s="157" t="s">
        <v>3</v>
      </c>
      <c r="F187" s="158" t="s">
        <v>3973</v>
      </c>
      <c r="H187" s="159">
        <v>2</v>
      </c>
      <c r="I187" s="160"/>
      <c r="L187" s="155"/>
      <c r="M187" s="161"/>
      <c r="T187" s="162"/>
      <c r="AT187" s="157" t="s">
        <v>419</v>
      </c>
      <c r="AU187" s="157" t="s">
        <v>80</v>
      </c>
      <c r="AV187" s="12" t="s">
        <v>80</v>
      </c>
      <c r="AW187" s="12" t="s">
        <v>33</v>
      </c>
      <c r="AX187" s="12" t="s">
        <v>72</v>
      </c>
      <c r="AY187" s="157" t="s">
        <v>408</v>
      </c>
    </row>
    <row r="188" spans="2:65" s="14" customFormat="1">
      <c r="B188" s="170"/>
      <c r="D188" s="156" t="s">
        <v>419</v>
      </c>
      <c r="E188" s="171" t="s">
        <v>3</v>
      </c>
      <c r="F188" s="172" t="s">
        <v>451</v>
      </c>
      <c r="H188" s="173">
        <v>3</v>
      </c>
      <c r="I188" s="174"/>
      <c r="L188" s="170"/>
      <c r="M188" s="175"/>
      <c r="T188" s="176"/>
      <c r="AT188" s="171" t="s">
        <v>419</v>
      </c>
      <c r="AU188" s="171" t="s">
        <v>80</v>
      </c>
      <c r="AV188" s="14" t="s">
        <v>415</v>
      </c>
      <c r="AW188" s="14" t="s">
        <v>33</v>
      </c>
      <c r="AX188" s="14" t="s">
        <v>76</v>
      </c>
      <c r="AY188" s="171" t="s">
        <v>408</v>
      </c>
    </row>
    <row r="189" spans="2:65" s="1" customFormat="1" ht="24.15" customHeight="1">
      <c r="B189" s="137"/>
      <c r="C189" s="138" t="s">
        <v>585</v>
      </c>
      <c r="D189" s="138" t="s">
        <v>411</v>
      </c>
      <c r="E189" s="139" t="s">
        <v>3974</v>
      </c>
      <c r="F189" s="140" t="s">
        <v>3975</v>
      </c>
      <c r="G189" s="141" t="s">
        <v>561</v>
      </c>
      <c r="H189" s="142">
        <v>10</v>
      </c>
      <c r="I189" s="143"/>
      <c r="J189" s="144">
        <f>ROUND(I189*H189,2)</f>
        <v>0</v>
      </c>
      <c r="K189" s="140" t="s">
        <v>414</v>
      </c>
      <c r="L189" s="34"/>
      <c r="M189" s="145" t="s">
        <v>3</v>
      </c>
      <c r="N189" s="146" t="s">
        <v>43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98</v>
      </c>
      <c r="AT189" s="149" t="s">
        <v>411</v>
      </c>
      <c r="AU189" s="149" t="s">
        <v>80</v>
      </c>
      <c r="AY189" s="19" t="s">
        <v>408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9" t="s">
        <v>76</v>
      </c>
      <c r="BK189" s="150">
        <f>ROUND(I189*H189,2)</f>
        <v>0</v>
      </c>
      <c r="BL189" s="19" t="s">
        <v>98</v>
      </c>
      <c r="BM189" s="149" t="s">
        <v>3976</v>
      </c>
    </row>
    <row r="190" spans="2:65" s="1" customFormat="1">
      <c r="B190" s="34"/>
      <c r="D190" s="151" t="s">
        <v>417</v>
      </c>
      <c r="F190" s="152" t="s">
        <v>3977</v>
      </c>
      <c r="I190" s="153"/>
      <c r="L190" s="34"/>
      <c r="M190" s="154"/>
      <c r="T190" s="55"/>
      <c r="AT190" s="19" t="s">
        <v>417</v>
      </c>
      <c r="AU190" s="19" t="s">
        <v>80</v>
      </c>
    </row>
    <row r="191" spans="2:65" s="12" customFormat="1">
      <c r="B191" s="155"/>
      <c r="D191" s="156" t="s">
        <v>419</v>
      </c>
      <c r="E191" s="157" t="s">
        <v>3</v>
      </c>
      <c r="F191" s="158" t="s">
        <v>3978</v>
      </c>
      <c r="H191" s="159">
        <v>2</v>
      </c>
      <c r="I191" s="160"/>
      <c r="L191" s="155"/>
      <c r="M191" s="161"/>
      <c r="T191" s="162"/>
      <c r="AT191" s="157" t="s">
        <v>419</v>
      </c>
      <c r="AU191" s="157" t="s">
        <v>80</v>
      </c>
      <c r="AV191" s="12" t="s">
        <v>80</v>
      </c>
      <c r="AW191" s="12" t="s">
        <v>33</v>
      </c>
      <c r="AX191" s="12" t="s">
        <v>72</v>
      </c>
      <c r="AY191" s="157" t="s">
        <v>408</v>
      </c>
    </row>
    <row r="192" spans="2:65" s="12" customFormat="1">
      <c r="B192" s="155"/>
      <c r="D192" s="156" t="s">
        <v>419</v>
      </c>
      <c r="E192" s="157" t="s">
        <v>3</v>
      </c>
      <c r="F192" s="158" t="s">
        <v>3979</v>
      </c>
      <c r="H192" s="159">
        <v>5</v>
      </c>
      <c r="I192" s="160"/>
      <c r="L192" s="155"/>
      <c r="M192" s="161"/>
      <c r="T192" s="162"/>
      <c r="AT192" s="157" t="s">
        <v>419</v>
      </c>
      <c r="AU192" s="157" t="s">
        <v>80</v>
      </c>
      <c r="AV192" s="12" t="s">
        <v>80</v>
      </c>
      <c r="AW192" s="12" t="s">
        <v>33</v>
      </c>
      <c r="AX192" s="12" t="s">
        <v>72</v>
      </c>
      <c r="AY192" s="157" t="s">
        <v>408</v>
      </c>
    </row>
    <row r="193" spans="2:65" s="12" customFormat="1">
      <c r="B193" s="155"/>
      <c r="D193" s="156" t="s">
        <v>419</v>
      </c>
      <c r="E193" s="157" t="s">
        <v>3</v>
      </c>
      <c r="F193" s="158" t="s">
        <v>3980</v>
      </c>
      <c r="H193" s="159">
        <v>1</v>
      </c>
      <c r="I193" s="160"/>
      <c r="L193" s="155"/>
      <c r="M193" s="161"/>
      <c r="T193" s="162"/>
      <c r="AT193" s="157" t="s">
        <v>419</v>
      </c>
      <c r="AU193" s="157" t="s">
        <v>80</v>
      </c>
      <c r="AV193" s="12" t="s">
        <v>80</v>
      </c>
      <c r="AW193" s="12" t="s">
        <v>33</v>
      </c>
      <c r="AX193" s="12" t="s">
        <v>72</v>
      </c>
      <c r="AY193" s="157" t="s">
        <v>408</v>
      </c>
    </row>
    <row r="194" spans="2:65" s="12" customFormat="1">
      <c r="B194" s="155"/>
      <c r="D194" s="156" t="s">
        <v>419</v>
      </c>
      <c r="E194" s="157" t="s">
        <v>3</v>
      </c>
      <c r="F194" s="158" t="s">
        <v>3981</v>
      </c>
      <c r="H194" s="159">
        <v>2</v>
      </c>
      <c r="I194" s="160"/>
      <c r="L194" s="155"/>
      <c r="M194" s="161"/>
      <c r="T194" s="162"/>
      <c r="AT194" s="157" t="s">
        <v>419</v>
      </c>
      <c r="AU194" s="157" t="s">
        <v>80</v>
      </c>
      <c r="AV194" s="12" t="s">
        <v>80</v>
      </c>
      <c r="AW194" s="12" t="s">
        <v>33</v>
      </c>
      <c r="AX194" s="12" t="s">
        <v>72</v>
      </c>
      <c r="AY194" s="157" t="s">
        <v>408</v>
      </c>
    </row>
    <row r="195" spans="2:65" s="14" customFormat="1">
      <c r="B195" s="170"/>
      <c r="D195" s="156" t="s">
        <v>419</v>
      </c>
      <c r="E195" s="171" t="s">
        <v>3</v>
      </c>
      <c r="F195" s="172" t="s">
        <v>451</v>
      </c>
      <c r="H195" s="173">
        <v>10</v>
      </c>
      <c r="I195" s="174"/>
      <c r="L195" s="170"/>
      <c r="M195" s="175"/>
      <c r="T195" s="176"/>
      <c r="AT195" s="171" t="s">
        <v>419</v>
      </c>
      <c r="AU195" s="171" t="s">
        <v>80</v>
      </c>
      <c r="AV195" s="14" t="s">
        <v>415</v>
      </c>
      <c r="AW195" s="14" t="s">
        <v>33</v>
      </c>
      <c r="AX195" s="14" t="s">
        <v>76</v>
      </c>
      <c r="AY195" s="171" t="s">
        <v>408</v>
      </c>
    </row>
    <row r="196" spans="2:65" s="1" customFormat="1" ht="24.15" customHeight="1">
      <c r="B196" s="137"/>
      <c r="C196" s="138" t="s">
        <v>593</v>
      </c>
      <c r="D196" s="138" t="s">
        <v>411</v>
      </c>
      <c r="E196" s="139" t="s">
        <v>3982</v>
      </c>
      <c r="F196" s="140" t="s">
        <v>3983</v>
      </c>
      <c r="G196" s="141" t="s">
        <v>561</v>
      </c>
      <c r="H196" s="142">
        <v>1</v>
      </c>
      <c r="I196" s="143"/>
      <c r="J196" s="144">
        <f>ROUND(I196*H196,2)</f>
        <v>0</v>
      </c>
      <c r="K196" s="140" t="s">
        <v>414</v>
      </c>
      <c r="L196" s="34"/>
      <c r="M196" s="145" t="s">
        <v>3</v>
      </c>
      <c r="N196" s="146" t="s">
        <v>43</v>
      </c>
      <c r="P196" s="147">
        <f>O196*H196</f>
        <v>0</v>
      </c>
      <c r="Q196" s="147">
        <v>1.01E-3</v>
      </c>
      <c r="R196" s="147">
        <f>Q196*H196</f>
        <v>1.01E-3</v>
      </c>
      <c r="S196" s="147">
        <v>0</v>
      </c>
      <c r="T196" s="148">
        <f>S196*H196</f>
        <v>0</v>
      </c>
      <c r="AR196" s="149" t="s">
        <v>98</v>
      </c>
      <c r="AT196" s="149" t="s">
        <v>411</v>
      </c>
      <c r="AU196" s="149" t="s">
        <v>80</v>
      </c>
      <c r="AY196" s="19" t="s">
        <v>408</v>
      </c>
      <c r="BE196" s="150">
        <f>IF(N196="základní",J196,0)</f>
        <v>0</v>
      </c>
      <c r="BF196" s="150">
        <f>IF(N196="snížená",J196,0)</f>
        <v>0</v>
      </c>
      <c r="BG196" s="150">
        <f>IF(N196="zákl. přenesená",J196,0)</f>
        <v>0</v>
      </c>
      <c r="BH196" s="150">
        <f>IF(N196="sníž. přenesená",J196,0)</f>
        <v>0</v>
      </c>
      <c r="BI196" s="150">
        <f>IF(N196="nulová",J196,0)</f>
        <v>0</v>
      </c>
      <c r="BJ196" s="19" t="s">
        <v>76</v>
      </c>
      <c r="BK196" s="150">
        <f>ROUND(I196*H196,2)</f>
        <v>0</v>
      </c>
      <c r="BL196" s="19" t="s">
        <v>98</v>
      </c>
      <c r="BM196" s="149" t="s">
        <v>3984</v>
      </c>
    </row>
    <row r="197" spans="2:65" s="1" customFormat="1">
      <c r="B197" s="34"/>
      <c r="D197" s="151" t="s">
        <v>417</v>
      </c>
      <c r="F197" s="152" t="s">
        <v>3985</v>
      </c>
      <c r="I197" s="153"/>
      <c r="L197" s="34"/>
      <c r="M197" s="154"/>
      <c r="T197" s="55"/>
      <c r="AT197" s="19" t="s">
        <v>417</v>
      </c>
      <c r="AU197" s="19" t="s">
        <v>80</v>
      </c>
    </row>
    <row r="198" spans="2:65" s="12" customFormat="1">
      <c r="B198" s="155"/>
      <c r="D198" s="156" t="s">
        <v>419</v>
      </c>
      <c r="E198" s="157" t="s">
        <v>3</v>
      </c>
      <c r="F198" s="158" t="s">
        <v>3745</v>
      </c>
      <c r="H198" s="159">
        <v>1</v>
      </c>
      <c r="I198" s="160"/>
      <c r="L198" s="155"/>
      <c r="M198" s="161"/>
      <c r="T198" s="162"/>
      <c r="AT198" s="157" t="s">
        <v>419</v>
      </c>
      <c r="AU198" s="157" t="s">
        <v>80</v>
      </c>
      <c r="AV198" s="12" t="s">
        <v>80</v>
      </c>
      <c r="AW198" s="12" t="s">
        <v>33</v>
      </c>
      <c r="AX198" s="12" t="s">
        <v>72</v>
      </c>
      <c r="AY198" s="157" t="s">
        <v>408</v>
      </c>
    </row>
    <row r="199" spans="2:65" s="14" customFormat="1">
      <c r="B199" s="170"/>
      <c r="D199" s="156" t="s">
        <v>419</v>
      </c>
      <c r="E199" s="171" t="s">
        <v>3</v>
      </c>
      <c r="F199" s="172" t="s">
        <v>451</v>
      </c>
      <c r="H199" s="173">
        <v>1</v>
      </c>
      <c r="I199" s="174"/>
      <c r="L199" s="170"/>
      <c r="M199" s="175"/>
      <c r="T199" s="176"/>
      <c r="AT199" s="171" t="s">
        <v>419</v>
      </c>
      <c r="AU199" s="171" t="s">
        <v>80</v>
      </c>
      <c r="AV199" s="14" t="s">
        <v>415</v>
      </c>
      <c r="AW199" s="14" t="s">
        <v>33</v>
      </c>
      <c r="AX199" s="14" t="s">
        <v>76</v>
      </c>
      <c r="AY199" s="171" t="s">
        <v>408</v>
      </c>
    </row>
    <row r="200" spans="2:65" s="1" customFormat="1" ht="24.15" customHeight="1">
      <c r="B200" s="137"/>
      <c r="C200" s="138" t="s">
        <v>599</v>
      </c>
      <c r="D200" s="138" t="s">
        <v>411</v>
      </c>
      <c r="E200" s="139" t="s">
        <v>3986</v>
      </c>
      <c r="F200" s="140" t="s">
        <v>3987</v>
      </c>
      <c r="G200" s="141" t="s">
        <v>561</v>
      </c>
      <c r="H200" s="142">
        <v>1</v>
      </c>
      <c r="I200" s="143"/>
      <c r="J200" s="144">
        <f>ROUND(I200*H200,2)</f>
        <v>0</v>
      </c>
      <c r="K200" s="140" t="s">
        <v>414</v>
      </c>
      <c r="L200" s="34"/>
      <c r="M200" s="145" t="s">
        <v>3</v>
      </c>
      <c r="N200" s="146" t="s">
        <v>43</v>
      </c>
      <c r="P200" s="147">
        <f>O200*H200</f>
        <v>0</v>
      </c>
      <c r="Q200" s="147">
        <v>2.2000000000000001E-4</v>
      </c>
      <c r="R200" s="147">
        <f>Q200*H200</f>
        <v>2.2000000000000001E-4</v>
      </c>
      <c r="S200" s="147">
        <v>0</v>
      </c>
      <c r="T200" s="148">
        <f>S200*H200</f>
        <v>0</v>
      </c>
      <c r="AR200" s="149" t="s">
        <v>98</v>
      </c>
      <c r="AT200" s="149" t="s">
        <v>411</v>
      </c>
      <c r="AU200" s="149" t="s">
        <v>80</v>
      </c>
      <c r="AY200" s="19" t="s">
        <v>408</v>
      </c>
      <c r="BE200" s="150">
        <f>IF(N200="základní",J200,0)</f>
        <v>0</v>
      </c>
      <c r="BF200" s="150">
        <f>IF(N200="snížená",J200,0)</f>
        <v>0</v>
      </c>
      <c r="BG200" s="150">
        <f>IF(N200="zákl. přenesená",J200,0)</f>
        <v>0</v>
      </c>
      <c r="BH200" s="150">
        <f>IF(N200="sníž. přenesená",J200,0)</f>
        <v>0</v>
      </c>
      <c r="BI200" s="150">
        <f>IF(N200="nulová",J200,0)</f>
        <v>0</v>
      </c>
      <c r="BJ200" s="19" t="s">
        <v>76</v>
      </c>
      <c r="BK200" s="150">
        <f>ROUND(I200*H200,2)</f>
        <v>0</v>
      </c>
      <c r="BL200" s="19" t="s">
        <v>98</v>
      </c>
      <c r="BM200" s="149" t="s">
        <v>3988</v>
      </c>
    </row>
    <row r="201" spans="2:65" s="1" customFormat="1">
      <c r="B201" s="34"/>
      <c r="D201" s="151" t="s">
        <v>417</v>
      </c>
      <c r="F201" s="152" t="s">
        <v>3989</v>
      </c>
      <c r="I201" s="153"/>
      <c r="L201" s="34"/>
      <c r="M201" s="154"/>
      <c r="T201" s="55"/>
      <c r="AT201" s="19" t="s">
        <v>417</v>
      </c>
      <c r="AU201" s="19" t="s">
        <v>80</v>
      </c>
    </row>
    <row r="202" spans="2:65" s="12" customFormat="1">
      <c r="B202" s="155"/>
      <c r="D202" s="156" t="s">
        <v>419</v>
      </c>
      <c r="E202" s="157" t="s">
        <v>3</v>
      </c>
      <c r="F202" s="158" t="s">
        <v>3967</v>
      </c>
      <c r="H202" s="159">
        <v>1</v>
      </c>
      <c r="I202" s="160"/>
      <c r="L202" s="155"/>
      <c r="M202" s="161"/>
      <c r="T202" s="162"/>
      <c r="AT202" s="157" t="s">
        <v>419</v>
      </c>
      <c r="AU202" s="157" t="s">
        <v>80</v>
      </c>
      <c r="AV202" s="12" t="s">
        <v>80</v>
      </c>
      <c r="AW202" s="12" t="s">
        <v>33</v>
      </c>
      <c r="AX202" s="12" t="s">
        <v>76</v>
      </c>
      <c r="AY202" s="157" t="s">
        <v>408</v>
      </c>
    </row>
    <row r="203" spans="2:65" s="1" customFormat="1" ht="16.5" customHeight="1">
      <c r="B203" s="137"/>
      <c r="C203" s="138" t="s">
        <v>604</v>
      </c>
      <c r="D203" s="138" t="s">
        <v>411</v>
      </c>
      <c r="E203" s="139" t="s">
        <v>3990</v>
      </c>
      <c r="F203" s="140" t="s">
        <v>3991</v>
      </c>
      <c r="G203" s="141" t="s">
        <v>561</v>
      </c>
      <c r="H203" s="142">
        <v>3</v>
      </c>
      <c r="I203" s="143"/>
      <c r="J203" s="144">
        <f>ROUND(I203*H203,2)</f>
        <v>0</v>
      </c>
      <c r="K203" s="140" t="s">
        <v>414</v>
      </c>
      <c r="L203" s="34"/>
      <c r="M203" s="145" t="s">
        <v>3</v>
      </c>
      <c r="N203" s="146" t="s">
        <v>43</v>
      </c>
      <c r="P203" s="147">
        <f>O203*H203</f>
        <v>0</v>
      </c>
      <c r="Q203" s="147">
        <v>2.9E-4</v>
      </c>
      <c r="R203" s="147">
        <f>Q203*H203</f>
        <v>8.7000000000000001E-4</v>
      </c>
      <c r="S203" s="147">
        <v>0</v>
      </c>
      <c r="T203" s="148">
        <f>S203*H203</f>
        <v>0</v>
      </c>
      <c r="AR203" s="149" t="s">
        <v>98</v>
      </c>
      <c r="AT203" s="149" t="s">
        <v>411</v>
      </c>
      <c r="AU203" s="149" t="s">
        <v>80</v>
      </c>
      <c r="AY203" s="19" t="s">
        <v>408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9" t="s">
        <v>76</v>
      </c>
      <c r="BK203" s="150">
        <f>ROUND(I203*H203,2)</f>
        <v>0</v>
      </c>
      <c r="BL203" s="19" t="s">
        <v>98</v>
      </c>
      <c r="BM203" s="149" t="s">
        <v>3992</v>
      </c>
    </row>
    <row r="204" spans="2:65" s="1" customFormat="1">
      <c r="B204" s="34"/>
      <c r="D204" s="151" t="s">
        <v>417</v>
      </c>
      <c r="F204" s="152" t="s">
        <v>3993</v>
      </c>
      <c r="I204" s="153"/>
      <c r="L204" s="34"/>
      <c r="M204" s="154"/>
      <c r="T204" s="55"/>
      <c r="AT204" s="19" t="s">
        <v>417</v>
      </c>
      <c r="AU204" s="19" t="s">
        <v>80</v>
      </c>
    </row>
    <row r="205" spans="2:65" s="12" customFormat="1">
      <c r="B205" s="155"/>
      <c r="D205" s="156" t="s">
        <v>419</v>
      </c>
      <c r="E205" s="157" t="s">
        <v>3</v>
      </c>
      <c r="F205" s="158" t="s">
        <v>3817</v>
      </c>
      <c r="H205" s="159">
        <v>3</v>
      </c>
      <c r="I205" s="160"/>
      <c r="L205" s="155"/>
      <c r="M205" s="161"/>
      <c r="T205" s="162"/>
      <c r="AT205" s="157" t="s">
        <v>419</v>
      </c>
      <c r="AU205" s="157" t="s">
        <v>80</v>
      </c>
      <c r="AV205" s="12" t="s">
        <v>80</v>
      </c>
      <c r="AW205" s="12" t="s">
        <v>33</v>
      </c>
      <c r="AX205" s="12" t="s">
        <v>72</v>
      </c>
      <c r="AY205" s="157" t="s">
        <v>408</v>
      </c>
    </row>
    <row r="206" spans="2:65" s="14" customFormat="1">
      <c r="B206" s="170"/>
      <c r="D206" s="156" t="s">
        <v>419</v>
      </c>
      <c r="E206" s="171" t="s">
        <v>3</v>
      </c>
      <c r="F206" s="172" t="s">
        <v>451</v>
      </c>
      <c r="H206" s="173">
        <v>3</v>
      </c>
      <c r="I206" s="174"/>
      <c r="L206" s="170"/>
      <c r="M206" s="175"/>
      <c r="T206" s="176"/>
      <c r="AT206" s="171" t="s">
        <v>419</v>
      </c>
      <c r="AU206" s="171" t="s">
        <v>80</v>
      </c>
      <c r="AV206" s="14" t="s">
        <v>415</v>
      </c>
      <c r="AW206" s="14" t="s">
        <v>33</v>
      </c>
      <c r="AX206" s="14" t="s">
        <v>76</v>
      </c>
      <c r="AY206" s="171" t="s">
        <v>408</v>
      </c>
    </row>
    <row r="207" spans="2:65" s="1" customFormat="1" ht="21.75" customHeight="1">
      <c r="B207" s="137"/>
      <c r="C207" s="138" t="s">
        <v>609</v>
      </c>
      <c r="D207" s="138" t="s">
        <v>411</v>
      </c>
      <c r="E207" s="139" t="s">
        <v>3994</v>
      </c>
      <c r="F207" s="140" t="s">
        <v>3995</v>
      </c>
      <c r="G207" s="141" t="s">
        <v>561</v>
      </c>
      <c r="H207" s="142">
        <v>1</v>
      </c>
      <c r="I207" s="143"/>
      <c r="J207" s="144">
        <f>ROUND(I207*H207,2)</f>
        <v>0</v>
      </c>
      <c r="K207" s="140" t="s">
        <v>414</v>
      </c>
      <c r="L207" s="34"/>
      <c r="M207" s="145" t="s">
        <v>3</v>
      </c>
      <c r="N207" s="146" t="s">
        <v>43</v>
      </c>
      <c r="P207" s="147">
        <f>O207*H207</f>
        <v>0</v>
      </c>
      <c r="Q207" s="147">
        <v>1.4999999999999999E-4</v>
      </c>
      <c r="R207" s="147">
        <f>Q207*H207</f>
        <v>1.4999999999999999E-4</v>
      </c>
      <c r="S207" s="147">
        <v>0</v>
      </c>
      <c r="T207" s="148">
        <f>S207*H207</f>
        <v>0</v>
      </c>
      <c r="AR207" s="149" t="s">
        <v>98</v>
      </c>
      <c r="AT207" s="149" t="s">
        <v>411</v>
      </c>
      <c r="AU207" s="149" t="s">
        <v>80</v>
      </c>
      <c r="AY207" s="19" t="s">
        <v>408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9" t="s">
        <v>76</v>
      </c>
      <c r="BK207" s="150">
        <f>ROUND(I207*H207,2)</f>
        <v>0</v>
      </c>
      <c r="BL207" s="19" t="s">
        <v>98</v>
      </c>
      <c r="BM207" s="149" t="s">
        <v>3996</v>
      </c>
    </row>
    <row r="208" spans="2:65" s="1" customFormat="1">
      <c r="B208" s="34"/>
      <c r="D208" s="151" t="s">
        <v>417</v>
      </c>
      <c r="F208" s="152" t="s">
        <v>3997</v>
      </c>
      <c r="I208" s="153"/>
      <c r="L208" s="34"/>
      <c r="M208" s="154"/>
      <c r="T208" s="55"/>
      <c r="AT208" s="19" t="s">
        <v>417</v>
      </c>
      <c r="AU208" s="19" t="s">
        <v>80</v>
      </c>
    </row>
    <row r="209" spans="2:65" s="12" customFormat="1">
      <c r="B209" s="155"/>
      <c r="D209" s="156" t="s">
        <v>419</v>
      </c>
      <c r="E209" s="157" t="s">
        <v>3</v>
      </c>
      <c r="F209" s="158" t="s">
        <v>3998</v>
      </c>
      <c r="H209" s="159">
        <v>1</v>
      </c>
      <c r="I209" s="160"/>
      <c r="L209" s="155"/>
      <c r="M209" s="161"/>
      <c r="T209" s="162"/>
      <c r="AT209" s="157" t="s">
        <v>419</v>
      </c>
      <c r="AU209" s="157" t="s">
        <v>80</v>
      </c>
      <c r="AV209" s="12" t="s">
        <v>80</v>
      </c>
      <c r="AW209" s="12" t="s">
        <v>33</v>
      </c>
      <c r="AX209" s="12" t="s">
        <v>76</v>
      </c>
      <c r="AY209" s="157" t="s">
        <v>408</v>
      </c>
    </row>
    <row r="210" spans="2:65" s="1" customFormat="1" ht="24.15" customHeight="1">
      <c r="B210" s="137"/>
      <c r="C210" s="138" t="s">
        <v>616</v>
      </c>
      <c r="D210" s="138" t="s">
        <v>411</v>
      </c>
      <c r="E210" s="139" t="s">
        <v>3999</v>
      </c>
      <c r="F210" s="140" t="s">
        <v>4000</v>
      </c>
      <c r="G210" s="141" t="s">
        <v>650</v>
      </c>
      <c r="H210" s="142">
        <v>168.1</v>
      </c>
      <c r="I210" s="143"/>
      <c r="J210" s="144">
        <f>ROUND(I210*H210,2)</f>
        <v>0</v>
      </c>
      <c r="K210" s="140" t="s">
        <v>414</v>
      </c>
      <c r="L210" s="34"/>
      <c r="M210" s="145" t="s">
        <v>3</v>
      </c>
      <c r="N210" s="146" t="s">
        <v>43</v>
      </c>
      <c r="P210" s="147">
        <f>O210*H210</f>
        <v>0</v>
      </c>
      <c r="Q210" s="147">
        <v>0</v>
      </c>
      <c r="R210" s="147">
        <f>Q210*H210</f>
        <v>0</v>
      </c>
      <c r="S210" s="147">
        <v>0</v>
      </c>
      <c r="T210" s="148">
        <f>S210*H210</f>
        <v>0</v>
      </c>
      <c r="AR210" s="149" t="s">
        <v>98</v>
      </c>
      <c r="AT210" s="149" t="s">
        <v>411</v>
      </c>
      <c r="AU210" s="149" t="s">
        <v>80</v>
      </c>
      <c r="AY210" s="19" t="s">
        <v>408</v>
      </c>
      <c r="BE210" s="150">
        <f>IF(N210="základní",J210,0)</f>
        <v>0</v>
      </c>
      <c r="BF210" s="150">
        <f>IF(N210="snížená",J210,0)</f>
        <v>0</v>
      </c>
      <c r="BG210" s="150">
        <f>IF(N210="zákl. přenesená",J210,0)</f>
        <v>0</v>
      </c>
      <c r="BH210" s="150">
        <f>IF(N210="sníž. přenesená",J210,0)</f>
        <v>0</v>
      </c>
      <c r="BI210" s="150">
        <f>IF(N210="nulová",J210,0)</f>
        <v>0</v>
      </c>
      <c r="BJ210" s="19" t="s">
        <v>76</v>
      </c>
      <c r="BK210" s="150">
        <f>ROUND(I210*H210,2)</f>
        <v>0</v>
      </c>
      <c r="BL210" s="19" t="s">
        <v>98</v>
      </c>
      <c r="BM210" s="149" t="s">
        <v>4001</v>
      </c>
    </row>
    <row r="211" spans="2:65" s="1" customFormat="1">
      <c r="B211" s="34"/>
      <c r="D211" s="151" t="s">
        <v>417</v>
      </c>
      <c r="F211" s="152" t="s">
        <v>4002</v>
      </c>
      <c r="I211" s="153"/>
      <c r="L211" s="34"/>
      <c r="M211" s="154"/>
      <c r="T211" s="55"/>
      <c r="AT211" s="19" t="s">
        <v>417</v>
      </c>
      <c r="AU211" s="19" t="s">
        <v>80</v>
      </c>
    </row>
    <row r="212" spans="2:65" s="12" customFormat="1">
      <c r="B212" s="155"/>
      <c r="D212" s="156" t="s">
        <v>419</v>
      </c>
      <c r="E212" s="157" t="s">
        <v>3</v>
      </c>
      <c r="F212" s="158" t="s">
        <v>4003</v>
      </c>
      <c r="H212" s="159">
        <v>3.9</v>
      </c>
      <c r="I212" s="160"/>
      <c r="L212" s="155"/>
      <c r="M212" s="161"/>
      <c r="T212" s="162"/>
      <c r="AT212" s="157" t="s">
        <v>419</v>
      </c>
      <c r="AU212" s="157" t="s">
        <v>80</v>
      </c>
      <c r="AV212" s="12" t="s">
        <v>80</v>
      </c>
      <c r="AW212" s="12" t="s">
        <v>33</v>
      </c>
      <c r="AX212" s="12" t="s">
        <v>72</v>
      </c>
      <c r="AY212" s="157" t="s">
        <v>408</v>
      </c>
    </row>
    <row r="213" spans="2:65" s="12" customFormat="1">
      <c r="B213" s="155"/>
      <c r="D213" s="156" t="s">
        <v>419</v>
      </c>
      <c r="E213" s="157" t="s">
        <v>3</v>
      </c>
      <c r="F213" s="158" t="s">
        <v>4004</v>
      </c>
      <c r="H213" s="159">
        <v>10.4</v>
      </c>
      <c r="I213" s="160"/>
      <c r="L213" s="155"/>
      <c r="M213" s="161"/>
      <c r="T213" s="162"/>
      <c r="AT213" s="157" t="s">
        <v>419</v>
      </c>
      <c r="AU213" s="157" t="s">
        <v>80</v>
      </c>
      <c r="AV213" s="12" t="s">
        <v>80</v>
      </c>
      <c r="AW213" s="12" t="s">
        <v>33</v>
      </c>
      <c r="AX213" s="12" t="s">
        <v>72</v>
      </c>
      <c r="AY213" s="157" t="s">
        <v>408</v>
      </c>
    </row>
    <row r="214" spans="2:65" s="12" customFormat="1">
      <c r="B214" s="155"/>
      <c r="D214" s="156" t="s">
        <v>419</v>
      </c>
      <c r="E214" s="157" t="s">
        <v>3</v>
      </c>
      <c r="F214" s="158" t="s">
        <v>4005</v>
      </c>
      <c r="H214" s="159">
        <v>6</v>
      </c>
      <c r="I214" s="160"/>
      <c r="L214" s="155"/>
      <c r="M214" s="161"/>
      <c r="T214" s="162"/>
      <c r="AT214" s="157" t="s">
        <v>419</v>
      </c>
      <c r="AU214" s="157" t="s">
        <v>80</v>
      </c>
      <c r="AV214" s="12" t="s">
        <v>80</v>
      </c>
      <c r="AW214" s="12" t="s">
        <v>33</v>
      </c>
      <c r="AX214" s="12" t="s">
        <v>72</v>
      </c>
      <c r="AY214" s="157" t="s">
        <v>408</v>
      </c>
    </row>
    <row r="215" spans="2:65" s="12" customFormat="1">
      <c r="B215" s="155"/>
      <c r="D215" s="156" t="s">
        <v>419</v>
      </c>
      <c r="E215" s="157" t="s">
        <v>3</v>
      </c>
      <c r="F215" s="158" t="s">
        <v>4006</v>
      </c>
      <c r="H215" s="159">
        <v>75</v>
      </c>
      <c r="I215" s="160"/>
      <c r="L215" s="155"/>
      <c r="M215" s="161"/>
      <c r="T215" s="162"/>
      <c r="AT215" s="157" t="s">
        <v>419</v>
      </c>
      <c r="AU215" s="157" t="s">
        <v>80</v>
      </c>
      <c r="AV215" s="12" t="s">
        <v>80</v>
      </c>
      <c r="AW215" s="12" t="s">
        <v>33</v>
      </c>
      <c r="AX215" s="12" t="s">
        <v>72</v>
      </c>
      <c r="AY215" s="157" t="s">
        <v>408</v>
      </c>
    </row>
    <row r="216" spans="2:65" s="12" customFormat="1">
      <c r="B216" s="155"/>
      <c r="D216" s="156" t="s">
        <v>419</v>
      </c>
      <c r="E216" s="157" t="s">
        <v>3</v>
      </c>
      <c r="F216" s="158" t="s">
        <v>4007</v>
      </c>
      <c r="H216" s="159">
        <v>53.3</v>
      </c>
      <c r="I216" s="160"/>
      <c r="L216" s="155"/>
      <c r="M216" s="161"/>
      <c r="T216" s="162"/>
      <c r="AT216" s="157" t="s">
        <v>419</v>
      </c>
      <c r="AU216" s="157" t="s">
        <v>80</v>
      </c>
      <c r="AV216" s="12" t="s">
        <v>80</v>
      </c>
      <c r="AW216" s="12" t="s">
        <v>33</v>
      </c>
      <c r="AX216" s="12" t="s">
        <v>72</v>
      </c>
      <c r="AY216" s="157" t="s">
        <v>408</v>
      </c>
    </row>
    <row r="217" spans="2:65" s="12" customFormat="1">
      <c r="B217" s="155"/>
      <c r="D217" s="156" t="s">
        <v>419</v>
      </c>
      <c r="E217" s="157" t="s">
        <v>3</v>
      </c>
      <c r="F217" s="158" t="s">
        <v>4008</v>
      </c>
      <c r="H217" s="159">
        <v>19.5</v>
      </c>
      <c r="I217" s="160"/>
      <c r="L217" s="155"/>
      <c r="M217" s="161"/>
      <c r="T217" s="162"/>
      <c r="AT217" s="157" t="s">
        <v>419</v>
      </c>
      <c r="AU217" s="157" t="s">
        <v>80</v>
      </c>
      <c r="AV217" s="12" t="s">
        <v>80</v>
      </c>
      <c r="AW217" s="12" t="s">
        <v>33</v>
      </c>
      <c r="AX217" s="12" t="s">
        <v>72</v>
      </c>
      <c r="AY217" s="157" t="s">
        <v>408</v>
      </c>
    </row>
    <row r="218" spans="2:65" s="14" customFormat="1">
      <c r="B218" s="170"/>
      <c r="D218" s="156" t="s">
        <v>419</v>
      </c>
      <c r="E218" s="171" t="s">
        <v>3</v>
      </c>
      <c r="F218" s="172" t="s">
        <v>451</v>
      </c>
      <c r="H218" s="173">
        <v>168.1</v>
      </c>
      <c r="I218" s="174"/>
      <c r="L218" s="170"/>
      <c r="M218" s="175"/>
      <c r="T218" s="176"/>
      <c r="AT218" s="171" t="s">
        <v>419</v>
      </c>
      <c r="AU218" s="171" t="s">
        <v>80</v>
      </c>
      <c r="AV218" s="14" t="s">
        <v>415</v>
      </c>
      <c r="AW218" s="14" t="s">
        <v>33</v>
      </c>
      <c r="AX218" s="14" t="s">
        <v>76</v>
      </c>
      <c r="AY218" s="171" t="s">
        <v>408</v>
      </c>
    </row>
    <row r="219" spans="2:65" s="1" customFormat="1" ht="24.15" customHeight="1">
      <c r="B219" s="137"/>
      <c r="C219" s="138" t="s">
        <v>621</v>
      </c>
      <c r="D219" s="138" t="s">
        <v>411</v>
      </c>
      <c r="E219" s="139" t="s">
        <v>4009</v>
      </c>
      <c r="F219" s="140" t="s">
        <v>4010</v>
      </c>
      <c r="G219" s="141" t="s">
        <v>650</v>
      </c>
      <c r="H219" s="142">
        <v>15.6</v>
      </c>
      <c r="I219" s="143"/>
      <c r="J219" s="144">
        <f>ROUND(I219*H219,2)</f>
        <v>0</v>
      </c>
      <c r="K219" s="140" t="s">
        <v>414</v>
      </c>
      <c r="L219" s="34"/>
      <c r="M219" s="145" t="s">
        <v>3</v>
      </c>
      <c r="N219" s="146" t="s">
        <v>43</v>
      </c>
      <c r="P219" s="147">
        <f>O219*H219</f>
        <v>0</v>
      </c>
      <c r="Q219" s="147">
        <v>0</v>
      </c>
      <c r="R219" s="147">
        <f>Q219*H219</f>
        <v>0</v>
      </c>
      <c r="S219" s="147">
        <v>0</v>
      </c>
      <c r="T219" s="148">
        <f>S219*H219</f>
        <v>0</v>
      </c>
      <c r="AR219" s="149" t="s">
        <v>98</v>
      </c>
      <c r="AT219" s="149" t="s">
        <v>411</v>
      </c>
      <c r="AU219" s="149" t="s">
        <v>80</v>
      </c>
      <c r="AY219" s="19" t="s">
        <v>408</v>
      </c>
      <c r="BE219" s="150">
        <f>IF(N219="základní",J219,0)</f>
        <v>0</v>
      </c>
      <c r="BF219" s="150">
        <f>IF(N219="snížená",J219,0)</f>
        <v>0</v>
      </c>
      <c r="BG219" s="150">
        <f>IF(N219="zákl. přenesená",J219,0)</f>
        <v>0</v>
      </c>
      <c r="BH219" s="150">
        <f>IF(N219="sníž. přenesená",J219,0)</f>
        <v>0</v>
      </c>
      <c r="BI219" s="150">
        <f>IF(N219="nulová",J219,0)</f>
        <v>0</v>
      </c>
      <c r="BJ219" s="19" t="s">
        <v>76</v>
      </c>
      <c r="BK219" s="150">
        <f>ROUND(I219*H219,2)</f>
        <v>0</v>
      </c>
      <c r="BL219" s="19" t="s">
        <v>98</v>
      </c>
      <c r="BM219" s="149" t="s">
        <v>4011</v>
      </c>
    </row>
    <row r="220" spans="2:65" s="1" customFormat="1">
      <c r="B220" s="34"/>
      <c r="D220" s="151" t="s">
        <v>417</v>
      </c>
      <c r="F220" s="152" t="s">
        <v>4012</v>
      </c>
      <c r="I220" s="153"/>
      <c r="L220" s="34"/>
      <c r="M220" s="154"/>
      <c r="T220" s="55"/>
      <c r="AT220" s="19" t="s">
        <v>417</v>
      </c>
      <c r="AU220" s="19" t="s">
        <v>80</v>
      </c>
    </row>
    <row r="221" spans="2:65" s="12" customFormat="1">
      <c r="B221" s="155"/>
      <c r="D221" s="156" t="s">
        <v>419</v>
      </c>
      <c r="E221" s="157" t="s">
        <v>3</v>
      </c>
      <c r="F221" s="158" t="s">
        <v>4013</v>
      </c>
      <c r="H221" s="159">
        <v>15.6</v>
      </c>
      <c r="I221" s="160"/>
      <c r="L221" s="155"/>
      <c r="M221" s="161"/>
      <c r="T221" s="162"/>
      <c r="AT221" s="157" t="s">
        <v>419</v>
      </c>
      <c r="AU221" s="157" t="s">
        <v>80</v>
      </c>
      <c r="AV221" s="12" t="s">
        <v>80</v>
      </c>
      <c r="AW221" s="12" t="s">
        <v>33</v>
      </c>
      <c r="AX221" s="12" t="s">
        <v>72</v>
      </c>
      <c r="AY221" s="157" t="s">
        <v>408</v>
      </c>
    </row>
    <row r="222" spans="2:65" s="14" customFormat="1">
      <c r="B222" s="170"/>
      <c r="D222" s="156" t="s">
        <v>419</v>
      </c>
      <c r="E222" s="171" t="s">
        <v>3</v>
      </c>
      <c r="F222" s="172" t="s">
        <v>451</v>
      </c>
      <c r="H222" s="173">
        <v>15.6</v>
      </c>
      <c r="I222" s="174"/>
      <c r="L222" s="170"/>
      <c r="M222" s="175"/>
      <c r="T222" s="176"/>
      <c r="AT222" s="171" t="s">
        <v>419</v>
      </c>
      <c r="AU222" s="171" t="s">
        <v>80</v>
      </c>
      <c r="AV222" s="14" t="s">
        <v>415</v>
      </c>
      <c r="AW222" s="14" t="s">
        <v>33</v>
      </c>
      <c r="AX222" s="14" t="s">
        <v>76</v>
      </c>
      <c r="AY222" s="171" t="s">
        <v>408</v>
      </c>
    </row>
    <row r="223" spans="2:65" s="1" customFormat="1" ht="44.25" customHeight="1">
      <c r="B223" s="137"/>
      <c r="C223" s="138" t="s">
        <v>626</v>
      </c>
      <c r="D223" s="138" t="s">
        <v>411</v>
      </c>
      <c r="E223" s="139" t="s">
        <v>4014</v>
      </c>
      <c r="F223" s="140" t="s">
        <v>4015</v>
      </c>
      <c r="G223" s="141" t="s">
        <v>3723</v>
      </c>
      <c r="H223" s="209"/>
      <c r="I223" s="143"/>
      <c r="J223" s="144">
        <f>ROUND(I223*H223,2)</f>
        <v>0</v>
      </c>
      <c r="K223" s="140" t="s">
        <v>414</v>
      </c>
      <c r="L223" s="34"/>
      <c r="M223" s="145" t="s">
        <v>3</v>
      </c>
      <c r="N223" s="146" t="s">
        <v>43</v>
      </c>
      <c r="P223" s="147">
        <f>O223*H223</f>
        <v>0</v>
      </c>
      <c r="Q223" s="147">
        <v>0</v>
      </c>
      <c r="R223" s="147">
        <f>Q223*H223</f>
        <v>0</v>
      </c>
      <c r="S223" s="147">
        <v>0</v>
      </c>
      <c r="T223" s="148">
        <f>S223*H223</f>
        <v>0</v>
      </c>
      <c r="AR223" s="149" t="s">
        <v>98</v>
      </c>
      <c r="AT223" s="149" t="s">
        <v>411</v>
      </c>
      <c r="AU223" s="149" t="s">
        <v>80</v>
      </c>
      <c r="AY223" s="19" t="s">
        <v>408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9" t="s">
        <v>76</v>
      </c>
      <c r="BK223" s="150">
        <f>ROUND(I223*H223,2)</f>
        <v>0</v>
      </c>
      <c r="BL223" s="19" t="s">
        <v>98</v>
      </c>
      <c r="BM223" s="149" t="s">
        <v>4016</v>
      </c>
    </row>
    <row r="224" spans="2:65" s="1" customFormat="1">
      <c r="B224" s="34"/>
      <c r="D224" s="151" t="s">
        <v>417</v>
      </c>
      <c r="F224" s="152" t="s">
        <v>4017</v>
      </c>
      <c r="I224" s="153"/>
      <c r="L224" s="34"/>
      <c r="M224" s="154"/>
      <c r="T224" s="55"/>
      <c r="AT224" s="19" t="s">
        <v>417</v>
      </c>
      <c r="AU224" s="19" t="s">
        <v>80</v>
      </c>
    </row>
    <row r="225" spans="2:65" s="1" customFormat="1" ht="49.05" customHeight="1">
      <c r="B225" s="137"/>
      <c r="C225" s="138" t="s">
        <v>113</v>
      </c>
      <c r="D225" s="138" t="s">
        <v>411</v>
      </c>
      <c r="E225" s="139" t="s">
        <v>4018</v>
      </c>
      <c r="F225" s="140" t="s">
        <v>4019</v>
      </c>
      <c r="G225" s="141" t="s">
        <v>3723</v>
      </c>
      <c r="H225" s="209"/>
      <c r="I225" s="143"/>
      <c r="J225" s="144">
        <f>ROUND(I225*H225,2)</f>
        <v>0</v>
      </c>
      <c r="K225" s="140" t="s">
        <v>414</v>
      </c>
      <c r="L225" s="34"/>
      <c r="M225" s="145" t="s">
        <v>3</v>
      </c>
      <c r="N225" s="146" t="s">
        <v>43</v>
      </c>
      <c r="P225" s="147">
        <f>O225*H225</f>
        <v>0</v>
      </c>
      <c r="Q225" s="147">
        <v>0</v>
      </c>
      <c r="R225" s="147">
        <f>Q225*H225</f>
        <v>0</v>
      </c>
      <c r="S225" s="147">
        <v>0</v>
      </c>
      <c r="T225" s="148">
        <f>S225*H225</f>
        <v>0</v>
      </c>
      <c r="AR225" s="149" t="s">
        <v>98</v>
      </c>
      <c r="AT225" s="149" t="s">
        <v>411</v>
      </c>
      <c r="AU225" s="149" t="s">
        <v>80</v>
      </c>
      <c r="AY225" s="19" t="s">
        <v>408</v>
      </c>
      <c r="BE225" s="150">
        <f>IF(N225="základní",J225,0)</f>
        <v>0</v>
      </c>
      <c r="BF225" s="150">
        <f>IF(N225="snížená",J225,0)</f>
        <v>0</v>
      </c>
      <c r="BG225" s="150">
        <f>IF(N225="zákl. přenesená",J225,0)</f>
        <v>0</v>
      </c>
      <c r="BH225" s="150">
        <f>IF(N225="sníž. přenesená",J225,0)</f>
        <v>0</v>
      </c>
      <c r="BI225" s="150">
        <f>IF(N225="nulová",J225,0)</f>
        <v>0</v>
      </c>
      <c r="BJ225" s="19" t="s">
        <v>76</v>
      </c>
      <c r="BK225" s="150">
        <f>ROUND(I225*H225,2)</f>
        <v>0</v>
      </c>
      <c r="BL225" s="19" t="s">
        <v>98</v>
      </c>
      <c r="BM225" s="149" t="s">
        <v>4020</v>
      </c>
    </row>
    <row r="226" spans="2:65" s="1" customFormat="1">
      <c r="B226" s="34"/>
      <c r="D226" s="151" t="s">
        <v>417</v>
      </c>
      <c r="F226" s="152" t="s">
        <v>4021</v>
      </c>
      <c r="I226" s="153"/>
      <c r="L226" s="34"/>
      <c r="M226" s="154"/>
      <c r="T226" s="55"/>
      <c r="AT226" s="19" t="s">
        <v>417</v>
      </c>
      <c r="AU226" s="19" t="s">
        <v>80</v>
      </c>
    </row>
    <row r="227" spans="2:65" s="11" customFormat="1" ht="22.8" customHeight="1">
      <c r="B227" s="125"/>
      <c r="D227" s="126" t="s">
        <v>71</v>
      </c>
      <c r="E227" s="135" t="s">
        <v>4022</v>
      </c>
      <c r="F227" s="135" t="s">
        <v>4023</v>
      </c>
      <c r="I227" s="128"/>
      <c r="J227" s="136">
        <f>BK227</f>
        <v>0</v>
      </c>
      <c r="L227" s="125"/>
      <c r="M227" s="130"/>
      <c r="P227" s="131">
        <f>SUM(P228:P393)</f>
        <v>0</v>
      </c>
      <c r="R227" s="131">
        <f>SUM(R228:R393)</f>
        <v>0.66347399999999968</v>
      </c>
      <c r="T227" s="132">
        <f>SUM(T228:T393)</f>
        <v>0</v>
      </c>
      <c r="AR227" s="126" t="s">
        <v>80</v>
      </c>
      <c r="AT227" s="133" t="s">
        <v>71</v>
      </c>
      <c r="AU227" s="133" t="s">
        <v>76</v>
      </c>
      <c r="AY227" s="126" t="s">
        <v>408</v>
      </c>
      <c r="BK227" s="134">
        <f>SUM(BK228:BK393)</f>
        <v>0</v>
      </c>
    </row>
    <row r="228" spans="2:65" s="1" customFormat="1" ht="24.15" customHeight="1">
      <c r="B228" s="137"/>
      <c r="C228" s="177" t="s">
        <v>638</v>
      </c>
      <c r="D228" s="177" t="s">
        <v>513</v>
      </c>
      <c r="E228" s="178" t="s">
        <v>4024</v>
      </c>
      <c r="F228" s="179" t="s">
        <v>4025</v>
      </c>
      <c r="G228" s="180" t="s">
        <v>650</v>
      </c>
      <c r="H228" s="181">
        <v>24</v>
      </c>
      <c r="I228" s="182"/>
      <c r="J228" s="183">
        <f>ROUND(I228*H228,2)</f>
        <v>0</v>
      </c>
      <c r="K228" s="179" t="s">
        <v>414</v>
      </c>
      <c r="L228" s="184"/>
      <c r="M228" s="185" t="s">
        <v>3</v>
      </c>
      <c r="N228" s="186" t="s">
        <v>43</v>
      </c>
      <c r="P228" s="147">
        <f>O228*H228</f>
        <v>0</v>
      </c>
      <c r="Q228" s="147">
        <v>6.7000000000000002E-4</v>
      </c>
      <c r="R228" s="147">
        <f>Q228*H228</f>
        <v>1.6080000000000001E-2</v>
      </c>
      <c r="S228" s="147">
        <v>0</v>
      </c>
      <c r="T228" s="148">
        <f>S228*H228</f>
        <v>0</v>
      </c>
      <c r="AR228" s="149" t="s">
        <v>470</v>
      </c>
      <c r="AT228" s="149" t="s">
        <v>513</v>
      </c>
      <c r="AU228" s="149" t="s">
        <v>80</v>
      </c>
      <c r="AY228" s="19" t="s">
        <v>408</v>
      </c>
      <c r="BE228" s="150">
        <f>IF(N228="základní",J228,0)</f>
        <v>0</v>
      </c>
      <c r="BF228" s="150">
        <f>IF(N228="snížená",J228,0)</f>
        <v>0</v>
      </c>
      <c r="BG228" s="150">
        <f>IF(N228="zákl. přenesená",J228,0)</f>
        <v>0</v>
      </c>
      <c r="BH228" s="150">
        <f>IF(N228="sníž. přenesená",J228,0)</f>
        <v>0</v>
      </c>
      <c r="BI228" s="150">
        <f>IF(N228="nulová",J228,0)</f>
        <v>0</v>
      </c>
      <c r="BJ228" s="19" t="s">
        <v>76</v>
      </c>
      <c r="BK228" s="150">
        <f>ROUND(I228*H228,2)</f>
        <v>0</v>
      </c>
      <c r="BL228" s="19" t="s">
        <v>415</v>
      </c>
      <c r="BM228" s="149" t="s">
        <v>4026</v>
      </c>
    </row>
    <row r="229" spans="2:65" s="12" customFormat="1" ht="20.399999999999999">
      <c r="B229" s="155"/>
      <c r="D229" s="156" t="s">
        <v>419</v>
      </c>
      <c r="E229" s="157" t="s">
        <v>3</v>
      </c>
      <c r="F229" s="158" t="s">
        <v>4027</v>
      </c>
      <c r="H229" s="159">
        <v>16</v>
      </c>
      <c r="I229" s="160"/>
      <c r="L229" s="155"/>
      <c r="M229" s="161"/>
      <c r="T229" s="162"/>
      <c r="AT229" s="157" t="s">
        <v>419</v>
      </c>
      <c r="AU229" s="157" t="s">
        <v>80</v>
      </c>
      <c r="AV229" s="12" t="s">
        <v>80</v>
      </c>
      <c r="AW229" s="12" t="s">
        <v>33</v>
      </c>
      <c r="AX229" s="12" t="s">
        <v>76</v>
      </c>
      <c r="AY229" s="157" t="s">
        <v>408</v>
      </c>
    </row>
    <row r="230" spans="2:65" s="12" customFormat="1">
      <c r="B230" s="155"/>
      <c r="D230" s="156" t="s">
        <v>419</v>
      </c>
      <c r="F230" s="158" t="s">
        <v>4028</v>
      </c>
      <c r="H230" s="159">
        <v>24</v>
      </c>
      <c r="I230" s="160"/>
      <c r="L230" s="155"/>
      <c r="M230" s="161"/>
      <c r="T230" s="162"/>
      <c r="AT230" s="157" t="s">
        <v>419</v>
      </c>
      <c r="AU230" s="157" t="s">
        <v>80</v>
      </c>
      <c r="AV230" s="12" t="s">
        <v>80</v>
      </c>
      <c r="AW230" s="12" t="s">
        <v>4</v>
      </c>
      <c r="AX230" s="12" t="s">
        <v>76</v>
      </c>
      <c r="AY230" s="157" t="s">
        <v>408</v>
      </c>
    </row>
    <row r="231" spans="2:65" s="1" customFormat="1" ht="24.15" customHeight="1">
      <c r="B231" s="137"/>
      <c r="C231" s="177" t="s">
        <v>647</v>
      </c>
      <c r="D231" s="177" t="s">
        <v>513</v>
      </c>
      <c r="E231" s="178" t="s">
        <v>4029</v>
      </c>
      <c r="F231" s="179" t="s">
        <v>4030</v>
      </c>
      <c r="G231" s="180" t="s">
        <v>650</v>
      </c>
      <c r="H231" s="181">
        <v>30</v>
      </c>
      <c r="I231" s="182"/>
      <c r="J231" s="183">
        <f>ROUND(I231*H231,2)</f>
        <v>0</v>
      </c>
      <c r="K231" s="179" t="s">
        <v>414</v>
      </c>
      <c r="L231" s="184"/>
      <c r="M231" s="185" t="s">
        <v>3</v>
      </c>
      <c r="N231" s="186" t="s">
        <v>43</v>
      </c>
      <c r="P231" s="147">
        <f>O231*H231</f>
        <v>0</v>
      </c>
      <c r="Q231" s="147">
        <v>2.7E-4</v>
      </c>
      <c r="R231" s="147">
        <f>Q231*H231</f>
        <v>8.0999999999999996E-3</v>
      </c>
      <c r="S231" s="147">
        <v>0</v>
      </c>
      <c r="T231" s="148">
        <f>S231*H231</f>
        <v>0</v>
      </c>
      <c r="AR231" s="149" t="s">
        <v>470</v>
      </c>
      <c r="AT231" s="149" t="s">
        <v>513</v>
      </c>
      <c r="AU231" s="149" t="s">
        <v>80</v>
      </c>
      <c r="AY231" s="19" t="s">
        <v>408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9" t="s">
        <v>76</v>
      </c>
      <c r="BK231" s="150">
        <f>ROUND(I231*H231,2)</f>
        <v>0</v>
      </c>
      <c r="BL231" s="19" t="s">
        <v>415</v>
      </c>
      <c r="BM231" s="149" t="s">
        <v>4031</v>
      </c>
    </row>
    <row r="232" spans="2:65" s="12" customFormat="1" ht="20.399999999999999">
      <c r="B232" s="155"/>
      <c r="D232" s="156" t="s">
        <v>419</v>
      </c>
      <c r="E232" s="157" t="s">
        <v>3</v>
      </c>
      <c r="F232" s="158" t="s">
        <v>4032</v>
      </c>
      <c r="H232" s="159">
        <v>20</v>
      </c>
      <c r="I232" s="160"/>
      <c r="L232" s="155"/>
      <c r="M232" s="161"/>
      <c r="T232" s="162"/>
      <c r="AT232" s="157" t="s">
        <v>419</v>
      </c>
      <c r="AU232" s="157" t="s">
        <v>80</v>
      </c>
      <c r="AV232" s="12" t="s">
        <v>80</v>
      </c>
      <c r="AW232" s="12" t="s">
        <v>33</v>
      </c>
      <c r="AX232" s="12" t="s">
        <v>76</v>
      </c>
      <c r="AY232" s="157" t="s">
        <v>408</v>
      </c>
    </row>
    <row r="233" spans="2:65" s="12" customFormat="1">
      <c r="B233" s="155"/>
      <c r="D233" s="156" t="s">
        <v>419</v>
      </c>
      <c r="F233" s="158" t="s">
        <v>4033</v>
      </c>
      <c r="H233" s="159">
        <v>30</v>
      </c>
      <c r="I233" s="160"/>
      <c r="L233" s="155"/>
      <c r="M233" s="161"/>
      <c r="T233" s="162"/>
      <c r="AT233" s="157" t="s">
        <v>419</v>
      </c>
      <c r="AU233" s="157" t="s">
        <v>80</v>
      </c>
      <c r="AV233" s="12" t="s">
        <v>80</v>
      </c>
      <c r="AW233" s="12" t="s">
        <v>4</v>
      </c>
      <c r="AX233" s="12" t="s">
        <v>76</v>
      </c>
      <c r="AY233" s="157" t="s">
        <v>408</v>
      </c>
    </row>
    <row r="234" spans="2:65" s="1" customFormat="1" ht="24.15" customHeight="1">
      <c r="B234" s="137"/>
      <c r="C234" s="138" t="s">
        <v>655</v>
      </c>
      <c r="D234" s="138" t="s">
        <v>411</v>
      </c>
      <c r="E234" s="139" t="s">
        <v>4034</v>
      </c>
      <c r="F234" s="140" t="s">
        <v>4035</v>
      </c>
      <c r="G234" s="141" t="s">
        <v>650</v>
      </c>
      <c r="H234" s="142">
        <v>22.5</v>
      </c>
      <c r="I234" s="143"/>
      <c r="J234" s="144">
        <f>ROUND(I234*H234,2)</f>
        <v>0</v>
      </c>
      <c r="K234" s="140" t="s">
        <v>414</v>
      </c>
      <c r="L234" s="34"/>
      <c r="M234" s="145" t="s">
        <v>3</v>
      </c>
      <c r="N234" s="146" t="s">
        <v>43</v>
      </c>
      <c r="P234" s="147">
        <f>O234*H234</f>
        <v>0</v>
      </c>
      <c r="Q234" s="147">
        <v>3.0899999999999999E-3</v>
      </c>
      <c r="R234" s="147">
        <f>Q234*H234</f>
        <v>6.9525000000000003E-2</v>
      </c>
      <c r="S234" s="147">
        <v>0</v>
      </c>
      <c r="T234" s="148">
        <f>S234*H234</f>
        <v>0</v>
      </c>
      <c r="AR234" s="149" t="s">
        <v>98</v>
      </c>
      <c r="AT234" s="149" t="s">
        <v>411</v>
      </c>
      <c r="AU234" s="149" t="s">
        <v>80</v>
      </c>
      <c r="AY234" s="19" t="s">
        <v>408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9" t="s">
        <v>76</v>
      </c>
      <c r="BK234" s="150">
        <f>ROUND(I234*H234,2)</f>
        <v>0</v>
      </c>
      <c r="BL234" s="19" t="s">
        <v>98</v>
      </c>
      <c r="BM234" s="149" t="s">
        <v>4036</v>
      </c>
    </row>
    <row r="235" spans="2:65" s="1" customFormat="1">
      <c r="B235" s="34"/>
      <c r="D235" s="151" t="s">
        <v>417</v>
      </c>
      <c r="F235" s="152" t="s">
        <v>4037</v>
      </c>
      <c r="I235" s="153"/>
      <c r="L235" s="34"/>
      <c r="M235" s="154"/>
      <c r="T235" s="55"/>
      <c r="AT235" s="19" t="s">
        <v>417</v>
      </c>
      <c r="AU235" s="19" t="s">
        <v>80</v>
      </c>
    </row>
    <row r="236" spans="2:65" s="12" customFormat="1" ht="20.399999999999999">
      <c r="B236" s="155"/>
      <c r="D236" s="156" t="s">
        <v>419</v>
      </c>
      <c r="E236" s="157" t="s">
        <v>3</v>
      </c>
      <c r="F236" s="158" t="s">
        <v>4038</v>
      </c>
      <c r="H236" s="159">
        <v>15</v>
      </c>
      <c r="I236" s="160"/>
      <c r="L236" s="155"/>
      <c r="M236" s="161"/>
      <c r="T236" s="162"/>
      <c r="AT236" s="157" t="s">
        <v>419</v>
      </c>
      <c r="AU236" s="157" t="s">
        <v>80</v>
      </c>
      <c r="AV236" s="12" t="s">
        <v>80</v>
      </c>
      <c r="AW236" s="12" t="s">
        <v>33</v>
      </c>
      <c r="AX236" s="12" t="s">
        <v>72</v>
      </c>
      <c r="AY236" s="157" t="s">
        <v>408</v>
      </c>
    </row>
    <row r="237" spans="2:65" s="14" customFormat="1">
      <c r="B237" s="170"/>
      <c r="D237" s="156" t="s">
        <v>419</v>
      </c>
      <c r="E237" s="171" t="s">
        <v>3</v>
      </c>
      <c r="F237" s="172" t="s">
        <v>451</v>
      </c>
      <c r="H237" s="173">
        <v>15</v>
      </c>
      <c r="I237" s="174"/>
      <c r="L237" s="170"/>
      <c r="M237" s="175"/>
      <c r="T237" s="176"/>
      <c r="AT237" s="171" t="s">
        <v>419</v>
      </c>
      <c r="AU237" s="171" t="s">
        <v>80</v>
      </c>
      <c r="AV237" s="14" t="s">
        <v>415</v>
      </c>
      <c r="AW237" s="14" t="s">
        <v>33</v>
      </c>
      <c r="AX237" s="14" t="s">
        <v>76</v>
      </c>
      <c r="AY237" s="171" t="s">
        <v>408</v>
      </c>
    </row>
    <row r="238" spans="2:65" s="12" customFormat="1">
      <c r="B238" s="155"/>
      <c r="D238" s="156" t="s">
        <v>419</v>
      </c>
      <c r="F238" s="158" t="s">
        <v>4039</v>
      </c>
      <c r="H238" s="159">
        <v>22.5</v>
      </c>
      <c r="I238" s="160"/>
      <c r="L238" s="155"/>
      <c r="M238" s="161"/>
      <c r="T238" s="162"/>
      <c r="AT238" s="157" t="s">
        <v>419</v>
      </c>
      <c r="AU238" s="157" t="s">
        <v>80</v>
      </c>
      <c r="AV238" s="12" t="s">
        <v>80</v>
      </c>
      <c r="AW238" s="12" t="s">
        <v>4</v>
      </c>
      <c r="AX238" s="12" t="s">
        <v>76</v>
      </c>
      <c r="AY238" s="157" t="s">
        <v>408</v>
      </c>
    </row>
    <row r="239" spans="2:65" s="1" customFormat="1" ht="24.15" customHeight="1">
      <c r="B239" s="137"/>
      <c r="C239" s="138" t="s">
        <v>661</v>
      </c>
      <c r="D239" s="138" t="s">
        <v>411</v>
      </c>
      <c r="E239" s="139" t="s">
        <v>4040</v>
      </c>
      <c r="F239" s="140" t="s">
        <v>4041</v>
      </c>
      <c r="G239" s="141" t="s">
        <v>650</v>
      </c>
      <c r="H239" s="142">
        <v>7.5</v>
      </c>
      <c r="I239" s="143"/>
      <c r="J239" s="144">
        <f>ROUND(I239*H239,2)</f>
        <v>0</v>
      </c>
      <c r="K239" s="140" t="s">
        <v>414</v>
      </c>
      <c r="L239" s="34"/>
      <c r="M239" s="145" t="s">
        <v>3</v>
      </c>
      <c r="N239" s="146" t="s">
        <v>43</v>
      </c>
      <c r="P239" s="147">
        <f>O239*H239</f>
        <v>0</v>
      </c>
      <c r="Q239" s="147">
        <v>4.5700000000000003E-3</v>
      </c>
      <c r="R239" s="147">
        <f>Q239*H239</f>
        <v>3.4275E-2</v>
      </c>
      <c r="S239" s="147">
        <v>0</v>
      </c>
      <c r="T239" s="148">
        <f>S239*H239</f>
        <v>0</v>
      </c>
      <c r="AR239" s="149" t="s">
        <v>98</v>
      </c>
      <c r="AT239" s="149" t="s">
        <v>411</v>
      </c>
      <c r="AU239" s="149" t="s">
        <v>80</v>
      </c>
      <c r="AY239" s="19" t="s">
        <v>408</v>
      </c>
      <c r="BE239" s="150">
        <f>IF(N239="základní",J239,0)</f>
        <v>0</v>
      </c>
      <c r="BF239" s="150">
        <f>IF(N239="snížená",J239,0)</f>
        <v>0</v>
      </c>
      <c r="BG239" s="150">
        <f>IF(N239="zákl. přenesená",J239,0)</f>
        <v>0</v>
      </c>
      <c r="BH239" s="150">
        <f>IF(N239="sníž. přenesená",J239,0)</f>
        <v>0</v>
      </c>
      <c r="BI239" s="150">
        <f>IF(N239="nulová",J239,0)</f>
        <v>0</v>
      </c>
      <c r="BJ239" s="19" t="s">
        <v>76</v>
      </c>
      <c r="BK239" s="150">
        <f>ROUND(I239*H239,2)</f>
        <v>0</v>
      </c>
      <c r="BL239" s="19" t="s">
        <v>98</v>
      </c>
      <c r="BM239" s="149" t="s">
        <v>4042</v>
      </c>
    </row>
    <row r="240" spans="2:65" s="1" customFormat="1">
      <c r="B240" s="34"/>
      <c r="D240" s="151" t="s">
        <v>417</v>
      </c>
      <c r="F240" s="152" t="s">
        <v>4043</v>
      </c>
      <c r="I240" s="153"/>
      <c r="L240" s="34"/>
      <c r="M240" s="154"/>
      <c r="T240" s="55"/>
      <c r="AT240" s="19" t="s">
        <v>417</v>
      </c>
      <c r="AU240" s="19" t="s">
        <v>80</v>
      </c>
    </row>
    <row r="241" spans="2:65" s="12" customFormat="1" ht="20.399999999999999">
      <c r="B241" s="155"/>
      <c r="D241" s="156" t="s">
        <v>419</v>
      </c>
      <c r="E241" s="157" t="s">
        <v>3</v>
      </c>
      <c r="F241" s="158" t="s">
        <v>4044</v>
      </c>
      <c r="H241" s="159">
        <v>5</v>
      </c>
      <c r="I241" s="160"/>
      <c r="L241" s="155"/>
      <c r="M241" s="161"/>
      <c r="T241" s="162"/>
      <c r="AT241" s="157" t="s">
        <v>419</v>
      </c>
      <c r="AU241" s="157" t="s">
        <v>80</v>
      </c>
      <c r="AV241" s="12" t="s">
        <v>80</v>
      </c>
      <c r="AW241" s="12" t="s">
        <v>33</v>
      </c>
      <c r="AX241" s="12" t="s">
        <v>76</v>
      </c>
      <c r="AY241" s="157" t="s">
        <v>408</v>
      </c>
    </row>
    <row r="242" spans="2:65" s="12" customFormat="1">
      <c r="B242" s="155"/>
      <c r="D242" s="156" t="s">
        <v>419</v>
      </c>
      <c r="F242" s="158" t="s">
        <v>4045</v>
      </c>
      <c r="H242" s="159">
        <v>7.5</v>
      </c>
      <c r="I242" s="160"/>
      <c r="L242" s="155"/>
      <c r="M242" s="161"/>
      <c r="T242" s="162"/>
      <c r="AT242" s="157" t="s">
        <v>419</v>
      </c>
      <c r="AU242" s="157" t="s">
        <v>80</v>
      </c>
      <c r="AV242" s="12" t="s">
        <v>80</v>
      </c>
      <c r="AW242" s="12" t="s">
        <v>4</v>
      </c>
      <c r="AX242" s="12" t="s">
        <v>76</v>
      </c>
      <c r="AY242" s="157" t="s">
        <v>408</v>
      </c>
    </row>
    <row r="243" spans="2:65" s="1" customFormat="1" ht="33" customHeight="1">
      <c r="B243" s="137"/>
      <c r="C243" s="138" t="s">
        <v>196</v>
      </c>
      <c r="D243" s="138" t="s">
        <v>411</v>
      </c>
      <c r="E243" s="139" t="s">
        <v>4046</v>
      </c>
      <c r="F243" s="140" t="s">
        <v>4047</v>
      </c>
      <c r="G243" s="141" t="s">
        <v>650</v>
      </c>
      <c r="H243" s="142">
        <v>148.5</v>
      </c>
      <c r="I243" s="143"/>
      <c r="J243" s="144">
        <f>ROUND(I243*H243,2)</f>
        <v>0</v>
      </c>
      <c r="K243" s="140" t="s">
        <v>414</v>
      </c>
      <c r="L243" s="34"/>
      <c r="M243" s="145" t="s">
        <v>3</v>
      </c>
      <c r="N243" s="146" t="s">
        <v>43</v>
      </c>
      <c r="P243" s="147">
        <f>O243*H243</f>
        <v>0</v>
      </c>
      <c r="Q243" s="147">
        <v>8.4000000000000003E-4</v>
      </c>
      <c r="R243" s="147">
        <f>Q243*H243</f>
        <v>0.12474</v>
      </c>
      <c r="S243" s="147">
        <v>0</v>
      </c>
      <c r="T243" s="148">
        <f>S243*H243</f>
        <v>0</v>
      </c>
      <c r="AR243" s="149" t="s">
        <v>98</v>
      </c>
      <c r="AT243" s="149" t="s">
        <v>411</v>
      </c>
      <c r="AU243" s="149" t="s">
        <v>80</v>
      </c>
      <c r="AY243" s="19" t="s">
        <v>408</v>
      </c>
      <c r="BE243" s="150">
        <f>IF(N243="základní",J243,0)</f>
        <v>0</v>
      </c>
      <c r="BF243" s="150">
        <f>IF(N243="snížená",J243,0)</f>
        <v>0</v>
      </c>
      <c r="BG243" s="150">
        <f>IF(N243="zákl. přenesená",J243,0)</f>
        <v>0</v>
      </c>
      <c r="BH243" s="150">
        <f>IF(N243="sníž. přenesená",J243,0)</f>
        <v>0</v>
      </c>
      <c r="BI243" s="150">
        <f>IF(N243="nulová",J243,0)</f>
        <v>0</v>
      </c>
      <c r="BJ243" s="19" t="s">
        <v>76</v>
      </c>
      <c r="BK243" s="150">
        <f>ROUND(I243*H243,2)</f>
        <v>0</v>
      </c>
      <c r="BL243" s="19" t="s">
        <v>98</v>
      </c>
      <c r="BM243" s="149" t="s">
        <v>4048</v>
      </c>
    </row>
    <row r="244" spans="2:65" s="1" customFormat="1">
      <c r="B244" s="34"/>
      <c r="D244" s="151" t="s">
        <v>417</v>
      </c>
      <c r="F244" s="152" t="s">
        <v>4049</v>
      </c>
      <c r="I244" s="153"/>
      <c r="L244" s="34"/>
      <c r="M244" s="154"/>
      <c r="T244" s="55"/>
      <c r="AT244" s="19" t="s">
        <v>417</v>
      </c>
      <c r="AU244" s="19" t="s">
        <v>80</v>
      </c>
    </row>
    <row r="245" spans="2:65" s="12" customFormat="1" ht="20.399999999999999">
      <c r="B245" s="155"/>
      <c r="D245" s="156" t="s">
        <v>419</v>
      </c>
      <c r="E245" s="157" t="s">
        <v>3</v>
      </c>
      <c r="F245" s="158" t="s">
        <v>4050</v>
      </c>
      <c r="H245" s="159">
        <v>148.5</v>
      </c>
      <c r="I245" s="160"/>
      <c r="L245" s="155"/>
      <c r="M245" s="161"/>
      <c r="T245" s="162"/>
      <c r="AT245" s="157" t="s">
        <v>419</v>
      </c>
      <c r="AU245" s="157" t="s">
        <v>80</v>
      </c>
      <c r="AV245" s="12" t="s">
        <v>80</v>
      </c>
      <c r="AW245" s="12" t="s">
        <v>33</v>
      </c>
      <c r="AX245" s="12" t="s">
        <v>76</v>
      </c>
      <c r="AY245" s="157" t="s">
        <v>408</v>
      </c>
    </row>
    <row r="246" spans="2:65" s="1" customFormat="1" ht="33" customHeight="1">
      <c r="B246" s="137"/>
      <c r="C246" s="138" t="s">
        <v>671</v>
      </c>
      <c r="D246" s="138" t="s">
        <v>411</v>
      </c>
      <c r="E246" s="139" t="s">
        <v>4051</v>
      </c>
      <c r="F246" s="140" t="s">
        <v>4052</v>
      </c>
      <c r="G246" s="141" t="s">
        <v>650</v>
      </c>
      <c r="H246" s="142">
        <v>63</v>
      </c>
      <c r="I246" s="143"/>
      <c r="J246" s="144">
        <f>ROUND(I246*H246,2)</f>
        <v>0</v>
      </c>
      <c r="K246" s="140" t="s">
        <v>414</v>
      </c>
      <c r="L246" s="34"/>
      <c r="M246" s="145" t="s">
        <v>3</v>
      </c>
      <c r="N246" s="146" t="s">
        <v>43</v>
      </c>
      <c r="P246" s="147">
        <f>O246*H246</f>
        <v>0</v>
      </c>
      <c r="Q246" s="147">
        <v>1.16E-3</v>
      </c>
      <c r="R246" s="147">
        <f>Q246*H246</f>
        <v>7.3080000000000006E-2</v>
      </c>
      <c r="S246" s="147">
        <v>0</v>
      </c>
      <c r="T246" s="148">
        <f>S246*H246</f>
        <v>0</v>
      </c>
      <c r="AR246" s="149" t="s">
        <v>98</v>
      </c>
      <c r="AT246" s="149" t="s">
        <v>411</v>
      </c>
      <c r="AU246" s="149" t="s">
        <v>80</v>
      </c>
      <c r="AY246" s="19" t="s">
        <v>408</v>
      </c>
      <c r="BE246" s="150">
        <f>IF(N246="základní",J246,0)</f>
        <v>0</v>
      </c>
      <c r="BF246" s="150">
        <f>IF(N246="snížená",J246,0)</f>
        <v>0</v>
      </c>
      <c r="BG246" s="150">
        <f>IF(N246="zákl. přenesená",J246,0)</f>
        <v>0</v>
      </c>
      <c r="BH246" s="150">
        <f>IF(N246="sníž. přenesená",J246,0)</f>
        <v>0</v>
      </c>
      <c r="BI246" s="150">
        <f>IF(N246="nulová",J246,0)</f>
        <v>0</v>
      </c>
      <c r="BJ246" s="19" t="s">
        <v>76</v>
      </c>
      <c r="BK246" s="150">
        <f>ROUND(I246*H246,2)</f>
        <v>0</v>
      </c>
      <c r="BL246" s="19" t="s">
        <v>98</v>
      </c>
      <c r="BM246" s="149" t="s">
        <v>4053</v>
      </c>
    </row>
    <row r="247" spans="2:65" s="1" customFormat="1">
      <c r="B247" s="34"/>
      <c r="D247" s="151" t="s">
        <v>417</v>
      </c>
      <c r="F247" s="152" t="s">
        <v>4054</v>
      </c>
      <c r="I247" s="153"/>
      <c r="L247" s="34"/>
      <c r="M247" s="154"/>
      <c r="T247" s="55"/>
      <c r="AT247" s="19" t="s">
        <v>417</v>
      </c>
      <c r="AU247" s="19" t="s">
        <v>80</v>
      </c>
    </row>
    <row r="248" spans="2:65" s="12" customFormat="1" ht="20.399999999999999">
      <c r="B248" s="155"/>
      <c r="D248" s="156" t="s">
        <v>419</v>
      </c>
      <c r="E248" s="157" t="s">
        <v>3</v>
      </c>
      <c r="F248" s="158" t="s">
        <v>4055</v>
      </c>
      <c r="H248" s="159">
        <v>63</v>
      </c>
      <c r="I248" s="160"/>
      <c r="L248" s="155"/>
      <c r="M248" s="161"/>
      <c r="T248" s="162"/>
      <c r="AT248" s="157" t="s">
        <v>419</v>
      </c>
      <c r="AU248" s="157" t="s">
        <v>80</v>
      </c>
      <c r="AV248" s="12" t="s">
        <v>80</v>
      </c>
      <c r="AW248" s="12" t="s">
        <v>33</v>
      </c>
      <c r="AX248" s="12" t="s">
        <v>76</v>
      </c>
      <c r="AY248" s="157" t="s">
        <v>408</v>
      </c>
    </row>
    <row r="249" spans="2:65" s="1" customFormat="1" ht="33" customHeight="1">
      <c r="B249" s="137"/>
      <c r="C249" s="138" t="s">
        <v>678</v>
      </c>
      <c r="D249" s="138" t="s">
        <v>411</v>
      </c>
      <c r="E249" s="139" t="s">
        <v>4056</v>
      </c>
      <c r="F249" s="140" t="s">
        <v>4057</v>
      </c>
      <c r="G249" s="141" t="s">
        <v>650</v>
      </c>
      <c r="H249" s="142">
        <v>55.5</v>
      </c>
      <c r="I249" s="143"/>
      <c r="J249" s="144">
        <f>ROUND(I249*H249,2)</f>
        <v>0</v>
      </c>
      <c r="K249" s="140" t="s">
        <v>414</v>
      </c>
      <c r="L249" s="34"/>
      <c r="M249" s="145" t="s">
        <v>3</v>
      </c>
      <c r="N249" s="146" t="s">
        <v>43</v>
      </c>
      <c r="P249" s="147">
        <f>O249*H249</f>
        <v>0</v>
      </c>
      <c r="Q249" s="147">
        <v>1.4400000000000001E-3</v>
      </c>
      <c r="R249" s="147">
        <f>Q249*H249</f>
        <v>7.9920000000000005E-2</v>
      </c>
      <c r="S249" s="147">
        <v>0</v>
      </c>
      <c r="T249" s="148">
        <f>S249*H249</f>
        <v>0</v>
      </c>
      <c r="AR249" s="149" t="s">
        <v>98</v>
      </c>
      <c r="AT249" s="149" t="s">
        <v>411</v>
      </c>
      <c r="AU249" s="149" t="s">
        <v>80</v>
      </c>
      <c r="AY249" s="19" t="s">
        <v>408</v>
      </c>
      <c r="BE249" s="150">
        <f>IF(N249="základní",J249,0)</f>
        <v>0</v>
      </c>
      <c r="BF249" s="150">
        <f>IF(N249="snížená",J249,0)</f>
        <v>0</v>
      </c>
      <c r="BG249" s="150">
        <f>IF(N249="zákl. přenesená",J249,0)</f>
        <v>0</v>
      </c>
      <c r="BH249" s="150">
        <f>IF(N249="sníž. přenesená",J249,0)</f>
        <v>0</v>
      </c>
      <c r="BI249" s="150">
        <f>IF(N249="nulová",J249,0)</f>
        <v>0</v>
      </c>
      <c r="BJ249" s="19" t="s">
        <v>76</v>
      </c>
      <c r="BK249" s="150">
        <f>ROUND(I249*H249,2)</f>
        <v>0</v>
      </c>
      <c r="BL249" s="19" t="s">
        <v>98</v>
      </c>
      <c r="BM249" s="149" t="s">
        <v>4058</v>
      </c>
    </row>
    <row r="250" spans="2:65" s="1" customFormat="1">
      <c r="B250" s="34"/>
      <c r="D250" s="151" t="s">
        <v>417</v>
      </c>
      <c r="F250" s="152" t="s">
        <v>4059</v>
      </c>
      <c r="I250" s="153"/>
      <c r="L250" s="34"/>
      <c r="M250" s="154"/>
      <c r="T250" s="55"/>
      <c r="AT250" s="19" t="s">
        <v>417</v>
      </c>
      <c r="AU250" s="19" t="s">
        <v>80</v>
      </c>
    </row>
    <row r="251" spans="2:65" s="12" customFormat="1" ht="20.399999999999999">
      <c r="B251" s="155"/>
      <c r="D251" s="156" t="s">
        <v>419</v>
      </c>
      <c r="E251" s="157" t="s">
        <v>3</v>
      </c>
      <c r="F251" s="158" t="s">
        <v>4060</v>
      </c>
      <c r="H251" s="159">
        <v>55.5</v>
      </c>
      <c r="I251" s="160"/>
      <c r="L251" s="155"/>
      <c r="M251" s="161"/>
      <c r="T251" s="162"/>
      <c r="AT251" s="157" t="s">
        <v>419</v>
      </c>
      <c r="AU251" s="157" t="s">
        <v>80</v>
      </c>
      <c r="AV251" s="12" t="s">
        <v>80</v>
      </c>
      <c r="AW251" s="12" t="s">
        <v>33</v>
      </c>
      <c r="AX251" s="12" t="s">
        <v>76</v>
      </c>
      <c r="AY251" s="157" t="s">
        <v>408</v>
      </c>
    </row>
    <row r="252" spans="2:65" s="1" customFormat="1" ht="33" customHeight="1">
      <c r="B252" s="137"/>
      <c r="C252" s="138" t="s">
        <v>683</v>
      </c>
      <c r="D252" s="138" t="s">
        <v>411</v>
      </c>
      <c r="E252" s="139" t="s">
        <v>4061</v>
      </c>
      <c r="F252" s="140" t="s">
        <v>4062</v>
      </c>
      <c r="G252" s="141" t="s">
        <v>650</v>
      </c>
      <c r="H252" s="142">
        <v>12</v>
      </c>
      <c r="I252" s="143"/>
      <c r="J252" s="144">
        <f>ROUND(I252*H252,2)</f>
        <v>0</v>
      </c>
      <c r="K252" s="140" t="s">
        <v>414</v>
      </c>
      <c r="L252" s="34"/>
      <c r="M252" s="145" t="s">
        <v>3</v>
      </c>
      <c r="N252" s="146" t="s">
        <v>43</v>
      </c>
      <c r="P252" s="147">
        <f>O252*H252</f>
        <v>0</v>
      </c>
      <c r="Q252" s="147">
        <v>2.81E-3</v>
      </c>
      <c r="R252" s="147">
        <f>Q252*H252</f>
        <v>3.372E-2</v>
      </c>
      <c r="S252" s="147">
        <v>0</v>
      </c>
      <c r="T252" s="148">
        <f>S252*H252</f>
        <v>0</v>
      </c>
      <c r="AR252" s="149" t="s">
        <v>98</v>
      </c>
      <c r="AT252" s="149" t="s">
        <v>411</v>
      </c>
      <c r="AU252" s="149" t="s">
        <v>80</v>
      </c>
      <c r="AY252" s="19" t="s">
        <v>408</v>
      </c>
      <c r="BE252" s="150">
        <f>IF(N252="základní",J252,0)</f>
        <v>0</v>
      </c>
      <c r="BF252" s="150">
        <f>IF(N252="snížená",J252,0)</f>
        <v>0</v>
      </c>
      <c r="BG252" s="150">
        <f>IF(N252="zákl. přenesená",J252,0)</f>
        <v>0</v>
      </c>
      <c r="BH252" s="150">
        <f>IF(N252="sníž. přenesená",J252,0)</f>
        <v>0</v>
      </c>
      <c r="BI252" s="150">
        <f>IF(N252="nulová",J252,0)</f>
        <v>0</v>
      </c>
      <c r="BJ252" s="19" t="s">
        <v>76</v>
      </c>
      <c r="BK252" s="150">
        <f>ROUND(I252*H252,2)</f>
        <v>0</v>
      </c>
      <c r="BL252" s="19" t="s">
        <v>98</v>
      </c>
      <c r="BM252" s="149" t="s">
        <v>4063</v>
      </c>
    </row>
    <row r="253" spans="2:65" s="1" customFormat="1">
      <c r="B253" s="34"/>
      <c r="D253" s="151" t="s">
        <v>417</v>
      </c>
      <c r="F253" s="152" t="s">
        <v>4064</v>
      </c>
      <c r="I253" s="153"/>
      <c r="L253" s="34"/>
      <c r="M253" s="154"/>
      <c r="T253" s="55"/>
      <c r="AT253" s="19" t="s">
        <v>417</v>
      </c>
      <c r="AU253" s="19" t="s">
        <v>80</v>
      </c>
    </row>
    <row r="254" spans="2:65" s="12" customFormat="1" ht="20.399999999999999">
      <c r="B254" s="155"/>
      <c r="D254" s="156" t="s">
        <v>419</v>
      </c>
      <c r="E254" s="157" t="s">
        <v>3</v>
      </c>
      <c r="F254" s="158" t="s">
        <v>4065</v>
      </c>
      <c r="H254" s="159">
        <v>12</v>
      </c>
      <c r="I254" s="160"/>
      <c r="L254" s="155"/>
      <c r="M254" s="161"/>
      <c r="T254" s="162"/>
      <c r="AT254" s="157" t="s">
        <v>419</v>
      </c>
      <c r="AU254" s="157" t="s">
        <v>80</v>
      </c>
      <c r="AV254" s="12" t="s">
        <v>80</v>
      </c>
      <c r="AW254" s="12" t="s">
        <v>33</v>
      </c>
      <c r="AX254" s="12" t="s">
        <v>76</v>
      </c>
      <c r="AY254" s="157" t="s">
        <v>408</v>
      </c>
    </row>
    <row r="255" spans="2:65" s="1" customFormat="1" ht="33" customHeight="1">
      <c r="B255" s="137"/>
      <c r="C255" s="138" t="s">
        <v>689</v>
      </c>
      <c r="D255" s="138" t="s">
        <v>411</v>
      </c>
      <c r="E255" s="139" t="s">
        <v>4066</v>
      </c>
      <c r="F255" s="140" t="s">
        <v>4067</v>
      </c>
      <c r="G255" s="141" t="s">
        <v>650</v>
      </c>
      <c r="H255" s="142">
        <v>7.5</v>
      </c>
      <c r="I255" s="143"/>
      <c r="J255" s="144">
        <f>ROUND(I255*H255,2)</f>
        <v>0</v>
      </c>
      <c r="K255" s="140" t="s">
        <v>414</v>
      </c>
      <c r="L255" s="34"/>
      <c r="M255" s="145" t="s">
        <v>3</v>
      </c>
      <c r="N255" s="146" t="s">
        <v>43</v>
      </c>
      <c r="P255" s="147">
        <f>O255*H255</f>
        <v>0</v>
      </c>
      <c r="Q255" s="147">
        <v>3.62E-3</v>
      </c>
      <c r="R255" s="147">
        <f>Q255*H255</f>
        <v>2.7150000000000001E-2</v>
      </c>
      <c r="S255" s="147">
        <v>0</v>
      </c>
      <c r="T255" s="148">
        <f>S255*H255</f>
        <v>0</v>
      </c>
      <c r="AR255" s="149" t="s">
        <v>98</v>
      </c>
      <c r="AT255" s="149" t="s">
        <v>411</v>
      </c>
      <c r="AU255" s="149" t="s">
        <v>80</v>
      </c>
      <c r="AY255" s="19" t="s">
        <v>408</v>
      </c>
      <c r="BE255" s="150">
        <f>IF(N255="základní",J255,0)</f>
        <v>0</v>
      </c>
      <c r="BF255" s="150">
        <f>IF(N255="snížená",J255,0)</f>
        <v>0</v>
      </c>
      <c r="BG255" s="150">
        <f>IF(N255="zákl. přenesená",J255,0)</f>
        <v>0</v>
      </c>
      <c r="BH255" s="150">
        <f>IF(N255="sníž. přenesená",J255,0)</f>
        <v>0</v>
      </c>
      <c r="BI255" s="150">
        <f>IF(N255="nulová",J255,0)</f>
        <v>0</v>
      </c>
      <c r="BJ255" s="19" t="s">
        <v>76</v>
      </c>
      <c r="BK255" s="150">
        <f>ROUND(I255*H255,2)</f>
        <v>0</v>
      </c>
      <c r="BL255" s="19" t="s">
        <v>98</v>
      </c>
      <c r="BM255" s="149" t="s">
        <v>4068</v>
      </c>
    </row>
    <row r="256" spans="2:65" s="1" customFormat="1">
      <c r="B256" s="34"/>
      <c r="D256" s="151" t="s">
        <v>417</v>
      </c>
      <c r="F256" s="152" t="s">
        <v>4069</v>
      </c>
      <c r="I256" s="153"/>
      <c r="L256" s="34"/>
      <c r="M256" s="154"/>
      <c r="T256" s="55"/>
      <c r="AT256" s="19" t="s">
        <v>417</v>
      </c>
      <c r="AU256" s="19" t="s">
        <v>80</v>
      </c>
    </row>
    <row r="257" spans="2:65" s="12" customFormat="1" ht="20.399999999999999">
      <c r="B257" s="155"/>
      <c r="D257" s="156" t="s">
        <v>419</v>
      </c>
      <c r="E257" s="157" t="s">
        <v>3</v>
      </c>
      <c r="F257" s="158" t="s">
        <v>4070</v>
      </c>
      <c r="H257" s="159">
        <v>7.5</v>
      </c>
      <c r="I257" s="160"/>
      <c r="L257" s="155"/>
      <c r="M257" s="161"/>
      <c r="T257" s="162"/>
      <c r="AT257" s="157" t="s">
        <v>419</v>
      </c>
      <c r="AU257" s="157" t="s">
        <v>80</v>
      </c>
      <c r="AV257" s="12" t="s">
        <v>80</v>
      </c>
      <c r="AW257" s="12" t="s">
        <v>33</v>
      </c>
      <c r="AX257" s="12" t="s">
        <v>76</v>
      </c>
      <c r="AY257" s="157" t="s">
        <v>408</v>
      </c>
    </row>
    <row r="258" spans="2:65" s="1" customFormat="1" ht="55.5" customHeight="1">
      <c r="B258" s="137"/>
      <c r="C258" s="138" t="s">
        <v>692</v>
      </c>
      <c r="D258" s="138" t="s">
        <v>411</v>
      </c>
      <c r="E258" s="139" t="s">
        <v>4071</v>
      </c>
      <c r="F258" s="140" t="s">
        <v>4072</v>
      </c>
      <c r="G258" s="141" t="s">
        <v>650</v>
      </c>
      <c r="H258" s="142">
        <v>93.6</v>
      </c>
      <c r="I258" s="143"/>
      <c r="J258" s="144">
        <f>ROUND(I258*H258,2)</f>
        <v>0</v>
      </c>
      <c r="K258" s="140" t="s">
        <v>414</v>
      </c>
      <c r="L258" s="34"/>
      <c r="M258" s="145" t="s">
        <v>3</v>
      </c>
      <c r="N258" s="146" t="s">
        <v>43</v>
      </c>
      <c r="P258" s="147">
        <f>O258*H258</f>
        <v>0</v>
      </c>
      <c r="Q258" s="147">
        <v>6.9999999999999994E-5</v>
      </c>
      <c r="R258" s="147">
        <f>Q258*H258</f>
        <v>6.5519999999999988E-3</v>
      </c>
      <c r="S258" s="147">
        <v>0</v>
      </c>
      <c r="T258" s="148">
        <f>S258*H258</f>
        <v>0</v>
      </c>
      <c r="AR258" s="149" t="s">
        <v>98</v>
      </c>
      <c r="AT258" s="149" t="s">
        <v>411</v>
      </c>
      <c r="AU258" s="149" t="s">
        <v>80</v>
      </c>
      <c r="AY258" s="19" t="s">
        <v>408</v>
      </c>
      <c r="BE258" s="150">
        <f>IF(N258="základní",J258,0)</f>
        <v>0</v>
      </c>
      <c r="BF258" s="150">
        <f>IF(N258="snížená",J258,0)</f>
        <v>0</v>
      </c>
      <c r="BG258" s="150">
        <f>IF(N258="zákl. přenesená",J258,0)</f>
        <v>0</v>
      </c>
      <c r="BH258" s="150">
        <f>IF(N258="sníž. přenesená",J258,0)</f>
        <v>0</v>
      </c>
      <c r="BI258" s="150">
        <f>IF(N258="nulová",J258,0)</f>
        <v>0</v>
      </c>
      <c r="BJ258" s="19" t="s">
        <v>76</v>
      </c>
      <c r="BK258" s="150">
        <f>ROUND(I258*H258,2)</f>
        <v>0</v>
      </c>
      <c r="BL258" s="19" t="s">
        <v>98</v>
      </c>
      <c r="BM258" s="149" t="s">
        <v>4073</v>
      </c>
    </row>
    <row r="259" spans="2:65" s="1" customFormat="1">
      <c r="B259" s="34"/>
      <c r="D259" s="151" t="s">
        <v>417</v>
      </c>
      <c r="F259" s="152" t="s">
        <v>4074</v>
      </c>
      <c r="I259" s="153"/>
      <c r="L259" s="34"/>
      <c r="M259" s="154"/>
      <c r="T259" s="55"/>
      <c r="AT259" s="19" t="s">
        <v>417</v>
      </c>
      <c r="AU259" s="19" t="s">
        <v>80</v>
      </c>
    </row>
    <row r="260" spans="2:65" s="12" customFormat="1">
      <c r="B260" s="155"/>
      <c r="D260" s="156" t="s">
        <v>419</v>
      </c>
      <c r="E260" s="157" t="s">
        <v>3</v>
      </c>
      <c r="F260" s="158" t="s">
        <v>4075</v>
      </c>
      <c r="H260" s="159">
        <v>78</v>
      </c>
      <c r="I260" s="160"/>
      <c r="L260" s="155"/>
      <c r="M260" s="161"/>
      <c r="T260" s="162"/>
      <c r="AT260" s="157" t="s">
        <v>419</v>
      </c>
      <c r="AU260" s="157" t="s">
        <v>80</v>
      </c>
      <c r="AV260" s="12" t="s">
        <v>80</v>
      </c>
      <c r="AW260" s="12" t="s">
        <v>33</v>
      </c>
      <c r="AX260" s="12" t="s">
        <v>72</v>
      </c>
      <c r="AY260" s="157" t="s">
        <v>408</v>
      </c>
    </row>
    <row r="261" spans="2:65" s="14" customFormat="1">
      <c r="B261" s="170"/>
      <c r="D261" s="156" t="s">
        <v>419</v>
      </c>
      <c r="E261" s="171" t="s">
        <v>3</v>
      </c>
      <c r="F261" s="172" t="s">
        <v>451</v>
      </c>
      <c r="H261" s="173">
        <v>78</v>
      </c>
      <c r="I261" s="174"/>
      <c r="L261" s="170"/>
      <c r="M261" s="175"/>
      <c r="T261" s="176"/>
      <c r="AT261" s="171" t="s">
        <v>419</v>
      </c>
      <c r="AU261" s="171" t="s">
        <v>80</v>
      </c>
      <c r="AV261" s="14" t="s">
        <v>415</v>
      </c>
      <c r="AW261" s="14" t="s">
        <v>33</v>
      </c>
      <c r="AX261" s="14" t="s">
        <v>76</v>
      </c>
      <c r="AY261" s="171" t="s">
        <v>408</v>
      </c>
    </row>
    <row r="262" spans="2:65" s="12" customFormat="1">
      <c r="B262" s="155"/>
      <c r="D262" s="156" t="s">
        <v>419</v>
      </c>
      <c r="F262" s="158" t="s">
        <v>4076</v>
      </c>
      <c r="H262" s="159">
        <v>93.6</v>
      </c>
      <c r="I262" s="160"/>
      <c r="L262" s="155"/>
      <c r="M262" s="161"/>
      <c r="T262" s="162"/>
      <c r="AT262" s="157" t="s">
        <v>419</v>
      </c>
      <c r="AU262" s="157" t="s">
        <v>80</v>
      </c>
      <c r="AV262" s="12" t="s">
        <v>80</v>
      </c>
      <c r="AW262" s="12" t="s">
        <v>4</v>
      </c>
      <c r="AX262" s="12" t="s">
        <v>76</v>
      </c>
      <c r="AY262" s="157" t="s">
        <v>408</v>
      </c>
    </row>
    <row r="263" spans="2:65" s="1" customFormat="1" ht="55.5" customHeight="1">
      <c r="B263" s="137"/>
      <c r="C263" s="138" t="s">
        <v>698</v>
      </c>
      <c r="D263" s="138" t="s">
        <v>411</v>
      </c>
      <c r="E263" s="139" t="s">
        <v>4077</v>
      </c>
      <c r="F263" s="140" t="s">
        <v>4078</v>
      </c>
      <c r="G263" s="141" t="s">
        <v>650</v>
      </c>
      <c r="H263" s="142">
        <v>90</v>
      </c>
      <c r="I263" s="143"/>
      <c r="J263" s="144">
        <f>ROUND(I263*H263,2)</f>
        <v>0</v>
      </c>
      <c r="K263" s="140" t="s">
        <v>414</v>
      </c>
      <c r="L263" s="34"/>
      <c r="M263" s="145" t="s">
        <v>3</v>
      </c>
      <c r="N263" s="146" t="s">
        <v>43</v>
      </c>
      <c r="P263" s="147">
        <f>O263*H263</f>
        <v>0</v>
      </c>
      <c r="Q263" s="147">
        <v>9.0000000000000006E-5</v>
      </c>
      <c r="R263" s="147">
        <f>Q263*H263</f>
        <v>8.1000000000000013E-3</v>
      </c>
      <c r="S263" s="147">
        <v>0</v>
      </c>
      <c r="T263" s="148">
        <f>S263*H263</f>
        <v>0</v>
      </c>
      <c r="AR263" s="149" t="s">
        <v>98</v>
      </c>
      <c r="AT263" s="149" t="s">
        <v>411</v>
      </c>
      <c r="AU263" s="149" t="s">
        <v>80</v>
      </c>
      <c r="AY263" s="19" t="s">
        <v>408</v>
      </c>
      <c r="BE263" s="150">
        <f>IF(N263="základní",J263,0)</f>
        <v>0</v>
      </c>
      <c r="BF263" s="150">
        <f>IF(N263="snížená",J263,0)</f>
        <v>0</v>
      </c>
      <c r="BG263" s="150">
        <f>IF(N263="zákl. přenesená",J263,0)</f>
        <v>0</v>
      </c>
      <c r="BH263" s="150">
        <f>IF(N263="sníž. přenesená",J263,0)</f>
        <v>0</v>
      </c>
      <c r="BI263" s="150">
        <f>IF(N263="nulová",J263,0)</f>
        <v>0</v>
      </c>
      <c r="BJ263" s="19" t="s">
        <v>76</v>
      </c>
      <c r="BK263" s="150">
        <f>ROUND(I263*H263,2)</f>
        <v>0</v>
      </c>
      <c r="BL263" s="19" t="s">
        <v>98</v>
      </c>
      <c r="BM263" s="149" t="s">
        <v>4079</v>
      </c>
    </row>
    <row r="264" spans="2:65" s="1" customFormat="1">
      <c r="B264" s="34"/>
      <c r="D264" s="151" t="s">
        <v>417</v>
      </c>
      <c r="F264" s="152" t="s">
        <v>4080</v>
      </c>
      <c r="I264" s="153"/>
      <c r="L264" s="34"/>
      <c r="M264" s="154"/>
      <c r="T264" s="55"/>
      <c r="AT264" s="19" t="s">
        <v>417</v>
      </c>
      <c r="AU264" s="19" t="s">
        <v>80</v>
      </c>
    </row>
    <row r="265" spans="2:65" s="12" customFormat="1">
      <c r="B265" s="155"/>
      <c r="D265" s="156" t="s">
        <v>419</v>
      </c>
      <c r="E265" s="157" t="s">
        <v>3</v>
      </c>
      <c r="F265" s="158" t="s">
        <v>4081</v>
      </c>
      <c r="H265" s="159">
        <v>39</v>
      </c>
      <c r="I265" s="160"/>
      <c r="L265" s="155"/>
      <c r="M265" s="161"/>
      <c r="T265" s="162"/>
      <c r="AT265" s="157" t="s">
        <v>419</v>
      </c>
      <c r="AU265" s="157" t="s">
        <v>80</v>
      </c>
      <c r="AV265" s="12" t="s">
        <v>80</v>
      </c>
      <c r="AW265" s="12" t="s">
        <v>33</v>
      </c>
      <c r="AX265" s="12" t="s">
        <v>72</v>
      </c>
      <c r="AY265" s="157" t="s">
        <v>408</v>
      </c>
    </row>
    <row r="266" spans="2:65" s="12" customFormat="1">
      <c r="B266" s="155"/>
      <c r="D266" s="156" t="s">
        <v>419</v>
      </c>
      <c r="E266" s="157" t="s">
        <v>3</v>
      </c>
      <c r="F266" s="158" t="s">
        <v>4082</v>
      </c>
      <c r="H266" s="159">
        <v>30</v>
      </c>
      <c r="I266" s="160"/>
      <c r="L266" s="155"/>
      <c r="M266" s="161"/>
      <c r="T266" s="162"/>
      <c r="AT266" s="157" t="s">
        <v>419</v>
      </c>
      <c r="AU266" s="157" t="s">
        <v>80</v>
      </c>
      <c r="AV266" s="12" t="s">
        <v>80</v>
      </c>
      <c r="AW266" s="12" t="s">
        <v>33</v>
      </c>
      <c r="AX266" s="12" t="s">
        <v>72</v>
      </c>
      <c r="AY266" s="157" t="s">
        <v>408</v>
      </c>
    </row>
    <row r="267" spans="2:65" s="12" customFormat="1">
      <c r="B267" s="155"/>
      <c r="D267" s="156" t="s">
        <v>419</v>
      </c>
      <c r="E267" s="157" t="s">
        <v>3</v>
      </c>
      <c r="F267" s="158" t="s">
        <v>4083</v>
      </c>
      <c r="H267" s="159">
        <v>6</v>
      </c>
      <c r="I267" s="160"/>
      <c r="L267" s="155"/>
      <c r="M267" s="161"/>
      <c r="T267" s="162"/>
      <c r="AT267" s="157" t="s">
        <v>419</v>
      </c>
      <c r="AU267" s="157" t="s">
        <v>80</v>
      </c>
      <c r="AV267" s="12" t="s">
        <v>80</v>
      </c>
      <c r="AW267" s="12" t="s">
        <v>33</v>
      </c>
      <c r="AX267" s="12" t="s">
        <v>72</v>
      </c>
      <c r="AY267" s="157" t="s">
        <v>408</v>
      </c>
    </row>
    <row r="268" spans="2:65" s="14" customFormat="1">
      <c r="B268" s="170"/>
      <c r="D268" s="156" t="s">
        <v>419</v>
      </c>
      <c r="E268" s="171" t="s">
        <v>3</v>
      </c>
      <c r="F268" s="172" t="s">
        <v>451</v>
      </c>
      <c r="H268" s="173">
        <v>75</v>
      </c>
      <c r="I268" s="174"/>
      <c r="L268" s="170"/>
      <c r="M268" s="175"/>
      <c r="T268" s="176"/>
      <c r="AT268" s="171" t="s">
        <v>419</v>
      </c>
      <c r="AU268" s="171" t="s">
        <v>80</v>
      </c>
      <c r="AV268" s="14" t="s">
        <v>415</v>
      </c>
      <c r="AW268" s="14" t="s">
        <v>33</v>
      </c>
      <c r="AX268" s="14" t="s">
        <v>76</v>
      </c>
      <c r="AY268" s="171" t="s">
        <v>408</v>
      </c>
    </row>
    <row r="269" spans="2:65" s="12" customFormat="1">
      <c r="B269" s="155"/>
      <c r="D269" s="156" t="s">
        <v>419</v>
      </c>
      <c r="F269" s="158" t="s">
        <v>4084</v>
      </c>
      <c r="H269" s="159">
        <v>90</v>
      </c>
      <c r="I269" s="160"/>
      <c r="L269" s="155"/>
      <c r="M269" s="161"/>
      <c r="T269" s="162"/>
      <c r="AT269" s="157" t="s">
        <v>419</v>
      </c>
      <c r="AU269" s="157" t="s">
        <v>80</v>
      </c>
      <c r="AV269" s="12" t="s">
        <v>80</v>
      </c>
      <c r="AW269" s="12" t="s">
        <v>4</v>
      </c>
      <c r="AX269" s="12" t="s">
        <v>76</v>
      </c>
      <c r="AY269" s="157" t="s">
        <v>408</v>
      </c>
    </row>
    <row r="270" spans="2:65" s="1" customFormat="1" ht="55.5" customHeight="1">
      <c r="B270" s="137"/>
      <c r="C270" s="138" t="s">
        <v>703</v>
      </c>
      <c r="D270" s="138" t="s">
        <v>411</v>
      </c>
      <c r="E270" s="139" t="s">
        <v>4085</v>
      </c>
      <c r="F270" s="140" t="s">
        <v>4086</v>
      </c>
      <c r="G270" s="141" t="s">
        <v>650</v>
      </c>
      <c r="H270" s="142">
        <v>7.2</v>
      </c>
      <c r="I270" s="143"/>
      <c r="J270" s="144">
        <f>ROUND(I270*H270,2)</f>
        <v>0</v>
      </c>
      <c r="K270" s="140" t="s">
        <v>414</v>
      </c>
      <c r="L270" s="34"/>
      <c r="M270" s="145" t="s">
        <v>3</v>
      </c>
      <c r="N270" s="146" t="s">
        <v>43</v>
      </c>
      <c r="P270" s="147">
        <f>O270*H270</f>
        <v>0</v>
      </c>
      <c r="Q270" s="147">
        <v>1.2E-4</v>
      </c>
      <c r="R270" s="147">
        <f>Q270*H270</f>
        <v>8.6400000000000008E-4</v>
      </c>
      <c r="S270" s="147">
        <v>0</v>
      </c>
      <c r="T270" s="148">
        <f>S270*H270</f>
        <v>0</v>
      </c>
      <c r="AR270" s="149" t="s">
        <v>98</v>
      </c>
      <c r="AT270" s="149" t="s">
        <v>411</v>
      </c>
      <c r="AU270" s="149" t="s">
        <v>80</v>
      </c>
      <c r="AY270" s="19" t="s">
        <v>408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9" t="s">
        <v>76</v>
      </c>
      <c r="BK270" s="150">
        <f>ROUND(I270*H270,2)</f>
        <v>0</v>
      </c>
      <c r="BL270" s="19" t="s">
        <v>98</v>
      </c>
      <c r="BM270" s="149" t="s">
        <v>4087</v>
      </c>
    </row>
    <row r="271" spans="2:65" s="1" customFormat="1">
      <c r="B271" s="34"/>
      <c r="D271" s="151" t="s">
        <v>417</v>
      </c>
      <c r="F271" s="152" t="s">
        <v>4088</v>
      </c>
      <c r="I271" s="153"/>
      <c r="L271" s="34"/>
      <c r="M271" s="154"/>
      <c r="T271" s="55"/>
      <c r="AT271" s="19" t="s">
        <v>417</v>
      </c>
      <c r="AU271" s="19" t="s">
        <v>80</v>
      </c>
    </row>
    <row r="272" spans="2:65" s="12" customFormat="1">
      <c r="B272" s="155"/>
      <c r="D272" s="156" t="s">
        <v>419</v>
      </c>
      <c r="E272" s="157" t="s">
        <v>3</v>
      </c>
      <c r="F272" s="158" t="s">
        <v>4089</v>
      </c>
      <c r="H272" s="159">
        <v>6</v>
      </c>
      <c r="I272" s="160"/>
      <c r="L272" s="155"/>
      <c r="M272" s="161"/>
      <c r="T272" s="162"/>
      <c r="AT272" s="157" t="s">
        <v>419</v>
      </c>
      <c r="AU272" s="157" t="s">
        <v>80</v>
      </c>
      <c r="AV272" s="12" t="s">
        <v>80</v>
      </c>
      <c r="AW272" s="12" t="s">
        <v>33</v>
      </c>
      <c r="AX272" s="12" t="s">
        <v>72</v>
      </c>
      <c r="AY272" s="157" t="s">
        <v>408</v>
      </c>
    </row>
    <row r="273" spans="2:65" s="14" customFormat="1">
      <c r="B273" s="170"/>
      <c r="D273" s="156" t="s">
        <v>419</v>
      </c>
      <c r="E273" s="171" t="s">
        <v>3</v>
      </c>
      <c r="F273" s="172" t="s">
        <v>451</v>
      </c>
      <c r="H273" s="173">
        <v>6</v>
      </c>
      <c r="I273" s="174"/>
      <c r="L273" s="170"/>
      <c r="M273" s="175"/>
      <c r="T273" s="176"/>
      <c r="AT273" s="171" t="s">
        <v>419</v>
      </c>
      <c r="AU273" s="171" t="s">
        <v>80</v>
      </c>
      <c r="AV273" s="14" t="s">
        <v>415</v>
      </c>
      <c r="AW273" s="14" t="s">
        <v>33</v>
      </c>
      <c r="AX273" s="14" t="s">
        <v>76</v>
      </c>
      <c r="AY273" s="171" t="s">
        <v>408</v>
      </c>
    </row>
    <row r="274" spans="2:65" s="12" customFormat="1">
      <c r="B274" s="155"/>
      <c r="D274" s="156" t="s">
        <v>419</v>
      </c>
      <c r="F274" s="158" t="s">
        <v>3757</v>
      </c>
      <c r="H274" s="159">
        <v>7.2</v>
      </c>
      <c r="I274" s="160"/>
      <c r="L274" s="155"/>
      <c r="M274" s="161"/>
      <c r="T274" s="162"/>
      <c r="AT274" s="157" t="s">
        <v>419</v>
      </c>
      <c r="AU274" s="157" t="s">
        <v>80</v>
      </c>
      <c r="AV274" s="12" t="s">
        <v>80</v>
      </c>
      <c r="AW274" s="12" t="s">
        <v>4</v>
      </c>
      <c r="AX274" s="12" t="s">
        <v>76</v>
      </c>
      <c r="AY274" s="157" t="s">
        <v>408</v>
      </c>
    </row>
    <row r="275" spans="2:65" s="1" customFormat="1" ht="55.5" customHeight="1">
      <c r="B275" s="137"/>
      <c r="C275" s="138" t="s">
        <v>708</v>
      </c>
      <c r="D275" s="138" t="s">
        <v>411</v>
      </c>
      <c r="E275" s="139" t="s">
        <v>4090</v>
      </c>
      <c r="F275" s="140" t="s">
        <v>4091</v>
      </c>
      <c r="G275" s="141" t="s">
        <v>650</v>
      </c>
      <c r="H275" s="142">
        <v>84.6</v>
      </c>
      <c r="I275" s="143"/>
      <c r="J275" s="144">
        <f>ROUND(I275*H275,2)</f>
        <v>0</v>
      </c>
      <c r="K275" s="140" t="s">
        <v>414</v>
      </c>
      <c r="L275" s="34"/>
      <c r="M275" s="145" t="s">
        <v>3</v>
      </c>
      <c r="N275" s="146" t="s">
        <v>43</v>
      </c>
      <c r="P275" s="147">
        <f>O275*H275</f>
        <v>0</v>
      </c>
      <c r="Q275" s="147">
        <v>1.2E-4</v>
      </c>
      <c r="R275" s="147">
        <f>Q275*H275</f>
        <v>1.0152E-2</v>
      </c>
      <c r="S275" s="147">
        <v>0</v>
      </c>
      <c r="T275" s="148">
        <f>S275*H275</f>
        <v>0</v>
      </c>
      <c r="AR275" s="149" t="s">
        <v>98</v>
      </c>
      <c r="AT275" s="149" t="s">
        <v>411</v>
      </c>
      <c r="AU275" s="149" t="s">
        <v>80</v>
      </c>
      <c r="AY275" s="19" t="s">
        <v>408</v>
      </c>
      <c r="BE275" s="150">
        <f>IF(N275="základní",J275,0)</f>
        <v>0</v>
      </c>
      <c r="BF275" s="150">
        <f>IF(N275="snížená",J275,0)</f>
        <v>0</v>
      </c>
      <c r="BG275" s="150">
        <f>IF(N275="zákl. přenesená",J275,0)</f>
        <v>0</v>
      </c>
      <c r="BH275" s="150">
        <f>IF(N275="sníž. přenesená",J275,0)</f>
        <v>0</v>
      </c>
      <c r="BI275" s="150">
        <f>IF(N275="nulová",J275,0)</f>
        <v>0</v>
      </c>
      <c r="BJ275" s="19" t="s">
        <v>76</v>
      </c>
      <c r="BK275" s="150">
        <f>ROUND(I275*H275,2)</f>
        <v>0</v>
      </c>
      <c r="BL275" s="19" t="s">
        <v>98</v>
      </c>
      <c r="BM275" s="149" t="s">
        <v>4092</v>
      </c>
    </row>
    <row r="276" spans="2:65" s="1" customFormat="1">
      <c r="B276" s="34"/>
      <c r="D276" s="151" t="s">
        <v>417</v>
      </c>
      <c r="F276" s="152" t="s">
        <v>4093</v>
      </c>
      <c r="I276" s="153"/>
      <c r="L276" s="34"/>
      <c r="M276" s="154"/>
      <c r="T276" s="55"/>
      <c r="AT276" s="19" t="s">
        <v>417</v>
      </c>
      <c r="AU276" s="19" t="s">
        <v>80</v>
      </c>
    </row>
    <row r="277" spans="2:65" s="12" customFormat="1">
      <c r="B277" s="155"/>
      <c r="D277" s="156" t="s">
        <v>419</v>
      </c>
      <c r="E277" s="157" t="s">
        <v>3</v>
      </c>
      <c r="F277" s="158" t="s">
        <v>4094</v>
      </c>
      <c r="H277" s="159">
        <v>34.5</v>
      </c>
      <c r="I277" s="160"/>
      <c r="L277" s="155"/>
      <c r="M277" s="161"/>
      <c r="T277" s="162"/>
      <c r="AT277" s="157" t="s">
        <v>419</v>
      </c>
      <c r="AU277" s="157" t="s">
        <v>80</v>
      </c>
      <c r="AV277" s="12" t="s">
        <v>80</v>
      </c>
      <c r="AW277" s="12" t="s">
        <v>33</v>
      </c>
      <c r="AX277" s="12" t="s">
        <v>72</v>
      </c>
      <c r="AY277" s="157" t="s">
        <v>408</v>
      </c>
    </row>
    <row r="278" spans="2:65" s="12" customFormat="1">
      <c r="B278" s="155"/>
      <c r="D278" s="156" t="s">
        <v>419</v>
      </c>
      <c r="E278" s="157" t="s">
        <v>3</v>
      </c>
      <c r="F278" s="158" t="s">
        <v>4095</v>
      </c>
      <c r="H278" s="159">
        <v>36</v>
      </c>
      <c r="I278" s="160"/>
      <c r="L278" s="155"/>
      <c r="M278" s="161"/>
      <c r="T278" s="162"/>
      <c r="AT278" s="157" t="s">
        <v>419</v>
      </c>
      <c r="AU278" s="157" t="s">
        <v>80</v>
      </c>
      <c r="AV278" s="12" t="s">
        <v>80</v>
      </c>
      <c r="AW278" s="12" t="s">
        <v>33</v>
      </c>
      <c r="AX278" s="12" t="s">
        <v>72</v>
      </c>
      <c r="AY278" s="157" t="s">
        <v>408</v>
      </c>
    </row>
    <row r="279" spans="2:65" s="14" customFormat="1">
      <c r="B279" s="170"/>
      <c r="D279" s="156" t="s">
        <v>419</v>
      </c>
      <c r="E279" s="171" t="s">
        <v>3</v>
      </c>
      <c r="F279" s="172" t="s">
        <v>451</v>
      </c>
      <c r="H279" s="173">
        <v>70.5</v>
      </c>
      <c r="I279" s="174"/>
      <c r="L279" s="170"/>
      <c r="M279" s="175"/>
      <c r="T279" s="176"/>
      <c r="AT279" s="171" t="s">
        <v>419</v>
      </c>
      <c r="AU279" s="171" t="s">
        <v>80</v>
      </c>
      <c r="AV279" s="14" t="s">
        <v>415</v>
      </c>
      <c r="AW279" s="14" t="s">
        <v>33</v>
      </c>
      <c r="AX279" s="14" t="s">
        <v>76</v>
      </c>
      <c r="AY279" s="171" t="s">
        <v>408</v>
      </c>
    </row>
    <row r="280" spans="2:65" s="12" customFormat="1">
      <c r="B280" s="155"/>
      <c r="D280" s="156" t="s">
        <v>419</v>
      </c>
      <c r="F280" s="158" t="s">
        <v>4096</v>
      </c>
      <c r="H280" s="159">
        <v>84.6</v>
      </c>
      <c r="I280" s="160"/>
      <c r="L280" s="155"/>
      <c r="M280" s="161"/>
      <c r="T280" s="162"/>
      <c r="AT280" s="157" t="s">
        <v>419</v>
      </c>
      <c r="AU280" s="157" t="s">
        <v>80</v>
      </c>
      <c r="AV280" s="12" t="s">
        <v>80</v>
      </c>
      <c r="AW280" s="12" t="s">
        <v>4</v>
      </c>
      <c r="AX280" s="12" t="s">
        <v>76</v>
      </c>
      <c r="AY280" s="157" t="s">
        <v>408</v>
      </c>
    </row>
    <row r="281" spans="2:65" s="1" customFormat="1" ht="55.5" customHeight="1">
      <c r="B281" s="137"/>
      <c r="C281" s="138" t="s">
        <v>713</v>
      </c>
      <c r="D281" s="138" t="s">
        <v>411</v>
      </c>
      <c r="E281" s="139" t="s">
        <v>4097</v>
      </c>
      <c r="F281" s="140" t="s">
        <v>4098</v>
      </c>
      <c r="G281" s="141" t="s">
        <v>650</v>
      </c>
      <c r="H281" s="142">
        <v>28.8</v>
      </c>
      <c r="I281" s="143"/>
      <c r="J281" s="144">
        <f>ROUND(I281*H281,2)</f>
        <v>0</v>
      </c>
      <c r="K281" s="140" t="s">
        <v>414</v>
      </c>
      <c r="L281" s="34"/>
      <c r="M281" s="145" t="s">
        <v>3</v>
      </c>
      <c r="N281" s="146" t="s">
        <v>43</v>
      </c>
      <c r="P281" s="147">
        <f>O281*H281</f>
        <v>0</v>
      </c>
      <c r="Q281" s="147">
        <v>1.6000000000000001E-4</v>
      </c>
      <c r="R281" s="147">
        <f>Q281*H281</f>
        <v>4.6080000000000001E-3</v>
      </c>
      <c r="S281" s="147">
        <v>0</v>
      </c>
      <c r="T281" s="148">
        <f>S281*H281</f>
        <v>0</v>
      </c>
      <c r="AR281" s="149" t="s">
        <v>98</v>
      </c>
      <c r="AT281" s="149" t="s">
        <v>411</v>
      </c>
      <c r="AU281" s="149" t="s">
        <v>80</v>
      </c>
      <c r="AY281" s="19" t="s">
        <v>408</v>
      </c>
      <c r="BE281" s="150">
        <f>IF(N281="základní",J281,0)</f>
        <v>0</v>
      </c>
      <c r="BF281" s="150">
        <f>IF(N281="snížená",J281,0)</f>
        <v>0</v>
      </c>
      <c r="BG281" s="150">
        <f>IF(N281="zákl. přenesená",J281,0)</f>
        <v>0</v>
      </c>
      <c r="BH281" s="150">
        <f>IF(N281="sníž. přenesená",J281,0)</f>
        <v>0</v>
      </c>
      <c r="BI281" s="150">
        <f>IF(N281="nulová",J281,0)</f>
        <v>0</v>
      </c>
      <c r="BJ281" s="19" t="s">
        <v>76</v>
      </c>
      <c r="BK281" s="150">
        <f>ROUND(I281*H281,2)</f>
        <v>0</v>
      </c>
      <c r="BL281" s="19" t="s">
        <v>98</v>
      </c>
      <c r="BM281" s="149" t="s">
        <v>4099</v>
      </c>
    </row>
    <row r="282" spans="2:65" s="1" customFormat="1">
      <c r="B282" s="34"/>
      <c r="D282" s="151" t="s">
        <v>417</v>
      </c>
      <c r="F282" s="152" t="s">
        <v>4100</v>
      </c>
      <c r="I282" s="153"/>
      <c r="L282" s="34"/>
      <c r="M282" s="154"/>
      <c r="T282" s="55"/>
      <c r="AT282" s="19" t="s">
        <v>417</v>
      </c>
      <c r="AU282" s="19" t="s">
        <v>80</v>
      </c>
    </row>
    <row r="283" spans="2:65" s="12" customFormat="1">
      <c r="B283" s="155"/>
      <c r="D283" s="156" t="s">
        <v>419</v>
      </c>
      <c r="E283" s="157" t="s">
        <v>3</v>
      </c>
      <c r="F283" s="158" t="s">
        <v>4101</v>
      </c>
      <c r="H283" s="159">
        <v>24</v>
      </c>
      <c r="I283" s="160"/>
      <c r="L283" s="155"/>
      <c r="M283" s="161"/>
      <c r="T283" s="162"/>
      <c r="AT283" s="157" t="s">
        <v>419</v>
      </c>
      <c r="AU283" s="157" t="s">
        <v>80</v>
      </c>
      <c r="AV283" s="12" t="s">
        <v>80</v>
      </c>
      <c r="AW283" s="12" t="s">
        <v>33</v>
      </c>
      <c r="AX283" s="12" t="s">
        <v>72</v>
      </c>
      <c r="AY283" s="157" t="s">
        <v>408</v>
      </c>
    </row>
    <row r="284" spans="2:65" s="14" customFormat="1">
      <c r="B284" s="170"/>
      <c r="D284" s="156" t="s">
        <v>419</v>
      </c>
      <c r="E284" s="171" t="s">
        <v>3</v>
      </c>
      <c r="F284" s="172" t="s">
        <v>451</v>
      </c>
      <c r="H284" s="173">
        <v>24</v>
      </c>
      <c r="I284" s="174"/>
      <c r="L284" s="170"/>
      <c r="M284" s="175"/>
      <c r="T284" s="176"/>
      <c r="AT284" s="171" t="s">
        <v>419</v>
      </c>
      <c r="AU284" s="171" t="s">
        <v>80</v>
      </c>
      <c r="AV284" s="14" t="s">
        <v>415</v>
      </c>
      <c r="AW284" s="14" t="s">
        <v>33</v>
      </c>
      <c r="AX284" s="14" t="s">
        <v>76</v>
      </c>
      <c r="AY284" s="171" t="s">
        <v>408</v>
      </c>
    </row>
    <row r="285" spans="2:65" s="12" customFormat="1">
      <c r="B285" s="155"/>
      <c r="D285" s="156" t="s">
        <v>419</v>
      </c>
      <c r="F285" s="158" t="s">
        <v>4102</v>
      </c>
      <c r="H285" s="159">
        <v>28.8</v>
      </c>
      <c r="I285" s="160"/>
      <c r="L285" s="155"/>
      <c r="M285" s="161"/>
      <c r="T285" s="162"/>
      <c r="AT285" s="157" t="s">
        <v>419</v>
      </c>
      <c r="AU285" s="157" t="s">
        <v>80</v>
      </c>
      <c r="AV285" s="12" t="s">
        <v>80</v>
      </c>
      <c r="AW285" s="12" t="s">
        <v>4</v>
      </c>
      <c r="AX285" s="12" t="s">
        <v>76</v>
      </c>
      <c r="AY285" s="157" t="s">
        <v>408</v>
      </c>
    </row>
    <row r="286" spans="2:65" s="1" customFormat="1" ht="55.5" customHeight="1">
      <c r="B286" s="137"/>
      <c r="C286" s="138" t="s">
        <v>718</v>
      </c>
      <c r="D286" s="138" t="s">
        <v>411</v>
      </c>
      <c r="E286" s="139" t="s">
        <v>4103</v>
      </c>
      <c r="F286" s="140" t="s">
        <v>4104</v>
      </c>
      <c r="G286" s="141" t="s">
        <v>650</v>
      </c>
      <c r="H286" s="142">
        <v>37.799999999999997</v>
      </c>
      <c r="I286" s="143"/>
      <c r="J286" s="144">
        <f>ROUND(I286*H286,2)</f>
        <v>0</v>
      </c>
      <c r="K286" s="140" t="s">
        <v>414</v>
      </c>
      <c r="L286" s="34"/>
      <c r="M286" s="145" t="s">
        <v>3</v>
      </c>
      <c r="N286" s="146" t="s">
        <v>43</v>
      </c>
      <c r="P286" s="147">
        <f>O286*H286</f>
        <v>0</v>
      </c>
      <c r="Q286" s="147">
        <v>2.4000000000000001E-4</v>
      </c>
      <c r="R286" s="147">
        <f>Q286*H286</f>
        <v>9.0720000000000002E-3</v>
      </c>
      <c r="S286" s="147">
        <v>0</v>
      </c>
      <c r="T286" s="148">
        <f>S286*H286</f>
        <v>0</v>
      </c>
      <c r="AR286" s="149" t="s">
        <v>98</v>
      </c>
      <c r="AT286" s="149" t="s">
        <v>411</v>
      </c>
      <c r="AU286" s="149" t="s">
        <v>80</v>
      </c>
      <c r="AY286" s="19" t="s">
        <v>408</v>
      </c>
      <c r="BE286" s="150">
        <f>IF(N286="základní",J286,0)</f>
        <v>0</v>
      </c>
      <c r="BF286" s="150">
        <f>IF(N286="snížená",J286,0)</f>
        <v>0</v>
      </c>
      <c r="BG286" s="150">
        <f>IF(N286="zákl. přenesená",J286,0)</f>
        <v>0</v>
      </c>
      <c r="BH286" s="150">
        <f>IF(N286="sníž. přenesená",J286,0)</f>
        <v>0</v>
      </c>
      <c r="BI286" s="150">
        <f>IF(N286="nulová",J286,0)</f>
        <v>0</v>
      </c>
      <c r="BJ286" s="19" t="s">
        <v>76</v>
      </c>
      <c r="BK286" s="150">
        <f>ROUND(I286*H286,2)</f>
        <v>0</v>
      </c>
      <c r="BL286" s="19" t="s">
        <v>98</v>
      </c>
      <c r="BM286" s="149" t="s">
        <v>4105</v>
      </c>
    </row>
    <row r="287" spans="2:65" s="1" customFormat="1">
      <c r="B287" s="34"/>
      <c r="D287" s="151" t="s">
        <v>417</v>
      </c>
      <c r="F287" s="152" t="s">
        <v>4106</v>
      </c>
      <c r="I287" s="153"/>
      <c r="L287" s="34"/>
      <c r="M287" s="154"/>
      <c r="T287" s="55"/>
      <c r="AT287" s="19" t="s">
        <v>417</v>
      </c>
      <c r="AU287" s="19" t="s">
        <v>80</v>
      </c>
    </row>
    <row r="288" spans="2:65" s="12" customFormat="1">
      <c r="B288" s="155"/>
      <c r="D288" s="156" t="s">
        <v>419</v>
      </c>
      <c r="E288" s="157" t="s">
        <v>3</v>
      </c>
      <c r="F288" s="158" t="s">
        <v>4107</v>
      </c>
      <c r="H288" s="159">
        <v>6</v>
      </c>
      <c r="I288" s="160"/>
      <c r="L288" s="155"/>
      <c r="M288" s="161"/>
      <c r="T288" s="162"/>
      <c r="AT288" s="157" t="s">
        <v>419</v>
      </c>
      <c r="AU288" s="157" t="s">
        <v>80</v>
      </c>
      <c r="AV288" s="12" t="s">
        <v>80</v>
      </c>
      <c r="AW288" s="12" t="s">
        <v>33</v>
      </c>
      <c r="AX288" s="12" t="s">
        <v>72</v>
      </c>
      <c r="AY288" s="157" t="s">
        <v>408</v>
      </c>
    </row>
    <row r="289" spans="2:65" s="12" customFormat="1">
      <c r="B289" s="155"/>
      <c r="D289" s="156" t="s">
        <v>419</v>
      </c>
      <c r="E289" s="157" t="s">
        <v>3</v>
      </c>
      <c r="F289" s="158" t="s">
        <v>4108</v>
      </c>
      <c r="H289" s="159">
        <v>19.5</v>
      </c>
      <c r="I289" s="160"/>
      <c r="L289" s="155"/>
      <c r="M289" s="161"/>
      <c r="T289" s="162"/>
      <c r="AT289" s="157" t="s">
        <v>419</v>
      </c>
      <c r="AU289" s="157" t="s">
        <v>80</v>
      </c>
      <c r="AV289" s="12" t="s">
        <v>80</v>
      </c>
      <c r="AW289" s="12" t="s">
        <v>33</v>
      </c>
      <c r="AX289" s="12" t="s">
        <v>72</v>
      </c>
      <c r="AY289" s="157" t="s">
        <v>408</v>
      </c>
    </row>
    <row r="290" spans="2:65" s="12" customFormat="1">
      <c r="B290" s="155"/>
      <c r="D290" s="156" t="s">
        <v>419</v>
      </c>
      <c r="E290" s="157" t="s">
        <v>3</v>
      </c>
      <c r="F290" s="158" t="s">
        <v>4109</v>
      </c>
      <c r="H290" s="159">
        <v>6</v>
      </c>
      <c r="I290" s="160"/>
      <c r="L290" s="155"/>
      <c r="M290" s="161"/>
      <c r="T290" s="162"/>
      <c r="AT290" s="157" t="s">
        <v>419</v>
      </c>
      <c r="AU290" s="157" t="s">
        <v>80</v>
      </c>
      <c r="AV290" s="12" t="s">
        <v>80</v>
      </c>
      <c r="AW290" s="12" t="s">
        <v>33</v>
      </c>
      <c r="AX290" s="12" t="s">
        <v>72</v>
      </c>
      <c r="AY290" s="157" t="s">
        <v>408</v>
      </c>
    </row>
    <row r="291" spans="2:65" s="14" customFormat="1">
      <c r="B291" s="170"/>
      <c r="D291" s="156" t="s">
        <v>419</v>
      </c>
      <c r="E291" s="171" t="s">
        <v>3</v>
      </c>
      <c r="F291" s="172" t="s">
        <v>451</v>
      </c>
      <c r="H291" s="173">
        <v>31.5</v>
      </c>
      <c r="I291" s="174"/>
      <c r="L291" s="170"/>
      <c r="M291" s="175"/>
      <c r="T291" s="176"/>
      <c r="AT291" s="171" t="s">
        <v>419</v>
      </c>
      <c r="AU291" s="171" t="s">
        <v>80</v>
      </c>
      <c r="AV291" s="14" t="s">
        <v>415</v>
      </c>
      <c r="AW291" s="14" t="s">
        <v>33</v>
      </c>
      <c r="AX291" s="14" t="s">
        <v>76</v>
      </c>
      <c r="AY291" s="171" t="s">
        <v>408</v>
      </c>
    </row>
    <row r="292" spans="2:65" s="12" customFormat="1">
      <c r="B292" s="155"/>
      <c r="D292" s="156" t="s">
        <v>419</v>
      </c>
      <c r="F292" s="158" t="s">
        <v>4110</v>
      </c>
      <c r="H292" s="159">
        <v>37.799999999999997</v>
      </c>
      <c r="I292" s="160"/>
      <c r="L292" s="155"/>
      <c r="M292" s="161"/>
      <c r="T292" s="162"/>
      <c r="AT292" s="157" t="s">
        <v>419</v>
      </c>
      <c r="AU292" s="157" t="s">
        <v>80</v>
      </c>
      <c r="AV292" s="12" t="s">
        <v>80</v>
      </c>
      <c r="AW292" s="12" t="s">
        <v>4</v>
      </c>
      <c r="AX292" s="12" t="s">
        <v>76</v>
      </c>
      <c r="AY292" s="157" t="s">
        <v>408</v>
      </c>
    </row>
    <row r="293" spans="2:65" s="1" customFormat="1" ht="55.5" customHeight="1">
      <c r="B293" s="137"/>
      <c r="C293" s="138" t="s">
        <v>723</v>
      </c>
      <c r="D293" s="138" t="s">
        <v>411</v>
      </c>
      <c r="E293" s="139" t="s">
        <v>4111</v>
      </c>
      <c r="F293" s="140" t="s">
        <v>4112</v>
      </c>
      <c r="G293" s="141" t="s">
        <v>650</v>
      </c>
      <c r="H293" s="142">
        <v>1.8</v>
      </c>
      <c r="I293" s="143"/>
      <c r="J293" s="144">
        <f>ROUND(I293*H293,2)</f>
        <v>0</v>
      </c>
      <c r="K293" s="140" t="s">
        <v>414</v>
      </c>
      <c r="L293" s="34"/>
      <c r="M293" s="145" t="s">
        <v>3</v>
      </c>
      <c r="N293" s="146" t="s">
        <v>43</v>
      </c>
      <c r="P293" s="147">
        <f>O293*H293</f>
        <v>0</v>
      </c>
      <c r="Q293" s="147">
        <v>2.7E-4</v>
      </c>
      <c r="R293" s="147">
        <f>Q293*H293</f>
        <v>4.86E-4</v>
      </c>
      <c r="S293" s="147">
        <v>0</v>
      </c>
      <c r="T293" s="148">
        <f>S293*H293</f>
        <v>0</v>
      </c>
      <c r="AR293" s="149" t="s">
        <v>98</v>
      </c>
      <c r="AT293" s="149" t="s">
        <v>411</v>
      </c>
      <c r="AU293" s="149" t="s">
        <v>80</v>
      </c>
      <c r="AY293" s="19" t="s">
        <v>408</v>
      </c>
      <c r="BE293" s="150">
        <f>IF(N293="základní",J293,0)</f>
        <v>0</v>
      </c>
      <c r="BF293" s="150">
        <f>IF(N293="snížená",J293,0)</f>
        <v>0</v>
      </c>
      <c r="BG293" s="150">
        <f>IF(N293="zákl. přenesená",J293,0)</f>
        <v>0</v>
      </c>
      <c r="BH293" s="150">
        <f>IF(N293="sníž. přenesená",J293,0)</f>
        <v>0</v>
      </c>
      <c r="BI293" s="150">
        <f>IF(N293="nulová",J293,0)</f>
        <v>0</v>
      </c>
      <c r="BJ293" s="19" t="s">
        <v>76</v>
      </c>
      <c r="BK293" s="150">
        <f>ROUND(I293*H293,2)</f>
        <v>0</v>
      </c>
      <c r="BL293" s="19" t="s">
        <v>98</v>
      </c>
      <c r="BM293" s="149" t="s">
        <v>4113</v>
      </c>
    </row>
    <row r="294" spans="2:65" s="1" customFormat="1">
      <c r="B294" s="34"/>
      <c r="D294" s="151" t="s">
        <v>417</v>
      </c>
      <c r="F294" s="152" t="s">
        <v>4114</v>
      </c>
      <c r="I294" s="153"/>
      <c r="L294" s="34"/>
      <c r="M294" s="154"/>
      <c r="T294" s="55"/>
      <c r="AT294" s="19" t="s">
        <v>417</v>
      </c>
      <c r="AU294" s="19" t="s">
        <v>80</v>
      </c>
    </row>
    <row r="295" spans="2:65" s="12" customFormat="1">
      <c r="B295" s="155"/>
      <c r="D295" s="156" t="s">
        <v>419</v>
      </c>
      <c r="E295" s="157" t="s">
        <v>3</v>
      </c>
      <c r="F295" s="158" t="s">
        <v>4115</v>
      </c>
      <c r="H295" s="159">
        <v>1.5</v>
      </c>
      <c r="I295" s="160"/>
      <c r="L295" s="155"/>
      <c r="M295" s="161"/>
      <c r="T295" s="162"/>
      <c r="AT295" s="157" t="s">
        <v>419</v>
      </c>
      <c r="AU295" s="157" t="s">
        <v>80</v>
      </c>
      <c r="AV295" s="12" t="s">
        <v>80</v>
      </c>
      <c r="AW295" s="12" t="s">
        <v>33</v>
      </c>
      <c r="AX295" s="12" t="s">
        <v>72</v>
      </c>
      <c r="AY295" s="157" t="s">
        <v>408</v>
      </c>
    </row>
    <row r="296" spans="2:65" s="14" customFormat="1">
      <c r="B296" s="170"/>
      <c r="D296" s="156" t="s">
        <v>419</v>
      </c>
      <c r="E296" s="171" t="s">
        <v>3</v>
      </c>
      <c r="F296" s="172" t="s">
        <v>451</v>
      </c>
      <c r="H296" s="173">
        <v>1.5</v>
      </c>
      <c r="I296" s="174"/>
      <c r="L296" s="170"/>
      <c r="M296" s="175"/>
      <c r="T296" s="176"/>
      <c r="AT296" s="171" t="s">
        <v>419</v>
      </c>
      <c r="AU296" s="171" t="s">
        <v>80</v>
      </c>
      <c r="AV296" s="14" t="s">
        <v>415</v>
      </c>
      <c r="AW296" s="14" t="s">
        <v>33</v>
      </c>
      <c r="AX296" s="14" t="s">
        <v>76</v>
      </c>
      <c r="AY296" s="171" t="s">
        <v>408</v>
      </c>
    </row>
    <row r="297" spans="2:65" s="12" customFormat="1">
      <c r="B297" s="155"/>
      <c r="D297" s="156" t="s">
        <v>419</v>
      </c>
      <c r="F297" s="158" t="s">
        <v>4116</v>
      </c>
      <c r="H297" s="159">
        <v>1.8</v>
      </c>
      <c r="I297" s="160"/>
      <c r="L297" s="155"/>
      <c r="M297" s="161"/>
      <c r="T297" s="162"/>
      <c r="AT297" s="157" t="s">
        <v>419</v>
      </c>
      <c r="AU297" s="157" t="s">
        <v>80</v>
      </c>
      <c r="AV297" s="12" t="s">
        <v>80</v>
      </c>
      <c r="AW297" s="12" t="s">
        <v>4</v>
      </c>
      <c r="AX297" s="12" t="s">
        <v>76</v>
      </c>
      <c r="AY297" s="157" t="s">
        <v>408</v>
      </c>
    </row>
    <row r="298" spans="2:65" s="1" customFormat="1" ht="24.15" customHeight="1">
      <c r="B298" s="137"/>
      <c r="C298" s="138" t="s">
        <v>729</v>
      </c>
      <c r="D298" s="138" t="s">
        <v>411</v>
      </c>
      <c r="E298" s="139" t="s">
        <v>4117</v>
      </c>
      <c r="F298" s="140" t="s">
        <v>4118</v>
      </c>
      <c r="G298" s="141" t="s">
        <v>561</v>
      </c>
      <c r="H298" s="142">
        <v>35</v>
      </c>
      <c r="I298" s="143"/>
      <c r="J298" s="144">
        <f>ROUND(I298*H298,2)</f>
        <v>0</v>
      </c>
      <c r="K298" s="140" t="s">
        <v>414</v>
      </c>
      <c r="L298" s="34"/>
      <c r="M298" s="145" t="s">
        <v>3</v>
      </c>
      <c r="N298" s="146" t="s">
        <v>43</v>
      </c>
      <c r="P298" s="147">
        <f>O298*H298</f>
        <v>0</v>
      </c>
      <c r="Q298" s="147">
        <v>0</v>
      </c>
      <c r="R298" s="147">
        <f>Q298*H298</f>
        <v>0</v>
      </c>
      <c r="S298" s="147">
        <v>0</v>
      </c>
      <c r="T298" s="148">
        <f>S298*H298</f>
        <v>0</v>
      </c>
      <c r="AR298" s="149" t="s">
        <v>98</v>
      </c>
      <c r="AT298" s="149" t="s">
        <v>411</v>
      </c>
      <c r="AU298" s="149" t="s">
        <v>80</v>
      </c>
      <c r="AY298" s="19" t="s">
        <v>408</v>
      </c>
      <c r="BE298" s="150">
        <f>IF(N298="základní",J298,0)</f>
        <v>0</v>
      </c>
      <c r="BF298" s="150">
        <f>IF(N298="snížená",J298,0)</f>
        <v>0</v>
      </c>
      <c r="BG298" s="150">
        <f>IF(N298="zákl. přenesená",J298,0)</f>
        <v>0</v>
      </c>
      <c r="BH298" s="150">
        <f>IF(N298="sníž. přenesená",J298,0)</f>
        <v>0</v>
      </c>
      <c r="BI298" s="150">
        <f>IF(N298="nulová",J298,0)</f>
        <v>0</v>
      </c>
      <c r="BJ298" s="19" t="s">
        <v>76</v>
      </c>
      <c r="BK298" s="150">
        <f>ROUND(I298*H298,2)</f>
        <v>0</v>
      </c>
      <c r="BL298" s="19" t="s">
        <v>98</v>
      </c>
      <c r="BM298" s="149" t="s">
        <v>4119</v>
      </c>
    </row>
    <row r="299" spans="2:65" s="1" customFormat="1">
      <c r="B299" s="34"/>
      <c r="D299" s="151" t="s">
        <v>417</v>
      </c>
      <c r="F299" s="152" t="s">
        <v>4120</v>
      </c>
      <c r="I299" s="153"/>
      <c r="L299" s="34"/>
      <c r="M299" s="154"/>
      <c r="T299" s="55"/>
      <c r="AT299" s="19" t="s">
        <v>417</v>
      </c>
      <c r="AU299" s="19" t="s">
        <v>80</v>
      </c>
    </row>
    <row r="300" spans="2:65" s="12" customFormat="1">
      <c r="B300" s="155"/>
      <c r="D300" s="156" t="s">
        <v>419</v>
      </c>
      <c r="E300" s="157" t="s">
        <v>3</v>
      </c>
      <c r="F300" s="158" t="s">
        <v>4121</v>
      </c>
      <c r="H300" s="159">
        <v>12</v>
      </c>
      <c r="I300" s="160"/>
      <c r="L300" s="155"/>
      <c r="M300" s="161"/>
      <c r="T300" s="162"/>
      <c r="AT300" s="157" t="s">
        <v>419</v>
      </c>
      <c r="AU300" s="157" t="s">
        <v>80</v>
      </c>
      <c r="AV300" s="12" t="s">
        <v>80</v>
      </c>
      <c r="AW300" s="12" t="s">
        <v>33</v>
      </c>
      <c r="AX300" s="12" t="s">
        <v>72</v>
      </c>
      <c r="AY300" s="157" t="s">
        <v>408</v>
      </c>
    </row>
    <row r="301" spans="2:65" s="12" customFormat="1">
      <c r="B301" s="155"/>
      <c r="D301" s="156" t="s">
        <v>419</v>
      </c>
      <c r="E301" s="157" t="s">
        <v>3</v>
      </c>
      <c r="F301" s="158" t="s">
        <v>4122</v>
      </c>
      <c r="H301" s="159">
        <v>4</v>
      </c>
      <c r="I301" s="160"/>
      <c r="L301" s="155"/>
      <c r="M301" s="161"/>
      <c r="T301" s="162"/>
      <c r="AT301" s="157" t="s">
        <v>419</v>
      </c>
      <c r="AU301" s="157" t="s">
        <v>80</v>
      </c>
      <c r="AV301" s="12" t="s">
        <v>80</v>
      </c>
      <c r="AW301" s="12" t="s">
        <v>33</v>
      </c>
      <c r="AX301" s="12" t="s">
        <v>72</v>
      </c>
      <c r="AY301" s="157" t="s">
        <v>408</v>
      </c>
    </row>
    <row r="302" spans="2:65" s="12" customFormat="1">
      <c r="B302" s="155"/>
      <c r="D302" s="156" t="s">
        <v>419</v>
      </c>
      <c r="E302" s="157" t="s">
        <v>3</v>
      </c>
      <c r="F302" s="158" t="s">
        <v>3973</v>
      </c>
      <c r="H302" s="159">
        <v>2</v>
      </c>
      <c r="I302" s="160"/>
      <c r="L302" s="155"/>
      <c r="M302" s="161"/>
      <c r="T302" s="162"/>
      <c r="AT302" s="157" t="s">
        <v>419</v>
      </c>
      <c r="AU302" s="157" t="s">
        <v>80</v>
      </c>
      <c r="AV302" s="12" t="s">
        <v>80</v>
      </c>
      <c r="AW302" s="12" t="s">
        <v>33</v>
      </c>
      <c r="AX302" s="12" t="s">
        <v>72</v>
      </c>
      <c r="AY302" s="157" t="s">
        <v>408</v>
      </c>
    </row>
    <row r="303" spans="2:65" s="12" customFormat="1">
      <c r="B303" s="155"/>
      <c r="D303" s="156" t="s">
        <v>419</v>
      </c>
      <c r="E303" s="157" t="s">
        <v>3</v>
      </c>
      <c r="F303" s="158" t="s">
        <v>4123</v>
      </c>
      <c r="H303" s="159">
        <v>1</v>
      </c>
      <c r="I303" s="160"/>
      <c r="L303" s="155"/>
      <c r="M303" s="161"/>
      <c r="T303" s="162"/>
      <c r="AT303" s="157" t="s">
        <v>419</v>
      </c>
      <c r="AU303" s="157" t="s">
        <v>80</v>
      </c>
      <c r="AV303" s="12" t="s">
        <v>80</v>
      </c>
      <c r="AW303" s="12" t="s">
        <v>33</v>
      </c>
      <c r="AX303" s="12" t="s">
        <v>72</v>
      </c>
      <c r="AY303" s="157" t="s">
        <v>408</v>
      </c>
    </row>
    <row r="304" spans="2:65" s="12" customFormat="1">
      <c r="B304" s="155"/>
      <c r="D304" s="156" t="s">
        <v>419</v>
      </c>
      <c r="E304" s="157" t="s">
        <v>3</v>
      </c>
      <c r="F304" s="158" t="s">
        <v>4124</v>
      </c>
      <c r="H304" s="159">
        <v>2</v>
      </c>
      <c r="I304" s="160"/>
      <c r="L304" s="155"/>
      <c r="M304" s="161"/>
      <c r="T304" s="162"/>
      <c r="AT304" s="157" t="s">
        <v>419</v>
      </c>
      <c r="AU304" s="157" t="s">
        <v>80</v>
      </c>
      <c r="AV304" s="12" t="s">
        <v>80</v>
      </c>
      <c r="AW304" s="12" t="s">
        <v>33</v>
      </c>
      <c r="AX304" s="12" t="s">
        <v>72</v>
      </c>
      <c r="AY304" s="157" t="s">
        <v>408</v>
      </c>
    </row>
    <row r="305" spans="2:65" s="12" customFormat="1">
      <c r="B305" s="155"/>
      <c r="D305" s="156" t="s">
        <v>419</v>
      </c>
      <c r="E305" s="157" t="s">
        <v>3</v>
      </c>
      <c r="F305" s="158" t="s">
        <v>3979</v>
      </c>
      <c r="H305" s="159">
        <v>5</v>
      </c>
      <c r="I305" s="160"/>
      <c r="L305" s="155"/>
      <c r="M305" s="161"/>
      <c r="T305" s="162"/>
      <c r="AT305" s="157" t="s">
        <v>419</v>
      </c>
      <c r="AU305" s="157" t="s">
        <v>80</v>
      </c>
      <c r="AV305" s="12" t="s">
        <v>80</v>
      </c>
      <c r="AW305" s="12" t="s">
        <v>33</v>
      </c>
      <c r="AX305" s="12" t="s">
        <v>72</v>
      </c>
      <c r="AY305" s="157" t="s">
        <v>408</v>
      </c>
    </row>
    <row r="306" spans="2:65" s="12" customFormat="1">
      <c r="B306" s="155"/>
      <c r="D306" s="156" t="s">
        <v>419</v>
      </c>
      <c r="E306" s="157" t="s">
        <v>3</v>
      </c>
      <c r="F306" s="158" t="s">
        <v>3978</v>
      </c>
      <c r="H306" s="159">
        <v>2</v>
      </c>
      <c r="I306" s="160"/>
      <c r="L306" s="155"/>
      <c r="M306" s="161"/>
      <c r="T306" s="162"/>
      <c r="AT306" s="157" t="s">
        <v>419</v>
      </c>
      <c r="AU306" s="157" t="s">
        <v>80</v>
      </c>
      <c r="AV306" s="12" t="s">
        <v>80</v>
      </c>
      <c r="AW306" s="12" t="s">
        <v>33</v>
      </c>
      <c r="AX306" s="12" t="s">
        <v>72</v>
      </c>
      <c r="AY306" s="157" t="s">
        <v>408</v>
      </c>
    </row>
    <row r="307" spans="2:65" s="12" customFormat="1">
      <c r="B307" s="155"/>
      <c r="D307" s="156" t="s">
        <v>419</v>
      </c>
      <c r="E307" s="157" t="s">
        <v>3</v>
      </c>
      <c r="F307" s="158" t="s">
        <v>4125</v>
      </c>
      <c r="H307" s="159">
        <v>6</v>
      </c>
      <c r="I307" s="160"/>
      <c r="L307" s="155"/>
      <c r="M307" s="161"/>
      <c r="T307" s="162"/>
      <c r="AT307" s="157" t="s">
        <v>419</v>
      </c>
      <c r="AU307" s="157" t="s">
        <v>80</v>
      </c>
      <c r="AV307" s="12" t="s">
        <v>80</v>
      </c>
      <c r="AW307" s="12" t="s">
        <v>33</v>
      </c>
      <c r="AX307" s="12" t="s">
        <v>72</v>
      </c>
      <c r="AY307" s="157" t="s">
        <v>408</v>
      </c>
    </row>
    <row r="308" spans="2:65" s="12" customFormat="1">
      <c r="B308" s="155"/>
      <c r="D308" s="156" t="s">
        <v>419</v>
      </c>
      <c r="E308" s="157" t="s">
        <v>3</v>
      </c>
      <c r="F308" s="158" t="s">
        <v>4126</v>
      </c>
      <c r="H308" s="159">
        <v>1</v>
      </c>
      <c r="I308" s="160"/>
      <c r="L308" s="155"/>
      <c r="M308" s="161"/>
      <c r="T308" s="162"/>
      <c r="AT308" s="157" t="s">
        <v>419</v>
      </c>
      <c r="AU308" s="157" t="s">
        <v>80</v>
      </c>
      <c r="AV308" s="12" t="s">
        <v>80</v>
      </c>
      <c r="AW308" s="12" t="s">
        <v>33</v>
      </c>
      <c r="AX308" s="12" t="s">
        <v>72</v>
      </c>
      <c r="AY308" s="157" t="s">
        <v>408</v>
      </c>
    </row>
    <row r="309" spans="2:65" s="14" customFormat="1">
      <c r="B309" s="170"/>
      <c r="D309" s="156" t="s">
        <v>419</v>
      </c>
      <c r="E309" s="171" t="s">
        <v>3</v>
      </c>
      <c r="F309" s="172" t="s">
        <v>451</v>
      </c>
      <c r="H309" s="173">
        <v>35</v>
      </c>
      <c r="I309" s="174"/>
      <c r="L309" s="170"/>
      <c r="M309" s="175"/>
      <c r="T309" s="176"/>
      <c r="AT309" s="171" t="s">
        <v>419</v>
      </c>
      <c r="AU309" s="171" t="s">
        <v>80</v>
      </c>
      <c r="AV309" s="14" t="s">
        <v>415</v>
      </c>
      <c r="AW309" s="14" t="s">
        <v>33</v>
      </c>
      <c r="AX309" s="14" t="s">
        <v>76</v>
      </c>
      <c r="AY309" s="171" t="s">
        <v>408</v>
      </c>
    </row>
    <row r="310" spans="2:65" s="1" customFormat="1" ht="24.15" customHeight="1">
      <c r="B310" s="137"/>
      <c r="C310" s="138" t="s">
        <v>732</v>
      </c>
      <c r="D310" s="138" t="s">
        <v>411</v>
      </c>
      <c r="E310" s="139" t="s">
        <v>4127</v>
      </c>
      <c r="F310" s="140" t="s">
        <v>4128</v>
      </c>
      <c r="G310" s="141" t="s">
        <v>561</v>
      </c>
      <c r="H310" s="142">
        <v>34</v>
      </c>
      <c r="I310" s="143"/>
      <c r="J310" s="144">
        <f>ROUND(I310*H310,2)</f>
        <v>0</v>
      </c>
      <c r="K310" s="140" t="s">
        <v>414</v>
      </c>
      <c r="L310" s="34"/>
      <c r="M310" s="145" t="s">
        <v>3</v>
      </c>
      <c r="N310" s="146" t="s">
        <v>43</v>
      </c>
      <c r="P310" s="147">
        <f>O310*H310</f>
        <v>0</v>
      </c>
      <c r="Q310" s="147">
        <v>1.2999999999999999E-4</v>
      </c>
      <c r="R310" s="147">
        <f>Q310*H310</f>
        <v>4.4199999999999995E-3</v>
      </c>
      <c r="S310" s="147">
        <v>0</v>
      </c>
      <c r="T310" s="148">
        <f>S310*H310</f>
        <v>0</v>
      </c>
      <c r="AR310" s="149" t="s">
        <v>98</v>
      </c>
      <c r="AT310" s="149" t="s">
        <v>411</v>
      </c>
      <c r="AU310" s="149" t="s">
        <v>80</v>
      </c>
      <c r="AY310" s="19" t="s">
        <v>408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9" t="s">
        <v>76</v>
      </c>
      <c r="BK310" s="150">
        <f>ROUND(I310*H310,2)</f>
        <v>0</v>
      </c>
      <c r="BL310" s="19" t="s">
        <v>98</v>
      </c>
      <c r="BM310" s="149" t="s">
        <v>4129</v>
      </c>
    </row>
    <row r="311" spans="2:65" s="1" customFormat="1">
      <c r="B311" s="34"/>
      <c r="D311" s="151" t="s">
        <v>417</v>
      </c>
      <c r="F311" s="152" t="s">
        <v>4130</v>
      </c>
      <c r="I311" s="153"/>
      <c r="L311" s="34"/>
      <c r="M311" s="154"/>
      <c r="T311" s="55"/>
      <c r="AT311" s="19" t="s">
        <v>417</v>
      </c>
      <c r="AU311" s="19" t="s">
        <v>80</v>
      </c>
    </row>
    <row r="312" spans="2:65" s="12" customFormat="1">
      <c r="B312" s="155"/>
      <c r="D312" s="156" t="s">
        <v>419</v>
      </c>
      <c r="E312" s="157" t="s">
        <v>3</v>
      </c>
      <c r="F312" s="158" t="s">
        <v>4131</v>
      </c>
      <c r="H312" s="159">
        <v>12</v>
      </c>
      <c r="I312" s="160"/>
      <c r="L312" s="155"/>
      <c r="M312" s="161"/>
      <c r="T312" s="162"/>
      <c r="AT312" s="157" t="s">
        <v>419</v>
      </c>
      <c r="AU312" s="157" t="s">
        <v>80</v>
      </c>
      <c r="AV312" s="12" t="s">
        <v>80</v>
      </c>
      <c r="AW312" s="12" t="s">
        <v>33</v>
      </c>
      <c r="AX312" s="12" t="s">
        <v>72</v>
      </c>
      <c r="AY312" s="157" t="s">
        <v>408</v>
      </c>
    </row>
    <row r="313" spans="2:65" s="12" customFormat="1">
      <c r="B313" s="155"/>
      <c r="D313" s="156" t="s">
        <v>419</v>
      </c>
      <c r="E313" s="157" t="s">
        <v>3</v>
      </c>
      <c r="F313" s="158" t="s">
        <v>4122</v>
      </c>
      <c r="H313" s="159">
        <v>4</v>
      </c>
      <c r="I313" s="160"/>
      <c r="L313" s="155"/>
      <c r="M313" s="161"/>
      <c r="T313" s="162"/>
      <c r="AT313" s="157" t="s">
        <v>419</v>
      </c>
      <c r="AU313" s="157" t="s">
        <v>80</v>
      </c>
      <c r="AV313" s="12" t="s">
        <v>80</v>
      </c>
      <c r="AW313" s="12" t="s">
        <v>33</v>
      </c>
      <c r="AX313" s="12" t="s">
        <v>72</v>
      </c>
      <c r="AY313" s="157" t="s">
        <v>408</v>
      </c>
    </row>
    <row r="314" spans="2:65" s="12" customFormat="1">
      <c r="B314" s="155"/>
      <c r="D314" s="156" t="s">
        <v>419</v>
      </c>
      <c r="E314" s="157" t="s">
        <v>3</v>
      </c>
      <c r="F314" s="158" t="s">
        <v>4132</v>
      </c>
      <c r="H314" s="159">
        <v>2</v>
      </c>
      <c r="I314" s="160"/>
      <c r="L314" s="155"/>
      <c r="M314" s="161"/>
      <c r="T314" s="162"/>
      <c r="AT314" s="157" t="s">
        <v>419</v>
      </c>
      <c r="AU314" s="157" t="s">
        <v>80</v>
      </c>
      <c r="AV314" s="12" t="s">
        <v>80</v>
      </c>
      <c r="AW314" s="12" t="s">
        <v>33</v>
      </c>
      <c r="AX314" s="12" t="s">
        <v>72</v>
      </c>
      <c r="AY314" s="157" t="s">
        <v>408</v>
      </c>
    </row>
    <row r="315" spans="2:65" s="12" customFormat="1">
      <c r="B315" s="155"/>
      <c r="D315" s="156" t="s">
        <v>419</v>
      </c>
      <c r="E315" s="157" t="s">
        <v>3</v>
      </c>
      <c r="F315" s="158" t="s">
        <v>4123</v>
      </c>
      <c r="H315" s="159">
        <v>1</v>
      </c>
      <c r="I315" s="160"/>
      <c r="L315" s="155"/>
      <c r="M315" s="161"/>
      <c r="T315" s="162"/>
      <c r="AT315" s="157" t="s">
        <v>419</v>
      </c>
      <c r="AU315" s="157" t="s">
        <v>80</v>
      </c>
      <c r="AV315" s="12" t="s">
        <v>80</v>
      </c>
      <c r="AW315" s="12" t="s">
        <v>33</v>
      </c>
      <c r="AX315" s="12" t="s">
        <v>72</v>
      </c>
      <c r="AY315" s="157" t="s">
        <v>408</v>
      </c>
    </row>
    <row r="316" spans="2:65" s="12" customFormat="1">
      <c r="B316" s="155"/>
      <c r="D316" s="156" t="s">
        <v>419</v>
      </c>
      <c r="E316" s="157" t="s">
        <v>3</v>
      </c>
      <c r="F316" s="158" t="s">
        <v>4124</v>
      </c>
      <c r="H316" s="159">
        <v>2</v>
      </c>
      <c r="I316" s="160"/>
      <c r="L316" s="155"/>
      <c r="M316" s="161"/>
      <c r="T316" s="162"/>
      <c r="AT316" s="157" t="s">
        <v>419</v>
      </c>
      <c r="AU316" s="157" t="s">
        <v>80</v>
      </c>
      <c r="AV316" s="12" t="s">
        <v>80</v>
      </c>
      <c r="AW316" s="12" t="s">
        <v>33</v>
      </c>
      <c r="AX316" s="12" t="s">
        <v>72</v>
      </c>
      <c r="AY316" s="157" t="s">
        <v>408</v>
      </c>
    </row>
    <row r="317" spans="2:65" s="12" customFormat="1">
      <c r="B317" s="155"/>
      <c r="D317" s="156" t="s">
        <v>419</v>
      </c>
      <c r="E317" s="157" t="s">
        <v>3</v>
      </c>
      <c r="F317" s="158" t="s">
        <v>3979</v>
      </c>
      <c r="H317" s="159">
        <v>5</v>
      </c>
      <c r="I317" s="160"/>
      <c r="L317" s="155"/>
      <c r="M317" s="161"/>
      <c r="T317" s="162"/>
      <c r="AT317" s="157" t="s">
        <v>419</v>
      </c>
      <c r="AU317" s="157" t="s">
        <v>80</v>
      </c>
      <c r="AV317" s="12" t="s">
        <v>80</v>
      </c>
      <c r="AW317" s="12" t="s">
        <v>33</v>
      </c>
      <c r="AX317" s="12" t="s">
        <v>72</v>
      </c>
      <c r="AY317" s="157" t="s">
        <v>408</v>
      </c>
    </row>
    <row r="318" spans="2:65" s="12" customFormat="1">
      <c r="B318" s="155"/>
      <c r="D318" s="156" t="s">
        <v>419</v>
      </c>
      <c r="E318" s="157" t="s">
        <v>3</v>
      </c>
      <c r="F318" s="158" t="s">
        <v>3978</v>
      </c>
      <c r="H318" s="159">
        <v>2</v>
      </c>
      <c r="I318" s="160"/>
      <c r="L318" s="155"/>
      <c r="M318" s="161"/>
      <c r="T318" s="162"/>
      <c r="AT318" s="157" t="s">
        <v>419</v>
      </c>
      <c r="AU318" s="157" t="s">
        <v>80</v>
      </c>
      <c r="AV318" s="12" t="s">
        <v>80</v>
      </c>
      <c r="AW318" s="12" t="s">
        <v>33</v>
      </c>
      <c r="AX318" s="12" t="s">
        <v>72</v>
      </c>
      <c r="AY318" s="157" t="s">
        <v>408</v>
      </c>
    </row>
    <row r="319" spans="2:65" s="12" customFormat="1">
      <c r="B319" s="155"/>
      <c r="D319" s="156" t="s">
        <v>419</v>
      </c>
      <c r="E319" s="157" t="s">
        <v>3</v>
      </c>
      <c r="F319" s="158" t="s">
        <v>4125</v>
      </c>
      <c r="H319" s="159">
        <v>6</v>
      </c>
      <c r="I319" s="160"/>
      <c r="L319" s="155"/>
      <c r="M319" s="161"/>
      <c r="T319" s="162"/>
      <c r="AT319" s="157" t="s">
        <v>419</v>
      </c>
      <c r="AU319" s="157" t="s">
        <v>80</v>
      </c>
      <c r="AV319" s="12" t="s">
        <v>80</v>
      </c>
      <c r="AW319" s="12" t="s">
        <v>33</v>
      </c>
      <c r="AX319" s="12" t="s">
        <v>72</v>
      </c>
      <c r="AY319" s="157" t="s">
        <v>408</v>
      </c>
    </row>
    <row r="320" spans="2:65" s="14" customFormat="1">
      <c r="B320" s="170"/>
      <c r="D320" s="156" t="s">
        <v>419</v>
      </c>
      <c r="E320" s="171" t="s">
        <v>3</v>
      </c>
      <c r="F320" s="172" t="s">
        <v>451</v>
      </c>
      <c r="H320" s="173">
        <v>34</v>
      </c>
      <c r="I320" s="174"/>
      <c r="L320" s="170"/>
      <c r="M320" s="175"/>
      <c r="T320" s="176"/>
      <c r="AT320" s="171" t="s">
        <v>419</v>
      </c>
      <c r="AU320" s="171" t="s">
        <v>80</v>
      </c>
      <c r="AV320" s="14" t="s">
        <v>415</v>
      </c>
      <c r="AW320" s="14" t="s">
        <v>33</v>
      </c>
      <c r="AX320" s="14" t="s">
        <v>76</v>
      </c>
      <c r="AY320" s="171" t="s">
        <v>408</v>
      </c>
    </row>
    <row r="321" spans="2:65" s="1" customFormat="1" ht="37.799999999999997" customHeight="1">
      <c r="B321" s="137"/>
      <c r="C321" s="138" t="s">
        <v>737</v>
      </c>
      <c r="D321" s="138" t="s">
        <v>411</v>
      </c>
      <c r="E321" s="139" t="s">
        <v>4133</v>
      </c>
      <c r="F321" s="140" t="s">
        <v>4134</v>
      </c>
      <c r="G321" s="141" t="s">
        <v>561</v>
      </c>
      <c r="H321" s="142">
        <v>26</v>
      </c>
      <c r="I321" s="143"/>
      <c r="J321" s="144">
        <f>ROUND(I321*H321,2)</f>
        <v>0</v>
      </c>
      <c r="K321" s="140" t="s">
        <v>414</v>
      </c>
      <c r="L321" s="34"/>
      <c r="M321" s="145" t="s">
        <v>3</v>
      </c>
      <c r="N321" s="146" t="s">
        <v>43</v>
      </c>
      <c r="P321" s="147">
        <f>O321*H321</f>
        <v>0</v>
      </c>
      <c r="Q321" s="147">
        <v>6.0000000000000002E-5</v>
      </c>
      <c r="R321" s="147">
        <f>Q321*H321</f>
        <v>1.56E-3</v>
      </c>
      <c r="S321" s="147">
        <v>0</v>
      </c>
      <c r="T321" s="148">
        <f>S321*H321</f>
        <v>0</v>
      </c>
      <c r="AR321" s="149" t="s">
        <v>98</v>
      </c>
      <c r="AT321" s="149" t="s">
        <v>411</v>
      </c>
      <c r="AU321" s="149" t="s">
        <v>80</v>
      </c>
      <c r="AY321" s="19" t="s">
        <v>408</v>
      </c>
      <c r="BE321" s="150">
        <f>IF(N321="základní",J321,0)</f>
        <v>0</v>
      </c>
      <c r="BF321" s="150">
        <f>IF(N321="snížená",J321,0)</f>
        <v>0</v>
      </c>
      <c r="BG321" s="150">
        <f>IF(N321="zákl. přenesená",J321,0)</f>
        <v>0</v>
      </c>
      <c r="BH321" s="150">
        <f>IF(N321="sníž. přenesená",J321,0)</f>
        <v>0</v>
      </c>
      <c r="BI321" s="150">
        <f>IF(N321="nulová",J321,0)</f>
        <v>0</v>
      </c>
      <c r="BJ321" s="19" t="s">
        <v>76</v>
      </c>
      <c r="BK321" s="150">
        <f>ROUND(I321*H321,2)</f>
        <v>0</v>
      </c>
      <c r="BL321" s="19" t="s">
        <v>98</v>
      </c>
      <c r="BM321" s="149" t="s">
        <v>4135</v>
      </c>
    </row>
    <row r="322" spans="2:65" s="1" customFormat="1">
      <c r="B322" s="34"/>
      <c r="D322" s="151" t="s">
        <v>417</v>
      </c>
      <c r="F322" s="152" t="s">
        <v>4136</v>
      </c>
      <c r="I322" s="153"/>
      <c r="L322" s="34"/>
      <c r="M322" s="154"/>
      <c r="T322" s="55"/>
      <c r="AT322" s="19" t="s">
        <v>417</v>
      </c>
      <c r="AU322" s="19" t="s">
        <v>80</v>
      </c>
    </row>
    <row r="323" spans="2:65" s="12" customFormat="1">
      <c r="B323" s="155"/>
      <c r="D323" s="156" t="s">
        <v>419</v>
      </c>
      <c r="E323" s="157" t="s">
        <v>3</v>
      </c>
      <c r="F323" s="158" t="s">
        <v>4137</v>
      </c>
      <c r="H323" s="159">
        <v>26</v>
      </c>
      <c r="I323" s="160"/>
      <c r="L323" s="155"/>
      <c r="M323" s="161"/>
      <c r="T323" s="162"/>
      <c r="AT323" s="157" t="s">
        <v>419</v>
      </c>
      <c r="AU323" s="157" t="s">
        <v>80</v>
      </c>
      <c r="AV323" s="12" t="s">
        <v>80</v>
      </c>
      <c r="AW323" s="12" t="s">
        <v>33</v>
      </c>
      <c r="AX323" s="12" t="s">
        <v>76</v>
      </c>
      <c r="AY323" s="157" t="s">
        <v>408</v>
      </c>
    </row>
    <row r="324" spans="2:65" s="1" customFormat="1" ht="37.799999999999997" customHeight="1">
      <c r="B324" s="137"/>
      <c r="C324" s="138" t="s">
        <v>101</v>
      </c>
      <c r="D324" s="138" t="s">
        <v>411</v>
      </c>
      <c r="E324" s="139" t="s">
        <v>4138</v>
      </c>
      <c r="F324" s="140" t="s">
        <v>4139</v>
      </c>
      <c r="G324" s="141" t="s">
        <v>561</v>
      </c>
      <c r="H324" s="142">
        <v>16</v>
      </c>
      <c r="I324" s="143"/>
      <c r="J324" s="144">
        <f>ROUND(I324*H324,2)</f>
        <v>0</v>
      </c>
      <c r="K324" s="140" t="s">
        <v>414</v>
      </c>
      <c r="L324" s="34"/>
      <c r="M324" s="145" t="s">
        <v>3</v>
      </c>
      <c r="N324" s="146" t="s">
        <v>43</v>
      </c>
      <c r="P324" s="147">
        <f>O324*H324</f>
        <v>0</v>
      </c>
      <c r="Q324" s="147">
        <v>1E-4</v>
      </c>
      <c r="R324" s="147">
        <f>Q324*H324</f>
        <v>1.6000000000000001E-3</v>
      </c>
      <c r="S324" s="147">
        <v>0</v>
      </c>
      <c r="T324" s="148">
        <f>S324*H324</f>
        <v>0</v>
      </c>
      <c r="AR324" s="149" t="s">
        <v>98</v>
      </c>
      <c r="AT324" s="149" t="s">
        <v>411</v>
      </c>
      <c r="AU324" s="149" t="s">
        <v>80</v>
      </c>
      <c r="AY324" s="19" t="s">
        <v>408</v>
      </c>
      <c r="BE324" s="150">
        <f>IF(N324="základní",J324,0)</f>
        <v>0</v>
      </c>
      <c r="BF324" s="150">
        <f>IF(N324="snížená",J324,0)</f>
        <v>0</v>
      </c>
      <c r="BG324" s="150">
        <f>IF(N324="zákl. přenesená",J324,0)</f>
        <v>0</v>
      </c>
      <c r="BH324" s="150">
        <f>IF(N324="sníž. přenesená",J324,0)</f>
        <v>0</v>
      </c>
      <c r="BI324" s="150">
        <f>IF(N324="nulová",J324,0)</f>
        <v>0</v>
      </c>
      <c r="BJ324" s="19" t="s">
        <v>76</v>
      </c>
      <c r="BK324" s="150">
        <f>ROUND(I324*H324,2)</f>
        <v>0</v>
      </c>
      <c r="BL324" s="19" t="s">
        <v>98</v>
      </c>
      <c r="BM324" s="149" t="s">
        <v>4140</v>
      </c>
    </row>
    <row r="325" spans="2:65" s="1" customFormat="1">
      <c r="B325" s="34"/>
      <c r="D325" s="151" t="s">
        <v>417</v>
      </c>
      <c r="F325" s="152" t="s">
        <v>4141</v>
      </c>
      <c r="I325" s="153"/>
      <c r="L325" s="34"/>
      <c r="M325" s="154"/>
      <c r="T325" s="55"/>
      <c r="AT325" s="19" t="s">
        <v>417</v>
      </c>
      <c r="AU325" s="19" t="s">
        <v>80</v>
      </c>
    </row>
    <row r="326" spans="2:65" s="12" customFormat="1">
      <c r="B326" s="155"/>
      <c r="D326" s="156" t="s">
        <v>419</v>
      </c>
      <c r="E326" s="157" t="s">
        <v>3</v>
      </c>
      <c r="F326" s="158" t="s">
        <v>4142</v>
      </c>
      <c r="H326" s="159">
        <v>16</v>
      </c>
      <c r="I326" s="160"/>
      <c r="L326" s="155"/>
      <c r="M326" s="161"/>
      <c r="T326" s="162"/>
      <c r="AT326" s="157" t="s">
        <v>419</v>
      </c>
      <c r="AU326" s="157" t="s">
        <v>80</v>
      </c>
      <c r="AV326" s="12" t="s">
        <v>80</v>
      </c>
      <c r="AW326" s="12" t="s">
        <v>33</v>
      </c>
      <c r="AX326" s="12" t="s">
        <v>72</v>
      </c>
      <c r="AY326" s="157" t="s">
        <v>408</v>
      </c>
    </row>
    <row r="327" spans="2:65" s="14" customFormat="1">
      <c r="B327" s="170"/>
      <c r="D327" s="156" t="s">
        <v>419</v>
      </c>
      <c r="E327" s="171" t="s">
        <v>3</v>
      </c>
      <c r="F327" s="172" t="s">
        <v>451</v>
      </c>
      <c r="H327" s="173">
        <v>16</v>
      </c>
      <c r="I327" s="174"/>
      <c r="L327" s="170"/>
      <c r="M327" s="175"/>
      <c r="T327" s="176"/>
      <c r="AT327" s="171" t="s">
        <v>419</v>
      </c>
      <c r="AU327" s="171" t="s">
        <v>80</v>
      </c>
      <c r="AV327" s="14" t="s">
        <v>415</v>
      </c>
      <c r="AW327" s="14" t="s">
        <v>33</v>
      </c>
      <c r="AX327" s="14" t="s">
        <v>76</v>
      </c>
      <c r="AY327" s="171" t="s">
        <v>408</v>
      </c>
    </row>
    <row r="328" spans="2:65" s="1" customFormat="1" ht="37.799999999999997" customHeight="1">
      <c r="B328" s="137"/>
      <c r="C328" s="138" t="s">
        <v>749</v>
      </c>
      <c r="D328" s="138" t="s">
        <v>411</v>
      </c>
      <c r="E328" s="139" t="s">
        <v>4143</v>
      </c>
      <c r="F328" s="140" t="s">
        <v>4144</v>
      </c>
      <c r="G328" s="141" t="s">
        <v>561</v>
      </c>
      <c r="H328" s="142">
        <v>14</v>
      </c>
      <c r="I328" s="143"/>
      <c r="J328" s="144">
        <f>ROUND(I328*H328,2)</f>
        <v>0</v>
      </c>
      <c r="K328" s="140" t="s">
        <v>414</v>
      </c>
      <c r="L328" s="34"/>
      <c r="M328" s="145" t="s">
        <v>3</v>
      </c>
      <c r="N328" s="146" t="s">
        <v>43</v>
      </c>
      <c r="P328" s="147">
        <f>O328*H328</f>
        <v>0</v>
      </c>
      <c r="Q328" s="147">
        <v>1.8000000000000001E-4</v>
      </c>
      <c r="R328" s="147">
        <f>Q328*H328</f>
        <v>2.5200000000000001E-3</v>
      </c>
      <c r="S328" s="147">
        <v>0</v>
      </c>
      <c r="T328" s="148">
        <f>S328*H328</f>
        <v>0</v>
      </c>
      <c r="AR328" s="149" t="s">
        <v>98</v>
      </c>
      <c r="AT328" s="149" t="s">
        <v>411</v>
      </c>
      <c r="AU328" s="149" t="s">
        <v>80</v>
      </c>
      <c r="AY328" s="19" t="s">
        <v>408</v>
      </c>
      <c r="BE328" s="150">
        <f>IF(N328="základní",J328,0)</f>
        <v>0</v>
      </c>
      <c r="BF328" s="150">
        <f>IF(N328="snížená",J328,0)</f>
        <v>0</v>
      </c>
      <c r="BG328" s="150">
        <f>IF(N328="zákl. přenesená",J328,0)</f>
        <v>0</v>
      </c>
      <c r="BH328" s="150">
        <f>IF(N328="sníž. přenesená",J328,0)</f>
        <v>0</v>
      </c>
      <c r="BI328" s="150">
        <f>IF(N328="nulová",J328,0)</f>
        <v>0</v>
      </c>
      <c r="BJ328" s="19" t="s">
        <v>76</v>
      </c>
      <c r="BK328" s="150">
        <f>ROUND(I328*H328,2)</f>
        <v>0</v>
      </c>
      <c r="BL328" s="19" t="s">
        <v>98</v>
      </c>
      <c r="BM328" s="149" t="s">
        <v>4145</v>
      </c>
    </row>
    <row r="329" spans="2:65" s="1" customFormat="1">
      <c r="B329" s="34"/>
      <c r="D329" s="151" t="s">
        <v>417</v>
      </c>
      <c r="F329" s="152" t="s">
        <v>4146</v>
      </c>
      <c r="I329" s="153"/>
      <c r="L329" s="34"/>
      <c r="M329" s="154"/>
      <c r="T329" s="55"/>
      <c r="AT329" s="19" t="s">
        <v>417</v>
      </c>
      <c r="AU329" s="19" t="s">
        <v>80</v>
      </c>
    </row>
    <row r="330" spans="2:65" s="12" customFormat="1">
      <c r="B330" s="155"/>
      <c r="D330" s="156" t="s">
        <v>419</v>
      </c>
      <c r="E330" s="157" t="s">
        <v>3</v>
      </c>
      <c r="F330" s="158" t="s">
        <v>4147</v>
      </c>
      <c r="H330" s="159">
        <v>14</v>
      </c>
      <c r="I330" s="160"/>
      <c r="L330" s="155"/>
      <c r="M330" s="161"/>
      <c r="T330" s="162"/>
      <c r="AT330" s="157" t="s">
        <v>419</v>
      </c>
      <c r="AU330" s="157" t="s">
        <v>80</v>
      </c>
      <c r="AV330" s="12" t="s">
        <v>80</v>
      </c>
      <c r="AW330" s="12" t="s">
        <v>33</v>
      </c>
      <c r="AX330" s="12" t="s">
        <v>76</v>
      </c>
      <c r="AY330" s="157" t="s">
        <v>408</v>
      </c>
    </row>
    <row r="331" spans="2:65" s="1" customFormat="1" ht="37.799999999999997" customHeight="1">
      <c r="B331" s="137"/>
      <c r="C331" s="138" t="s">
        <v>104</v>
      </c>
      <c r="D331" s="138" t="s">
        <v>411</v>
      </c>
      <c r="E331" s="139" t="s">
        <v>4148</v>
      </c>
      <c r="F331" s="140" t="s">
        <v>4149</v>
      </c>
      <c r="G331" s="141" t="s">
        <v>561</v>
      </c>
      <c r="H331" s="142">
        <v>14</v>
      </c>
      <c r="I331" s="143"/>
      <c r="J331" s="144">
        <f>ROUND(I331*H331,2)</f>
        <v>0</v>
      </c>
      <c r="K331" s="140" t="s">
        <v>414</v>
      </c>
      <c r="L331" s="34"/>
      <c r="M331" s="145" t="s">
        <v>3</v>
      </c>
      <c r="N331" s="146" t="s">
        <v>43</v>
      </c>
      <c r="P331" s="147">
        <f>O331*H331</f>
        <v>0</v>
      </c>
      <c r="Q331" s="147">
        <v>2.9999999999999997E-4</v>
      </c>
      <c r="R331" s="147">
        <f>Q331*H331</f>
        <v>4.1999999999999997E-3</v>
      </c>
      <c r="S331" s="147">
        <v>0</v>
      </c>
      <c r="T331" s="148">
        <f>S331*H331</f>
        <v>0</v>
      </c>
      <c r="AR331" s="149" t="s">
        <v>98</v>
      </c>
      <c r="AT331" s="149" t="s">
        <v>411</v>
      </c>
      <c r="AU331" s="149" t="s">
        <v>80</v>
      </c>
      <c r="AY331" s="19" t="s">
        <v>408</v>
      </c>
      <c r="BE331" s="150">
        <f>IF(N331="základní",J331,0)</f>
        <v>0</v>
      </c>
      <c r="BF331" s="150">
        <f>IF(N331="snížená",J331,0)</f>
        <v>0</v>
      </c>
      <c r="BG331" s="150">
        <f>IF(N331="zákl. přenesená",J331,0)</f>
        <v>0</v>
      </c>
      <c r="BH331" s="150">
        <f>IF(N331="sníž. přenesená",J331,0)</f>
        <v>0</v>
      </c>
      <c r="BI331" s="150">
        <f>IF(N331="nulová",J331,0)</f>
        <v>0</v>
      </c>
      <c r="BJ331" s="19" t="s">
        <v>76</v>
      </c>
      <c r="BK331" s="150">
        <f>ROUND(I331*H331,2)</f>
        <v>0</v>
      </c>
      <c r="BL331" s="19" t="s">
        <v>98</v>
      </c>
      <c r="BM331" s="149" t="s">
        <v>4150</v>
      </c>
    </row>
    <row r="332" spans="2:65" s="1" customFormat="1">
      <c r="B332" s="34"/>
      <c r="D332" s="151" t="s">
        <v>417</v>
      </c>
      <c r="F332" s="152" t="s">
        <v>4151</v>
      </c>
      <c r="I332" s="153"/>
      <c r="L332" s="34"/>
      <c r="M332" s="154"/>
      <c r="T332" s="55"/>
      <c r="AT332" s="19" t="s">
        <v>417</v>
      </c>
      <c r="AU332" s="19" t="s">
        <v>80</v>
      </c>
    </row>
    <row r="333" spans="2:65" s="12" customFormat="1">
      <c r="B333" s="155"/>
      <c r="D333" s="156" t="s">
        <v>419</v>
      </c>
      <c r="E333" s="157" t="s">
        <v>3</v>
      </c>
      <c r="F333" s="158" t="s">
        <v>4152</v>
      </c>
      <c r="H333" s="159">
        <v>14</v>
      </c>
      <c r="I333" s="160"/>
      <c r="L333" s="155"/>
      <c r="M333" s="161"/>
      <c r="T333" s="162"/>
      <c r="AT333" s="157" t="s">
        <v>419</v>
      </c>
      <c r="AU333" s="157" t="s">
        <v>80</v>
      </c>
      <c r="AV333" s="12" t="s">
        <v>80</v>
      </c>
      <c r="AW333" s="12" t="s">
        <v>33</v>
      </c>
      <c r="AX333" s="12" t="s">
        <v>76</v>
      </c>
      <c r="AY333" s="157" t="s">
        <v>408</v>
      </c>
    </row>
    <row r="334" spans="2:65" s="1" customFormat="1" ht="24.15" customHeight="1">
      <c r="B334" s="137"/>
      <c r="C334" s="138" t="s">
        <v>768</v>
      </c>
      <c r="D334" s="138" t="s">
        <v>411</v>
      </c>
      <c r="E334" s="139" t="s">
        <v>4153</v>
      </c>
      <c r="F334" s="140" t="s">
        <v>4154</v>
      </c>
      <c r="G334" s="141" t="s">
        <v>561</v>
      </c>
      <c r="H334" s="142">
        <v>1</v>
      </c>
      <c r="I334" s="143"/>
      <c r="J334" s="144">
        <f>ROUND(I334*H334,2)</f>
        <v>0</v>
      </c>
      <c r="K334" s="140" t="s">
        <v>414</v>
      </c>
      <c r="L334" s="34"/>
      <c r="M334" s="145" t="s">
        <v>3</v>
      </c>
      <c r="N334" s="146" t="s">
        <v>43</v>
      </c>
      <c r="P334" s="147">
        <f>O334*H334</f>
        <v>0</v>
      </c>
      <c r="Q334" s="147">
        <v>2.7E-4</v>
      </c>
      <c r="R334" s="147">
        <f>Q334*H334</f>
        <v>2.7E-4</v>
      </c>
      <c r="S334" s="147">
        <v>0</v>
      </c>
      <c r="T334" s="148">
        <f>S334*H334</f>
        <v>0</v>
      </c>
      <c r="AR334" s="149" t="s">
        <v>98</v>
      </c>
      <c r="AT334" s="149" t="s">
        <v>411</v>
      </c>
      <c r="AU334" s="149" t="s">
        <v>80</v>
      </c>
      <c r="AY334" s="19" t="s">
        <v>408</v>
      </c>
      <c r="BE334" s="150">
        <f>IF(N334="základní",J334,0)</f>
        <v>0</v>
      </c>
      <c r="BF334" s="150">
        <f>IF(N334="snížená",J334,0)</f>
        <v>0</v>
      </c>
      <c r="BG334" s="150">
        <f>IF(N334="zákl. přenesená",J334,0)</f>
        <v>0</v>
      </c>
      <c r="BH334" s="150">
        <f>IF(N334="sníž. přenesená",J334,0)</f>
        <v>0</v>
      </c>
      <c r="BI334" s="150">
        <f>IF(N334="nulová",J334,0)</f>
        <v>0</v>
      </c>
      <c r="BJ334" s="19" t="s">
        <v>76</v>
      </c>
      <c r="BK334" s="150">
        <f>ROUND(I334*H334,2)</f>
        <v>0</v>
      </c>
      <c r="BL334" s="19" t="s">
        <v>98</v>
      </c>
      <c r="BM334" s="149" t="s">
        <v>4155</v>
      </c>
    </row>
    <row r="335" spans="2:65" s="1" customFormat="1">
      <c r="B335" s="34"/>
      <c r="D335" s="151" t="s">
        <v>417</v>
      </c>
      <c r="F335" s="152" t="s">
        <v>4156</v>
      </c>
      <c r="I335" s="153"/>
      <c r="L335" s="34"/>
      <c r="M335" s="154"/>
      <c r="T335" s="55"/>
      <c r="AT335" s="19" t="s">
        <v>417</v>
      </c>
      <c r="AU335" s="19" t="s">
        <v>80</v>
      </c>
    </row>
    <row r="336" spans="2:65" s="12" customFormat="1">
      <c r="B336" s="155"/>
      <c r="D336" s="156" t="s">
        <v>419</v>
      </c>
      <c r="E336" s="157" t="s">
        <v>3</v>
      </c>
      <c r="F336" s="158" t="s">
        <v>76</v>
      </c>
      <c r="H336" s="159">
        <v>1</v>
      </c>
      <c r="I336" s="160"/>
      <c r="L336" s="155"/>
      <c r="M336" s="161"/>
      <c r="T336" s="162"/>
      <c r="AT336" s="157" t="s">
        <v>419</v>
      </c>
      <c r="AU336" s="157" t="s">
        <v>80</v>
      </c>
      <c r="AV336" s="12" t="s">
        <v>80</v>
      </c>
      <c r="AW336" s="12" t="s">
        <v>33</v>
      </c>
      <c r="AX336" s="12" t="s">
        <v>76</v>
      </c>
      <c r="AY336" s="157" t="s">
        <v>408</v>
      </c>
    </row>
    <row r="337" spans="2:65" s="1" customFormat="1" ht="24.15" customHeight="1">
      <c r="B337" s="137"/>
      <c r="C337" s="138" t="s">
        <v>784</v>
      </c>
      <c r="D337" s="138" t="s">
        <v>411</v>
      </c>
      <c r="E337" s="139" t="s">
        <v>4157</v>
      </c>
      <c r="F337" s="140" t="s">
        <v>4158</v>
      </c>
      <c r="G337" s="141" t="s">
        <v>561</v>
      </c>
      <c r="H337" s="142">
        <v>1</v>
      </c>
      <c r="I337" s="143"/>
      <c r="J337" s="144">
        <f>ROUND(I337*H337,2)</f>
        <v>0</v>
      </c>
      <c r="K337" s="140" t="s">
        <v>414</v>
      </c>
      <c r="L337" s="34"/>
      <c r="M337" s="145" t="s">
        <v>3</v>
      </c>
      <c r="N337" s="146" t="s">
        <v>43</v>
      </c>
      <c r="P337" s="147">
        <f>O337*H337</f>
        <v>0</v>
      </c>
      <c r="Q337" s="147">
        <v>1.2E-4</v>
      </c>
      <c r="R337" s="147">
        <f>Q337*H337</f>
        <v>1.2E-4</v>
      </c>
      <c r="S337" s="147">
        <v>0</v>
      </c>
      <c r="T337" s="148">
        <f>S337*H337</f>
        <v>0</v>
      </c>
      <c r="AR337" s="149" t="s">
        <v>98</v>
      </c>
      <c r="AT337" s="149" t="s">
        <v>411</v>
      </c>
      <c r="AU337" s="149" t="s">
        <v>80</v>
      </c>
      <c r="AY337" s="19" t="s">
        <v>408</v>
      </c>
      <c r="BE337" s="150">
        <f>IF(N337="základní",J337,0)</f>
        <v>0</v>
      </c>
      <c r="BF337" s="150">
        <f>IF(N337="snížená",J337,0)</f>
        <v>0</v>
      </c>
      <c r="BG337" s="150">
        <f>IF(N337="zákl. přenesená",J337,0)</f>
        <v>0</v>
      </c>
      <c r="BH337" s="150">
        <f>IF(N337="sníž. přenesená",J337,0)</f>
        <v>0</v>
      </c>
      <c r="BI337" s="150">
        <f>IF(N337="nulová",J337,0)</f>
        <v>0</v>
      </c>
      <c r="BJ337" s="19" t="s">
        <v>76</v>
      </c>
      <c r="BK337" s="150">
        <f>ROUND(I337*H337,2)</f>
        <v>0</v>
      </c>
      <c r="BL337" s="19" t="s">
        <v>98</v>
      </c>
      <c r="BM337" s="149" t="s">
        <v>4159</v>
      </c>
    </row>
    <row r="338" spans="2:65" s="1" customFormat="1">
      <c r="B338" s="34"/>
      <c r="D338" s="151" t="s">
        <v>417</v>
      </c>
      <c r="F338" s="152" t="s">
        <v>4160</v>
      </c>
      <c r="I338" s="153"/>
      <c r="L338" s="34"/>
      <c r="M338" s="154"/>
      <c r="T338" s="55"/>
      <c r="AT338" s="19" t="s">
        <v>417</v>
      </c>
      <c r="AU338" s="19" t="s">
        <v>80</v>
      </c>
    </row>
    <row r="339" spans="2:65" s="12" customFormat="1">
      <c r="B339" s="155"/>
      <c r="D339" s="156" t="s">
        <v>419</v>
      </c>
      <c r="E339" s="157" t="s">
        <v>3</v>
      </c>
      <c r="F339" s="158" t="s">
        <v>76</v>
      </c>
      <c r="H339" s="159">
        <v>1</v>
      </c>
      <c r="I339" s="160"/>
      <c r="L339" s="155"/>
      <c r="M339" s="161"/>
      <c r="T339" s="162"/>
      <c r="AT339" s="157" t="s">
        <v>419</v>
      </c>
      <c r="AU339" s="157" t="s">
        <v>80</v>
      </c>
      <c r="AV339" s="12" t="s">
        <v>80</v>
      </c>
      <c r="AW339" s="12" t="s">
        <v>33</v>
      </c>
      <c r="AX339" s="12" t="s">
        <v>76</v>
      </c>
      <c r="AY339" s="157" t="s">
        <v>408</v>
      </c>
    </row>
    <row r="340" spans="2:65" s="1" customFormat="1" ht="24.15" customHeight="1">
      <c r="B340" s="137"/>
      <c r="C340" s="138" t="s">
        <v>803</v>
      </c>
      <c r="D340" s="138" t="s">
        <v>411</v>
      </c>
      <c r="E340" s="139" t="s">
        <v>4161</v>
      </c>
      <c r="F340" s="140" t="s">
        <v>4162</v>
      </c>
      <c r="G340" s="141" t="s">
        <v>561</v>
      </c>
      <c r="H340" s="142">
        <v>1</v>
      </c>
      <c r="I340" s="143"/>
      <c r="J340" s="144">
        <f>ROUND(I340*H340,2)</f>
        <v>0</v>
      </c>
      <c r="K340" s="140" t="s">
        <v>414</v>
      </c>
      <c r="L340" s="34"/>
      <c r="M340" s="145" t="s">
        <v>3</v>
      </c>
      <c r="N340" s="146" t="s">
        <v>43</v>
      </c>
      <c r="P340" s="147">
        <f>O340*H340</f>
        <v>0</v>
      </c>
      <c r="Q340" s="147">
        <v>5.1999999999999995E-4</v>
      </c>
      <c r="R340" s="147">
        <f>Q340*H340</f>
        <v>5.1999999999999995E-4</v>
      </c>
      <c r="S340" s="147">
        <v>0</v>
      </c>
      <c r="T340" s="148">
        <f>S340*H340</f>
        <v>0</v>
      </c>
      <c r="AR340" s="149" t="s">
        <v>98</v>
      </c>
      <c r="AT340" s="149" t="s">
        <v>411</v>
      </c>
      <c r="AU340" s="149" t="s">
        <v>80</v>
      </c>
      <c r="AY340" s="19" t="s">
        <v>408</v>
      </c>
      <c r="BE340" s="150">
        <f>IF(N340="základní",J340,0)</f>
        <v>0</v>
      </c>
      <c r="BF340" s="150">
        <f>IF(N340="snížená",J340,0)</f>
        <v>0</v>
      </c>
      <c r="BG340" s="150">
        <f>IF(N340="zákl. přenesená",J340,0)</f>
        <v>0</v>
      </c>
      <c r="BH340" s="150">
        <f>IF(N340="sníž. přenesená",J340,0)</f>
        <v>0</v>
      </c>
      <c r="BI340" s="150">
        <f>IF(N340="nulová",J340,0)</f>
        <v>0</v>
      </c>
      <c r="BJ340" s="19" t="s">
        <v>76</v>
      </c>
      <c r="BK340" s="150">
        <f>ROUND(I340*H340,2)</f>
        <v>0</v>
      </c>
      <c r="BL340" s="19" t="s">
        <v>98</v>
      </c>
      <c r="BM340" s="149" t="s">
        <v>4163</v>
      </c>
    </row>
    <row r="341" spans="2:65" s="1" customFormat="1">
      <c r="B341" s="34"/>
      <c r="D341" s="151" t="s">
        <v>417</v>
      </c>
      <c r="F341" s="152" t="s">
        <v>4164</v>
      </c>
      <c r="I341" s="153"/>
      <c r="L341" s="34"/>
      <c r="M341" s="154"/>
      <c r="T341" s="55"/>
      <c r="AT341" s="19" t="s">
        <v>417</v>
      </c>
      <c r="AU341" s="19" t="s">
        <v>80</v>
      </c>
    </row>
    <row r="342" spans="2:65" s="12" customFormat="1">
      <c r="B342" s="155"/>
      <c r="D342" s="156" t="s">
        <v>419</v>
      </c>
      <c r="E342" s="157" t="s">
        <v>3</v>
      </c>
      <c r="F342" s="158" t="s">
        <v>76</v>
      </c>
      <c r="H342" s="159">
        <v>1</v>
      </c>
      <c r="I342" s="160"/>
      <c r="L342" s="155"/>
      <c r="M342" s="161"/>
      <c r="T342" s="162"/>
      <c r="AT342" s="157" t="s">
        <v>419</v>
      </c>
      <c r="AU342" s="157" t="s">
        <v>80</v>
      </c>
      <c r="AV342" s="12" t="s">
        <v>80</v>
      </c>
      <c r="AW342" s="12" t="s">
        <v>33</v>
      </c>
      <c r="AX342" s="12" t="s">
        <v>76</v>
      </c>
      <c r="AY342" s="157" t="s">
        <v>408</v>
      </c>
    </row>
    <row r="343" spans="2:65" s="1" customFormat="1" ht="24.15" customHeight="1">
      <c r="B343" s="137"/>
      <c r="C343" s="138" t="s">
        <v>811</v>
      </c>
      <c r="D343" s="138" t="s">
        <v>411</v>
      </c>
      <c r="E343" s="139" t="s">
        <v>4165</v>
      </c>
      <c r="F343" s="140" t="s">
        <v>4166</v>
      </c>
      <c r="G343" s="141" t="s">
        <v>561</v>
      </c>
      <c r="H343" s="142">
        <v>1</v>
      </c>
      <c r="I343" s="143"/>
      <c r="J343" s="144">
        <f>ROUND(I343*H343,2)</f>
        <v>0</v>
      </c>
      <c r="K343" s="140" t="s">
        <v>414</v>
      </c>
      <c r="L343" s="34"/>
      <c r="M343" s="145" t="s">
        <v>3</v>
      </c>
      <c r="N343" s="146" t="s">
        <v>43</v>
      </c>
      <c r="P343" s="147">
        <f>O343*H343</f>
        <v>0</v>
      </c>
      <c r="Q343" s="147">
        <v>1.2E-4</v>
      </c>
      <c r="R343" s="147">
        <f>Q343*H343</f>
        <v>1.2E-4</v>
      </c>
      <c r="S343" s="147">
        <v>0</v>
      </c>
      <c r="T343" s="148">
        <f>S343*H343</f>
        <v>0</v>
      </c>
      <c r="AR343" s="149" t="s">
        <v>98</v>
      </c>
      <c r="AT343" s="149" t="s">
        <v>411</v>
      </c>
      <c r="AU343" s="149" t="s">
        <v>80</v>
      </c>
      <c r="AY343" s="19" t="s">
        <v>408</v>
      </c>
      <c r="BE343" s="150">
        <f>IF(N343="základní",J343,0)</f>
        <v>0</v>
      </c>
      <c r="BF343" s="150">
        <f>IF(N343="snížená",J343,0)</f>
        <v>0</v>
      </c>
      <c r="BG343" s="150">
        <f>IF(N343="zákl. přenesená",J343,0)</f>
        <v>0</v>
      </c>
      <c r="BH343" s="150">
        <f>IF(N343="sníž. přenesená",J343,0)</f>
        <v>0</v>
      </c>
      <c r="BI343" s="150">
        <f>IF(N343="nulová",J343,0)</f>
        <v>0</v>
      </c>
      <c r="BJ343" s="19" t="s">
        <v>76</v>
      </c>
      <c r="BK343" s="150">
        <f>ROUND(I343*H343,2)</f>
        <v>0</v>
      </c>
      <c r="BL343" s="19" t="s">
        <v>98</v>
      </c>
      <c r="BM343" s="149" t="s">
        <v>4167</v>
      </c>
    </row>
    <row r="344" spans="2:65" s="1" customFormat="1">
      <c r="B344" s="34"/>
      <c r="D344" s="151" t="s">
        <v>417</v>
      </c>
      <c r="F344" s="152" t="s">
        <v>4168</v>
      </c>
      <c r="I344" s="153"/>
      <c r="L344" s="34"/>
      <c r="M344" s="154"/>
      <c r="T344" s="55"/>
      <c r="AT344" s="19" t="s">
        <v>417</v>
      </c>
      <c r="AU344" s="19" t="s">
        <v>80</v>
      </c>
    </row>
    <row r="345" spans="2:65" s="12" customFormat="1">
      <c r="B345" s="155"/>
      <c r="D345" s="156" t="s">
        <v>419</v>
      </c>
      <c r="E345" s="157" t="s">
        <v>3</v>
      </c>
      <c r="F345" s="158" t="s">
        <v>76</v>
      </c>
      <c r="H345" s="159">
        <v>1</v>
      </c>
      <c r="I345" s="160"/>
      <c r="L345" s="155"/>
      <c r="M345" s="161"/>
      <c r="T345" s="162"/>
      <c r="AT345" s="157" t="s">
        <v>419</v>
      </c>
      <c r="AU345" s="157" t="s">
        <v>80</v>
      </c>
      <c r="AV345" s="12" t="s">
        <v>80</v>
      </c>
      <c r="AW345" s="12" t="s">
        <v>33</v>
      </c>
      <c r="AX345" s="12" t="s">
        <v>72</v>
      </c>
      <c r="AY345" s="157" t="s">
        <v>408</v>
      </c>
    </row>
    <row r="346" spans="2:65" s="14" customFormat="1">
      <c r="B346" s="170"/>
      <c r="D346" s="156" t="s">
        <v>419</v>
      </c>
      <c r="E346" s="171" t="s">
        <v>3</v>
      </c>
      <c r="F346" s="172" t="s">
        <v>451</v>
      </c>
      <c r="H346" s="173">
        <v>1</v>
      </c>
      <c r="I346" s="174"/>
      <c r="L346" s="170"/>
      <c r="M346" s="175"/>
      <c r="T346" s="176"/>
      <c r="AT346" s="171" t="s">
        <v>419</v>
      </c>
      <c r="AU346" s="171" t="s">
        <v>80</v>
      </c>
      <c r="AV346" s="14" t="s">
        <v>415</v>
      </c>
      <c r="AW346" s="14" t="s">
        <v>33</v>
      </c>
      <c r="AX346" s="14" t="s">
        <v>76</v>
      </c>
      <c r="AY346" s="171" t="s">
        <v>408</v>
      </c>
    </row>
    <row r="347" spans="2:65" s="1" customFormat="1" ht="24.15" customHeight="1">
      <c r="B347" s="137"/>
      <c r="C347" s="138" t="s">
        <v>820</v>
      </c>
      <c r="D347" s="138" t="s">
        <v>411</v>
      </c>
      <c r="E347" s="139" t="s">
        <v>4169</v>
      </c>
      <c r="F347" s="140" t="s">
        <v>4170</v>
      </c>
      <c r="G347" s="141" t="s">
        <v>561</v>
      </c>
      <c r="H347" s="142">
        <v>8</v>
      </c>
      <c r="I347" s="143"/>
      <c r="J347" s="144">
        <f>ROUND(I347*H347,2)</f>
        <v>0</v>
      </c>
      <c r="K347" s="140" t="s">
        <v>414</v>
      </c>
      <c r="L347" s="34"/>
      <c r="M347" s="145" t="s">
        <v>3</v>
      </c>
      <c r="N347" s="146" t="s">
        <v>43</v>
      </c>
      <c r="P347" s="147">
        <f>O347*H347</f>
        <v>0</v>
      </c>
      <c r="Q347" s="147">
        <v>2.3000000000000001E-4</v>
      </c>
      <c r="R347" s="147">
        <f>Q347*H347</f>
        <v>1.8400000000000001E-3</v>
      </c>
      <c r="S347" s="147">
        <v>0</v>
      </c>
      <c r="T347" s="148">
        <f>S347*H347</f>
        <v>0</v>
      </c>
      <c r="AR347" s="149" t="s">
        <v>98</v>
      </c>
      <c r="AT347" s="149" t="s">
        <v>411</v>
      </c>
      <c r="AU347" s="149" t="s">
        <v>80</v>
      </c>
      <c r="AY347" s="19" t="s">
        <v>408</v>
      </c>
      <c r="BE347" s="150">
        <f>IF(N347="základní",J347,0)</f>
        <v>0</v>
      </c>
      <c r="BF347" s="150">
        <f>IF(N347="snížená",J347,0)</f>
        <v>0</v>
      </c>
      <c r="BG347" s="150">
        <f>IF(N347="zákl. přenesená",J347,0)</f>
        <v>0</v>
      </c>
      <c r="BH347" s="150">
        <f>IF(N347="sníž. přenesená",J347,0)</f>
        <v>0</v>
      </c>
      <c r="BI347" s="150">
        <f>IF(N347="nulová",J347,0)</f>
        <v>0</v>
      </c>
      <c r="BJ347" s="19" t="s">
        <v>76</v>
      </c>
      <c r="BK347" s="150">
        <f>ROUND(I347*H347,2)</f>
        <v>0</v>
      </c>
      <c r="BL347" s="19" t="s">
        <v>98</v>
      </c>
      <c r="BM347" s="149" t="s">
        <v>4171</v>
      </c>
    </row>
    <row r="348" spans="2:65" s="1" customFormat="1">
      <c r="B348" s="34"/>
      <c r="D348" s="151" t="s">
        <v>417</v>
      </c>
      <c r="F348" s="152" t="s">
        <v>4172</v>
      </c>
      <c r="I348" s="153"/>
      <c r="L348" s="34"/>
      <c r="M348" s="154"/>
      <c r="T348" s="55"/>
      <c r="AT348" s="19" t="s">
        <v>417</v>
      </c>
      <c r="AU348" s="19" t="s">
        <v>80</v>
      </c>
    </row>
    <row r="349" spans="2:65" s="12" customFormat="1">
      <c r="B349" s="155"/>
      <c r="D349" s="156" t="s">
        <v>419</v>
      </c>
      <c r="E349" s="157" t="s">
        <v>3</v>
      </c>
      <c r="F349" s="158" t="s">
        <v>4173</v>
      </c>
      <c r="H349" s="159">
        <v>8</v>
      </c>
      <c r="I349" s="160"/>
      <c r="L349" s="155"/>
      <c r="M349" s="161"/>
      <c r="T349" s="162"/>
      <c r="AT349" s="157" t="s">
        <v>419</v>
      </c>
      <c r="AU349" s="157" t="s">
        <v>80</v>
      </c>
      <c r="AV349" s="12" t="s">
        <v>80</v>
      </c>
      <c r="AW349" s="12" t="s">
        <v>33</v>
      </c>
      <c r="AX349" s="12" t="s">
        <v>76</v>
      </c>
      <c r="AY349" s="157" t="s">
        <v>408</v>
      </c>
    </row>
    <row r="350" spans="2:65" s="1" customFormat="1" ht="24.15" customHeight="1">
      <c r="B350" s="137"/>
      <c r="C350" s="138" t="s">
        <v>827</v>
      </c>
      <c r="D350" s="138" t="s">
        <v>411</v>
      </c>
      <c r="E350" s="139" t="s">
        <v>4174</v>
      </c>
      <c r="F350" s="140" t="s">
        <v>4175</v>
      </c>
      <c r="G350" s="141" t="s">
        <v>561</v>
      </c>
      <c r="H350" s="142">
        <v>6</v>
      </c>
      <c r="I350" s="143"/>
      <c r="J350" s="144">
        <f>ROUND(I350*H350,2)</f>
        <v>0</v>
      </c>
      <c r="K350" s="140" t="s">
        <v>414</v>
      </c>
      <c r="L350" s="34"/>
      <c r="M350" s="145" t="s">
        <v>3</v>
      </c>
      <c r="N350" s="146" t="s">
        <v>43</v>
      </c>
      <c r="P350" s="147">
        <f>O350*H350</f>
        <v>0</v>
      </c>
      <c r="Q350" s="147">
        <v>3.5E-4</v>
      </c>
      <c r="R350" s="147">
        <f>Q350*H350</f>
        <v>2.0999999999999999E-3</v>
      </c>
      <c r="S350" s="147">
        <v>0</v>
      </c>
      <c r="T350" s="148">
        <f>S350*H350</f>
        <v>0</v>
      </c>
      <c r="AR350" s="149" t="s">
        <v>98</v>
      </c>
      <c r="AT350" s="149" t="s">
        <v>411</v>
      </c>
      <c r="AU350" s="149" t="s">
        <v>80</v>
      </c>
      <c r="AY350" s="19" t="s">
        <v>408</v>
      </c>
      <c r="BE350" s="150">
        <f>IF(N350="základní",J350,0)</f>
        <v>0</v>
      </c>
      <c r="BF350" s="150">
        <f>IF(N350="snížená",J350,0)</f>
        <v>0</v>
      </c>
      <c r="BG350" s="150">
        <f>IF(N350="zákl. přenesená",J350,0)</f>
        <v>0</v>
      </c>
      <c r="BH350" s="150">
        <f>IF(N350="sníž. přenesená",J350,0)</f>
        <v>0</v>
      </c>
      <c r="BI350" s="150">
        <f>IF(N350="nulová",J350,0)</f>
        <v>0</v>
      </c>
      <c r="BJ350" s="19" t="s">
        <v>76</v>
      </c>
      <c r="BK350" s="150">
        <f>ROUND(I350*H350,2)</f>
        <v>0</v>
      </c>
      <c r="BL350" s="19" t="s">
        <v>98</v>
      </c>
      <c r="BM350" s="149" t="s">
        <v>4176</v>
      </c>
    </row>
    <row r="351" spans="2:65" s="1" customFormat="1">
      <c r="B351" s="34"/>
      <c r="D351" s="151" t="s">
        <v>417</v>
      </c>
      <c r="F351" s="152" t="s">
        <v>4177</v>
      </c>
      <c r="I351" s="153"/>
      <c r="L351" s="34"/>
      <c r="M351" s="154"/>
      <c r="T351" s="55"/>
      <c r="AT351" s="19" t="s">
        <v>417</v>
      </c>
      <c r="AU351" s="19" t="s">
        <v>80</v>
      </c>
    </row>
    <row r="352" spans="2:65" s="12" customFormat="1">
      <c r="B352" s="155"/>
      <c r="D352" s="156" t="s">
        <v>419</v>
      </c>
      <c r="E352" s="157" t="s">
        <v>3</v>
      </c>
      <c r="F352" s="158" t="s">
        <v>452</v>
      </c>
      <c r="H352" s="159">
        <v>6</v>
      </c>
      <c r="I352" s="160"/>
      <c r="L352" s="155"/>
      <c r="M352" s="161"/>
      <c r="T352" s="162"/>
      <c r="AT352" s="157" t="s">
        <v>419</v>
      </c>
      <c r="AU352" s="157" t="s">
        <v>80</v>
      </c>
      <c r="AV352" s="12" t="s">
        <v>80</v>
      </c>
      <c r="AW352" s="12" t="s">
        <v>33</v>
      </c>
      <c r="AX352" s="12" t="s">
        <v>72</v>
      </c>
      <c r="AY352" s="157" t="s">
        <v>408</v>
      </c>
    </row>
    <row r="353" spans="2:65" s="14" customFormat="1">
      <c r="B353" s="170"/>
      <c r="D353" s="156" t="s">
        <v>419</v>
      </c>
      <c r="E353" s="171" t="s">
        <v>3</v>
      </c>
      <c r="F353" s="172" t="s">
        <v>451</v>
      </c>
      <c r="H353" s="173">
        <v>6</v>
      </c>
      <c r="I353" s="174"/>
      <c r="L353" s="170"/>
      <c r="M353" s="175"/>
      <c r="T353" s="176"/>
      <c r="AT353" s="171" t="s">
        <v>419</v>
      </c>
      <c r="AU353" s="171" t="s">
        <v>80</v>
      </c>
      <c r="AV353" s="14" t="s">
        <v>415</v>
      </c>
      <c r="AW353" s="14" t="s">
        <v>33</v>
      </c>
      <c r="AX353" s="14" t="s">
        <v>76</v>
      </c>
      <c r="AY353" s="171" t="s">
        <v>408</v>
      </c>
    </row>
    <row r="354" spans="2:65" s="1" customFormat="1" ht="24.15" customHeight="1">
      <c r="B354" s="137"/>
      <c r="C354" s="138" t="s">
        <v>838</v>
      </c>
      <c r="D354" s="138" t="s">
        <v>411</v>
      </c>
      <c r="E354" s="139" t="s">
        <v>4178</v>
      </c>
      <c r="F354" s="140" t="s">
        <v>4179</v>
      </c>
      <c r="G354" s="141" t="s">
        <v>561</v>
      </c>
      <c r="H354" s="142">
        <v>6</v>
      </c>
      <c r="I354" s="143"/>
      <c r="J354" s="144">
        <f>ROUND(I354*H354,2)</f>
        <v>0</v>
      </c>
      <c r="K354" s="140" t="s">
        <v>414</v>
      </c>
      <c r="L354" s="34"/>
      <c r="M354" s="145" t="s">
        <v>3</v>
      </c>
      <c r="N354" s="146" t="s">
        <v>43</v>
      </c>
      <c r="P354" s="147">
        <f>O354*H354</f>
        <v>0</v>
      </c>
      <c r="Q354" s="147">
        <v>5.5000000000000003E-4</v>
      </c>
      <c r="R354" s="147">
        <f>Q354*H354</f>
        <v>3.3E-3</v>
      </c>
      <c r="S354" s="147">
        <v>0</v>
      </c>
      <c r="T354" s="148">
        <f>S354*H354</f>
        <v>0</v>
      </c>
      <c r="AR354" s="149" t="s">
        <v>98</v>
      </c>
      <c r="AT354" s="149" t="s">
        <v>411</v>
      </c>
      <c r="AU354" s="149" t="s">
        <v>80</v>
      </c>
      <c r="AY354" s="19" t="s">
        <v>408</v>
      </c>
      <c r="BE354" s="150">
        <f>IF(N354="základní",J354,0)</f>
        <v>0</v>
      </c>
      <c r="BF354" s="150">
        <f>IF(N354="snížená",J354,0)</f>
        <v>0</v>
      </c>
      <c r="BG354" s="150">
        <f>IF(N354="zákl. přenesená",J354,0)</f>
        <v>0</v>
      </c>
      <c r="BH354" s="150">
        <f>IF(N354="sníž. přenesená",J354,0)</f>
        <v>0</v>
      </c>
      <c r="BI354" s="150">
        <f>IF(N354="nulová",J354,0)</f>
        <v>0</v>
      </c>
      <c r="BJ354" s="19" t="s">
        <v>76</v>
      </c>
      <c r="BK354" s="150">
        <f>ROUND(I354*H354,2)</f>
        <v>0</v>
      </c>
      <c r="BL354" s="19" t="s">
        <v>98</v>
      </c>
      <c r="BM354" s="149" t="s">
        <v>4180</v>
      </c>
    </row>
    <row r="355" spans="2:65" s="1" customFormat="1">
      <c r="B355" s="34"/>
      <c r="D355" s="151" t="s">
        <v>417</v>
      </c>
      <c r="F355" s="152" t="s">
        <v>4181</v>
      </c>
      <c r="I355" s="153"/>
      <c r="L355" s="34"/>
      <c r="M355" s="154"/>
      <c r="T355" s="55"/>
      <c r="AT355" s="19" t="s">
        <v>417</v>
      </c>
      <c r="AU355" s="19" t="s">
        <v>80</v>
      </c>
    </row>
    <row r="356" spans="2:65" s="12" customFormat="1">
      <c r="B356" s="155"/>
      <c r="D356" s="156" t="s">
        <v>419</v>
      </c>
      <c r="E356" s="157" t="s">
        <v>3</v>
      </c>
      <c r="F356" s="158" t="s">
        <v>4182</v>
      </c>
      <c r="H356" s="159">
        <v>6</v>
      </c>
      <c r="I356" s="160"/>
      <c r="L356" s="155"/>
      <c r="M356" s="161"/>
      <c r="T356" s="162"/>
      <c r="AT356" s="157" t="s">
        <v>419</v>
      </c>
      <c r="AU356" s="157" t="s">
        <v>80</v>
      </c>
      <c r="AV356" s="12" t="s">
        <v>80</v>
      </c>
      <c r="AW356" s="12" t="s">
        <v>33</v>
      </c>
      <c r="AX356" s="12" t="s">
        <v>76</v>
      </c>
      <c r="AY356" s="157" t="s">
        <v>408</v>
      </c>
    </row>
    <row r="357" spans="2:65" s="1" customFormat="1" ht="24.15" customHeight="1">
      <c r="B357" s="137"/>
      <c r="C357" s="138" t="s">
        <v>844</v>
      </c>
      <c r="D357" s="138" t="s">
        <v>411</v>
      </c>
      <c r="E357" s="139" t="s">
        <v>4183</v>
      </c>
      <c r="F357" s="140" t="s">
        <v>4184</v>
      </c>
      <c r="G357" s="141" t="s">
        <v>561</v>
      </c>
      <c r="H357" s="142">
        <v>4</v>
      </c>
      <c r="I357" s="143"/>
      <c r="J357" s="144">
        <f>ROUND(I357*H357,2)</f>
        <v>0</v>
      </c>
      <c r="K357" s="140" t="s">
        <v>414</v>
      </c>
      <c r="L357" s="34"/>
      <c r="M357" s="145" t="s">
        <v>3</v>
      </c>
      <c r="N357" s="146" t="s">
        <v>43</v>
      </c>
      <c r="P357" s="147">
        <f>O357*H357</f>
        <v>0</v>
      </c>
      <c r="Q357" s="147">
        <v>7.6000000000000004E-4</v>
      </c>
      <c r="R357" s="147">
        <f>Q357*H357</f>
        <v>3.0400000000000002E-3</v>
      </c>
      <c r="S357" s="147">
        <v>0</v>
      </c>
      <c r="T357" s="148">
        <f>S357*H357</f>
        <v>0</v>
      </c>
      <c r="AR357" s="149" t="s">
        <v>98</v>
      </c>
      <c r="AT357" s="149" t="s">
        <v>411</v>
      </c>
      <c r="AU357" s="149" t="s">
        <v>80</v>
      </c>
      <c r="AY357" s="19" t="s">
        <v>408</v>
      </c>
      <c r="BE357" s="150">
        <f>IF(N357="základní",J357,0)</f>
        <v>0</v>
      </c>
      <c r="BF357" s="150">
        <f>IF(N357="snížená",J357,0)</f>
        <v>0</v>
      </c>
      <c r="BG357" s="150">
        <f>IF(N357="zákl. přenesená",J357,0)</f>
        <v>0</v>
      </c>
      <c r="BH357" s="150">
        <f>IF(N357="sníž. přenesená",J357,0)</f>
        <v>0</v>
      </c>
      <c r="BI357" s="150">
        <f>IF(N357="nulová",J357,0)</f>
        <v>0</v>
      </c>
      <c r="BJ357" s="19" t="s">
        <v>76</v>
      </c>
      <c r="BK357" s="150">
        <f>ROUND(I357*H357,2)</f>
        <v>0</v>
      </c>
      <c r="BL357" s="19" t="s">
        <v>98</v>
      </c>
      <c r="BM357" s="149" t="s">
        <v>4185</v>
      </c>
    </row>
    <row r="358" spans="2:65" s="1" customFormat="1">
      <c r="B358" s="34"/>
      <c r="D358" s="151" t="s">
        <v>417</v>
      </c>
      <c r="F358" s="152" t="s">
        <v>4186</v>
      </c>
      <c r="I358" s="153"/>
      <c r="L358" s="34"/>
      <c r="M358" s="154"/>
      <c r="T358" s="55"/>
      <c r="AT358" s="19" t="s">
        <v>417</v>
      </c>
      <c r="AU358" s="19" t="s">
        <v>80</v>
      </c>
    </row>
    <row r="359" spans="2:65" s="12" customFormat="1">
      <c r="B359" s="155"/>
      <c r="D359" s="156" t="s">
        <v>419</v>
      </c>
      <c r="E359" s="157" t="s">
        <v>3</v>
      </c>
      <c r="F359" s="158" t="s">
        <v>4187</v>
      </c>
      <c r="H359" s="159">
        <v>4</v>
      </c>
      <c r="I359" s="160"/>
      <c r="L359" s="155"/>
      <c r="M359" s="161"/>
      <c r="T359" s="162"/>
      <c r="AT359" s="157" t="s">
        <v>419</v>
      </c>
      <c r="AU359" s="157" t="s">
        <v>80</v>
      </c>
      <c r="AV359" s="12" t="s">
        <v>80</v>
      </c>
      <c r="AW359" s="12" t="s">
        <v>33</v>
      </c>
      <c r="AX359" s="12" t="s">
        <v>76</v>
      </c>
      <c r="AY359" s="157" t="s">
        <v>408</v>
      </c>
    </row>
    <row r="360" spans="2:65" s="1" customFormat="1" ht="24.15" customHeight="1">
      <c r="B360" s="137"/>
      <c r="C360" s="138" t="s">
        <v>850</v>
      </c>
      <c r="D360" s="138" t="s">
        <v>411</v>
      </c>
      <c r="E360" s="139" t="s">
        <v>4188</v>
      </c>
      <c r="F360" s="140" t="s">
        <v>4189</v>
      </c>
      <c r="G360" s="141" t="s">
        <v>561</v>
      </c>
      <c r="H360" s="142">
        <v>3</v>
      </c>
      <c r="I360" s="143"/>
      <c r="J360" s="144">
        <f>ROUND(I360*H360,2)</f>
        <v>0</v>
      </c>
      <c r="K360" s="140" t="s">
        <v>414</v>
      </c>
      <c r="L360" s="34"/>
      <c r="M360" s="145" t="s">
        <v>3</v>
      </c>
      <c r="N360" s="146" t="s">
        <v>43</v>
      </c>
      <c r="P360" s="147">
        <f>O360*H360</f>
        <v>0</v>
      </c>
      <c r="Q360" s="147">
        <v>1.1900000000000001E-3</v>
      </c>
      <c r="R360" s="147">
        <f>Q360*H360</f>
        <v>3.5700000000000003E-3</v>
      </c>
      <c r="S360" s="147">
        <v>0</v>
      </c>
      <c r="T360" s="148">
        <f>S360*H360</f>
        <v>0</v>
      </c>
      <c r="AR360" s="149" t="s">
        <v>98</v>
      </c>
      <c r="AT360" s="149" t="s">
        <v>411</v>
      </c>
      <c r="AU360" s="149" t="s">
        <v>80</v>
      </c>
      <c r="AY360" s="19" t="s">
        <v>408</v>
      </c>
      <c r="BE360" s="150">
        <f>IF(N360="základní",J360,0)</f>
        <v>0</v>
      </c>
      <c r="BF360" s="150">
        <f>IF(N360="snížená",J360,0)</f>
        <v>0</v>
      </c>
      <c r="BG360" s="150">
        <f>IF(N360="zákl. přenesená",J360,0)</f>
        <v>0</v>
      </c>
      <c r="BH360" s="150">
        <f>IF(N360="sníž. přenesená",J360,0)</f>
        <v>0</v>
      </c>
      <c r="BI360" s="150">
        <f>IF(N360="nulová",J360,0)</f>
        <v>0</v>
      </c>
      <c r="BJ360" s="19" t="s">
        <v>76</v>
      </c>
      <c r="BK360" s="150">
        <f>ROUND(I360*H360,2)</f>
        <v>0</v>
      </c>
      <c r="BL360" s="19" t="s">
        <v>98</v>
      </c>
      <c r="BM360" s="149" t="s">
        <v>4190</v>
      </c>
    </row>
    <row r="361" spans="2:65" s="1" customFormat="1">
      <c r="B361" s="34"/>
      <c r="D361" s="151" t="s">
        <v>417</v>
      </c>
      <c r="F361" s="152" t="s">
        <v>4191</v>
      </c>
      <c r="I361" s="153"/>
      <c r="L361" s="34"/>
      <c r="M361" s="154"/>
      <c r="T361" s="55"/>
      <c r="AT361" s="19" t="s">
        <v>417</v>
      </c>
      <c r="AU361" s="19" t="s">
        <v>80</v>
      </c>
    </row>
    <row r="362" spans="2:65" s="12" customFormat="1">
      <c r="B362" s="155"/>
      <c r="D362" s="156" t="s">
        <v>419</v>
      </c>
      <c r="E362" s="157" t="s">
        <v>3</v>
      </c>
      <c r="F362" s="158" t="s">
        <v>4192</v>
      </c>
      <c r="H362" s="159">
        <v>3</v>
      </c>
      <c r="I362" s="160"/>
      <c r="L362" s="155"/>
      <c r="M362" s="161"/>
      <c r="T362" s="162"/>
      <c r="AT362" s="157" t="s">
        <v>419</v>
      </c>
      <c r="AU362" s="157" t="s">
        <v>80</v>
      </c>
      <c r="AV362" s="12" t="s">
        <v>80</v>
      </c>
      <c r="AW362" s="12" t="s">
        <v>33</v>
      </c>
      <c r="AX362" s="12" t="s">
        <v>76</v>
      </c>
      <c r="AY362" s="157" t="s">
        <v>408</v>
      </c>
    </row>
    <row r="363" spans="2:65" s="1" customFormat="1" ht="24.15" customHeight="1">
      <c r="B363" s="137"/>
      <c r="C363" s="138" t="s">
        <v>857</v>
      </c>
      <c r="D363" s="138" t="s">
        <v>411</v>
      </c>
      <c r="E363" s="139" t="s">
        <v>4193</v>
      </c>
      <c r="F363" s="140" t="s">
        <v>4194</v>
      </c>
      <c r="G363" s="141" t="s">
        <v>561</v>
      </c>
      <c r="H363" s="142">
        <v>1</v>
      </c>
      <c r="I363" s="143"/>
      <c r="J363" s="144">
        <f>ROUND(I363*H363,2)</f>
        <v>0</v>
      </c>
      <c r="K363" s="140" t="s">
        <v>414</v>
      </c>
      <c r="L363" s="34"/>
      <c r="M363" s="145" t="s">
        <v>3</v>
      </c>
      <c r="N363" s="146" t="s">
        <v>43</v>
      </c>
      <c r="P363" s="147">
        <f>O363*H363</f>
        <v>0</v>
      </c>
      <c r="Q363" s="147">
        <v>2.2000000000000001E-4</v>
      </c>
      <c r="R363" s="147">
        <f>Q363*H363</f>
        <v>2.2000000000000001E-4</v>
      </c>
      <c r="S363" s="147">
        <v>0</v>
      </c>
      <c r="T363" s="148">
        <f>S363*H363</f>
        <v>0</v>
      </c>
      <c r="AR363" s="149" t="s">
        <v>98</v>
      </c>
      <c r="AT363" s="149" t="s">
        <v>411</v>
      </c>
      <c r="AU363" s="149" t="s">
        <v>80</v>
      </c>
      <c r="AY363" s="19" t="s">
        <v>408</v>
      </c>
      <c r="BE363" s="150">
        <f>IF(N363="základní",J363,0)</f>
        <v>0</v>
      </c>
      <c r="BF363" s="150">
        <f>IF(N363="snížená",J363,0)</f>
        <v>0</v>
      </c>
      <c r="BG363" s="150">
        <f>IF(N363="zákl. přenesená",J363,0)</f>
        <v>0</v>
      </c>
      <c r="BH363" s="150">
        <f>IF(N363="sníž. přenesená",J363,0)</f>
        <v>0</v>
      </c>
      <c r="BI363" s="150">
        <f>IF(N363="nulová",J363,0)</f>
        <v>0</v>
      </c>
      <c r="BJ363" s="19" t="s">
        <v>76</v>
      </c>
      <c r="BK363" s="150">
        <f>ROUND(I363*H363,2)</f>
        <v>0</v>
      </c>
      <c r="BL363" s="19" t="s">
        <v>98</v>
      </c>
      <c r="BM363" s="149" t="s">
        <v>4195</v>
      </c>
    </row>
    <row r="364" spans="2:65" s="1" customFormat="1">
      <c r="B364" s="34"/>
      <c r="D364" s="151" t="s">
        <v>417</v>
      </c>
      <c r="F364" s="152" t="s">
        <v>4196</v>
      </c>
      <c r="I364" s="153"/>
      <c r="L364" s="34"/>
      <c r="M364" s="154"/>
      <c r="T364" s="55"/>
      <c r="AT364" s="19" t="s">
        <v>417</v>
      </c>
      <c r="AU364" s="19" t="s">
        <v>80</v>
      </c>
    </row>
    <row r="365" spans="2:65" s="12" customFormat="1">
      <c r="B365" s="155"/>
      <c r="D365" s="156" t="s">
        <v>419</v>
      </c>
      <c r="E365" s="157" t="s">
        <v>3</v>
      </c>
      <c r="F365" s="158" t="s">
        <v>76</v>
      </c>
      <c r="H365" s="159">
        <v>1</v>
      </c>
      <c r="I365" s="160"/>
      <c r="L365" s="155"/>
      <c r="M365" s="161"/>
      <c r="T365" s="162"/>
      <c r="AT365" s="157" t="s">
        <v>419</v>
      </c>
      <c r="AU365" s="157" t="s">
        <v>80</v>
      </c>
      <c r="AV365" s="12" t="s">
        <v>80</v>
      </c>
      <c r="AW365" s="12" t="s">
        <v>33</v>
      </c>
      <c r="AX365" s="12" t="s">
        <v>76</v>
      </c>
      <c r="AY365" s="157" t="s">
        <v>408</v>
      </c>
    </row>
    <row r="366" spans="2:65" s="1" customFormat="1" ht="37.799999999999997" customHeight="1">
      <c r="B366" s="137"/>
      <c r="C366" s="138" t="s">
        <v>863</v>
      </c>
      <c r="D366" s="138" t="s">
        <v>411</v>
      </c>
      <c r="E366" s="139" t="s">
        <v>4197</v>
      </c>
      <c r="F366" s="140" t="s">
        <v>4198</v>
      </c>
      <c r="G366" s="141" t="s">
        <v>561</v>
      </c>
      <c r="H366" s="142">
        <v>3</v>
      </c>
      <c r="I366" s="143"/>
      <c r="J366" s="144">
        <f>ROUND(I366*H366,2)</f>
        <v>0</v>
      </c>
      <c r="K366" s="140" t="s">
        <v>3327</v>
      </c>
      <c r="L366" s="34"/>
      <c r="M366" s="145" t="s">
        <v>3</v>
      </c>
      <c r="N366" s="146" t="s">
        <v>43</v>
      </c>
      <c r="P366" s="147">
        <f>O366*H366</f>
        <v>0</v>
      </c>
      <c r="Q366" s="147">
        <v>5.6999999999999998E-4</v>
      </c>
      <c r="R366" s="147">
        <f>Q366*H366</f>
        <v>1.7099999999999999E-3</v>
      </c>
      <c r="S366" s="147">
        <v>0</v>
      </c>
      <c r="T366" s="148">
        <f>S366*H366</f>
        <v>0</v>
      </c>
      <c r="AR366" s="149" t="s">
        <v>98</v>
      </c>
      <c r="AT366" s="149" t="s">
        <v>411</v>
      </c>
      <c r="AU366" s="149" t="s">
        <v>80</v>
      </c>
      <c r="AY366" s="19" t="s">
        <v>408</v>
      </c>
      <c r="BE366" s="150">
        <f>IF(N366="základní",J366,0)</f>
        <v>0</v>
      </c>
      <c r="BF366" s="150">
        <f>IF(N366="snížená",J366,0)</f>
        <v>0</v>
      </c>
      <c r="BG366" s="150">
        <f>IF(N366="zákl. přenesená",J366,0)</f>
        <v>0</v>
      </c>
      <c r="BH366" s="150">
        <f>IF(N366="sníž. přenesená",J366,0)</f>
        <v>0</v>
      </c>
      <c r="BI366" s="150">
        <f>IF(N366="nulová",J366,0)</f>
        <v>0</v>
      </c>
      <c r="BJ366" s="19" t="s">
        <v>76</v>
      </c>
      <c r="BK366" s="150">
        <f>ROUND(I366*H366,2)</f>
        <v>0</v>
      </c>
      <c r="BL366" s="19" t="s">
        <v>98</v>
      </c>
      <c r="BM366" s="149" t="s">
        <v>4199</v>
      </c>
    </row>
    <row r="367" spans="2:65" s="12" customFormat="1">
      <c r="B367" s="155"/>
      <c r="D367" s="156" t="s">
        <v>419</v>
      </c>
      <c r="E367" s="157" t="s">
        <v>3</v>
      </c>
      <c r="F367" s="158" t="s">
        <v>114</v>
      </c>
      <c r="H367" s="159">
        <v>3</v>
      </c>
      <c r="I367" s="160"/>
      <c r="L367" s="155"/>
      <c r="M367" s="161"/>
      <c r="T367" s="162"/>
      <c r="AT367" s="157" t="s">
        <v>419</v>
      </c>
      <c r="AU367" s="157" t="s">
        <v>80</v>
      </c>
      <c r="AV367" s="12" t="s">
        <v>80</v>
      </c>
      <c r="AW367" s="12" t="s">
        <v>33</v>
      </c>
      <c r="AX367" s="12" t="s">
        <v>76</v>
      </c>
      <c r="AY367" s="157" t="s">
        <v>408</v>
      </c>
    </row>
    <row r="368" spans="2:65" s="1" customFormat="1" ht="16.5" customHeight="1">
      <c r="B368" s="137"/>
      <c r="C368" s="138" t="s">
        <v>869</v>
      </c>
      <c r="D368" s="138" t="s">
        <v>411</v>
      </c>
      <c r="E368" s="139" t="s">
        <v>4200</v>
      </c>
      <c r="F368" s="140" t="s">
        <v>4201</v>
      </c>
      <c r="G368" s="141" t="s">
        <v>561</v>
      </c>
      <c r="H368" s="142">
        <v>1</v>
      </c>
      <c r="I368" s="143"/>
      <c r="J368" s="144">
        <f>ROUND(I368*H368,2)</f>
        <v>0</v>
      </c>
      <c r="K368" s="140" t="s">
        <v>3327</v>
      </c>
      <c r="L368" s="34"/>
      <c r="M368" s="145" t="s">
        <v>3</v>
      </c>
      <c r="N368" s="146" t="s">
        <v>43</v>
      </c>
      <c r="P368" s="147">
        <f>O368*H368</f>
        <v>0</v>
      </c>
      <c r="Q368" s="147">
        <v>4.2999999999999999E-4</v>
      </c>
      <c r="R368" s="147">
        <f>Q368*H368</f>
        <v>4.2999999999999999E-4</v>
      </c>
      <c r="S368" s="147">
        <v>0</v>
      </c>
      <c r="T368" s="148">
        <f>S368*H368</f>
        <v>0</v>
      </c>
      <c r="AR368" s="149" t="s">
        <v>98</v>
      </c>
      <c r="AT368" s="149" t="s">
        <v>411</v>
      </c>
      <c r="AU368" s="149" t="s">
        <v>80</v>
      </c>
      <c r="AY368" s="19" t="s">
        <v>408</v>
      </c>
      <c r="BE368" s="150">
        <f>IF(N368="základní",J368,0)</f>
        <v>0</v>
      </c>
      <c r="BF368" s="150">
        <f>IF(N368="snížená",J368,0)</f>
        <v>0</v>
      </c>
      <c r="BG368" s="150">
        <f>IF(N368="zákl. přenesená",J368,0)</f>
        <v>0</v>
      </c>
      <c r="BH368" s="150">
        <f>IF(N368="sníž. přenesená",J368,0)</f>
        <v>0</v>
      </c>
      <c r="BI368" s="150">
        <f>IF(N368="nulová",J368,0)</f>
        <v>0</v>
      </c>
      <c r="BJ368" s="19" t="s">
        <v>76</v>
      </c>
      <c r="BK368" s="150">
        <f>ROUND(I368*H368,2)</f>
        <v>0</v>
      </c>
      <c r="BL368" s="19" t="s">
        <v>98</v>
      </c>
      <c r="BM368" s="149" t="s">
        <v>4202</v>
      </c>
    </row>
    <row r="369" spans="2:65" s="12" customFormat="1">
      <c r="B369" s="155"/>
      <c r="D369" s="156" t="s">
        <v>419</v>
      </c>
      <c r="E369" s="157" t="s">
        <v>3</v>
      </c>
      <c r="F369" s="158" t="s">
        <v>76</v>
      </c>
      <c r="H369" s="159">
        <v>1</v>
      </c>
      <c r="I369" s="160"/>
      <c r="L369" s="155"/>
      <c r="M369" s="161"/>
      <c r="T369" s="162"/>
      <c r="AT369" s="157" t="s">
        <v>419</v>
      </c>
      <c r="AU369" s="157" t="s">
        <v>80</v>
      </c>
      <c r="AV369" s="12" t="s">
        <v>80</v>
      </c>
      <c r="AW369" s="12" t="s">
        <v>33</v>
      </c>
      <c r="AX369" s="12" t="s">
        <v>76</v>
      </c>
      <c r="AY369" s="157" t="s">
        <v>408</v>
      </c>
    </row>
    <row r="370" spans="2:65" s="1" customFormat="1" ht="33" customHeight="1">
      <c r="B370" s="137"/>
      <c r="C370" s="138" t="s">
        <v>875</v>
      </c>
      <c r="D370" s="138" t="s">
        <v>411</v>
      </c>
      <c r="E370" s="139" t="s">
        <v>4203</v>
      </c>
      <c r="F370" s="140" t="s">
        <v>4204</v>
      </c>
      <c r="G370" s="141" t="s">
        <v>561</v>
      </c>
      <c r="H370" s="142">
        <v>1</v>
      </c>
      <c r="I370" s="143"/>
      <c r="J370" s="144">
        <f>ROUND(I370*H370,2)</f>
        <v>0</v>
      </c>
      <c r="K370" s="140" t="s">
        <v>414</v>
      </c>
      <c r="L370" s="34"/>
      <c r="M370" s="145" t="s">
        <v>3</v>
      </c>
      <c r="N370" s="146" t="s">
        <v>43</v>
      </c>
      <c r="P370" s="147">
        <f>O370*H370</f>
        <v>0</v>
      </c>
      <c r="Q370" s="147">
        <v>3.0200000000000001E-2</v>
      </c>
      <c r="R370" s="147">
        <f>Q370*H370</f>
        <v>3.0200000000000001E-2</v>
      </c>
      <c r="S370" s="147">
        <v>0</v>
      </c>
      <c r="T370" s="148">
        <f>S370*H370</f>
        <v>0</v>
      </c>
      <c r="AR370" s="149" t="s">
        <v>98</v>
      </c>
      <c r="AT370" s="149" t="s">
        <v>411</v>
      </c>
      <c r="AU370" s="149" t="s">
        <v>80</v>
      </c>
      <c r="AY370" s="19" t="s">
        <v>408</v>
      </c>
      <c r="BE370" s="150">
        <f>IF(N370="základní",J370,0)</f>
        <v>0</v>
      </c>
      <c r="BF370" s="150">
        <f>IF(N370="snížená",J370,0)</f>
        <v>0</v>
      </c>
      <c r="BG370" s="150">
        <f>IF(N370="zákl. přenesená",J370,0)</f>
        <v>0</v>
      </c>
      <c r="BH370" s="150">
        <f>IF(N370="sníž. přenesená",J370,0)</f>
        <v>0</v>
      </c>
      <c r="BI370" s="150">
        <f>IF(N370="nulová",J370,0)</f>
        <v>0</v>
      </c>
      <c r="BJ370" s="19" t="s">
        <v>76</v>
      </c>
      <c r="BK370" s="150">
        <f>ROUND(I370*H370,2)</f>
        <v>0</v>
      </c>
      <c r="BL370" s="19" t="s">
        <v>98</v>
      </c>
      <c r="BM370" s="149" t="s">
        <v>4205</v>
      </c>
    </row>
    <row r="371" spans="2:65" s="1" customFormat="1">
      <c r="B371" s="34"/>
      <c r="D371" s="151" t="s">
        <v>417</v>
      </c>
      <c r="F371" s="152" t="s">
        <v>4206</v>
      </c>
      <c r="I371" s="153"/>
      <c r="L371" s="34"/>
      <c r="M371" s="154"/>
      <c r="T371" s="55"/>
      <c r="AT371" s="19" t="s">
        <v>417</v>
      </c>
      <c r="AU371" s="19" t="s">
        <v>80</v>
      </c>
    </row>
    <row r="372" spans="2:65" s="12" customFormat="1">
      <c r="B372" s="155"/>
      <c r="D372" s="156" t="s">
        <v>419</v>
      </c>
      <c r="E372" s="157" t="s">
        <v>3</v>
      </c>
      <c r="F372" s="158" t="s">
        <v>76</v>
      </c>
      <c r="H372" s="159">
        <v>1</v>
      </c>
      <c r="I372" s="160"/>
      <c r="L372" s="155"/>
      <c r="M372" s="161"/>
      <c r="T372" s="162"/>
      <c r="AT372" s="157" t="s">
        <v>419</v>
      </c>
      <c r="AU372" s="157" t="s">
        <v>80</v>
      </c>
      <c r="AV372" s="12" t="s">
        <v>80</v>
      </c>
      <c r="AW372" s="12" t="s">
        <v>33</v>
      </c>
      <c r="AX372" s="12" t="s">
        <v>72</v>
      </c>
      <c r="AY372" s="157" t="s">
        <v>408</v>
      </c>
    </row>
    <row r="373" spans="2:65" s="14" customFormat="1">
      <c r="B373" s="170"/>
      <c r="D373" s="156" t="s">
        <v>419</v>
      </c>
      <c r="E373" s="171" t="s">
        <v>3</v>
      </c>
      <c r="F373" s="172" t="s">
        <v>451</v>
      </c>
      <c r="H373" s="173">
        <v>1</v>
      </c>
      <c r="I373" s="174"/>
      <c r="L373" s="170"/>
      <c r="M373" s="175"/>
      <c r="T373" s="176"/>
      <c r="AT373" s="171" t="s">
        <v>419</v>
      </c>
      <c r="AU373" s="171" t="s">
        <v>80</v>
      </c>
      <c r="AV373" s="14" t="s">
        <v>415</v>
      </c>
      <c r="AW373" s="14" t="s">
        <v>33</v>
      </c>
      <c r="AX373" s="14" t="s">
        <v>76</v>
      </c>
      <c r="AY373" s="171" t="s">
        <v>408</v>
      </c>
    </row>
    <row r="374" spans="2:65" s="1" customFormat="1" ht="33" customHeight="1">
      <c r="B374" s="137"/>
      <c r="C374" s="138" t="s">
        <v>881</v>
      </c>
      <c r="D374" s="138" t="s">
        <v>411</v>
      </c>
      <c r="E374" s="139" t="s">
        <v>4207</v>
      </c>
      <c r="F374" s="140" t="s">
        <v>4208</v>
      </c>
      <c r="G374" s="141" t="s">
        <v>561</v>
      </c>
      <c r="H374" s="142">
        <v>2</v>
      </c>
      <c r="I374" s="143"/>
      <c r="J374" s="144">
        <f>ROUND(I374*H374,2)</f>
        <v>0</v>
      </c>
      <c r="K374" s="140" t="s">
        <v>3327</v>
      </c>
      <c r="L374" s="34"/>
      <c r="M374" s="145" t="s">
        <v>3</v>
      </c>
      <c r="N374" s="146" t="s">
        <v>43</v>
      </c>
      <c r="P374" s="147">
        <f>O374*H374</f>
        <v>0</v>
      </c>
      <c r="Q374" s="147">
        <v>1.2700000000000001E-3</v>
      </c>
      <c r="R374" s="147">
        <f>Q374*H374</f>
        <v>2.5400000000000002E-3</v>
      </c>
      <c r="S374" s="147">
        <v>0</v>
      </c>
      <c r="T374" s="148">
        <f>S374*H374</f>
        <v>0</v>
      </c>
      <c r="AR374" s="149" t="s">
        <v>98</v>
      </c>
      <c r="AT374" s="149" t="s">
        <v>411</v>
      </c>
      <c r="AU374" s="149" t="s">
        <v>80</v>
      </c>
      <c r="AY374" s="19" t="s">
        <v>408</v>
      </c>
      <c r="BE374" s="150">
        <f>IF(N374="základní",J374,0)</f>
        <v>0</v>
      </c>
      <c r="BF374" s="150">
        <f>IF(N374="snížená",J374,0)</f>
        <v>0</v>
      </c>
      <c r="BG374" s="150">
        <f>IF(N374="zákl. přenesená",J374,0)</f>
        <v>0</v>
      </c>
      <c r="BH374" s="150">
        <f>IF(N374="sníž. přenesená",J374,0)</f>
        <v>0</v>
      </c>
      <c r="BI374" s="150">
        <f>IF(N374="nulová",J374,0)</f>
        <v>0</v>
      </c>
      <c r="BJ374" s="19" t="s">
        <v>76</v>
      </c>
      <c r="BK374" s="150">
        <f>ROUND(I374*H374,2)</f>
        <v>0</v>
      </c>
      <c r="BL374" s="19" t="s">
        <v>98</v>
      </c>
      <c r="BM374" s="149" t="s">
        <v>4209</v>
      </c>
    </row>
    <row r="375" spans="2:65" s="12" customFormat="1">
      <c r="B375" s="155"/>
      <c r="D375" s="156" t="s">
        <v>419</v>
      </c>
      <c r="E375" s="157" t="s">
        <v>3</v>
      </c>
      <c r="F375" s="158" t="s">
        <v>80</v>
      </c>
      <c r="H375" s="159">
        <v>2</v>
      </c>
      <c r="I375" s="160"/>
      <c r="L375" s="155"/>
      <c r="M375" s="161"/>
      <c r="T375" s="162"/>
      <c r="AT375" s="157" t="s">
        <v>419</v>
      </c>
      <c r="AU375" s="157" t="s">
        <v>80</v>
      </c>
      <c r="AV375" s="12" t="s">
        <v>80</v>
      </c>
      <c r="AW375" s="12" t="s">
        <v>33</v>
      </c>
      <c r="AX375" s="12" t="s">
        <v>76</v>
      </c>
      <c r="AY375" s="157" t="s">
        <v>408</v>
      </c>
    </row>
    <row r="376" spans="2:65" s="1" customFormat="1" ht="33" customHeight="1">
      <c r="B376" s="137"/>
      <c r="C376" s="138" t="s">
        <v>885</v>
      </c>
      <c r="D376" s="138" t="s">
        <v>411</v>
      </c>
      <c r="E376" s="139" t="s">
        <v>4210</v>
      </c>
      <c r="F376" s="140" t="s">
        <v>4211</v>
      </c>
      <c r="G376" s="141" t="s">
        <v>561</v>
      </c>
      <c r="H376" s="142">
        <v>2</v>
      </c>
      <c r="I376" s="143"/>
      <c r="J376" s="144">
        <f>ROUND(I376*H376,2)</f>
        <v>0</v>
      </c>
      <c r="K376" s="140" t="s">
        <v>3327</v>
      </c>
      <c r="L376" s="34"/>
      <c r="M376" s="145" t="s">
        <v>3</v>
      </c>
      <c r="N376" s="146" t="s">
        <v>43</v>
      </c>
      <c r="P376" s="147">
        <f>O376*H376</f>
        <v>0</v>
      </c>
      <c r="Q376" s="147">
        <v>1.25E-3</v>
      </c>
      <c r="R376" s="147">
        <f>Q376*H376</f>
        <v>2.5000000000000001E-3</v>
      </c>
      <c r="S376" s="147">
        <v>0</v>
      </c>
      <c r="T376" s="148">
        <f>S376*H376</f>
        <v>0</v>
      </c>
      <c r="AR376" s="149" t="s">
        <v>98</v>
      </c>
      <c r="AT376" s="149" t="s">
        <v>411</v>
      </c>
      <c r="AU376" s="149" t="s">
        <v>80</v>
      </c>
      <c r="AY376" s="19" t="s">
        <v>408</v>
      </c>
      <c r="BE376" s="150">
        <f>IF(N376="základní",J376,0)</f>
        <v>0</v>
      </c>
      <c r="BF376" s="150">
        <f>IF(N376="snížená",J376,0)</f>
        <v>0</v>
      </c>
      <c r="BG376" s="150">
        <f>IF(N376="zákl. přenesená",J376,0)</f>
        <v>0</v>
      </c>
      <c r="BH376" s="150">
        <f>IF(N376="sníž. přenesená",J376,0)</f>
        <v>0</v>
      </c>
      <c r="BI376" s="150">
        <f>IF(N376="nulová",J376,0)</f>
        <v>0</v>
      </c>
      <c r="BJ376" s="19" t="s">
        <v>76</v>
      </c>
      <c r="BK376" s="150">
        <f>ROUND(I376*H376,2)</f>
        <v>0</v>
      </c>
      <c r="BL376" s="19" t="s">
        <v>98</v>
      </c>
      <c r="BM376" s="149" t="s">
        <v>4212</v>
      </c>
    </row>
    <row r="377" spans="2:65" s="12" customFormat="1">
      <c r="B377" s="155"/>
      <c r="D377" s="156" t="s">
        <v>419</v>
      </c>
      <c r="E377" s="157" t="s">
        <v>3</v>
      </c>
      <c r="F377" s="158" t="s">
        <v>80</v>
      </c>
      <c r="H377" s="159">
        <v>2</v>
      </c>
      <c r="I377" s="160"/>
      <c r="L377" s="155"/>
      <c r="M377" s="161"/>
      <c r="T377" s="162"/>
      <c r="AT377" s="157" t="s">
        <v>419</v>
      </c>
      <c r="AU377" s="157" t="s">
        <v>80</v>
      </c>
      <c r="AV377" s="12" t="s">
        <v>80</v>
      </c>
      <c r="AW377" s="12" t="s">
        <v>33</v>
      </c>
      <c r="AX377" s="12" t="s">
        <v>76</v>
      </c>
      <c r="AY377" s="157" t="s">
        <v>408</v>
      </c>
    </row>
    <row r="378" spans="2:65" s="1" customFormat="1" ht="33" customHeight="1">
      <c r="B378" s="137"/>
      <c r="C378" s="138" t="s">
        <v>892</v>
      </c>
      <c r="D378" s="138" t="s">
        <v>411</v>
      </c>
      <c r="E378" s="139" t="s">
        <v>4213</v>
      </c>
      <c r="F378" s="140" t="s">
        <v>4214</v>
      </c>
      <c r="G378" s="141" t="s">
        <v>561</v>
      </c>
      <c r="H378" s="142">
        <v>1</v>
      </c>
      <c r="I378" s="143"/>
      <c r="J378" s="144">
        <f>ROUND(I378*H378,2)</f>
        <v>0</v>
      </c>
      <c r="K378" s="140" t="s">
        <v>414</v>
      </c>
      <c r="L378" s="34"/>
      <c r="M378" s="145" t="s">
        <v>3</v>
      </c>
      <c r="N378" s="146" t="s">
        <v>43</v>
      </c>
      <c r="P378" s="147">
        <f>O378*H378</f>
        <v>0</v>
      </c>
      <c r="Q378" s="147">
        <v>8.2900000000000005E-3</v>
      </c>
      <c r="R378" s="147">
        <f>Q378*H378</f>
        <v>8.2900000000000005E-3</v>
      </c>
      <c r="S378" s="147">
        <v>0</v>
      </c>
      <c r="T378" s="148">
        <f>S378*H378</f>
        <v>0</v>
      </c>
      <c r="AR378" s="149" t="s">
        <v>98</v>
      </c>
      <c r="AT378" s="149" t="s">
        <v>411</v>
      </c>
      <c r="AU378" s="149" t="s">
        <v>80</v>
      </c>
      <c r="AY378" s="19" t="s">
        <v>408</v>
      </c>
      <c r="BE378" s="150">
        <f>IF(N378="základní",J378,0)</f>
        <v>0</v>
      </c>
      <c r="BF378" s="150">
        <f>IF(N378="snížená",J378,0)</f>
        <v>0</v>
      </c>
      <c r="BG378" s="150">
        <f>IF(N378="zákl. přenesená",J378,0)</f>
        <v>0</v>
      </c>
      <c r="BH378" s="150">
        <f>IF(N378="sníž. přenesená",J378,0)</f>
        <v>0</v>
      </c>
      <c r="BI378" s="150">
        <f>IF(N378="nulová",J378,0)</f>
        <v>0</v>
      </c>
      <c r="BJ378" s="19" t="s">
        <v>76</v>
      </c>
      <c r="BK378" s="150">
        <f>ROUND(I378*H378,2)</f>
        <v>0</v>
      </c>
      <c r="BL378" s="19" t="s">
        <v>98</v>
      </c>
      <c r="BM378" s="149" t="s">
        <v>4215</v>
      </c>
    </row>
    <row r="379" spans="2:65" s="1" customFormat="1">
      <c r="B379" s="34"/>
      <c r="D379" s="151" t="s">
        <v>417</v>
      </c>
      <c r="F379" s="152" t="s">
        <v>4216</v>
      </c>
      <c r="I379" s="153"/>
      <c r="L379" s="34"/>
      <c r="M379" s="154"/>
      <c r="T379" s="55"/>
      <c r="AT379" s="19" t="s">
        <v>417</v>
      </c>
      <c r="AU379" s="19" t="s">
        <v>80</v>
      </c>
    </row>
    <row r="380" spans="2:65" s="12" customFormat="1">
      <c r="B380" s="155"/>
      <c r="D380" s="156" t="s">
        <v>419</v>
      </c>
      <c r="E380" s="157" t="s">
        <v>3</v>
      </c>
      <c r="F380" s="158" t="s">
        <v>76</v>
      </c>
      <c r="H380" s="159">
        <v>1</v>
      </c>
      <c r="I380" s="160"/>
      <c r="L380" s="155"/>
      <c r="M380" s="161"/>
      <c r="T380" s="162"/>
      <c r="AT380" s="157" t="s">
        <v>419</v>
      </c>
      <c r="AU380" s="157" t="s">
        <v>80</v>
      </c>
      <c r="AV380" s="12" t="s">
        <v>80</v>
      </c>
      <c r="AW380" s="12" t="s">
        <v>33</v>
      </c>
      <c r="AX380" s="12" t="s">
        <v>76</v>
      </c>
      <c r="AY380" s="157" t="s">
        <v>408</v>
      </c>
    </row>
    <row r="381" spans="2:65" s="1" customFormat="1" ht="24.15" customHeight="1">
      <c r="B381" s="137"/>
      <c r="C381" s="138" t="s">
        <v>898</v>
      </c>
      <c r="D381" s="138" t="s">
        <v>411</v>
      </c>
      <c r="E381" s="139" t="s">
        <v>4217</v>
      </c>
      <c r="F381" s="140" t="s">
        <v>4218</v>
      </c>
      <c r="G381" s="141" t="s">
        <v>561</v>
      </c>
      <c r="H381" s="142">
        <v>1</v>
      </c>
      <c r="I381" s="143"/>
      <c r="J381" s="144">
        <f>ROUND(I381*H381,2)</f>
        <v>0</v>
      </c>
      <c r="K381" s="140" t="s">
        <v>3327</v>
      </c>
      <c r="L381" s="34"/>
      <c r="M381" s="145" t="s">
        <v>3</v>
      </c>
      <c r="N381" s="146" t="s">
        <v>43</v>
      </c>
      <c r="P381" s="147">
        <f>O381*H381</f>
        <v>0</v>
      </c>
      <c r="Q381" s="147">
        <v>7.8799999999999999E-3</v>
      </c>
      <c r="R381" s="147">
        <f>Q381*H381</f>
        <v>7.8799999999999999E-3</v>
      </c>
      <c r="S381" s="147">
        <v>0</v>
      </c>
      <c r="T381" s="148">
        <f>S381*H381</f>
        <v>0</v>
      </c>
      <c r="AR381" s="149" t="s">
        <v>98</v>
      </c>
      <c r="AT381" s="149" t="s">
        <v>411</v>
      </c>
      <c r="AU381" s="149" t="s">
        <v>80</v>
      </c>
      <c r="AY381" s="19" t="s">
        <v>408</v>
      </c>
      <c r="BE381" s="150">
        <f>IF(N381="základní",J381,0)</f>
        <v>0</v>
      </c>
      <c r="BF381" s="150">
        <f>IF(N381="snížená",J381,0)</f>
        <v>0</v>
      </c>
      <c r="BG381" s="150">
        <f>IF(N381="zákl. přenesená",J381,0)</f>
        <v>0</v>
      </c>
      <c r="BH381" s="150">
        <f>IF(N381="sníž. přenesená",J381,0)</f>
        <v>0</v>
      </c>
      <c r="BI381" s="150">
        <f>IF(N381="nulová",J381,0)</f>
        <v>0</v>
      </c>
      <c r="BJ381" s="19" t="s">
        <v>76</v>
      </c>
      <c r="BK381" s="150">
        <f>ROUND(I381*H381,2)</f>
        <v>0</v>
      </c>
      <c r="BL381" s="19" t="s">
        <v>98</v>
      </c>
      <c r="BM381" s="149" t="s">
        <v>4219</v>
      </c>
    </row>
    <row r="382" spans="2:65" s="1" customFormat="1" ht="16.5" customHeight="1">
      <c r="B382" s="137"/>
      <c r="C382" s="138" t="s">
        <v>904</v>
      </c>
      <c r="D382" s="138" t="s">
        <v>411</v>
      </c>
      <c r="E382" s="139" t="s">
        <v>4220</v>
      </c>
      <c r="F382" s="140" t="s">
        <v>4221</v>
      </c>
      <c r="G382" s="141" t="s">
        <v>650</v>
      </c>
      <c r="H382" s="142">
        <v>370.5</v>
      </c>
      <c r="I382" s="143"/>
      <c r="J382" s="144">
        <f>ROUND(I382*H382,2)</f>
        <v>0</v>
      </c>
      <c r="K382" s="140" t="s">
        <v>414</v>
      </c>
      <c r="L382" s="34"/>
      <c r="M382" s="145" t="s">
        <v>3</v>
      </c>
      <c r="N382" s="146" t="s">
        <v>43</v>
      </c>
      <c r="P382" s="147">
        <f>O382*H382</f>
        <v>0</v>
      </c>
      <c r="Q382" s="147">
        <v>1.9000000000000001E-4</v>
      </c>
      <c r="R382" s="147">
        <f>Q382*H382</f>
        <v>7.0394999999999999E-2</v>
      </c>
      <c r="S382" s="147">
        <v>0</v>
      </c>
      <c r="T382" s="148">
        <f>S382*H382</f>
        <v>0</v>
      </c>
      <c r="AR382" s="149" t="s">
        <v>98</v>
      </c>
      <c r="AT382" s="149" t="s">
        <v>411</v>
      </c>
      <c r="AU382" s="149" t="s">
        <v>80</v>
      </c>
      <c r="AY382" s="19" t="s">
        <v>408</v>
      </c>
      <c r="BE382" s="150">
        <f>IF(N382="základní",J382,0)</f>
        <v>0</v>
      </c>
      <c r="BF382" s="150">
        <f>IF(N382="snížená",J382,0)</f>
        <v>0</v>
      </c>
      <c r="BG382" s="150">
        <f>IF(N382="zákl. přenesená",J382,0)</f>
        <v>0</v>
      </c>
      <c r="BH382" s="150">
        <f>IF(N382="sníž. přenesená",J382,0)</f>
        <v>0</v>
      </c>
      <c r="BI382" s="150">
        <f>IF(N382="nulová",J382,0)</f>
        <v>0</v>
      </c>
      <c r="BJ382" s="19" t="s">
        <v>76</v>
      </c>
      <c r="BK382" s="150">
        <f>ROUND(I382*H382,2)</f>
        <v>0</v>
      </c>
      <c r="BL382" s="19" t="s">
        <v>98</v>
      </c>
      <c r="BM382" s="149" t="s">
        <v>4222</v>
      </c>
    </row>
    <row r="383" spans="2:65" s="1" customFormat="1">
      <c r="B383" s="34"/>
      <c r="D383" s="151" t="s">
        <v>417</v>
      </c>
      <c r="F383" s="152" t="s">
        <v>4223</v>
      </c>
      <c r="I383" s="153"/>
      <c r="L383" s="34"/>
      <c r="M383" s="154"/>
      <c r="T383" s="55"/>
      <c r="AT383" s="19" t="s">
        <v>417</v>
      </c>
      <c r="AU383" s="19" t="s">
        <v>80</v>
      </c>
    </row>
    <row r="384" spans="2:65" s="12" customFormat="1">
      <c r="B384" s="155"/>
      <c r="D384" s="156" t="s">
        <v>419</v>
      </c>
      <c r="E384" s="157" t="s">
        <v>3</v>
      </c>
      <c r="F384" s="158" t="s">
        <v>4224</v>
      </c>
      <c r="H384" s="159">
        <v>370.5</v>
      </c>
      <c r="I384" s="160"/>
      <c r="L384" s="155"/>
      <c r="M384" s="161"/>
      <c r="T384" s="162"/>
      <c r="AT384" s="157" t="s">
        <v>419</v>
      </c>
      <c r="AU384" s="157" t="s">
        <v>80</v>
      </c>
      <c r="AV384" s="12" t="s">
        <v>80</v>
      </c>
      <c r="AW384" s="12" t="s">
        <v>33</v>
      </c>
      <c r="AX384" s="12" t="s">
        <v>72</v>
      </c>
      <c r="AY384" s="157" t="s">
        <v>408</v>
      </c>
    </row>
    <row r="385" spans="2:65" s="14" customFormat="1">
      <c r="B385" s="170"/>
      <c r="D385" s="156" t="s">
        <v>419</v>
      </c>
      <c r="E385" s="171" t="s">
        <v>3</v>
      </c>
      <c r="F385" s="172" t="s">
        <v>451</v>
      </c>
      <c r="H385" s="173">
        <v>370.5</v>
      </c>
      <c r="I385" s="174"/>
      <c r="L385" s="170"/>
      <c r="M385" s="175"/>
      <c r="T385" s="176"/>
      <c r="AT385" s="171" t="s">
        <v>419</v>
      </c>
      <c r="AU385" s="171" t="s">
        <v>80</v>
      </c>
      <c r="AV385" s="14" t="s">
        <v>415</v>
      </c>
      <c r="AW385" s="14" t="s">
        <v>33</v>
      </c>
      <c r="AX385" s="14" t="s">
        <v>76</v>
      </c>
      <c r="AY385" s="171" t="s">
        <v>408</v>
      </c>
    </row>
    <row r="386" spans="2:65" s="1" customFormat="1" ht="21.75" customHeight="1">
      <c r="B386" s="137"/>
      <c r="C386" s="138" t="s">
        <v>920</v>
      </c>
      <c r="D386" s="138" t="s">
        <v>411</v>
      </c>
      <c r="E386" s="139" t="s">
        <v>4225</v>
      </c>
      <c r="F386" s="140" t="s">
        <v>4226</v>
      </c>
      <c r="G386" s="141" t="s">
        <v>650</v>
      </c>
      <c r="H386" s="142">
        <v>370.5</v>
      </c>
      <c r="I386" s="143"/>
      <c r="J386" s="144">
        <f>ROUND(I386*H386,2)</f>
        <v>0</v>
      </c>
      <c r="K386" s="140" t="s">
        <v>414</v>
      </c>
      <c r="L386" s="34"/>
      <c r="M386" s="145" t="s">
        <v>3</v>
      </c>
      <c r="N386" s="146" t="s">
        <v>43</v>
      </c>
      <c r="P386" s="147">
        <f>O386*H386</f>
        <v>0</v>
      </c>
      <c r="Q386" s="147">
        <v>1.0000000000000001E-5</v>
      </c>
      <c r="R386" s="147">
        <f>Q386*H386</f>
        <v>3.7050000000000004E-3</v>
      </c>
      <c r="S386" s="147">
        <v>0</v>
      </c>
      <c r="T386" s="148">
        <f>S386*H386</f>
        <v>0</v>
      </c>
      <c r="AR386" s="149" t="s">
        <v>98</v>
      </c>
      <c r="AT386" s="149" t="s">
        <v>411</v>
      </c>
      <c r="AU386" s="149" t="s">
        <v>80</v>
      </c>
      <c r="AY386" s="19" t="s">
        <v>408</v>
      </c>
      <c r="BE386" s="150">
        <f>IF(N386="základní",J386,0)</f>
        <v>0</v>
      </c>
      <c r="BF386" s="150">
        <f>IF(N386="snížená",J386,0)</f>
        <v>0</v>
      </c>
      <c r="BG386" s="150">
        <f>IF(N386="zákl. přenesená",J386,0)</f>
        <v>0</v>
      </c>
      <c r="BH386" s="150">
        <f>IF(N386="sníž. přenesená",J386,0)</f>
        <v>0</v>
      </c>
      <c r="BI386" s="150">
        <f>IF(N386="nulová",J386,0)</f>
        <v>0</v>
      </c>
      <c r="BJ386" s="19" t="s">
        <v>76</v>
      </c>
      <c r="BK386" s="150">
        <f>ROUND(I386*H386,2)</f>
        <v>0</v>
      </c>
      <c r="BL386" s="19" t="s">
        <v>98</v>
      </c>
      <c r="BM386" s="149" t="s">
        <v>4227</v>
      </c>
    </row>
    <row r="387" spans="2:65" s="1" customFormat="1">
      <c r="B387" s="34"/>
      <c r="D387" s="151" t="s">
        <v>417</v>
      </c>
      <c r="F387" s="152" t="s">
        <v>4228</v>
      </c>
      <c r="I387" s="153"/>
      <c r="L387" s="34"/>
      <c r="M387" s="154"/>
      <c r="T387" s="55"/>
      <c r="AT387" s="19" t="s">
        <v>417</v>
      </c>
      <c r="AU387" s="19" t="s">
        <v>80</v>
      </c>
    </row>
    <row r="388" spans="2:65" s="12" customFormat="1">
      <c r="B388" s="155"/>
      <c r="D388" s="156" t="s">
        <v>419</v>
      </c>
      <c r="E388" s="157" t="s">
        <v>3</v>
      </c>
      <c r="F388" s="158" t="s">
        <v>4224</v>
      </c>
      <c r="H388" s="159">
        <v>370.5</v>
      </c>
      <c r="I388" s="160"/>
      <c r="L388" s="155"/>
      <c r="M388" s="161"/>
      <c r="T388" s="162"/>
      <c r="AT388" s="157" t="s">
        <v>419</v>
      </c>
      <c r="AU388" s="157" t="s">
        <v>80</v>
      </c>
      <c r="AV388" s="12" t="s">
        <v>80</v>
      </c>
      <c r="AW388" s="12" t="s">
        <v>33</v>
      </c>
      <c r="AX388" s="12" t="s">
        <v>72</v>
      </c>
      <c r="AY388" s="157" t="s">
        <v>408</v>
      </c>
    </row>
    <row r="389" spans="2:65" s="14" customFormat="1">
      <c r="B389" s="170"/>
      <c r="D389" s="156" t="s">
        <v>419</v>
      </c>
      <c r="E389" s="171" t="s">
        <v>3</v>
      </c>
      <c r="F389" s="172" t="s">
        <v>451</v>
      </c>
      <c r="H389" s="173">
        <v>370.5</v>
      </c>
      <c r="I389" s="174"/>
      <c r="L389" s="170"/>
      <c r="M389" s="175"/>
      <c r="T389" s="176"/>
      <c r="AT389" s="171" t="s">
        <v>419</v>
      </c>
      <c r="AU389" s="171" t="s">
        <v>80</v>
      </c>
      <c r="AV389" s="14" t="s">
        <v>415</v>
      </c>
      <c r="AW389" s="14" t="s">
        <v>33</v>
      </c>
      <c r="AX389" s="14" t="s">
        <v>76</v>
      </c>
      <c r="AY389" s="171" t="s">
        <v>408</v>
      </c>
    </row>
    <row r="390" spans="2:65" s="1" customFormat="1" ht="44.25" customHeight="1">
      <c r="B390" s="137"/>
      <c r="C390" s="138" t="s">
        <v>935</v>
      </c>
      <c r="D390" s="138" t="s">
        <v>411</v>
      </c>
      <c r="E390" s="139" t="s">
        <v>4229</v>
      </c>
      <c r="F390" s="140" t="s">
        <v>4230</v>
      </c>
      <c r="G390" s="141" t="s">
        <v>3723</v>
      </c>
      <c r="H390" s="209"/>
      <c r="I390" s="143"/>
      <c r="J390" s="144">
        <f>ROUND(I390*H390,2)</f>
        <v>0</v>
      </c>
      <c r="K390" s="140" t="s">
        <v>414</v>
      </c>
      <c r="L390" s="34"/>
      <c r="M390" s="145" t="s">
        <v>3</v>
      </c>
      <c r="N390" s="146" t="s">
        <v>43</v>
      </c>
      <c r="P390" s="147">
        <f>O390*H390</f>
        <v>0</v>
      </c>
      <c r="Q390" s="147">
        <v>0</v>
      </c>
      <c r="R390" s="147">
        <f>Q390*H390</f>
        <v>0</v>
      </c>
      <c r="S390" s="147">
        <v>0</v>
      </c>
      <c r="T390" s="148">
        <f>S390*H390</f>
        <v>0</v>
      </c>
      <c r="AR390" s="149" t="s">
        <v>98</v>
      </c>
      <c r="AT390" s="149" t="s">
        <v>411</v>
      </c>
      <c r="AU390" s="149" t="s">
        <v>80</v>
      </c>
      <c r="AY390" s="19" t="s">
        <v>408</v>
      </c>
      <c r="BE390" s="150">
        <f>IF(N390="základní",J390,0)</f>
        <v>0</v>
      </c>
      <c r="BF390" s="150">
        <f>IF(N390="snížená",J390,0)</f>
        <v>0</v>
      </c>
      <c r="BG390" s="150">
        <f>IF(N390="zákl. přenesená",J390,0)</f>
        <v>0</v>
      </c>
      <c r="BH390" s="150">
        <f>IF(N390="sníž. přenesená",J390,0)</f>
        <v>0</v>
      </c>
      <c r="BI390" s="150">
        <f>IF(N390="nulová",J390,0)</f>
        <v>0</v>
      </c>
      <c r="BJ390" s="19" t="s">
        <v>76</v>
      </c>
      <c r="BK390" s="150">
        <f>ROUND(I390*H390,2)</f>
        <v>0</v>
      </c>
      <c r="BL390" s="19" t="s">
        <v>98</v>
      </c>
      <c r="BM390" s="149" t="s">
        <v>4231</v>
      </c>
    </row>
    <row r="391" spans="2:65" s="1" customFormat="1">
      <c r="B391" s="34"/>
      <c r="D391" s="151" t="s">
        <v>417</v>
      </c>
      <c r="F391" s="152" t="s">
        <v>4232</v>
      </c>
      <c r="I391" s="153"/>
      <c r="L391" s="34"/>
      <c r="M391" s="154"/>
      <c r="T391" s="55"/>
      <c r="AT391" s="19" t="s">
        <v>417</v>
      </c>
      <c r="AU391" s="19" t="s">
        <v>80</v>
      </c>
    </row>
    <row r="392" spans="2:65" s="1" customFormat="1" ht="49.05" customHeight="1">
      <c r="B392" s="137"/>
      <c r="C392" s="138" t="s">
        <v>941</v>
      </c>
      <c r="D392" s="138" t="s">
        <v>411</v>
      </c>
      <c r="E392" s="139" t="s">
        <v>4233</v>
      </c>
      <c r="F392" s="140" t="s">
        <v>4234</v>
      </c>
      <c r="G392" s="141" t="s">
        <v>3723</v>
      </c>
      <c r="H392" s="209"/>
      <c r="I392" s="143"/>
      <c r="J392" s="144">
        <f>ROUND(I392*H392,2)</f>
        <v>0</v>
      </c>
      <c r="K392" s="140" t="s">
        <v>414</v>
      </c>
      <c r="L392" s="34"/>
      <c r="M392" s="145" t="s">
        <v>3</v>
      </c>
      <c r="N392" s="146" t="s">
        <v>43</v>
      </c>
      <c r="P392" s="147">
        <f>O392*H392</f>
        <v>0</v>
      </c>
      <c r="Q392" s="147">
        <v>0</v>
      </c>
      <c r="R392" s="147">
        <f>Q392*H392</f>
        <v>0</v>
      </c>
      <c r="S392" s="147">
        <v>0</v>
      </c>
      <c r="T392" s="148">
        <f>S392*H392</f>
        <v>0</v>
      </c>
      <c r="AR392" s="149" t="s">
        <v>98</v>
      </c>
      <c r="AT392" s="149" t="s">
        <v>411</v>
      </c>
      <c r="AU392" s="149" t="s">
        <v>80</v>
      </c>
      <c r="AY392" s="19" t="s">
        <v>408</v>
      </c>
      <c r="BE392" s="150">
        <f>IF(N392="základní",J392,0)</f>
        <v>0</v>
      </c>
      <c r="BF392" s="150">
        <f>IF(N392="snížená",J392,0)</f>
        <v>0</v>
      </c>
      <c r="BG392" s="150">
        <f>IF(N392="zákl. přenesená",J392,0)</f>
        <v>0</v>
      </c>
      <c r="BH392" s="150">
        <f>IF(N392="sníž. přenesená",J392,0)</f>
        <v>0</v>
      </c>
      <c r="BI392" s="150">
        <f>IF(N392="nulová",J392,0)</f>
        <v>0</v>
      </c>
      <c r="BJ392" s="19" t="s">
        <v>76</v>
      </c>
      <c r="BK392" s="150">
        <f>ROUND(I392*H392,2)</f>
        <v>0</v>
      </c>
      <c r="BL392" s="19" t="s">
        <v>98</v>
      </c>
      <c r="BM392" s="149" t="s">
        <v>4235</v>
      </c>
    </row>
    <row r="393" spans="2:65" s="1" customFormat="1">
      <c r="B393" s="34"/>
      <c r="D393" s="151" t="s">
        <v>417</v>
      </c>
      <c r="F393" s="152" t="s">
        <v>4236</v>
      </c>
      <c r="I393" s="153"/>
      <c r="L393" s="34"/>
      <c r="M393" s="154"/>
      <c r="T393" s="55"/>
      <c r="AT393" s="19" t="s">
        <v>417</v>
      </c>
      <c r="AU393" s="19" t="s">
        <v>80</v>
      </c>
    </row>
    <row r="394" spans="2:65" s="11" customFormat="1" ht="22.8" customHeight="1">
      <c r="B394" s="125"/>
      <c r="D394" s="126" t="s">
        <v>71</v>
      </c>
      <c r="E394" s="135" t="s">
        <v>4237</v>
      </c>
      <c r="F394" s="135" t="s">
        <v>4238</v>
      </c>
      <c r="I394" s="128"/>
      <c r="J394" s="136">
        <f>BK394</f>
        <v>0</v>
      </c>
      <c r="L394" s="125"/>
      <c r="M394" s="130"/>
      <c r="P394" s="131">
        <f>SUM(P395:P397)</f>
        <v>0</v>
      </c>
      <c r="R394" s="131">
        <f>SUM(R395:R397)</f>
        <v>7.3200000000000001E-3</v>
      </c>
      <c r="T394" s="132">
        <f>SUM(T395:T397)</f>
        <v>0</v>
      </c>
      <c r="AR394" s="126" t="s">
        <v>80</v>
      </c>
      <c r="AT394" s="133" t="s">
        <v>71</v>
      </c>
      <c r="AU394" s="133" t="s">
        <v>76</v>
      </c>
      <c r="AY394" s="126" t="s">
        <v>408</v>
      </c>
      <c r="BK394" s="134">
        <f>SUM(BK395:BK397)</f>
        <v>0</v>
      </c>
    </row>
    <row r="395" spans="2:65" s="1" customFormat="1" ht="37.799999999999997" customHeight="1">
      <c r="B395" s="137"/>
      <c r="C395" s="138" t="s">
        <v>953</v>
      </c>
      <c r="D395" s="138" t="s">
        <v>411</v>
      </c>
      <c r="E395" s="139" t="s">
        <v>4239</v>
      </c>
      <c r="F395" s="140" t="s">
        <v>4240</v>
      </c>
      <c r="G395" s="141" t="s">
        <v>561</v>
      </c>
      <c r="H395" s="142">
        <v>1</v>
      </c>
      <c r="I395" s="143"/>
      <c r="J395" s="144">
        <f>ROUND(I395*H395,2)</f>
        <v>0</v>
      </c>
      <c r="K395" s="140" t="s">
        <v>414</v>
      </c>
      <c r="L395" s="34"/>
      <c r="M395" s="145" t="s">
        <v>3</v>
      </c>
      <c r="N395" s="146" t="s">
        <v>43</v>
      </c>
      <c r="P395" s="147">
        <f>O395*H395</f>
        <v>0</v>
      </c>
      <c r="Q395" s="147">
        <v>7.3200000000000001E-3</v>
      </c>
      <c r="R395" s="147">
        <f>Q395*H395</f>
        <v>7.3200000000000001E-3</v>
      </c>
      <c r="S395" s="147">
        <v>0</v>
      </c>
      <c r="T395" s="148">
        <f>S395*H395</f>
        <v>0</v>
      </c>
      <c r="AR395" s="149" t="s">
        <v>98</v>
      </c>
      <c r="AT395" s="149" t="s">
        <v>411</v>
      </c>
      <c r="AU395" s="149" t="s">
        <v>80</v>
      </c>
      <c r="AY395" s="19" t="s">
        <v>408</v>
      </c>
      <c r="BE395" s="150">
        <f>IF(N395="základní",J395,0)</f>
        <v>0</v>
      </c>
      <c r="BF395" s="150">
        <f>IF(N395="snížená",J395,0)</f>
        <v>0</v>
      </c>
      <c r="BG395" s="150">
        <f>IF(N395="zákl. přenesená",J395,0)</f>
        <v>0</v>
      </c>
      <c r="BH395" s="150">
        <f>IF(N395="sníž. přenesená",J395,0)</f>
        <v>0</v>
      </c>
      <c r="BI395" s="150">
        <f>IF(N395="nulová",J395,0)</f>
        <v>0</v>
      </c>
      <c r="BJ395" s="19" t="s">
        <v>76</v>
      </c>
      <c r="BK395" s="150">
        <f>ROUND(I395*H395,2)</f>
        <v>0</v>
      </c>
      <c r="BL395" s="19" t="s">
        <v>98</v>
      </c>
      <c r="BM395" s="149" t="s">
        <v>4241</v>
      </c>
    </row>
    <row r="396" spans="2:65" s="1" customFormat="1">
      <c r="B396" s="34"/>
      <c r="D396" s="151" t="s">
        <v>417</v>
      </c>
      <c r="F396" s="152" t="s">
        <v>4242</v>
      </c>
      <c r="I396" s="153"/>
      <c r="L396" s="34"/>
      <c r="M396" s="154"/>
      <c r="T396" s="55"/>
      <c r="AT396" s="19" t="s">
        <v>417</v>
      </c>
      <c r="AU396" s="19" t="s">
        <v>80</v>
      </c>
    </row>
    <row r="397" spans="2:65" s="12" customFormat="1">
      <c r="B397" s="155"/>
      <c r="D397" s="156" t="s">
        <v>419</v>
      </c>
      <c r="E397" s="157" t="s">
        <v>3</v>
      </c>
      <c r="F397" s="158" t="s">
        <v>76</v>
      </c>
      <c r="H397" s="159">
        <v>1</v>
      </c>
      <c r="I397" s="160"/>
      <c r="L397" s="155"/>
      <c r="M397" s="161"/>
      <c r="T397" s="162"/>
      <c r="AT397" s="157" t="s">
        <v>419</v>
      </c>
      <c r="AU397" s="157" t="s">
        <v>80</v>
      </c>
      <c r="AV397" s="12" t="s">
        <v>80</v>
      </c>
      <c r="AW397" s="12" t="s">
        <v>33</v>
      </c>
      <c r="AX397" s="12" t="s">
        <v>76</v>
      </c>
      <c r="AY397" s="157" t="s">
        <v>408</v>
      </c>
    </row>
    <row r="398" spans="2:65" s="11" customFormat="1" ht="22.8" customHeight="1">
      <c r="B398" s="125"/>
      <c r="D398" s="126" t="s">
        <v>71</v>
      </c>
      <c r="E398" s="135" t="s">
        <v>4243</v>
      </c>
      <c r="F398" s="135" t="s">
        <v>4244</v>
      </c>
      <c r="I398" s="128"/>
      <c r="J398" s="136">
        <f>BK398</f>
        <v>0</v>
      </c>
      <c r="L398" s="125"/>
      <c r="M398" s="130"/>
      <c r="P398" s="131">
        <f>SUM(P399:P472)</f>
        <v>0</v>
      </c>
      <c r="R398" s="131">
        <f>SUM(R399:R472)</f>
        <v>0.76363999999999987</v>
      </c>
      <c r="T398" s="132">
        <f>SUM(T399:T472)</f>
        <v>0</v>
      </c>
      <c r="AR398" s="126" t="s">
        <v>80</v>
      </c>
      <c r="AT398" s="133" t="s">
        <v>71</v>
      </c>
      <c r="AU398" s="133" t="s">
        <v>76</v>
      </c>
      <c r="AY398" s="126" t="s">
        <v>408</v>
      </c>
      <c r="BK398" s="134">
        <f>SUM(BK399:BK472)</f>
        <v>0</v>
      </c>
    </row>
    <row r="399" spans="2:65" s="1" customFormat="1" ht="24.15" customHeight="1">
      <c r="B399" s="137"/>
      <c r="C399" s="138" t="s">
        <v>971</v>
      </c>
      <c r="D399" s="138" t="s">
        <v>411</v>
      </c>
      <c r="E399" s="139" t="s">
        <v>4245</v>
      </c>
      <c r="F399" s="140" t="s">
        <v>4246</v>
      </c>
      <c r="G399" s="141" t="s">
        <v>561</v>
      </c>
      <c r="H399" s="142">
        <v>7</v>
      </c>
      <c r="I399" s="143"/>
      <c r="J399" s="144">
        <f>ROUND(I399*H399,2)</f>
        <v>0</v>
      </c>
      <c r="K399" s="140" t="s">
        <v>414</v>
      </c>
      <c r="L399" s="34"/>
      <c r="M399" s="145" t="s">
        <v>3</v>
      </c>
      <c r="N399" s="146" t="s">
        <v>43</v>
      </c>
      <c r="P399" s="147">
        <f>O399*H399</f>
        <v>0</v>
      </c>
      <c r="Q399" s="147">
        <v>1.2700000000000001E-3</v>
      </c>
      <c r="R399" s="147">
        <f>Q399*H399</f>
        <v>8.8900000000000003E-3</v>
      </c>
      <c r="S399" s="147">
        <v>0</v>
      </c>
      <c r="T399" s="148">
        <f>S399*H399</f>
        <v>0</v>
      </c>
      <c r="AR399" s="149" t="s">
        <v>98</v>
      </c>
      <c r="AT399" s="149" t="s">
        <v>411</v>
      </c>
      <c r="AU399" s="149" t="s">
        <v>80</v>
      </c>
      <c r="AY399" s="19" t="s">
        <v>408</v>
      </c>
      <c r="BE399" s="150">
        <f>IF(N399="základní",J399,0)</f>
        <v>0</v>
      </c>
      <c r="BF399" s="150">
        <f>IF(N399="snížená",J399,0)</f>
        <v>0</v>
      </c>
      <c r="BG399" s="150">
        <f>IF(N399="zákl. přenesená",J399,0)</f>
        <v>0</v>
      </c>
      <c r="BH399" s="150">
        <f>IF(N399="sníž. přenesená",J399,0)</f>
        <v>0</v>
      </c>
      <c r="BI399" s="150">
        <f>IF(N399="nulová",J399,0)</f>
        <v>0</v>
      </c>
      <c r="BJ399" s="19" t="s">
        <v>76</v>
      </c>
      <c r="BK399" s="150">
        <f>ROUND(I399*H399,2)</f>
        <v>0</v>
      </c>
      <c r="BL399" s="19" t="s">
        <v>98</v>
      </c>
      <c r="BM399" s="149" t="s">
        <v>4247</v>
      </c>
    </row>
    <row r="400" spans="2:65" s="1" customFormat="1">
      <c r="B400" s="34"/>
      <c r="D400" s="151" t="s">
        <v>417</v>
      </c>
      <c r="F400" s="152" t="s">
        <v>4248</v>
      </c>
      <c r="I400" s="153"/>
      <c r="L400" s="34"/>
      <c r="M400" s="154"/>
      <c r="T400" s="55"/>
      <c r="AT400" s="19" t="s">
        <v>417</v>
      </c>
      <c r="AU400" s="19" t="s">
        <v>80</v>
      </c>
    </row>
    <row r="401" spans="2:65" s="12" customFormat="1">
      <c r="B401" s="155"/>
      <c r="D401" s="156" t="s">
        <v>419</v>
      </c>
      <c r="E401" s="157" t="s">
        <v>3</v>
      </c>
      <c r="F401" s="158" t="s">
        <v>4249</v>
      </c>
      <c r="H401" s="159">
        <v>7</v>
      </c>
      <c r="I401" s="160"/>
      <c r="L401" s="155"/>
      <c r="M401" s="161"/>
      <c r="T401" s="162"/>
      <c r="AT401" s="157" t="s">
        <v>419</v>
      </c>
      <c r="AU401" s="157" t="s">
        <v>80</v>
      </c>
      <c r="AV401" s="12" t="s">
        <v>80</v>
      </c>
      <c r="AW401" s="12" t="s">
        <v>33</v>
      </c>
      <c r="AX401" s="12" t="s">
        <v>76</v>
      </c>
      <c r="AY401" s="157" t="s">
        <v>408</v>
      </c>
    </row>
    <row r="402" spans="2:65" s="1" customFormat="1" ht="21.75" customHeight="1">
      <c r="B402" s="137"/>
      <c r="C402" s="138" t="s">
        <v>979</v>
      </c>
      <c r="D402" s="138" t="s">
        <v>411</v>
      </c>
      <c r="E402" s="139" t="s">
        <v>4250</v>
      </c>
      <c r="F402" s="140" t="s">
        <v>4251</v>
      </c>
      <c r="G402" s="141" t="s">
        <v>561</v>
      </c>
      <c r="H402" s="142">
        <v>2</v>
      </c>
      <c r="I402" s="143"/>
      <c r="J402" s="144">
        <f>ROUND(I402*H402,2)</f>
        <v>0</v>
      </c>
      <c r="K402" s="140" t="s">
        <v>414</v>
      </c>
      <c r="L402" s="34"/>
      <c r="M402" s="145" t="s">
        <v>3</v>
      </c>
      <c r="N402" s="146" t="s">
        <v>43</v>
      </c>
      <c r="P402" s="147">
        <f>O402*H402</f>
        <v>0</v>
      </c>
      <c r="Q402" s="147">
        <v>6.8999999999999997E-4</v>
      </c>
      <c r="R402" s="147">
        <f>Q402*H402</f>
        <v>1.3799999999999999E-3</v>
      </c>
      <c r="S402" s="147">
        <v>0</v>
      </c>
      <c r="T402" s="148">
        <f>S402*H402</f>
        <v>0</v>
      </c>
      <c r="AR402" s="149" t="s">
        <v>98</v>
      </c>
      <c r="AT402" s="149" t="s">
        <v>411</v>
      </c>
      <c r="AU402" s="149" t="s">
        <v>80</v>
      </c>
      <c r="AY402" s="19" t="s">
        <v>408</v>
      </c>
      <c r="BE402" s="150">
        <f>IF(N402="základní",J402,0)</f>
        <v>0</v>
      </c>
      <c r="BF402" s="150">
        <f>IF(N402="snížená",J402,0)</f>
        <v>0</v>
      </c>
      <c r="BG402" s="150">
        <f>IF(N402="zákl. přenesená",J402,0)</f>
        <v>0</v>
      </c>
      <c r="BH402" s="150">
        <f>IF(N402="sníž. přenesená",J402,0)</f>
        <v>0</v>
      </c>
      <c r="BI402" s="150">
        <f>IF(N402="nulová",J402,0)</f>
        <v>0</v>
      </c>
      <c r="BJ402" s="19" t="s">
        <v>76</v>
      </c>
      <c r="BK402" s="150">
        <f>ROUND(I402*H402,2)</f>
        <v>0</v>
      </c>
      <c r="BL402" s="19" t="s">
        <v>98</v>
      </c>
      <c r="BM402" s="149" t="s">
        <v>4252</v>
      </c>
    </row>
    <row r="403" spans="2:65" s="1" customFormat="1">
      <c r="B403" s="34"/>
      <c r="D403" s="151" t="s">
        <v>417</v>
      </c>
      <c r="F403" s="152" t="s">
        <v>4253</v>
      </c>
      <c r="I403" s="153"/>
      <c r="L403" s="34"/>
      <c r="M403" s="154"/>
      <c r="T403" s="55"/>
      <c r="AT403" s="19" t="s">
        <v>417</v>
      </c>
      <c r="AU403" s="19" t="s">
        <v>80</v>
      </c>
    </row>
    <row r="404" spans="2:65" s="12" customFormat="1">
      <c r="B404" s="155"/>
      <c r="D404" s="156" t="s">
        <v>419</v>
      </c>
      <c r="E404" s="157" t="s">
        <v>3</v>
      </c>
      <c r="F404" s="158" t="s">
        <v>80</v>
      </c>
      <c r="H404" s="159">
        <v>2</v>
      </c>
      <c r="I404" s="160"/>
      <c r="L404" s="155"/>
      <c r="M404" s="161"/>
      <c r="T404" s="162"/>
      <c r="AT404" s="157" t="s">
        <v>419</v>
      </c>
      <c r="AU404" s="157" t="s">
        <v>80</v>
      </c>
      <c r="AV404" s="12" t="s">
        <v>80</v>
      </c>
      <c r="AW404" s="12" t="s">
        <v>33</v>
      </c>
      <c r="AX404" s="12" t="s">
        <v>76</v>
      </c>
      <c r="AY404" s="157" t="s">
        <v>408</v>
      </c>
    </row>
    <row r="405" spans="2:65" s="1" customFormat="1" ht="21.75" customHeight="1">
      <c r="B405" s="137"/>
      <c r="C405" s="138" t="s">
        <v>991</v>
      </c>
      <c r="D405" s="138" t="s">
        <v>411</v>
      </c>
      <c r="E405" s="139" t="s">
        <v>4254</v>
      </c>
      <c r="F405" s="140" t="s">
        <v>4255</v>
      </c>
      <c r="G405" s="141" t="s">
        <v>561</v>
      </c>
      <c r="H405" s="142">
        <v>6</v>
      </c>
      <c r="I405" s="143"/>
      <c r="J405" s="144">
        <f>ROUND(I405*H405,2)</f>
        <v>0</v>
      </c>
      <c r="K405" s="140" t="s">
        <v>414</v>
      </c>
      <c r="L405" s="34"/>
      <c r="M405" s="145" t="s">
        <v>3</v>
      </c>
      <c r="N405" s="146" t="s">
        <v>43</v>
      </c>
      <c r="P405" s="147">
        <f>O405*H405</f>
        <v>0</v>
      </c>
      <c r="Q405" s="147">
        <v>2.2300000000000002E-3</v>
      </c>
      <c r="R405" s="147">
        <f>Q405*H405</f>
        <v>1.3380000000000001E-2</v>
      </c>
      <c r="S405" s="147">
        <v>0</v>
      </c>
      <c r="T405" s="148">
        <f>S405*H405</f>
        <v>0</v>
      </c>
      <c r="AR405" s="149" t="s">
        <v>98</v>
      </c>
      <c r="AT405" s="149" t="s">
        <v>411</v>
      </c>
      <c r="AU405" s="149" t="s">
        <v>80</v>
      </c>
      <c r="AY405" s="19" t="s">
        <v>408</v>
      </c>
      <c r="BE405" s="150">
        <f>IF(N405="základní",J405,0)</f>
        <v>0</v>
      </c>
      <c r="BF405" s="150">
        <f>IF(N405="snížená",J405,0)</f>
        <v>0</v>
      </c>
      <c r="BG405" s="150">
        <f>IF(N405="zákl. přenesená",J405,0)</f>
        <v>0</v>
      </c>
      <c r="BH405" s="150">
        <f>IF(N405="sníž. přenesená",J405,0)</f>
        <v>0</v>
      </c>
      <c r="BI405" s="150">
        <f>IF(N405="nulová",J405,0)</f>
        <v>0</v>
      </c>
      <c r="BJ405" s="19" t="s">
        <v>76</v>
      </c>
      <c r="BK405" s="150">
        <f>ROUND(I405*H405,2)</f>
        <v>0</v>
      </c>
      <c r="BL405" s="19" t="s">
        <v>98</v>
      </c>
      <c r="BM405" s="149" t="s">
        <v>4256</v>
      </c>
    </row>
    <row r="406" spans="2:65" s="1" customFormat="1">
      <c r="B406" s="34"/>
      <c r="D406" s="151" t="s">
        <v>417</v>
      </c>
      <c r="F406" s="152" t="s">
        <v>4257</v>
      </c>
      <c r="I406" s="153"/>
      <c r="L406" s="34"/>
      <c r="M406" s="154"/>
      <c r="T406" s="55"/>
      <c r="AT406" s="19" t="s">
        <v>417</v>
      </c>
      <c r="AU406" s="19" t="s">
        <v>80</v>
      </c>
    </row>
    <row r="407" spans="2:65" s="12" customFormat="1">
      <c r="B407" s="155"/>
      <c r="D407" s="156" t="s">
        <v>419</v>
      </c>
      <c r="E407" s="157" t="s">
        <v>3</v>
      </c>
      <c r="F407" s="158" t="s">
        <v>4258</v>
      </c>
      <c r="H407" s="159">
        <v>6</v>
      </c>
      <c r="I407" s="160"/>
      <c r="L407" s="155"/>
      <c r="M407" s="161"/>
      <c r="T407" s="162"/>
      <c r="AT407" s="157" t="s">
        <v>419</v>
      </c>
      <c r="AU407" s="157" t="s">
        <v>80</v>
      </c>
      <c r="AV407" s="12" t="s">
        <v>80</v>
      </c>
      <c r="AW407" s="12" t="s">
        <v>33</v>
      </c>
      <c r="AX407" s="12" t="s">
        <v>76</v>
      </c>
      <c r="AY407" s="157" t="s">
        <v>408</v>
      </c>
    </row>
    <row r="408" spans="2:65" s="1" customFormat="1" ht="24.15" customHeight="1">
      <c r="B408" s="137"/>
      <c r="C408" s="138" t="s">
        <v>1003</v>
      </c>
      <c r="D408" s="138" t="s">
        <v>411</v>
      </c>
      <c r="E408" s="139" t="s">
        <v>4259</v>
      </c>
      <c r="F408" s="140" t="s">
        <v>4260</v>
      </c>
      <c r="G408" s="141" t="s">
        <v>561</v>
      </c>
      <c r="H408" s="142">
        <v>1</v>
      </c>
      <c r="I408" s="143"/>
      <c r="J408" s="144">
        <f>ROUND(I408*H408,2)</f>
        <v>0</v>
      </c>
      <c r="K408" s="140" t="s">
        <v>414</v>
      </c>
      <c r="L408" s="34"/>
      <c r="M408" s="145" t="s">
        <v>3</v>
      </c>
      <c r="N408" s="146" t="s">
        <v>43</v>
      </c>
      <c r="P408" s="147">
        <f>O408*H408</f>
        <v>0</v>
      </c>
      <c r="Q408" s="147">
        <v>5.5999999999999995E-4</v>
      </c>
      <c r="R408" s="147">
        <f>Q408*H408</f>
        <v>5.5999999999999995E-4</v>
      </c>
      <c r="S408" s="147">
        <v>0</v>
      </c>
      <c r="T408" s="148">
        <f>S408*H408</f>
        <v>0</v>
      </c>
      <c r="AR408" s="149" t="s">
        <v>98</v>
      </c>
      <c r="AT408" s="149" t="s">
        <v>411</v>
      </c>
      <c r="AU408" s="149" t="s">
        <v>80</v>
      </c>
      <c r="AY408" s="19" t="s">
        <v>408</v>
      </c>
      <c r="BE408" s="150">
        <f>IF(N408="základní",J408,0)</f>
        <v>0</v>
      </c>
      <c r="BF408" s="150">
        <f>IF(N408="snížená",J408,0)</f>
        <v>0</v>
      </c>
      <c r="BG408" s="150">
        <f>IF(N408="zákl. přenesená",J408,0)</f>
        <v>0</v>
      </c>
      <c r="BH408" s="150">
        <f>IF(N408="sníž. přenesená",J408,0)</f>
        <v>0</v>
      </c>
      <c r="BI408" s="150">
        <f>IF(N408="nulová",J408,0)</f>
        <v>0</v>
      </c>
      <c r="BJ408" s="19" t="s">
        <v>76</v>
      </c>
      <c r="BK408" s="150">
        <f>ROUND(I408*H408,2)</f>
        <v>0</v>
      </c>
      <c r="BL408" s="19" t="s">
        <v>98</v>
      </c>
      <c r="BM408" s="149" t="s">
        <v>4261</v>
      </c>
    </row>
    <row r="409" spans="2:65" s="1" customFormat="1">
      <c r="B409" s="34"/>
      <c r="D409" s="151" t="s">
        <v>417</v>
      </c>
      <c r="F409" s="152" t="s">
        <v>4262</v>
      </c>
      <c r="I409" s="153"/>
      <c r="L409" s="34"/>
      <c r="M409" s="154"/>
      <c r="T409" s="55"/>
      <c r="AT409" s="19" t="s">
        <v>417</v>
      </c>
      <c r="AU409" s="19" t="s">
        <v>80</v>
      </c>
    </row>
    <row r="410" spans="2:65" s="12" customFormat="1">
      <c r="B410" s="155"/>
      <c r="D410" s="156" t="s">
        <v>419</v>
      </c>
      <c r="E410" s="157" t="s">
        <v>3</v>
      </c>
      <c r="F410" s="158" t="s">
        <v>4263</v>
      </c>
      <c r="H410" s="159">
        <v>1</v>
      </c>
      <c r="I410" s="160"/>
      <c r="L410" s="155"/>
      <c r="M410" s="161"/>
      <c r="T410" s="162"/>
      <c r="AT410" s="157" t="s">
        <v>419</v>
      </c>
      <c r="AU410" s="157" t="s">
        <v>80</v>
      </c>
      <c r="AV410" s="12" t="s">
        <v>80</v>
      </c>
      <c r="AW410" s="12" t="s">
        <v>33</v>
      </c>
      <c r="AX410" s="12" t="s">
        <v>76</v>
      </c>
      <c r="AY410" s="157" t="s">
        <v>408</v>
      </c>
    </row>
    <row r="411" spans="2:65" s="1" customFormat="1" ht="16.5" customHeight="1">
      <c r="B411" s="137"/>
      <c r="C411" s="138" t="s">
        <v>1010</v>
      </c>
      <c r="D411" s="138" t="s">
        <v>411</v>
      </c>
      <c r="E411" s="139" t="s">
        <v>4264</v>
      </c>
      <c r="F411" s="140" t="s">
        <v>4265</v>
      </c>
      <c r="G411" s="141" t="s">
        <v>561</v>
      </c>
      <c r="H411" s="142">
        <v>2</v>
      </c>
      <c r="I411" s="143"/>
      <c r="J411" s="144">
        <f>ROUND(I411*H411,2)</f>
        <v>0</v>
      </c>
      <c r="K411" s="140" t="s">
        <v>414</v>
      </c>
      <c r="L411" s="34"/>
      <c r="M411" s="145" t="s">
        <v>3</v>
      </c>
      <c r="N411" s="146" t="s">
        <v>43</v>
      </c>
      <c r="P411" s="147">
        <f>O411*H411</f>
        <v>0</v>
      </c>
      <c r="Q411" s="147">
        <v>1.14E-3</v>
      </c>
      <c r="R411" s="147">
        <f>Q411*H411</f>
        <v>2.2799999999999999E-3</v>
      </c>
      <c r="S411" s="147">
        <v>0</v>
      </c>
      <c r="T411" s="148">
        <f>S411*H411</f>
        <v>0</v>
      </c>
      <c r="AR411" s="149" t="s">
        <v>98</v>
      </c>
      <c r="AT411" s="149" t="s">
        <v>411</v>
      </c>
      <c r="AU411" s="149" t="s">
        <v>80</v>
      </c>
      <c r="AY411" s="19" t="s">
        <v>408</v>
      </c>
      <c r="BE411" s="150">
        <f>IF(N411="základní",J411,0)</f>
        <v>0</v>
      </c>
      <c r="BF411" s="150">
        <f>IF(N411="snížená",J411,0)</f>
        <v>0</v>
      </c>
      <c r="BG411" s="150">
        <f>IF(N411="zákl. přenesená",J411,0)</f>
        <v>0</v>
      </c>
      <c r="BH411" s="150">
        <f>IF(N411="sníž. přenesená",J411,0)</f>
        <v>0</v>
      </c>
      <c r="BI411" s="150">
        <f>IF(N411="nulová",J411,0)</f>
        <v>0</v>
      </c>
      <c r="BJ411" s="19" t="s">
        <v>76</v>
      </c>
      <c r="BK411" s="150">
        <f>ROUND(I411*H411,2)</f>
        <v>0</v>
      </c>
      <c r="BL411" s="19" t="s">
        <v>98</v>
      </c>
      <c r="BM411" s="149" t="s">
        <v>4266</v>
      </c>
    </row>
    <row r="412" spans="2:65" s="1" customFormat="1">
      <c r="B412" s="34"/>
      <c r="D412" s="151" t="s">
        <v>417</v>
      </c>
      <c r="F412" s="152" t="s">
        <v>4267</v>
      </c>
      <c r="I412" s="153"/>
      <c r="L412" s="34"/>
      <c r="M412" s="154"/>
      <c r="T412" s="55"/>
      <c r="AT412" s="19" t="s">
        <v>417</v>
      </c>
      <c r="AU412" s="19" t="s">
        <v>80</v>
      </c>
    </row>
    <row r="413" spans="2:65" s="12" customFormat="1">
      <c r="B413" s="155"/>
      <c r="D413" s="156" t="s">
        <v>419</v>
      </c>
      <c r="E413" s="157" t="s">
        <v>3</v>
      </c>
      <c r="F413" s="158" t="s">
        <v>80</v>
      </c>
      <c r="H413" s="159">
        <v>2</v>
      </c>
      <c r="I413" s="160"/>
      <c r="L413" s="155"/>
      <c r="M413" s="161"/>
      <c r="T413" s="162"/>
      <c r="AT413" s="157" t="s">
        <v>419</v>
      </c>
      <c r="AU413" s="157" t="s">
        <v>80</v>
      </c>
      <c r="AV413" s="12" t="s">
        <v>80</v>
      </c>
      <c r="AW413" s="12" t="s">
        <v>33</v>
      </c>
      <c r="AX413" s="12" t="s">
        <v>76</v>
      </c>
      <c r="AY413" s="157" t="s">
        <v>408</v>
      </c>
    </row>
    <row r="414" spans="2:65" s="1" customFormat="1" ht="24.15" customHeight="1">
      <c r="B414" s="137"/>
      <c r="C414" s="138" t="s">
        <v>1014</v>
      </c>
      <c r="D414" s="138" t="s">
        <v>411</v>
      </c>
      <c r="E414" s="139" t="s">
        <v>4268</v>
      </c>
      <c r="F414" s="140" t="s">
        <v>4269</v>
      </c>
      <c r="G414" s="141" t="s">
        <v>561</v>
      </c>
      <c r="H414" s="142">
        <v>19</v>
      </c>
      <c r="I414" s="143"/>
      <c r="J414" s="144">
        <f>ROUND(I414*H414,2)</f>
        <v>0</v>
      </c>
      <c r="K414" s="140" t="s">
        <v>414</v>
      </c>
      <c r="L414" s="34"/>
      <c r="M414" s="145" t="s">
        <v>3</v>
      </c>
      <c r="N414" s="146" t="s">
        <v>43</v>
      </c>
      <c r="P414" s="147">
        <f>O414*H414</f>
        <v>0</v>
      </c>
      <c r="Q414" s="147">
        <v>2.4000000000000001E-4</v>
      </c>
      <c r="R414" s="147">
        <f>Q414*H414</f>
        <v>4.5599999999999998E-3</v>
      </c>
      <c r="S414" s="147">
        <v>0</v>
      </c>
      <c r="T414" s="148">
        <f>S414*H414</f>
        <v>0</v>
      </c>
      <c r="AR414" s="149" t="s">
        <v>98</v>
      </c>
      <c r="AT414" s="149" t="s">
        <v>411</v>
      </c>
      <c r="AU414" s="149" t="s">
        <v>80</v>
      </c>
      <c r="AY414" s="19" t="s">
        <v>408</v>
      </c>
      <c r="BE414" s="150">
        <f>IF(N414="základní",J414,0)</f>
        <v>0</v>
      </c>
      <c r="BF414" s="150">
        <f>IF(N414="snížená",J414,0)</f>
        <v>0</v>
      </c>
      <c r="BG414" s="150">
        <f>IF(N414="zákl. přenesená",J414,0)</f>
        <v>0</v>
      </c>
      <c r="BH414" s="150">
        <f>IF(N414="sníž. přenesená",J414,0)</f>
        <v>0</v>
      </c>
      <c r="BI414" s="150">
        <f>IF(N414="nulová",J414,0)</f>
        <v>0</v>
      </c>
      <c r="BJ414" s="19" t="s">
        <v>76</v>
      </c>
      <c r="BK414" s="150">
        <f>ROUND(I414*H414,2)</f>
        <v>0</v>
      </c>
      <c r="BL414" s="19" t="s">
        <v>98</v>
      </c>
      <c r="BM414" s="149" t="s">
        <v>4270</v>
      </c>
    </row>
    <row r="415" spans="2:65" s="1" customFormat="1">
      <c r="B415" s="34"/>
      <c r="D415" s="151" t="s">
        <v>417</v>
      </c>
      <c r="F415" s="152" t="s">
        <v>4271</v>
      </c>
      <c r="I415" s="153"/>
      <c r="L415" s="34"/>
      <c r="M415" s="154"/>
      <c r="T415" s="55"/>
      <c r="AT415" s="19" t="s">
        <v>417</v>
      </c>
      <c r="AU415" s="19" t="s">
        <v>80</v>
      </c>
    </row>
    <row r="416" spans="2:65" s="12" customFormat="1">
      <c r="B416" s="155"/>
      <c r="D416" s="156" t="s">
        <v>419</v>
      </c>
      <c r="E416" s="157" t="s">
        <v>3</v>
      </c>
      <c r="F416" s="158" t="s">
        <v>4122</v>
      </c>
      <c r="H416" s="159">
        <v>4</v>
      </c>
      <c r="I416" s="160"/>
      <c r="L416" s="155"/>
      <c r="M416" s="161"/>
      <c r="T416" s="162"/>
      <c r="AT416" s="157" t="s">
        <v>419</v>
      </c>
      <c r="AU416" s="157" t="s">
        <v>80</v>
      </c>
      <c r="AV416" s="12" t="s">
        <v>80</v>
      </c>
      <c r="AW416" s="12" t="s">
        <v>33</v>
      </c>
      <c r="AX416" s="12" t="s">
        <v>72</v>
      </c>
      <c r="AY416" s="157" t="s">
        <v>408</v>
      </c>
    </row>
    <row r="417" spans="2:65" s="12" customFormat="1">
      <c r="B417" s="155"/>
      <c r="D417" s="156" t="s">
        <v>419</v>
      </c>
      <c r="E417" s="157" t="s">
        <v>3</v>
      </c>
      <c r="F417" s="158" t="s">
        <v>4131</v>
      </c>
      <c r="H417" s="159">
        <v>12</v>
      </c>
      <c r="I417" s="160"/>
      <c r="L417" s="155"/>
      <c r="M417" s="161"/>
      <c r="T417" s="162"/>
      <c r="AT417" s="157" t="s">
        <v>419</v>
      </c>
      <c r="AU417" s="157" t="s">
        <v>80</v>
      </c>
      <c r="AV417" s="12" t="s">
        <v>80</v>
      </c>
      <c r="AW417" s="12" t="s">
        <v>33</v>
      </c>
      <c r="AX417" s="12" t="s">
        <v>72</v>
      </c>
      <c r="AY417" s="157" t="s">
        <v>408</v>
      </c>
    </row>
    <row r="418" spans="2:65" s="12" customFormat="1">
      <c r="B418" s="155"/>
      <c r="D418" s="156" t="s">
        <v>419</v>
      </c>
      <c r="E418" s="157" t="s">
        <v>3</v>
      </c>
      <c r="F418" s="158" t="s">
        <v>4124</v>
      </c>
      <c r="H418" s="159">
        <v>2</v>
      </c>
      <c r="I418" s="160"/>
      <c r="L418" s="155"/>
      <c r="M418" s="161"/>
      <c r="T418" s="162"/>
      <c r="AT418" s="157" t="s">
        <v>419</v>
      </c>
      <c r="AU418" s="157" t="s">
        <v>80</v>
      </c>
      <c r="AV418" s="12" t="s">
        <v>80</v>
      </c>
      <c r="AW418" s="12" t="s">
        <v>33</v>
      </c>
      <c r="AX418" s="12" t="s">
        <v>72</v>
      </c>
      <c r="AY418" s="157" t="s">
        <v>408</v>
      </c>
    </row>
    <row r="419" spans="2:65" s="12" customFormat="1">
      <c r="B419" s="155"/>
      <c r="D419" s="156" t="s">
        <v>419</v>
      </c>
      <c r="E419" s="157" t="s">
        <v>3</v>
      </c>
      <c r="F419" s="158" t="s">
        <v>4123</v>
      </c>
      <c r="H419" s="159">
        <v>1</v>
      </c>
      <c r="I419" s="160"/>
      <c r="L419" s="155"/>
      <c r="M419" s="161"/>
      <c r="T419" s="162"/>
      <c r="AT419" s="157" t="s">
        <v>419</v>
      </c>
      <c r="AU419" s="157" t="s">
        <v>80</v>
      </c>
      <c r="AV419" s="12" t="s">
        <v>80</v>
      </c>
      <c r="AW419" s="12" t="s">
        <v>33</v>
      </c>
      <c r="AX419" s="12" t="s">
        <v>72</v>
      </c>
      <c r="AY419" s="157" t="s">
        <v>408</v>
      </c>
    </row>
    <row r="420" spans="2:65" s="14" customFormat="1">
      <c r="B420" s="170"/>
      <c r="D420" s="156" t="s">
        <v>419</v>
      </c>
      <c r="E420" s="171" t="s">
        <v>3</v>
      </c>
      <c r="F420" s="172" t="s">
        <v>451</v>
      </c>
      <c r="H420" s="173">
        <v>19</v>
      </c>
      <c r="I420" s="174"/>
      <c r="L420" s="170"/>
      <c r="M420" s="175"/>
      <c r="T420" s="176"/>
      <c r="AT420" s="171" t="s">
        <v>419</v>
      </c>
      <c r="AU420" s="171" t="s">
        <v>80</v>
      </c>
      <c r="AV420" s="14" t="s">
        <v>415</v>
      </c>
      <c r="AW420" s="14" t="s">
        <v>33</v>
      </c>
      <c r="AX420" s="14" t="s">
        <v>76</v>
      </c>
      <c r="AY420" s="171" t="s">
        <v>408</v>
      </c>
    </row>
    <row r="421" spans="2:65" s="1" customFormat="1" ht="24.15" customHeight="1">
      <c r="B421" s="137"/>
      <c r="C421" s="138" t="s">
        <v>1022</v>
      </c>
      <c r="D421" s="138" t="s">
        <v>411</v>
      </c>
      <c r="E421" s="139" t="s">
        <v>4272</v>
      </c>
      <c r="F421" s="140" t="s">
        <v>4273</v>
      </c>
      <c r="G421" s="141" t="s">
        <v>561</v>
      </c>
      <c r="H421" s="142">
        <v>1</v>
      </c>
      <c r="I421" s="143"/>
      <c r="J421" s="144">
        <f>ROUND(I421*H421,2)</f>
        <v>0</v>
      </c>
      <c r="K421" s="140" t="s">
        <v>414</v>
      </c>
      <c r="L421" s="34"/>
      <c r="M421" s="145" t="s">
        <v>3</v>
      </c>
      <c r="N421" s="146" t="s">
        <v>43</v>
      </c>
      <c r="P421" s="147">
        <f>O421*H421</f>
        <v>0</v>
      </c>
      <c r="Q421" s="147">
        <v>1.8E-3</v>
      </c>
      <c r="R421" s="147">
        <f>Q421*H421</f>
        <v>1.8E-3</v>
      </c>
      <c r="S421" s="147">
        <v>0</v>
      </c>
      <c r="T421" s="148">
        <f>S421*H421</f>
        <v>0</v>
      </c>
      <c r="AR421" s="149" t="s">
        <v>98</v>
      </c>
      <c r="AT421" s="149" t="s">
        <v>411</v>
      </c>
      <c r="AU421" s="149" t="s">
        <v>80</v>
      </c>
      <c r="AY421" s="19" t="s">
        <v>408</v>
      </c>
      <c r="BE421" s="150">
        <f>IF(N421="základní",J421,0)</f>
        <v>0</v>
      </c>
      <c r="BF421" s="150">
        <f>IF(N421="snížená",J421,0)</f>
        <v>0</v>
      </c>
      <c r="BG421" s="150">
        <f>IF(N421="zákl. přenesená",J421,0)</f>
        <v>0</v>
      </c>
      <c r="BH421" s="150">
        <f>IF(N421="sníž. přenesená",J421,0)</f>
        <v>0</v>
      </c>
      <c r="BI421" s="150">
        <f>IF(N421="nulová",J421,0)</f>
        <v>0</v>
      </c>
      <c r="BJ421" s="19" t="s">
        <v>76</v>
      </c>
      <c r="BK421" s="150">
        <f>ROUND(I421*H421,2)</f>
        <v>0</v>
      </c>
      <c r="BL421" s="19" t="s">
        <v>98</v>
      </c>
      <c r="BM421" s="149" t="s">
        <v>4274</v>
      </c>
    </row>
    <row r="422" spans="2:65" s="1" customFormat="1">
      <c r="B422" s="34"/>
      <c r="D422" s="151" t="s">
        <v>417</v>
      </c>
      <c r="F422" s="152" t="s">
        <v>4275</v>
      </c>
      <c r="I422" s="153"/>
      <c r="L422" s="34"/>
      <c r="M422" s="154"/>
      <c r="T422" s="55"/>
      <c r="AT422" s="19" t="s">
        <v>417</v>
      </c>
      <c r="AU422" s="19" t="s">
        <v>80</v>
      </c>
    </row>
    <row r="423" spans="2:65" s="12" customFormat="1">
      <c r="B423" s="155"/>
      <c r="D423" s="156" t="s">
        <v>419</v>
      </c>
      <c r="E423" s="157" t="s">
        <v>3</v>
      </c>
      <c r="F423" s="158" t="s">
        <v>76</v>
      </c>
      <c r="H423" s="159">
        <v>1</v>
      </c>
      <c r="I423" s="160"/>
      <c r="L423" s="155"/>
      <c r="M423" s="161"/>
      <c r="T423" s="162"/>
      <c r="AT423" s="157" t="s">
        <v>419</v>
      </c>
      <c r="AU423" s="157" t="s">
        <v>80</v>
      </c>
      <c r="AV423" s="12" t="s">
        <v>80</v>
      </c>
      <c r="AW423" s="12" t="s">
        <v>33</v>
      </c>
      <c r="AX423" s="12" t="s">
        <v>76</v>
      </c>
      <c r="AY423" s="157" t="s">
        <v>408</v>
      </c>
    </row>
    <row r="424" spans="2:65" s="1" customFormat="1" ht="24.15" customHeight="1">
      <c r="B424" s="137"/>
      <c r="C424" s="138" t="s">
        <v>1028</v>
      </c>
      <c r="D424" s="138" t="s">
        <v>411</v>
      </c>
      <c r="E424" s="139" t="s">
        <v>4276</v>
      </c>
      <c r="F424" s="140" t="s">
        <v>4277</v>
      </c>
      <c r="G424" s="141" t="s">
        <v>561</v>
      </c>
      <c r="H424" s="142">
        <v>2</v>
      </c>
      <c r="I424" s="143"/>
      <c r="J424" s="144">
        <f>ROUND(I424*H424,2)</f>
        <v>0</v>
      </c>
      <c r="K424" s="140" t="s">
        <v>414</v>
      </c>
      <c r="L424" s="34"/>
      <c r="M424" s="145" t="s">
        <v>3</v>
      </c>
      <c r="N424" s="146" t="s">
        <v>43</v>
      </c>
      <c r="P424" s="147">
        <f>O424*H424</f>
        <v>0</v>
      </c>
      <c r="Q424" s="147">
        <v>1.6000000000000001E-4</v>
      </c>
      <c r="R424" s="147">
        <f>Q424*H424</f>
        <v>3.2000000000000003E-4</v>
      </c>
      <c r="S424" s="147">
        <v>0</v>
      </c>
      <c r="T424" s="148">
        <f>S424*H424</f>
        <v>0</v>
      </c>
      <c r="AR424" s="149" t="s">
        <v>98</v>
      </c>
      <c r="AT424" s="149" t="s">
        <v>411</v>
      </c>
      <c r="AU424" s="149" t="s">
        <v>80</v>
      </c>
      <c r="AY424" s="19" t="s">
        <v>408</v>
      </c>
      <c r="BE424" s="150">
        <f>IF(N424="základní",J424,0)</f>
        <v>0</v>
      </c>
      <c r="BF424" s="150">
        <f>IF(N424="snížená",J424,0)</f>
        <v>0</v>
      </c>
      <c r="BG424" s="150">
        <f>IF(N424="zákl. přenesená",J424,0)</f>
        <v>0</v>
      </c>
      <c r="BH424" s="150">
        <f>IF(N424="sníž. přenesená",J424,0)</f>
        <v>0</v>
      </c>
      <c r="BI424" s="150">
        <f>IF(N424="nulová",J424,0)</f>
        <v>0</v>
      </c>
      <c r="BJ424" s="19" t="s">
        <v>76</v>
      </c>
      <c r="BK424" s="150">
        <f>ROUND(I424*H424,2)</f>
        <v>0</v>
      </c>
      <c r="BL424" s="19" t="s">
        <v>98</v>
      </c>
      <c r="BM424" s="149" t="s">
        <v>4278</v>
      </c>
    </row>
    <row r="425" spans="2:65" s="1" customFormat="1">
      <c r="B425" s="34"/>
      <c r="D425" s="151" t="s">
        <v>417</v>
      </c>
      <c r="F425" s="152" t="s">
        <v>4279</v>
      </c>
      <c r="I425" s="153"/>
      <c r="L425" s="34"/>
      <c r="M425" s="154"/>
      <c r="T425" s="55"/>
      <c r="AT425" s="19" t="s">
        <v>417</v>
      </c>
      <c r="AU425" s="19" t="s">
        <v>80</v>
      </c>
    </row>
    <row r="426" spans="2:65" s="12" customFormat="1">
      <c r="B426" s="155"/>
      <c r="D426" s="156" t="s">
        <v>419</v>
      </c>
      <c r="E426" s="157" t="s">
        <v>3</v>
      </c>
      <c r="F426" s="158" t="s">
        <v>4280</v>
      </c>
      <c r="H426" s="159">
        <v>2</v>
      </c>
      <c r="I426" s="160"/>
      <c r="L426" s="155"/>
      <c r="M426" s="161"/>
      <c r="T426" s="162"/>
      <c r="AT426" s="157" t="s">
        <v>419</v>
      </c>
      <c r="AU426" s="157" t="s">
        <v>80</v>
      </c>
      <c r="AV426" s="12" t="s">
        <v>80</v>
      </c>
      <c r="AW426" s="12" t="s">
        <v>33</v>
      </c>
      <c r="AX426" s="12" t="s">
        <v>76</v>
      </c>
      <c r="AY426" s="157" t="s">
        <v>408</v>
      </c>
    </row>
    <row r="427" spans="2:65" s="1" customFormat="1" ht="24.15" customHeight="1">
      <c r="B427" s="137"/>
      <c r="C427" s="138" t="s">
        <v>1036</v>
      </c>
      <c r="D427" s="138" t="s">
        <v>411</v>
      </c>
      <c r="E427" s="139" t="s">
        <v>4281</v>
      </c>
      <c r="F427" s="140" t="s">
        <v>4282</v>
      </c>
      <c r="G427" s="141" t="s">
        <v>561</v>
      </c>
      <c r="H427" s="142">
        <v>1</v>
      </c>
      <c r="I427" s="143"/>
      <c r="J427" s="144">
        <f>ROUND(I427*H427,2)</f>
        <v>0</v>
      </c>
      <c r="K427" s="140" t="s">
        <v>414</v>
      </c>
      <c r="L427" s="34"/>
      <c r="M427" s="145" t="s">
        <v>3</v>
      </c>
      <c r="N427" s="146" t="s">
        <v>43</v>
      </c>
      <c r="P427" s="147">
        <f>O427*H427</f>
        <v>0</v>
      </c>
      <c r="Q427" s="147">
        <v>4.0000000000000003E-5</v>
      </c>
      <c r="R427" s="147">
        <f>Q427*H427</f>
        <v>4.0000000000000003E-5</v>
      </c>
      <c r="S427" s="147">
        <v>0</v>
      </c>
      <c r="T427" s="148">
        <f>S427*H427</f>
        <v>0</v>
      </c>
      <c r="AR427" s="149" t="s">
        <v>98</v>
      </c>
      <c r="AT427" s="149" t="s">
        <v>411</v>
      </c>
      <c r="AU427" s="149" t="s">
        <v>80</v>
      </c>
      <c r="AY427" s="19" t="s">
        <v>408</v>
      </c>
      <c r="BE427" s="150">
        <f>IF(N427="základní",J427,0)</f>
        <v>0</v>
      </c>
      <c r="BF427" s="150">
        <f>IF(N427="snížená",J427,0)</f>
        <v>0</v>
      </c>
      <c r="BG427" s="150">
        <f>IF(N427="zákl. přenesená",J427,0)</f>
        <v>0</v>
      </c>
      <c r="BH427" s="150">
        <f>IF(N427="sníž. přenesená",J427,0)</f>
        <v>0</v>
      </c>
      <c r="BI427" s="150">
        <f>IF(N427="nulová",J427,0)</f>
        <v>0</v>
      </c>
      <c r="BJ427" s="19" t="s">
        <v>76</v>
      </c>
      <c r="BK427" s="150">
        <f>ROUND(I427*H427,2)</f>
        <v>0</v>
      </c>
      <c r="BL427" s="19" t="s">
        <v>98</v>
      </c>
      <c r="BM427" s="149" t="s">
        <v>4283</v>
      </c>
    </row>
    <row r="428" spans="2:65" s="1" customFormat="1">
      <c r="B428" s="34"/>
      <c r="D428" s="151" t="s">
        <v>417</v>
      </c>
      <c r="F428" s="152" t="s">
        <v>4284</v>
      </c>
      <c r="I428" s="153"/>
      <c r="L428" s="34"/>
      <c r="M428" s="154"/>
      <c r="T428" s="55"/>
      <c r="AT428" s="19" t="s">
        <v>417</v>
      </c>
      <c r="AU428" s="19" t="s">
        <v>80</v>
      </c>
    </row>
    <row r="429" spans="2:65" s="12" customFormat="1">
      <c r="B429" s="155"/>
      <c r="D429" s="156" t="s">
        <v>419</v>
      </c>
      <c r="E429" s="157" t="s">
        <v>3</v>
      </c>
      <c r="F429" s="158" t="s">
        <v>76</v>
      </c>
      <c r="H429" s="159">
        <v>1</v>
      </c>
      <c r="I429" s="160"/>
      <c r="L429" s="155"/>
      <c r="M429" s="161"/>
      <c r="T429" s="162"/>
      <c r="AT429" s="157" t="s">
        <v>419</v>
      </c>
      <c r="AU429" s="157" t="s">
        <v>80</v>
      </c>
      <c r="AV429" s="12" t="s">
        <v>80</v>
      </c>
      <c r="AW429" s="12" t="s">
        <v>33</v>
      </c>
      <c r="AX429" s="12" t="s">
        <v>76</v>
      </c>
      <c r="AY429" s="157" t="s">
        <v>408</v>
      </c>
    </row>
    <row r="430" spans="2:65" s="1" customFormat="1" ht="24.15" customHeight="1">
      <c r="B430" s="137"/>
      <c r="C430" s="138" t="s">
        <v>1044</v>
      </c>
      <c r="D430" s="138" t="s">
        <v>411</v>
      </c>
      <c r="E430" s="139" t="s">
        <v>4285</v>
      </c>
      <c r="F430" s="140" t="s">
        <v>4286</v>
      </c>
      <c r="G430" s="141" t="s">
        <v>561</v>
      </c>
      <c r="H430" s="142">
        <v>5</v>
      </c>
      <c r="I430" s="143"/>
      <c r="J430" s="144">
        <f>ROUND(I430*H430,2)</f>
        <v>0</v>
      </c>
      <c r="K430" s="140" t="s">
        <v>414</v>
      </c>
      <c r="L430" s="34"/>
      <c r="M430" s="145" t="s">
        <v>3</v>
      </c>
      <c r="N430" s="146" t="s">
        <v>43</v>
      </c>
      <c r="P430" s="147">
        <f>O430*H430</f>
        <v>0</v>
      </c>
      <c r="Q430" s="147">
        <v>4.0000000000000003E-5</v>
      </c>
      <c r="R430" s="147">
        <f>Q430*H430</f>
        <v>2.0000000000000001E-4</v>
      </c>
      <c r="S430" s="147">
        <v>0</v>
      </c>
      <c r="T430" s="148">
        <f>S430*H430</f>
        <v>0</v>
      </c>
      <c r="AR430" s="149" t="s">
        <v>98</v>
      </c>
      <c r="AT430" s="149" t="s">
        <v>411</v>
      </c>
      <c r="AU430" s="149" t="s">
        <v>80</v>
      </c>
      <c r="AY430" s="19" t="s">
        <v>408</v>
      </c>
      <c r="BE430" s="150">
        <f>IF(N430="základní",J430,0)</f>
        <v>0</v>
      </c>
      <c r="BF430" s="150">
        <f>IF(N430="snížená",J430,0)</f>
        <v>0</v>
      </c>
      <c r="BG430" s="150">
        <f>IF(N430="zákl. přenesená",J430,0)</f>
        <v>0</v>
      </c>
      <c r="BH430" s="150">
        <f>IF(N430="sníž. přenesená",J430,0)</f>
        <v>0</v>
      </c>
      <c r="BI430" s="150">
        <f>IF(N430="nulová",J430,0)</f>
        <v>0</v>
      </c>
      <c r="BJ430" s="19" t="s">
        <v>76</v>
      </c>
      <c r="BK430" s="150">
        <f>ROUND(I430*H430,2)</f>
        <v>0</v>
      </c>
      <c r="BL430" s="19" t="s">
        <v>98</v>
      </c>
      <c r="BM430" s="149" t="s">
        <v>4287</v>
      </c>
    </row>
    <row r="431" spans="2:65" s="1" customFormat="1">
      <c r="B431" s="34"/>
      <c r="D431" s="151" t="s">
        <v>417</v>
      </c>
      <c r="F431" s="152" t="s">
        <v>4288</v>
      </c>
      <c r="I431" s="153"/>
      <c r="L431" s="34"/>
      <c r="M431" s="154"/>
      <c r="T431" s="55"/>
      <c r="AT431" s="19" t="s">
        <v>417</v>
      </c>
      <c r="AU431" s="19" t="s">
        <v>80</v>
      </c>
    </row>
    <row r="432" spans="2:65" s="12" customFormat="1">
      <c r="B432" s="155"/>
      <c r="D432" s="156" t="s">
        <v>419</v>
      </c>
      <c r="E432" s="157" t="s">
        <v>3</v>
      </c>
      <c r="F432" s="158" t="s">
        <v>437</v>
      </c>
      <c r="H432" s="159">
        <v>5</v>
      </c>
      <c r="I432" s="160"/>
      <c r="L432" s="155"/>
      <c r="M432" s="161"/>
      <c r="T432" s="162"/>
      <c r="AT432" s="157" t="s">
        <v>419</v>
      </c>
      <c r="AU432" s="157" t="s">
        <v>80</v>
      </c>
      <c r="AV432" s="12" t="s">
        <v>80</v>
      </c>
      <c r="AW432" s="12" t="s">
        <v>33</v>
      </c>
      <c r="AX432" s="12" t="s">
        <v>76</v>
      </c>
      <c r="AY432" s="157" t="s">
        <v>408</v>
      </c>
    </row>
    <row r="433" spans="2:65" s="1" customFormat="1" ht="24.15" customHeight="1">
      <c r="B433" s="137"/>
      <c r="C433" s="138" t="s">
        <v>1049</v>
      </c>
      <c r="D433" s="138" t="s">
        <v>411</v>
      </c>
      <c r="E433" s="139" t="s">
        <v>4289</v>
      </c>
      <c r="F433" s="140" t="s">
        <v>4290</v>
      </c>
      <c r="G433" s="141" t="s">
        <v>561</v>
      </c>
      <c r="H433" s="142">
        <v>1</v>
      </c>
      <c r="I433" s="143"/>
      <c r="J433" s="144">
        <f>ROUND(I433*H433,2)</f>
        <v>0</v>
      </c>
      <c r="K433" s="140" t="s">
        <v>414</v>
      </c>
      <c r="L433" s="34"/>
      <c r="M433" s="145" t="s">
        <v>3</v>
      </c>
      <c r="N433" s="146" t="s">
        <v>43</v>
      </c>
      <c r="P433" s="147">
        <f>O433*H433</f>
        <v>0</v>
      </c>
      <c r="Q433" s="147">
        <v>2.4000000000000001E-4</v>
      </c>
      <c r="R433" s="147">
        <f>Q433*H433</f>
        <v>2.4000000000000001E-4</v>
      </c>
      <c r="S433" s="147">
        <v>0</v>
      </c>
      <c r="T433" s="148">
        <f>S433*H433</f>
        <v>0</v>
      </c>
      <c r="AR433" s="149" t="s">
        <v>98</v>
      </c>
      <c r="AT433" s="149" t="s">
        <v>411</v>
      </c>
      <c r="AU433" s="149" t="s">
        <v>80</v>
      </c>
      <c r="AY433" s="19" t="s">
        <v>408</v>
      </c>
      <c r="BE433" s="150">
        <f>IF(N433="základní",J433,0)</f>
        <v>0</v>
      </c>
      <c r="BF433" s="150">
        <f>IF(N433="snížená",J433,0)</f>
        <v>0</v>
      </c>
      <c r="BG433" s="150">
        <f>IF(N433="zákl. přenesená",J433,0)</f>
        <v>0</v>
      </c>
      <c r="BH433" s="150">
        <f>IF(N433="sníž. přenesená",J433,0)</f>
        <v>0</v>
      </c>
      <c r="BI433" s="150">
        <f>IF(N433="nulová",J433,0)</f>
        <v>0</v>
      </c>
      <c r="BJ433" s="19" t="s">
        <v>76</v>
      </c>
      <c r="BK433" s="150">
        <f>ROUND(I433*H433,2)</f>
        <v>0</v>
      </c>
      <c r="BL433" s="19" t="s">
        <v>98</v>
      </c>
      <c r="BM433" s="149" t="s">
        <v>4291</v>
      </c>
    </row>
    <row r="434" spans="2:65" s="1" customFormat="1">
      <c r="B434" s="34"/>
      <c r="D434" s="151" t="s">
        <v>417</v>
      </c>
      <c r="F434" s="152" t="s">
        <v>4292</v>
      </c>
      <c r="I434" s="153"/>
      <c r="L434" s="34"/>
      <c r="M434" s="154"/>
      <c r="T434" s="55"/>
      <c r="AT434" s="19" t="s">
        <v>417</v>
      </c>
      <c r="AU434" s="19" t="s">
        <v>80</v>
      </c>
    </row>
    <row r="435" spans="2:65" s="12" customFormat="1">
      <c r="B435" s="155"/>
      <c r="D435" s="156" t="s">
        <v>419</v>
      </c>
      <c r="E435" s="157" t="s">
        <v>3</v>
      </c>
      <c r="F435" s="158" t="s">
        <v>76</v>
      </c>
      <c r="H435" s="159">
        <v>1</v>
      </c>
      <c r="I435" s="160"/>
      <c r="L435" s="155"/>
      <c r="M435" s="161"/>
      <c r="T435" s="162"/>
      <c r="AT435" s="157" t="s">
        <v>419</v>
      </c>
      <c r="AU435" s="157" t="s">
        <v>80</v>
      </c>
      <c r="AV435" s="12" t="s">
        <v>80</v>
      </c>
      <c r="AW435" s="12" t="s">
        <v>33</v>
      </c>
      <c r="AX435" s="12" t="s">
        <v>76</v>
      </c>
      <c r="AY435" s="157" t="s">
        <v>408</v>
      </c>
    </row>
    <row r="436" spans="2:65" s="1" customFormat="1" ht="24.15" customHeight="1">
      <c r="B436" s="137"/>
      <c r="C436" s="138" t="s">
        <v>1056</v>
      </c>
      <c r="D436" s="138" t="s">
        <v>411</v>
      </c>
      <c r="E436" s="139" t="s">
        <v>4293</v>
      </c>
      <c r="F436" s="140" t="s">
        <v>4294</v>
      </c>
      <c r="G436" s="141" t="s">
        <v>561</v>
      </c>
      <c r="H436" s="142">
        <v>1</v>
      </c>
      <c r="I436" s="143"/>
      <c r="J436" s="144">
        <f>ROUND(I436*H436,2)</f>
        <v>0</v>
      </c>
      <c r="K436" s="140" t="s">
        <v>414</v>
      </c>
      <c r="L436" s="34"/>
      <c r="M436" s="145" t="s">
        <v>3</v>
      </c>
      <c r="N436" s="146" t="s">
        <v>43</v>
      </c>
      <c r="P436" s="147">
        <f>O436*H436</f>
        <v>0</v>
      </c>
      <c r="Q436" s="147">
        <v>2.7999999999999998E-4</v>
      </c>
      <c r="R436" s="147">
        <f>Q436*H436</f>
        <v>2.7999999999999998E-4</v>
      </c>
      <c r="S436" s="147">
        <v>0</v>
      </c>
      <c r="T436" s="148">
        <f>S436*H436</f>
        <v>0</v>
      </c>
      <c r="AR436" s="149" t="s">
        <v>98</v>
      </c>
      <c r="AT436" s="149" t="s">
        <v>411</v>
      </c>
      <c r="AU436" s="149" t="s">
        <v>80</v>
      </c>
      <c r="AY436" s="19" t="s">
        <v>408</v>
      </c>
      <c r="BE436" s="150">
        <f>IF(N436="základní",J436,0)</f>
        <v>0</v>
      </c>
      <c r="BF436" s="150">
        <f>IF(N436="snížená",J436,0)</f>
        <v>0</v>
      </c>
      <c r="BG436" s="150">
        <f>IF(N436="zákl. přenesená",J436,0)</f>
        <v>0</v>
      </c>
      <c r="BH436" s="150">
        <f>IF(N436="sníž. přenesená",J436,0)</f>
        <v>0</v>
      </c>
      <c r="BI436" s="150">
        <f>IF(N436="nulová",J436,0)</f>
        <v>0</v>
      </c>
      <c r="BJ436" s="19" t="s">
        <v>76</v>
      </c>
      <c r="BK436" s="150">
        <f>ROUND(I436*H436,2)</f>
        <v>0</v>
      </c>
      <c r="BL436" s="19" t="s">
        <v>98</v>
      </c>
      <c r="BM436" s="149" t="s">
        <v>4295</v>
      </c>
    </row>
    <row r="437" spans="2:65" s="1" customFormat="1">
      <c r="B437" s="34"/>
      <c r="D437" s="151" t="s">
        <v>417</v>
      </c>
      <c r="F437" s="152" t="s">
        <v>4296</v>
      </c>
      <c r="I437" s="153"/>
      <c r="L437" s="34"/>
      <c r="M437" s="154"/>
      <c r="T437" s="55"/>
      <c r="AT437" s="19" t="s">
        <v>417</v>
      </c>
      <c r="AU437" s="19" t="s">
        <v>80</v>
      </c>
    </row>
    <row r="438" spans="2:65" s="12" customFormat="1">
      <c r="B438" s="155"/>
      <c r="D438" s="156" t="s">
        <v>419</v>
      </c>
      <c r="E438" s="157" t="s">
        <v>3</v>
      </c>
      <c r="F438" s="158" t="s">
        <v>76</v>
      </c>
      <c r="H438" s="159">
        <v>1</v>
      </c>
      <c r="I438" s="160"/>
      <c r="L438" s="155"/>
      <c r="M438" s="161"/>
      <c r="T438" s="162"/>
      <c r="AT438" s="157" t="s">
        <v>419</v>
      </c>
      <c r="AU438" s="157" t="s">
        <v>80</v>
      </c>
      <c r="AV438" s="12" t="s">
        <v>80</v>
      </c>
      <c r="AW438" s="12" t="s">
        <v>33</v>
      </c>
      <c r="AX438" s="12" t="s">
        <v>76</v>
      </c>
      <c r="AY438" s="157" t="s">
        <v>408</v>
      </c>
    </row>
    <row r="439" spans="2:65" s="1" customFormat="1" ht="44.25" customHeight="1">
      <c r="B439" s="137"/>
      <c r="C439" s="138" t="s">
        <v>1065</v>
      </c>
      <c r="D439" s="138" t="s">
        <v>411</v>
      </c>
      <c r="E439" s="139" t="s">
        <v>4297</v>
      </c>
      <c r="F439" s="140" t="s">
        <v>4298</v>
      </c>
      <c r="G439" s="141" t="s">
        <v>561</v>
      </c>
      <c r="H439" s="142">
        <v>2</v>
      </c>
      <c r="I439" s="143"/>
      <c r="J439" s="144">
        <f>ROUND(I439*H439,2)</f>
        <v>0</v>
      </c>
      <c r="K439" s="140" t="s">
        <v>4299</v>
      </c>
      <c r="L439" s="34"/>
      <c r="M439" s="145" t="s">
        <v>3</v>
      </c>
      <c r="N439" s="146" t="s">
        <v>43</v>
      </c>
      <c r="P439" s="147">
        <f>O439*H439</f>
        <v>0</v>
      </c>
      <c r="Q439" s="147">
        <v>1.6969999999999999E-2</v>
      </c>
      <c r="R439" s="147">
        <f>Q439*H439</f>
        <v>3.3939999999999998E-2</v>
      </c>
      <c r="S439" s="147">
        <v>0</v>
      </c>
      <c r="T439" s="148">
        <f>S439*H439</f>
        <v>0</v>
      </c>
      <c r="AR439" s="149" t="s">
        <v>98</v>
      </c>
      <c r="AT439" s="149" t="s">
        <v>411</v>
      </c>
      <c r="AU439" s="149" t="s">
        <v>80</v>
      </c>
      <c r="AY439" s="19" t="s">
        <v>408</v>
      </c>
      <c r="BE439" s="150">
        <f>IF(N439="základní",J439,0)</f>
        <v>0</v>
      </c>
      <c r="BF439" s="150">
        <f>IF(N439="snížená",J439,0)</f>
        <v>0</v>
      </c>
      <c r="BG439" s="150">
        <f>IF(N439="zákl. přenesená",J439,0)</f>
        <v>0</v>
      </c>
      <c r="BH439" s="150">
        <f>IF(N439="sníž. přenesená",J439,0)</f>
        <v>0</v>
      </c>
      <c r="BI439" s="150">
        <f>IF(N439="nulová",J439,0)</f>
        <v>0</v>
      </c>
      <c r="BJ439" s="19" t="s">
        <v>76</v>
      </c>
      <c r="BK439" s="150">
        <f>ROUND(I439*H439,2)</f>
        <v>0</v>
      </c>
      <c r="BL439" s="19" t="s">
        <v>98</v>
      </c>
      <c r="BM439" s="149" t="s">
        <v>4300</v>
      </c>
    </row>
    <row r="440" spans="2:65" s="12" customFormat="1">
      <c r="B440" s="155"/>
      <c r="D440" s="156" t="s">
        <v>419</v>
      </c>
      <c r="E440" s="157" t="s">
        <v>3</v>
      </c>
      <c r="F440" s="158" t="s">
        <v>80</v>
      </c>
      <c r="H440" s="159">
        <v>2</v>
      </c>
      <c r="I440" s="160"/>
      <c r="L440" s="155"/>
      <c r="M440" s="161"/>
      <c r="T440" s="162"/>
      <c r="AT440" s="157" t="s">
        <v>419</v>
      </c>
      <c r="AU440" s="157" t="s">
        <v>80</v>
      </c>
      <c r="AV440" s="12" t="s">
        <v>80</v>
      </c>
      <c r="AW440" s="12" t="s">
        <v>33</v>
      </c>
      <c r="AX440" s="12" t="s">
        <v>76</v>
      </c>
      <c r="AY440" s="157" t="s">
        <v>408</v>
      </c>
    </row>
    <row r="441" spans="2:65" s="1" customFormat="1" ht="37.799999999999997" customHeight="1">
      <c r="B441" s="137"/>
      <c r="C441" s="138" t="s">
        <v>1068</v>
      </c>
      <c r="D441" s="138" t="s">
        <v>411</v>
      </c>
      <c r="E441" s="139" t="s">
        <v>4301</v>
      </c>
      <c r="F441" s="140" t="s">
        <v>4302</v>
      </c>
      <c r="G441" s="141" t="s">
        <v>561</v>
      </c>
      <c r="H441" s="142">
        <v>2</v>
      </c>
      <c r="I441" s="143"/>
      <c r="J441" s="144">
        <f>ROUND(I441*H441,2)</f>
        <v>0</v>
      </c>
      <c r="K441" s="140" t="s">
        <v>4299</v>
      </c>
      <c r="L441" s="34"/>
      <c r="M441" s="145" t="s">
        <v>3</v>
      </c>
      <c r="N441" s="146" t="s">
        <v>43</v>
      </c>
      <c r="P441" s="147">
        <f>O441*H441</f>
        <v>0</v>
      </c>
      <c r="Q441" s="147">
        <v>1.6969999999999999E-2</v>
      </c>
      <c r="R441" s="147">
        <f>Q441*H441</f>
        <v>3.3939999999999998E-2</v>
      </c>
      <c r="S441" s="147">
        <v>0</v>
      </c>
      <c r="T441" s="148">
        <f>S441*H441</f>
        <v>0</v>
      </c>
      <c r="AR441" s="149" t="s">
        <v>98</v>
      </c>
      <c r="AT441" s="149" t="s">
        <v>411</v>
      </c>
      <c r="AU441" s="149" t="s">
        <v>80</v>
      </c>
      <c r="AY441" s="19" t="s">
        <v>408</v>
      </c>
      <c r="BE441" s="150">
        <f>IF(N441="základní",J441,0)</f>
        <v>0</v>
      </c>
      <c r="BF441" s="150">
        <f>IF(N441="snížená",J441,0)</f>
        <v>0</v>
      </c>
      <c r="BG441" s="150">
        <f>IF(N441="zákl. přenesená",J441,0)</f>
        <v>0</v>
      </c>
      <c r="BH441" s="150">
        <f>IF(N441="sníž. přenesená",J441,0)</f>
        <v>0</v>
      </c>
      <c r="BI441" s="150">
        <f>IF(N441="nulová",J441,0)</f>
        <v>0</v>
      </c>
      <c r="BJ441" s="19" t="s">
        <v>76</v>
      </c>
      <c r="BK441" s="150">
        <f>ROUND(I441*H441,2)</f>
        <v>0</v>
      </c>
      <c r="BL441" s="19" t="s">
        <v>98</v>
      </c>
      <c r="BM441" s="149" t="s">
        <v>4303</v>
      </c>
    </row>
    <row r="442" spans="2:65" s="12" customFormat="1">
      <c r="B442" s="155"/>
      <c r="D442" s="156" t="s">
        <v>419</v>
      </c>
      <c r="E442" s="157" t="s">
        <v>3</v>
      </c>
      <c r="F442" s="158" t="s">
        <v>80</v>
      </c>
      <c r="H442" s="159">
        <v>2</v>
      </c>
      <c r="I442" s="160"/>
      <c r="L442" s="155"/>
      <c r="M442" s="161"/>
      <c r="T442" s="162"/>
      <c r="AT442" s="157" t="s">
        <v>419</v>
      </c>
      <c r="AU442" s="157" t="s">
        <v>80</v>
      </c>
      <c r="AV442" s="12" t="s">
        <v>80</v>
      </c>
      <c r="AW442" s="12" t="s">
        <v>33</v>
      </c>
      <c r="AX442" s="12" t="s">
        <v>76</v>
      </c>
      <c r="AY442" s="157" t="s">
        <v>408</v>
      </c>
    </row>
    <row r="443" spans="2:65" s="1" customFormat="1" ht="37.799999999999997" customHeight="1">
      <c r="B443" s="137"/>
      <c r="C443" s="138" t="s">
        <v>1071</v>
      </c>
      <c r="D443" s="138" t="s">
        <v>411</v>
      </c>
      <c r="E443" s="139" t="s">
        <v>4304</v>
      </c>
      <c r="F443" s="140" t="s">
        <v>4305</v>
      </c>
      <c r="G443" s="141" t="s">
        <v>561</v>
      </c>
      <c r="H443" s="142">
        <v>2</v>
      </c>
      <c r="I443" s="143"/>
      <c r="J443" s="144">
        <f>ROUND(I443*H443,2)</f>
        <v>0</v>
      </c>
      <c r="K443" s="140" t="s">
        <v>4299</v>
      </c>
      <c r="L443" s="34"/>
      <c r="M443" s="145" t="s">
        <v>3</v>
      </c>
      <c r="N443" s="146" t="s">
        <v>43</v>
      </c>
      <c r="P443" s="147">
        <f>O443*H443</f>
        <v>0</v>
      </c>
      <c r="Q443" s="147">
        <v>1.6969999999999999E-2</v>
      </c>
      <c r="R443" s="147">
        <f>Q443*H443</f>
        <v>3.3939999999999998E-2</v>
      </c>
      <c r="S443" s="147">
        <v>0</v>
      </c>
      <c r="T443" s="148">
        <f>S443*H443</f>
        <v>0</v>
      </c>
      <c r="AR443" s="149" t="s">
        <v>98</v>
      </c>
      <c r="AT443" s="149" t="s">
        <v>411</v>
      </c>
      <c r="AU443" s="149" t="s">
        <v>80</v>
      </c>
      <c r="AY443" s="19" t="s">
        <v>408</v>
      </c>
      <c r="BE443" s="150">
        <f>IF(N443="základní",J443,0)</f>
        <v>0</v>
      </c>
      <c r="BF443" s="150">
        <f>IF(N443="snížená",J443,0)</f>
        <v>0</v>
      </c>
      <c r="BG443" s="150">
        <f>IF(N443="zákl. přenesená",J443,0)</f>
        <v>0</v>
      </c>
      <c r="BH443" s="150">
        <f>IF(N443="sníž. přenesená",J443,0)</f>
        <v>0</v>
      </c>
      <c r="BI443" s="150">
        <f>IF(N443="nulová",J443,0)</f>
        <v>0</v>
      </c>
      <c r="BJ443" s="19" t="s">
        <v>76</v>
      </c>
      <c r="BK443" s="150">
        <f>ROUND(I443*H443,2)</f>
        <v>0</v>
      </c>
      <c r="BL443" s="19" t="s">
        <v>98</v>
      </c>
      <c r="BM443" s="149" t="s">
        <v>4306</v>
      </c>
    </row>
    <row r="444" spans="2:65" s="12" customFormat="1">
      <c r="B444" s="155"/>
      <c r="D444" s="156" t="s">
        <v>419</v>
      </c>
      <c r="E444" s="157" t="s">
        <v>3</v>
      </c>
      <c r="F444" s="158" t="s">
        <v>80</v>
      </c>
      <c r="H444" s="159">
        <v>2</v>
      </c>
      <c r="I444" s="160"/>
      <c r="L444" s="155"/>
      <c r="M444" s="161"/>
      <c r="T444" s="162"/>
      <c r="AT444" s="157" t="s">
        <v>419</v>
      </c>
      <c r="AU444" s="157" t="s">
        <v>80</v>
      </c>
      <c r="AV444" s="12" t="s">
        <v>80</v>
      </c>
      <c r="AW444" s="12" t="s">
        <v>33</v>
      </c>
      <c r="AX444" s="12" t="s">
        <v>76</v>
      </c>
      <c r="AY444" s="157" t="s">
        <v>408</v>
      </c>
    </row>
    <row r="445" spans="2:65" s="1" customFormat="1" ht="37.799999999999997" customHeight="1">
      <c r="B445" s="137"/>
      <c r="C445" s="138" t="s">
        <v>1073</v>
      </c>
      <c r="D445" s="138" t="s">
        <v>411</v>
      </c>
      <c r="E445" s="139" t="s">
        <v>4307</v>
      </c>
      <c r="F445" s="140" t="s">
        <v>4308</v>
      </c>
      <c r="G445" s="141" t="s">
        <v>561</v>
      </c>
      <c r="H445" s="142">
        <v>2</v>
      </c>
      <c r="I445" s="143"/>
      <c r="J445" s="144">
        <f>ROUND(I445*H445,2)</f>
        <v>0</v>
      </c>
      <c r="K445" s="140" t="s">
        <v>4299</v>
      </c>
      <c r="L445" s="34"/>
      <c r="M445" s="145" t="s">
        <v>3</v>
      </c>
      <c r="N445" s="146" t="s">
        <v>43</v>
      </c>
      <c r="P445" s="147">
        <f>O445*H445</f>
        <v>0</v>
      </c>
      <c r="Q445" s="147">
        <v>1.6969999999999999E-2</v>
      </c>
      <c r="R445" s="147">
        <f>Q445*H445</f>
        <v>3.3939999999999998E-2</v>
      </c>
      <c r="S445" s="147">
        <v>0</v>
      </c>
      <c r="T445" s="148">
        <f>S445*H445</f>
        <v>0</v>
      </c>
      <c r="AR445" s="149" t="s">
        <v>98</v>
      </c>
      <c r="AT445" s="149" t="s">
        <v>411</v>
      </c>
      <c r="AU445" s="149" t="s">
        <v>80</v>
      </c>
      <c r="AY445" s="19" t="s">
        <v>408</v>
      </c>
      <c r="BE445" s="150">
        <f>IF(N445="základní",J445,0)</f>
        <v>0</v>
      </c>
      <c r="BF445" s="150">
        <f>IF(N445="snížená",J445,0)</f>
        <v>0</v>
      </c>
      <c r="BG445" s="150">
        <f>IF(N445="zákl. přenesená",J445,0)</f>
        <v>0</v>
      </c>
      <c r="BH445" s="150">
        <f>IF(N445="sníž. přenesená",J445,0)</f>
        <v>0</v>
      </c>
      <c r="BI445" s="150">
        <f>IF(N445="nulová",J445,0)</f>
        <v>0</v>
      </c>
      <c r="BJ445" s="19" t="s">
        <v>76</v>
      </c>
      <c r="BK445" s="150">
        <f>ROUND(I445*H445,2)</f>
        <v>0</v>
      </c>
      <c r="BL445" s="19" t="s">
        <v>98</v>
      </c>
      <c r="BM445" s="149" t="s">
        <v>4309</v>
      </c>
    </row>
    <row r="446" spans="2:65" s="12" customFormat="1">
      <c r="B446" s="155"/>
      <c r="D446" s="156" t="s">
        <v>419</v>
      </c>
      <c r="E446" s="157" t="s">
        <v>3</v>
      </c>
      <c r="F446" s="158" t="s">
        <v>80</v>
      </c>
      <c r="H446" s="159">
        <v>2</v>
      </c>
      <c r="I446" s="160"/>
      <c r="L446" s="155"/>
      <c r="M446" s="161"/>
      <c r="T446" s="162"/>
      <c r="AT446" s="157" t="s">
        <v>419</v>
      </c>
      <c r="AU446" s="157" t="s">
        <v>80</v>
      </c>
      <c r="AV446" s="12" t="s">
        <v>80</v>
      </c>
      <c r="AW446" s="12" t="s">
        <v>33</v>
      </c>
      <c r="AX446" s="12" t="s">
        <v>76</v>
      </c>
      <c r="AY446" s="157" t="s">
        <v>408</v>
      </c>
    </row>
    <row r="447" spans="2:65" s="1" customFormat="1" ht="66.75" customHeight="1">
      <c r="B447" s="137"/>
      <c r="C447" s="138" t="s">
        <v>1077</v>
      </c>
      <c r="D447" s="138" t="s">
        <v>411</v>
      </c>
      <c r="E447" s="139" t="s">
        <v>4310</v>
      </c>
      <c r="F447" s="140" t="s">
        <v>4311</v>
      </c>
      <c r="G447" s="141" t="s">
        <v>561</v>
      </c>
      <c r="H447" s="142">
        <v>5</v>
      </c>
      <c r="I447" s="143"/>
      <c r="J447" s="144">
        <f>ROUND(I447*H447,2)</f>
        <v>0</v>
      </c>
      <c r="K447" s="140" t="s">
        <v>4299</v>
      </c>
      <c r="L447" s="34"/>
      <c r="M447" s="145" t="s">
        <v>3</v>
      </c>
      <c r="N447" s="146" t="s">
        <v>43</v>
      </c>
      <c r="P447" s="147">
        <f>O447*H447</f>
        <v>0</v>
      </c>
      <c r="Q447" s="147">
        <v>1.6969999999999999E-2</v>
      </c>
      <c r="R447" s="147">
        <f>Q447*H447</f>
        <v>8.4849999999999995E-2</v>
      </c>
      <c r="S447" s="147">
        <v>0</v>
      </c>
      <c r="T447" s="148">
        <f>S447*H447</f>
        <v>0</v>
      </c>
      <c r="AR447" s="149" t="s">
        <v>98</v>
      </c>
      <c r="AT447" s="149" t="s">
        <v>411</v>
      </c>
      <c r="AU447" s="149" t="s">
        <v>80</v>
      </c>
      <c r="AY447" s="19" t="s">
        <v>408</v>
      </c>
      <c r="BE447" s="150">
        <f>IF(N447="základní",J447,0)</f>
        <v>0</v>
      </c>
      <c r="BF447" s="150">
        <f>IF(N447="snížená",J447,0)</f>
        <v>0</v>
      </c>
      <c r="BG447" s="150">
        <f>IF(N447="zákl. přenesená",J447,0)</f>
        <v>0</v>
      </c>
      <c r="BH447" s="150">
        <f>IF(N447="sníž. přenesená",J447,0)</f>
        <v>0</v>
      </c>
      <c r="BI447" s="150">
        <f>IF(N447="nulová",J447,0)</f>
        <v>0</v>
      </c>
      <c r="BJ447" s="19" t="s">
        <v>76</v>
      </c>
      <c r="BK447" s="150">
        <f>ROUND(I447*H447,2)</f>
        <v>0</v>
      </c>
      <c r="BL447" s="19" t="s">
        <v>98</v>
      </c>
      <c r="BM447" s="149" t="s">
        <v>4312</v>
      </c>
    </row>
    <row r="448" spans="2:65" s="12" customFormat="1">
      <c r="B448" s="155"/>
      <c r="D448" s="156" t="s">
        <v>419</v>
      </c>
      <c r="E448" s="157" t="s">
        <v>3</v>
      </c>
      <c r="F448" s="158" t="s">
        <v>437</v>
      </c>
      <c r="H448" s="159">
        <v>5</v>
      </c>
      <c r="I448" s="160"/>
      <c r="L448" s="155"/>
      <c r="M448" s="161"/>
      <c r="T448" s="162"/>
      <c r="AT448" s="157" t="s">
        <v>419</v>
      </c>
      <c r="AU448" s="157" t="s">
        <v>80</v>
      </c>
      <c r="AV448" s="12" t="s">
        <v>80</v>
      </c>
      <c r="AW448" s="12" t="s">
        <v>33</v>
      </c>
      <c r="AX448" s="12" t="s">
        <v>76</v>
      </c>
      <c r="AY448" s="157" t="s">
        <v>408</v>
      </c>
    </row>
    <row r="449" spans="2:65" s="1" customFormat="1" ht="37.799999999999997" customHeight="1">
      <c r="B449" s="137"/>
      <c r="C449" s="138" t="s">
        <v>1083</v>
      </c>
      <c r="D449" s="138" t="s">
        <v>411</v>
      </c>
      <c r="E449" s="139" t="s">
        <v>4313</v>
      </c>
      <c r="F449" s="140" t="s">
        <v>4314</v>
      </c>
      <c r="G449" s="141" t="s">
        <v>561</v>
      </c>
      <c r="H449" s="142">
        <v>5</v>
      </c>
      <c r="I449" s="143"/>
      <c r="J449" s="144">
        <f>ROUND(I449*H449,2)</f>
        <v>0</v>
      </c>
      <c r="K449" s="140" t="s">
        <v>4299</v>
      </c>
      <c r="L449" s="34"/>
      <c r="M449" s="145" t="s">
        <v>3</v>
      </c>
      <c r="N449" s="146" t="s">
        <v>43</v>
      </c>
      <c r="P449" s="147">
        <f>O449*H449</f>
        <v>0</v>
      </c>
      <c r="Q449" s="147">
        <v>1.6969999999999999E-2</v>
      </c>
      <c r="R449" s="147">
        <f>Q449*H449</f>
        <v>8.4849999999999995E-2</v>
      </c>
      <c r="S449" s="147">
        <v>0</v>
      </c>
      <c r="T449" s="148">
        <f>S449*H449</f>
        <v>0</v>
      </c>
      <c r="AR449" s="149" t="s">
        <v>98</v>
      </c>
      <c r="AT449" s="149" t="s">
        <v>411</v>
      </c>
      <c r="AU449" s="149" t="s">
        <v>80</v>
      </c>
      <c r="AY449" s="19" t="s">
        <v>408</v>
      </c>
      <c r="BE449" s="150">
        <f>IF(N449="základní",J449,0)</f>
        <v>0</v>
      </c>
      <c r="BF449" s="150">
        <f>IF(N449="snížená",J449,0)</f>
        <v>0</v>
      </c>
      <c r="BG449" s="150">
        <f>IF(N449="zákl. přenesená",J449,0)</f>
        <v>0</v>
      </c>
      <c r="BH449" s="150">
        <f>IF(N449="sníž. přenesená",J449,0)</f>
        <v>0</v>
      </c>
      <c r="BI449" s="150">
        <f>IF(N449="nulová",J449,0)</f>
        <v>0</v>
      </c>
      <c r="BJ449" s="19" t="s">
        <v>76</v>
      </c>
      <c r="BK449" s="150">
        <f>ROUND(I449*H449,2)</f>
        <v>0</v>
      </c>
      <c r="BL449" s="19" t="s">
        <v>98</v>
      </c>
      <c r="BM449" s="149" t="s">
        <v>4315</v>
      </c>
    </row>
    <row r="450" spans="2:65" s="12" customFormat="1">
      <c r="B450" s="155"/>
      <c r="D450" s="156" t="s">
        <v>419</v>
      </c>
      <c r="E450" s="157" t="s">
        <v>3</v>
      </c>
      <c r="F450" s="158" t="s">
        <v>437</v>
      </c>
      <c r="H450" s="159">
        <v>5</v>
      </c>
      <c r="I450" s="160"/>
      <c r="L450" s="155"/>
      <c r="M450" s="161"/>
      <c r="T450" s="162"/>
      <c r="AT450" s="157" t="s">
        <v>419</v>
      </c>
      <c r="AU450" s="157" t="s">
        <v>80</v>
      </c>
      <c r="AV450" s="12" t="s">
        <v>80</v>
      </c>
      <c r="AW450" s="12" t="s">
        <v>33</v>
      </c>
      <c r="AX450" s="12" t="s">
        <v>76</v>
      </c>
      <c r="AY450" s="157" t="s">
        <v>408</v>
      </c>
    </row>
    <row r="451" spans="2:65" s="1" customFormat="1" ht="44.25" customHeight="1">
      <c r="B451" s="137"/>
      <c r="C451" s="138" t="s">
        <v>1088</v>
      </c>
      <c r="D451" s="138" t="s">
        <v>411</v>
      </c>
      <c r="E451" s="139" t="s">
        <v>4316</v>
      </c>
      <c r="F451" s="140" t="s">
        <v>4317</v>
      </c>
      <c r="G451" s="141" t="s">
        <v>561</v>
      </c>
      <c r="H451" s="142">
        <v>2</v>
      </c>
      <c r="I451" s="143"/>
      <c r="J451" s="144">
        <f>ROUND(I451*H451,2)</f>
        <v>0</v>
      </c>
      <c r="K451" s="140" t="s">
        <v>4299</v>
      </c>
      <c r="L451" s="34"/>
      <c r="M451" s="145" t="s">
        <v>3</v>
      </c>
      <c r="N451" s="146" t="s">
        <v>43</v>
      </c>
      <c r="P451" s="147">
        <f>O451*H451</f>
        <v>0</v>
      </c>
      <c r="Q451" s="147">
        <v>1.6969999999999999E-2</v>
      </c>
      <c r="R451" s="147">
        <f>Q451*H451</f>
        <v>3.3939999999999998E-2</v>
      </c>
      <c r="S451" s="147">
        <v>0</v>
      </c>
      <c r="T451" s="148">
        <f>S451*H451</f>
        <v>0</v>
      </c>
      <c r="AR451" s="149" t="s">
        <v>98</v>
      </c>
      <c r="AT451" s="149" t="s">
        <v>411</v>
      </c>
      <c r="AU451" s="149" t="s">
        <v>80</v>
      </c>
      <c r="AY451" s="19" t="s">
        <v>408</v>
      </c>
      <c r="BE451" s="150">
        <f>IF(N451="základní",J451,0)</f>
        <v>0</v>
      </c>
      <c r="BF451" s="150">
        <f>IF(N451="snížená",J451,0)</f>
        <v>0</v>
      </c>
      <c r="BG451" s="150">
        <f>IF(N451="zákl. přenesená",J451,0)</f>
        <v>0</v>
      </c>
      <c r="BH451" s="150">
        <f>IF(N451="sníž. přenesená",J451,0)</f>
        <v>0</v>
      </c>
      <c r="BI451" s="150">
        <f>IF(N451="nulová",J451,0)</f>
        <v>0</v>
      </c>
      <c r="BJ451" s="19" t="s">
        <v>76</v>
      </c>
      <c r="BK451" s="150">
        <f>ROUND(I451*H451,2)</f>
        <v>0</v>
      </c>
      <c r="BL451" s="19" t="s">
        <v>98</v>
      </c>
      <c r="BM451" s="149" t="s">
        <v>4318</v>
      </c>
    </row>
    <row r="452" spans="2:65" s="12" customFormat="1">
      <c r="B452" s="155"/>
      <c r="D452" s="156" t="s">
        <v>419</v>
      </c>
      <c r="E452" s="157" t="s">
        <v>3</v>
      </c>
      <c r="F452" s="158" t="s">
        <v>80</v>
      </c>
      <c r="H452" s="159">
        <v>2</v>
      </c>
      <c r="I452" s="160"/>
      <c r="L452" s="155"/>
      <c r="M452" s="161"/>
      <c r="T452" s="162"/>
      <c r="AT452" s="157" t="s">
        <v>419</v>
      </c>
      <c r="AU452" s="157" t="s">
        <v>80</v>
      </c>
      <c r="AV452" s="12" t="s">
        <v>80</v>
      </c>
      <c r="AW452" s="12" t="s">
        <v>33</v>
      </c>
      <c r="AX452" s="12" t="s">
        <v>76</v>
      </c>
      <c r="AY452" s="157" t="s">
        <v>408</v>
      </c>
    </row>
    <row r="453" spans="2:65" s="1" customFormat="1" ht="44.25" customHeight="1">
      <c r="B453" s="137"/>
      <c r="C453" s="138" t="s">
        <v>1094</v>
      </c>
      <c r="D453" s="138" t="s">
        <v>411</v>
      </c>
      <c r="E453" s="139" t="s">
        <v>4319</v>
      </c>
      <c r="F453" s="140" t="s">
        <v>4320</v>
      </c>
      <c r="G453" s="141" t="s">
        <v>561</v>
      </c>
      <c r="H453" s="142">
        <v>5</v>
      </c>
      <c r="I453" s="143"/>
      <c r="J453" s="144">
        <f>ROUND(I453*H453,2)</f>
        <v>0</v>
      </c>
      <c r="K453" s="140" t="s">
        <v>4299</v>
      </c>
      <c r="L453" s="34"/>
      <c r="M453" s="145" t="s">
        <v>3</v>
      </c>
      <c r="N453" s="146" t="s">
        <v>43</v>
      </c>
      <c r="P453" s="147">
        <f>O453*H453</f>
        <v>0</v>
      </c>
      <c r="Q453" s="147">
        <v>1.6969999999999999E-2</v>
      </c>
      <c r="R453" s="147">
        <f>Q453*H453</f>
        <v>8.4849999999999995E-2</v>
      </c>
      <c r="S453" s="147">
        <v>0</v>
      </c>
      <c r="T453" s="148">
        <f>S453*H453</f>
        <v>0</v>
      </c>
      <c r="AR453" s="149" t="s">
        <v>98</v>
      </c>
      <c r="AT453" s="149" t="s">
        <v>411</v>
      </c>
      <c r="AU453" s="149" t="s">
        <v>80</v>
      </c>
      <c r="AY453" s="19" t="s">
        <v>408</v>
      </c>
      <c r="BE453" s="150">
        <f>IF(N453="základní",J453,0)</f>
        <v>0</v>
      </c>
      <c r="BF453" s="150">
        <f>IF(N453="snížená",J453,0)</f>
        <v>0</v>
      </c>
      <c r="BG453" s="150">
        <f>IF(N453="zákl. přenesená",J453,0)</f>
        <v>0</v>
      </c>
      <c r="BH453" s="150">
        <f>IF(N453="sníž. přenesená",J453,0)</f>
        <v>0</v>
      </c>
      <c r="BI453" s="150">
        <f>IF(N453="nulová",J453,0)</f>
        <v>0</v>
      </c>
      <c r="BJ453" s="19" t="s">
        <v>76</v>
      </c>
      <c r="BK453" s="150">
        <f>ROUND(I453*H453,2)</f>
        <v>0</v>
      </c>
      <c r="BL453" s="19" t="s">
        <v>98</v>
      </c>
      <c r="BM453" s="149" t="s">
        <v>4321</v>
      </c>
    </row>
    <row r="454" spans="2:65" s="12" customFormat="1">
      <c r="B454" s="155"/>
      <c r="D454" s="156" t="s">
        <v>419</v>
      </c>
      <c r="E454" s="157" t="s">
        <v>3</v>
      </c>
      <c r="F454" s="158" t="s">
        <v>437</v>
      </c>
      <c r="H454" s="159">
        <v>5</v>
      </c>
      <c r="I454" s="160"/>
      <c r="L454" s="155"/>
      <c r="M454" s="161"/>
      <c r="T454" s="162"/>
      <c r="AT454" s="157" t="s">
        <v>419</v>
      </c>
      <c r="AU454" s="157" t="s">
        <v>80</v>
      </c>
      <c r="AV454" s="12" t="s">
        <v>80</v>
      </c>
      <c r="AW454" s="12" t="s">
        <v>33</v>
      </c>
      <c r="AX454" s="12" t="s">
        <v>76</v>
      </c>
      <c r="AY454" s="157" t="s">
        <v>408</v>
      </c>
    </row>
    <row r="455" spans="2:65" s="1" customFormat="1" ht="44.25" customHeight="1">
      <c r="B455" s="137"/>
      <c r="C455" s="138" t="s">
        <v>1104</v>
      </c>
      <c r="D455" s="138" t="s">
        <v>411</v>
      </c>
      <c r="E455" s="139" t="s">
        <v>4322</v>
      </c>
      <c r="F455" s="140" t="s">
        <v>4323</v>
      </c>
      <c r="G455" s="141" t="s">
        <v>561</v>
      </c>
      <c r="H455" s="142">
        <v>5</v>
      </c>
      <c r="I455" s="143"/>
      <c r="J455" s="144">
        <f>ROUND(I455*H455,2)</f>
        <v>0</v>
      </c>
      <c r="K455" s="140" t="s">
        <v>4299</v>
      </c>
      <c r="L455" s="34"/>
      <c r="M455" s="145" t="s">
        <v>3</v>
      </c>
      <c r="N455" s="146" t="s">
        <v>43</v>
      </c>
      <c r="P455" s="147">
        <f>O455*H455</f>
        <v>0</v>
      </c>
      <c r="Q455" s="147">
        <v>1.6969999999999999E-2</v>
      </c>
      <c r="R455" s="147">
        <f>Q455*H455</f>
        <v>8.4849999999999995E-2</v>
      </c>
      <c r="S455" s="147">
        <v>0</v>
      </c>
      <c r="T455" s="148">
        <f>S455*H455</f>
        <v>0</v>
      </c>
      <c r="AR455" s="149" t="s">
        <v>98</v>
      </c>
      <c r="AT455" s="149" t="s">
        <v>411</v>
      </c>
      <c r="AU455" s="149" t="s">
        <v>80</v>
      </c>
      <c r="AY455" s="19" t="s">
        <v>408</v>
      </c>
      <c r="BE455" s="150">
        <f>IF(N455="základní",J455,0)</f>
        <v>0</v>
      </c>
      <c r="BF455" s="150">
        <f>IF(N455="snížená",J455,0)</f>
        <v>0</v>
      </c>
      <c r="BG455" s="150">
        <f>IF(N455="zákl. přenesená",J455,0)</f>
        <v>0</v>
      </c>
      <c r="BH455" s="150">
        <f>IF(N455="sníž. přenesená",J455,0)</f>
        <v>0</v>
      </c>
      <c r="BI455" s="150">
        <f>IF(N455="nulová",J455,0)</f>
        <v>0</v>
      </c>
      <c r="BJ455" s="19" t="s">
        <v>76</v>
      </c>
      <c r="BK455" s="150">
        <f>ROUND(I455*H455,2)</f>
        <v>0</v>
      </c>
      <c r="BL455" s="19" t="s">
        <v>98</v>
      </c>
      <c r="BM455" s="149" t="s">
        <v>4324</v>
      </c>
    </row>
    <row r="456" spans="2:65" s="12" customFormat="1">
      <c r="B456" s="155"/>
      <c r="D456" s="156" t="s">
        <v>419</v>
      </c>
      <c r="E456" s="157" t="s">
        <v>3</v>
      </c>
      <c r="F456" s="158" t="s">
        <v>437</v>
      </c>
      <c r="H456" s="159">
        <v>5</v>
      </c>
      <c r="I456" s="160"/>
      <c r="L456" s="155"/>
      <c r="M456" s="161"/>
      <c r="T456" s="162"/>
      <c r="AT456" s="157" t="s">
        <v>419</v>
      </c>
      <c r="AU456" s="157" t="s">
        <v>80</v>
      </c>
      <c r="AV456" s="12" t="s">
        <v>80</v>
      </c>
      <c r="AW456" s="12" t="s">
        <v>33</v>
      </c>
      <c r="AX456" s="12" t="s">
        <v>76</v>
      </c>
      <c r="AY456" s="157" t="s">
        <v>408</v>
      </c>
    </row>
    <row r="457" spans="2:65" s="1" customFormat="1" ht="24.15" customHeight="1">
      <c r="B457" s="137"/>
      <c r="C457" s="138" t="s">
        <v>1113</v>
      </c>
      <c r="D457" s="138" t="s">
        <v>411</v>
      </c>
      <c r="E457" s="139" t="s">
        <v>4325</v>
      </c>
      <c r="F457" s="140" t="s">
        <v>4326</v>
      </c>
      <c r="G457" s="141" t="s">
        <v>561</v>
      </c>
      <c r="H457" s="142">
        <v>5</v>
      </c>
      <c r="I457" s="143"/>
      <c r="J457" s="144">
        <f>ROUND(I457*H457,2)</f>
        <v>0</v>
      </c>
      <c r="K457" s="140" t="s">
        <v>4299</v>
      </c>
      <c r="L457" s="34"/>
      <c r="M457" s="145" t="s">
        <v>3</v>
      </c>
      <c r="N457" s="146" t="s">
        <v>43</v>
      </c>
      <c r="P457" s="147">
        <f>O457*H457</f>
        <v>0</v>
      </c>
      <c r="Q457" s="147">
        <v>1.6969999999999999E-2</v>
      </c>
      <c r="R457" s="147">
        <f>Q457*H457</f>
        <v>8.4849999999999995E-2</v>
      </c>
      <c r="S457" s="147">
        <v>0</v>
      </c>
      <c r="T457" s="148">
        <f>S457*H457</f>
        <v>0</v>
      </c>
      <c r="AR457" s="149" t="s">
        <v>98</v>
      </c>
      <c r="AT457" s="149" t="s">
        <v>411</v>
      </c>
      <c r="AU457" s="149" t="s">
        <v>80</v>
      </c>
      <c r="AY457" s="19" t="s">
        <v>408</v>
      </c>
      <c r="BE457" s="150">
        <f>IF(N457="základní",J457,0)</f>
        <v>0</v>
      </c>
      <c r="BF457" s="150">
        <f>IF(N457="snížená",J457,0)</f>
        <v>0</v>
      </c>
      <c r="BG457" s="150">
        <f>IF(N457="zákl. přenesená",J457,0)</f>
        <v>0</v>
      </c>
      <c r="BH457" s="150">
        <f>IF(N457="sníž. přenesená",J457,0)</f>
        <v>0</v>
      </c>
      <c r="BI457" s="150">
        <f>IF(N457="nulová",J457,0)</f>
        <v>0</v>
      </c>
      <c r="BJ457" s="19" t="s">
        <v>76</v>
      </c>
      <c r="BK457" s="150">
        <f>ROUND(I457*H457,2)</f>
        <v>0</v>
      </c>
      <c r="BL457" s="19" t="s">
        <v>98</v>
      </c>
      <c r="BM457" s="149" t="s">
        <v>4327</v>
      </c>
    </row>
    <row r="458" spans="2:65" s="12" customFormat="1">
      <c r="B458" s="155"/>
      <c r="D458" s="156" t="s">
        <v>419</v>
      </c>
      <c r="E458" s="157" t="s">
        <v>3</v>
      </c>
      <c r="F458" s="158" t="s">
        <v>437</v>
      </c>
      <c r="H458" s="159">
        <v>5</v>
      </c>
      <c r="I458" s="160"/>
      <c r="L458" s="155"/>
      <c r="M458" s="161"/>
      <c r="T458" s="162"/>
      <c r="AT458" s="157" t="s">
        <v>419</v>
      </c>
      <c r="AU458" s="157" t="s">
        <v>80</v>
      </c>
      <c r="AV458" s="12" t="s">
        <v>80</v>
      </c>
      <c r="AW458" s="12" t="s">
        <v>33</v>
      </c>
      <c r="AX458" s="12" t="s">
        <v>76</v>
      </c>
      <c r="AY458" s="157" t="s">
        <v>408</v>
      </c>
    </row>
    <row r="459" spans="2:65" s="1" customFormat="1" ht="37.799999999999997" customHeight="1">
      <c r="B459" s="137"/>
      <c r="C459" s="138" t="s">
        <v>1118</v>
      </c>
      <c r="D459" s="138" t="s">
        <v>411</v>
      </c>
      <c r="E459" s="139" t="s">
        <v>4328</v>
      </c>
      <c r="F459" s="140" t="s">
        <v>4329</v>
      </c>
      <c r="G459" s="141" t="s">
        <v>561</v>
      </c>
      <c r="H459" s="142">
        <v>2</v>
      </c>
      <c r="I459" s="143"/>
      <c r="J459" s="144">
        <f>ROUND(I459*H459,2)</f>
        <v>0</v>
      </c>
      <c r="K459" s="140" t="s">
        <v>4299</v>
      </c>
      <c r="L459" s="34"/>
      <c r="M459" s="145" t="s">
        <v>3</v>
      </c>
      <c r="N459" s="146" t="s">
        <v>43</v>
      </c>
      <c r="P459" s="147">
        <f>O459*H459</f>
        <v>0</v>
      </c>
      <c r="Q459" s="147">
        <v>1.6969999999999999E-2</v>
      </c>
      <c r="R459" s="147">
        <f>Q459*H459</f>
        <v>3.3939999999999998E-2</v>
      </c>
      <c r="S459" s="147">
        <v>0</v>
      </c>
      <c r="T459" s="148">
        <f>S459*H459</f>
        <v>0</v>
      </c>
      <c r="AR459" s="149" t="s">
        <v>98</v>
      </c>
      <c r="AT459" s="149" t="s">
        <v>411</v>
      </c>
      <c r="AU459" s="149" t="s">
        <v>80</v>
      </c>
      <c r="AY459" s="19" t="s">
        <v>408</v>
      </c>
      <c r="BE459" s="150">
        <f>IF(N459="základní",J459,0)</f>
        <v>0</v>
      </c>
      <c r="BF459" s="150">
        <f>IF(N459="snížená",J459,0)</f>
        <v>0</v>
      </c>
      <c r="BG459" s="150">
        <f>IF(N459="zákl. přenesená",J459,0)</f>
        <v>0</v>
      </c>
      <c r="BH459" s="150">
        <f>IF(N459="sníž. přenesená",J459,0)</f>
        <v>0</v>
      </c>
      <c r="BI459" s="150">
        <f>IF(N459="nulová",J459,0)</f>
        <v>0</v>
      </c>
      <c r="BJ459" s="19" t="s">
        <v>76</v>
      </c>
      <c r="BK459" s="150">
        <f>ROUND(I459*H459,2)</f>
        <v>0</v>
      </c>
      <c r="BL459" s="19" t="s">
        <v>98</v>
      </c>
      <c r="BM459" s="149" t="s">
        <v>4330</v>
      </c>
    </row>
    <row r="460" spans="2:65" s="12" customFormat="1">
      <c r="B460" s="155"/>
      <c r="D460" s="156" t="s">
        <v>419</v>
      </c>
      <c r="E460" s="157" t="s">
        <v>3</v>
      </c>
      <c r="F460" s="158" t="s">
        <v>80</v>
      </c>
      <c r="H460" s="159">
        <v>2</v>
      </c>
      <c r="I460" s="160"/>
      <c r="L460" s="155"/>
      <c r="M460" s="161"/>
      <c r="T460" s="162"/>
      <c r="AT460" s="157" t="s">
        <v>419</v>
      </c>
      <c r="AU460" s="157" t="s">
        <v>80</v>
      </c>
      <c r="AV460" s="12" t="s">
        <v>80</v>
      </c>
      <c r="AW460" s="12" t="s">
        <v>33</v>
      </c>
      <c r="AX460" s="12" t="s">
        <v>76</v>
      </c>
      <c r="AY460" s="157" t="s">
        <v>408</v>
      </c>
    </row>
    <row r="461" spans="2:65" s="1" customFormat="1" ht="55.5" customHeight="1">
      <c r="B461" s="137"/>
      <c r="C461" s="138" t="s">
        <v>1122</v>
      </c>
      <c r="D461" s="138" t="s">
        <v>411</v>
      </c>
      <c r="E461" s="139" t="s">
        <v>4331</v>
      </c>
      <c r="F461" s="140" t="s">
        <v>4332</v>
      </c>
      <c r="G461" s="141" t="s">
        <v>561</v>
      </c>
      <c r="H461" s="142">
        <v>2</v>
      </c>
      <c r="I461" s="143"/>
      <c r="J461" s="144">
        <f>ROUND(I461*H461,2)</f>
        <v>0</v>
      </c>
      <c r="K461" s="140" t="s">
        <v>4299</v>
      </c>
      <c r="L461" s="34"/>
      <c r="M461" s="145" t="s">
        <v>3</v>
      </c>
      <c r="N461" s="146" t="s">
        <v>43</v>
      </c>
      <c r="P461" s="147">
        <f>O461*H461</f>
        <v>0</v>
      </c>
      <c r="Q461" s="147">
        <v>1.6969999999999999E-2</v>
      </c>
      <c r="R461" s="147">
        <f>Q461*H461</f>
        <v>3.3939999999999998E-2</v>
      </c>
      <c r="S461" s="147">
        <v>0</v>
      </c>
      <c r="T461" s="148">
        <f>S461*H461</f>
        <v>0</v>
      </c>
      <c r="AR461" s="149" t="s">
        <v>98</v>
      </c>
      <c r="AT461" s="149" t="s">
        <v>411</v>
      </c>
      <c r="AU461" s="149" t="s">
        <v>80</v>
      </c>
      <c r="AY461" s="19" t="s">
        <v>408</v>
      </c>
      <c r="BE461" s="150">
        <f>IF(N461="základní",J461,0)</f>
        <v>0</v>
      </c>
      <c r="BF461" s="150">
        <f>IF(N461="snížená",J461,0)</f>
        <v>0</v>
      </c>
      <c r="BG461" s="150">
        <f>IF(N461="zákl. přenesená",J461,0)</f>
        <v>0</v>
      </c>
      <c r="BH461" s="150">
        <f>IF(N461="sníž. přenesená",J461,0)</f>
        <v>0</v>
      </c>
      <c r="BI461" s="150">
        <f>IF(N461="nulová",J461,0)</f>
        <v>0</v>
      </c>
      <c r="BJ461" s="19" t="s">
        <v>76</v>
      </c>
      <c r="BK461" s="150">
        <f>ROUND(I461*H461,2)</f>
        <v>0</v>
      </c>
      <c r="BL461" s="19" t="s">
        <v>98</v>
      </c>
      <c r="BM461" s="149" t="s">
        <v>4333</v>
      </c>
    </row>
    <row r="462" spans="2:65" s="12" customFormat="1">
      <c r="B462" s="155"/>
      <c r="D462" s="156" t="s">
        <v>419</v>
      </c>
      <c r="E462" s="157" t="s">
        <v>3</v>
      </c>
      <c r="F462" s="158" t="s">
        <v>80</v>
      </c>
      <c r="H462" s="159">
        <v>2</v>
      </c>
      <c r="I462" s="160"/>
      <c r="L462" s="155"/>
      <c r="M462" s="161"/>
      <c r="T462" s="162"/>
      <c r="AT462" s="157" t="s">
        <v>419</v>
      </c>
      <c r="AU462" s="157" t="s">
        <v>80</v>
      </c>
      <c r="AV462" s="12" t="s">
        <v>80</v>
      </c>
      <c r="AW462" s="12" t="s">
        <v>33</v>
      </c>
      <c r="AX462" s="12" t="s">
        <v>76</v>
      </c>
      <c r="AY462" s="157" t="s">
        <v>408</v>
      </c>
    </row>
    <row r="463" spans="2:65" s="1" customFormat="1" ht="24.15" customHeight="1">
      <c r="B463" s="137"/>
      <c r="C463" s="138" t="s">
        <v>1131</v>
      </c>
      <c r="D463" s="138" t="s">
        <v>411</v>
      </c>
      <c r="E463" s="139" t="s">
        <v>4334</v>
      </c>
      <c r="F463" s="140" t="s">
        <v>4335</v>
      </c>
      <c r="G463" s="141" t="s">
        <v>561</v>
      </c>
      <c r="H463" s="142">
        <v>2</v>
      </c>
      <c r="I463" s="143"/>
      <c r="J463" s="144">
        <f>ROUND(I463*H463,2)</f>
        <v>0</v>
      </c>
      <c r="K463" s="140" t="s">
        <v>4299</v>
      </c>
      <c r="L463" s="34"/>
      <c r="M463" s="145" t="s">
        <v>3</v>
      </c>
      <c r="N463" s="146" t="s">
        <v>43</v>
      </c>
      <c r="P463" s="147">
        <f>O463*H463</f>
        <v>0</v>
      </c>
      <c r="Q463" s="147">
        <v>1.6969999999999999E-2</v>
      </c>
      <c r="R463" s="147">
        <f>Q463*H463</f>
        <v>3.3939999999999998E-2</v>
      </c>
      <c r="S463" s="147">
        <v>0</v>
      </c>
      <c r="T463" s="148">
        <f>S463*H463</f>
        <v>0</v>
      </c>
      <c r="AR463" s="149" t="s">
        <v>98</v>
      </c>
      <c r="AT463" s="149" t="s">
        <v>411</v>
      </c>
      <c r="AU463" s="149" t="s">
        <v>80</v>
      </c>
      <c r="AY463" s="19" t="s">
        <v>408</v>
      </c>
      <c r="BE463" s="150">
        <f>IF(N463="základní",J463,0)</f>
        <v>0</v>
      </c>
      <c r="BF463" s="150">
        <f>IF(N463="snížená",J463,0)</f>
        <v>0</v>
      </c>
      <c r="BG463" s="150">
        <f>IF(N463="zákl. přenesená",J463,0)</f>
        <v>0</v>
      </c>
      <c r="BH463" s="150">
        <f>IF(N463="sníž. přenesená",J463,0)</f>
        <v>0</v>
      </c>
      <c r="BI463" s="150">
        <f>IF(N463="nulová",J463,0)</f>
        <v>0</v>
      </c>
      <c r="BJ463" s="19" t="s">
        <v>76</v>
      </c>
      <c r="BK463" s="150">
        <f>ROUND(I463*H463,2)</f>
        <v>0</v>
      </c>
      <c r="BL463" s="19" t="s">
        <v>98</v>
      </c>
      <c r="BM463" s="149" t="s">
        <v>4336</v>
      </c>
    </row>
    <row r="464" spans="2:65" s="12" customFormat="1">
      <c r="B464" s="155"/>
      <c r="D464" s="156" t="s">
        <v>419</v>
      </c>
      <c r="E464" s="157" t="s">
        <v>3</v>
      </c>
      <c r="F464" s="158" t="s">
        <v>80</v>
      </c>
      <c r="H464" s="159">
        <v>2</v>
      </c>
      <c r="I464" s="160"/>
      <c r="L464" s="155"/>
      <c r="M464" s="161"/>
      <c r="T464" s="162"/>
      <c r="AT464" s="157" t="s">
        <v>419</v>
      </c>
      <c r="AU464" s="157" t="s">
        <v>80</v>
      </c>
      <c r="AV464" s="12" t="s">
        <v>80</v>
      </c>
      <c r="AW464" s="12" t="s">
        <v>33</v>
      </c>
      <c r="AX464" s="12" t="s">
        <v>76</v>
      </c>
      <c r="AY464" s="157" t="s">
        <v>408</v>
      </c>
    </row>
    <row r="465" spans="2:65" s="1" customFormat="1" ht="37.799999999999997" customHeight="1">
      <c r="B465" s="137"/>
      <c r="C465" s="138" t="s">
        <v>1143</v>
      </c>
      <c r="D465" s="138" t="s">
        <v>411</v>
      </c>
      <c r="E465" s="139" t="s">
        <v>4337</v>
      </c>
      <c r="F465" s="140" t="s">
        <v>4338</v>
      </c>
      <c r="G465" s="141" t="s">
        <v>561</v>
      </c>
      <c r="H465" s="142">
        <v>1</v>
      </c>
      <c r="I465" s="143"/>
      <c r="J465" s="144">
        <f>ROUND(I465*H465,2)</f>
        <v>0</v>
      </c>
      <c r="K465" s="140" t="s">
        <v>4299</v>
      </c>
      <c r="L465" s="34"/>
      <c r="M465" s="145" t="s">
        <v>3</v>
      </c>
      <c r="N465" s="146" t="s">
        <v>43</v>
      </c>
      <c r="P465" s="147">
        <f>O465*H465</f>
        <v>0</v>
      </c>
      <c r="Q465" s="147">
        <v>1.6969999999999999E-2</v>
      </c>
      <c r="R465" s="147">
        <f>Q465*H465</f>
        <v>1.6969999999999999E-2</v>
      </c>
      <c r="S465" s="147">
        <v>0</v>
      </c>
      <c r="T465" s="148">
        <f>S465*H465</f>
        <v>0</v>
      </c>
      <c r="AR465" s="149" t="s">
        <v>98</v>
      </c>
      <c r="AT465" s="149" t="s">
        <v>411</v>
      </c>
      <c r="AU465" s="149" t="s">
        <v>80</v>
      </c>
      <c r="AY465" s="19" t="s">
        <v>408</v>
      </c>
      <c r="BE465" s="150">
        <f>IF(N465="základní",J465,0)</f>
        <v>0</v>
      </c>
      <c r="BF465" s="150">
        <f>IF(N465="snížená",J465,0)</f>
        <v>0</v>
      </c>
      <c r="BG465" s="150">
        <f>IF(N465="zákl. přenesená",J465,0)</f>
        <v>0</v>
      </c>
      <c r="BH465" s="150">
        <f>IF(N465="sníž. přenesená",J465,0)</f>
        <v>0</v>
      </c>
      <c r="BI465" s="150">
        <f>IF(N465="nulová",J465,0)</f>
        <v>0</v>
      </c>
      <c r="BJ465" s="19" t="s">
        <v>76</v>
      </c>
      <c r="BK465" s="150">
        <f>ROUND(I465*H465,2)</f>
        <v>0</v>
      </c>
      <c r="BL465" s="19" t="s">
        <v>98</v>
      </c>
      <c r="BM465" s="149" t="s">
        <v>4339</v>
      </c>
    </row>
    <row r="466" spans="2:65" s="12" customFormat="1">
      <c r="B466" s="155"/>
      <c r="D466" s="156" t="s">
        <v>419</v>
      </c>
      <c r="E466" s="157" t="s">
        <v>3</v>
      </c>
      <c r="F466" s="158" t="s">
        <v>76</v>
      </c>
      <c r="H466" s="159">
        <v>1</v>
      </c>
      <c r="I466" s="160"/>
      <c r="L466" s="155"/>
      <c r="M466" s="161"/>
      <c r="T466" s="162"/>
      <c r="AT466" s="157" t="s">
        <v>419</v>
      </c>
      <c r="AU466" s="157" t="s">
        <v>80</v>
      </c>
      <c r="AV466" s="12" t="s">
        <v>80</v>
      </c>
      <c r="AW466" s="12" t="s">
        <v>33</v>
      </c>
      <c r="AX466" s="12" t="s">
        <v>76</v>
      </c>
      <c r="AY466" s="157" t="s">
        <v>408</v>
      </c>
    </row>
    <row r="467" spans="2:65" s="1" customFormat="1" ht="55.5" customHeight="1">
      <c r="B467" s="137"/>
      <c r="C467" s="138" t="s">
        <v>1149</v>
      </c>
      <c r="D467" s="138" t="s">
        <v>411</v>
      </c>
      <c r="E467" s="139" t="s">
        <v>4340</v>
      </c>
      <c r="F467" s="140" t="s">
        <v>4341</v>
      </c>
      <c r="G467" s="141" t="s">
        <v>561</v>
      </c>
      <c r="H467" s="142">
        <v>1</v>
      </c>
      <c r="I467" s="143"/>
      <c r="J467" s="144">
        <f>ROUND(I467*H467,2)</f>
        <v>0</v>
      </c>
      <c r="K467" s="140" t="s">
        <v>4299</v>
      </c>
      <c r="L467" s="34"/>
      <c r="M467" s="145" t="s">
        <v>3</v>
      </c>
      <c r="N467" s="146" t="s">
        <v>43</v>
      </c>
      <c r="P467" s="147">
        <f>O467*H467</f>
        <v>0</v>
      </c>
      <c r="Q467" s="147">
        <v>1.6969999999999999E-2</v>
      </c>
      <c r="R467" s="147">
        <f>Q467*H467</f>
        <v>1.6969999999999999E-2</v>
      </c>
      <c r="S467" s="147">
        <v>0</v>
      </c>
      <c r="T467" s="148">
        <f>S467*H467</f>
        <v>0</v>
      </c>
      <c r="AR467" s="149" t="s">
        <v>98</v>
      </c>
      <c r="AT467" s="149" t="s">
        <v>411</v>
      </c>
      <c r="AU467" s="149" t="s">
        <v>80</v>
      </c>
      <c r="AY467" s="19" t="s">
        <v>408</v>
      </c>
      <c r="BE467" s="150">
        <f>IF(N467="základní",J467,0)</f>
        <v>0</v>
      </c>
      <c r="BF467" s="150">
        <f>IF(N467="snížená",J467,0)</f>
        <v>0</v>
      </c>
      <c r="BG467" s="150">
        <f>IF(N467="zákl. přenesená",J467,0)</f>
        <v>0</v>
      </c>
      <c r="BH467" s="150">
        <f>IF(N467="sníž. přenesená",J467,0)</f>
        <v>0</v>
      </c>
      <c r="BI467" s="150">
        <f>IF(N467="nulová",J467,0)</f>
        <v>0</v>
      </c>
      <c r="BJ467" s="19" t="s">
        <v>76</v>
      </c>
      <c r="BK467" s="150">
        <f>ROUND(I467*H467,2)</f>
        <v>0</v>
      </c>
      <c r="BL467" s="19" t="s">
        <v>98</v>
      </c>
      <c r="BM467" s="149" t="s">
        <v>4342</v>
      </c>
    </row>
    <row r="468" spans="2:65" s="12" customFormat="1">
      <c r="B468" s="155"/>
      <c r="D468" s="156" t="s">
        <v>419</v>
      </c>
      <c r="E468" s="157" t="s">
        <v>3</v>
      </c>
      <c r="F468" s="158" t="s">
        <v>76</v>
      </c>
      <c r="H468" s="159">
        <v>1</v>
      </c>
      <c r="I468" s="160"/>
      <c r="L468" s="155"/>
      <c r="M468" s="161"/>
      <c r="T468" s="162"/>
      <c r="AT468" s="157" t="s">
        <v>419</v>
      </c>
      <c r="AU468" s="157" t="s">
        <v>80</v>
      </c>
      <c r="AV468" s="12" t="s">
        <v>80</v>
      </c>
      <c r="AW468" s="12" t="s">
        <v>33</v>
      </c>
      <c r="AX468" s="12" t="s">
        <v>76</v>
      </c>
      <c r="AY468" s="157" t="s">
        <v>408</v>
      </c>
    </row>
    <row r="469" spans="2:65" s="1" customFormat="1" ht="44.25" customHeight="1">
      <c r="B469" s="137"/>
      <c r="C469" s="138" t="s">
        <v>1159</v>
      </c>
      <c r="D469" s="138" t="s">
        <v>411</v>
      </c>
      <c r="E469" s="139" t="s">
        <v>4343</v>
      </c>
      <c r="F469" s="140" t="s">
        <v>4344</v>
      </c>
      <c r="G469" s="141" t="s">
        <v>3723</v>
      </c>
      <c r="H469" s="209"/>
      <c r="I469" s="143"/>
      <c r="J469" s="144">
        <f>ROUND(I469*H469,2)</f>
        <v>0</v>
      </c>
      <c r="K469" s="140" t="s">
        <v>414</v>
      </c>
      <c r="L469" s="34"/>
      <c r="M469" s="145" t="s">
        <v>3</v>
      </c>
      <c r="N469" s="146" t="s">
        <v>43</v>
      </c>
      <c r="P469" s="147">
        <f>O469*H469</f>
        <v>0</v>
      </c>
      <c r="Q469" s="147">
        <v>0</v>
      </c>
      <c r="R469" s="147">
        <f>Q469*H469</f>
        <v>0</v>
      </c>
      <c r="S469" s="147">
        <v>0</v>
      </c>
      <c r="T469" s="148">
        <f>S469*H469</f>
        <v>0</v>
      </c>
      <c r="AR469" s="149" t="s">
        <v>3700</v>
      </c>
      <c r="AT469" s="149" t="s">
        <v>411</v>
      </c>
      <c r="AU469" s="149" t="s">
        <v>80</v>
      </c>
      <c r="AY469" s="19" t="s">
        <v>408</v>
      </c>
      <c r="BE469" s="150">
        <f>IF(N469="základní",J469,0)</f>
        <v>0</v>
      </c>
      <c r="BF469" s="150">
        <f>IF(N469="snížená",J469,0)</f>
        <v>0</v>
      </c>
      <c r="BG469" s="150">
        <f>IF(N469="zákl. přenesená",J469,0)</f>
        <v>0</v>
      </c>
      <c r="BH469" s="150">
        <f>IF(N469="sníž. přenesená",J469,0)</f>
        <v>0</v>
      </c>
      <c r="BI469" s="150">
        <f>IF(N469="nulová",J469,0)</f>
        <v>0</v>
      </c>
      <c r="BJ469" s="19" t="s">
        <v>76</v>
      </c>
      <c r="BK469" s="150">
        <f>ROUND(I469*H469,2)</f>
        <v>0</v>
      </c>
      <c r="BL469" s="19" t="s">
        <v>3700</v>
      </c>
      <c r="BM469" s="149" t="s">
        <v>4345</v>
      </c>
    </row>
    <row r="470" spans="2:65" s="1" customFormat="1">
      <c r="B470" s="34"/>
      <c r="D470" s="151" t="s">
        <v>417</v>
      </c>
      <c r="F470" s="152" t="s">
        <v>4346</v>
      </c>
      <c r="I470" s="153"/>
      <c r="L470" s="34"/>
      <c r="M470" s="154"/>
      <c r="T470" s="55"/>
      <c r="AT470" s="19" t="s">
        <v>417</v>
      </c>
      <c r="AU470" s="19" t="s">
        <v>80</v>
      </c>
    </row>
    <row r="471" spans="2:65" s="1" customFormat="1" ht="49.05" customHeight="1">
      <c r="B471" s="137"/>
      <c r="C471" s="138" t="s">
        <v>1161</v>
      </c>
      <c r="D471" s="138" t="s">
        <v>411</v>
      </c>
      <c r="E471" s="139" t="s">
        <v>4347</v>
      </c>
      <c r="F471" s="140" t="s">
        <v>4348</v>
      </c>
      <c r="G471" s="141" t="s">
        <v>3723</v>
      </c>
      <c r="H471" s="209"/>
      <c r="I471" s="143"/>
      <c r="J471" s="144">
        <f>ROUND(I471*H471,2)</f>
        <v>0</v>
      </c>
      <c r="K471" s="140" t="s">
        <v>414</v>
      </c>
      <c r="L471" s="34"/>
      <c r="M471" s="145" t="s">
        <v>3</v>
      </c>
      <c r="N471" s="146" t="s">
        <v>43</v>
      </c>
      <c r="P471" s="147">
        <f>O471*H471</f>
        <v>0</v>
      </c>
      <c r="Q471" s="147">
        <v>0</v>
      </c>
      <c r="R471" s="147">
        <f>Q471*H471</f>
        <v>0</v>
      </c>
      <c r="S471" s="147">
        <v>0</v>
      </c>
      <c r="T471" s="148">
        <f>S471*H471</f>
        <v>0</v>
      </c>
      <c r="AR471" s="149" t="s">
        <v>98</v>
      </c>
      <c r="AT471" s="149" t="s">
        <v>411</v>
      </c>
      <c r="AU471" s="149" t="s">
        <v>80</v>
      </c>
      <c r="AY471" s="19" t="s">
        <v>408</v>
      </c>
      <c r="BE471" s="150">
        <f>IF(N471="základní",J471,0)</f>
        <v>0</v>
      </c>
      <c r="BF471" s="150">
        <f>IF(N471="snížená",J471,0)</f>
        <v>0</v>
      </c>
      <c r="BG471" s="150">
        <f>IF(N471="zákl. přenesená",J471,0)</f>
        <v>0</v>
      </c>
      <c r="BH471" s="150">
        <f>IF(N471="sníž. přenesená",J471,0)</f>
        <v>0</v>
      </c>
      <c r="BI471" s="150">
        <f>IF(N471="nulová",J471,0)</f>
        <v>0</v>
      </c>
      <c r="BJ471" s="19" t="s">
        <v>76</v>
      </c>
      <c r="BK471" s="150">
        <f>ROUND(I471*H471,2)</f>
        <v>0</v>
      </c>
      <c r="BL471" s="19" t="s">
        <v>98</v>
      </c>
      <c r="BM471" s="149" t="s">
        <v>4349</v>
      </c>
    </row>
    <row r="472" spans="2:65" s="1" customFormat="1">
      <c r="B472" s="34"/>
      <c r="D472" s="151" t="s">
        <v>417</v>
      </c>
      <c r="F472" s="152" t="s">
        <v>4350</v>
      </c>
      <c r="I472" s="153"/>
      <c r="L472" s="34"/>
      <c r="M472" s="154"/>
      <c r="T472" s="55"/>
      <c r="AT472" s="19" t="s">
        <v>417</v>
      </c>
      <c r="AU472" s="19" t="s">
        <v>80</v>
      </c>
    </row>
    <row r="473" spans="2:65" s="11" customFormat="1" ht="22.8" customHeight="1">
      <c r="B473" s="125"/>
      <c r="D473" s="126" t="s">
        <v>71</v>
      </c>
      <c r="E473" s="135" t="s">
        <v>4351</v>
      </c>
      <c r="F473" s="135" t="s">
        <v>4352</v>
      </c>
      <c r="I473" s="128"/>
      <c r="J473" s="136">
        <f>BK473</f>
        <v>0</v>
      </c>
      <c r="L473" s="125"/>
      <c r="M473" s="130"/>
      <c r="P473" s="131">
        <f>SUM(P474:P495)</f>
        <v>0</v>
      </c>
      <c r="R473" s="131">
        <f>SUM(R474:R495)</f>
        <v>0.21910000000000002</v>
      </c>
      <c r="T473" s="132">
        <f>SUM(T474:T495)</f>
        <v>0</v>
      </c>
      <c r="AR473" s="126" t="s">
        <v>80</v>
      </c>
      <c r="AT473" s="133" t="s">
        <v>71</v>
      </c>
      <c r="AU473" s="133" t="s">
        <v>76</v>
      </c>
      <c r="AY473" s="126" t="s">
        <v>408</v>
      </c>
      <c r="BK473" s="134">
        <f>SUM(BK474:BK495)</f>
        <v>0</v>
      </c>
    </row>
    <row r="474" spans="2:65" s="1" customFormat="1" ht="37.799999999999997" customHeight="1">
      <c r="B474" s="137"/>
      <c r="C474" s="138" t="s">
        <v>1168</v>
      </c>
      <c r="D474" s="138" t="s">
        <v>411</v>
      </c>
      <c r="E474" s="139" t="s">
        <v>4353</v>
      </c>
      <c r="F474" s="140" t="s">
        <v>4354</v>
      </c>
      <c r="G474" s="141" t="s">
        <v>561</v>
      </c>
      <c r="H474" s="142">
        <v>6</v>
      </c>
      <c r="I474" s="143"/>
      <c r="J474" s="144">
        <f>ROUND(I474*H474,2)</f>
        <v>0</v>
      </c>
      <c r="K474" s="140" t="s">
        <v>414</v>
      </c>
      <c r="L474" s="34"/>
      <c r="M474" s="145" t="s">
        <v>3</v>
      </c>
      <c r="N474" s="146" t="s">
        <v>43</v>
      </c>
      <c r="P474" s="147">
        <f>O474*H474</f>
        <v>0</v>
      </c>
      <c r="Q474" s="147">
        <v>1.2E-2</v>
      </c>
      <c r="R474" s="147">
        <f>Q474*H474</f>
        <v>7.2000000000000008E-2</v>
      </c>
      <c r="S474" s="147">
        <v>0</v>
      </c>
      <c r="T474" s="148">
        <f>S474*H474</f>
        <v>0</v>
      </c>
      <c r="AR474" s="149" t="s">
        <v>98</v>
      </c>
      <c r="AT474" s="149" t="s">
        <v>411</v>
      </c>
      <c r="AU474" s="149" t="s">
        <v>80</v>
      </c>
      <c r="AY474" s="19" t="s">
        <v>408</v>
      </c>
      <c r="BE474" s="150">
        <f>IF(N474="základní",J474,0)</f>
        <v>0</v>
      </c>
      <c r="BF474" s="150">
        <f>IF(N474="snížená",J474,0)</f>
        <v>0</v>
      </c>
      <c r="BG474" s="150">
        <f>IF(N474="zákl. přenesená",J474,0)</f>
        <v>0</v>
      </c>
      <c r="BH474" s="150">
        <f>IF(N474="sníž. přenesená",J474,0)</f>
        <v>0</v>
      </c>
      <c r="BI474" s="150">
        <f>IF(N474="nulová",J474,0)</f>
        <v>0</v>
      </c>
      <c r="BJ474" s="19" t="s">
        <v>76</v>
      </c>
      <c r="BK474" s="150">
        <f>ROUND(I474*H474,2)</f>
        <v>0</v>
      </c>
      <c r="BL474" s="19" t="s">
        <v>98</v>
      </c>
      <c r="BM474" s="149" t="s">
        <v>4355</v>
      </c>
    </row>
    <row r="475" spans="2:65" s="1" customFormat="1">
      <c r="B475" s="34"/>
      <c r="D475" s="151" t="s">
        <v>417</v>
      </c>
      <c r="F475" s="152" t="s">
        <v>4356</v>
      </c>
      <c r="I475" s="153"/>
      <c r="L475" s="34"/>
      <c r="M475" s="154"/>
      <c r="T475" s="55"/>
      <c r="AT475" s="19" t="s">
        <v>417</v>
      </c>
      <c r="AU475" s="19" t="s">
        <v>80</v>
      </c>
    </row>
    <row r="476" spans="2:65" s="12" customFormat="1">
      <c r="B476" s="155"/>
      <c r="D476" s="156" t="s">
        <v>419</v>
      </c>
      <c r="E476" s="157" t="s">
        <v>3</v>
      </c>
      <c r="F476" s="158" t="s">
        <v>452</v>
      </c>
      <c r="H476" s="159">
        <v>6</v>
      </c>
      <c r="I476" s="160"/>
      <c r="L476" s="155"/>
      <c r="M476" s="161"/>
      <c r="T476" s="162"/>
      <c r="AT476" s="157" t="s">
        <v>419</v>
      </c>
      <c r="AU476" s="157" t="s">
        <v>80</v>
      </c>
      <c r="AV476" s="12" t="s">
        <v>80</v>
      </c>
      <c r="AW476" s="12" t="s">
        <v>33</v>
      </c>
      <c r="AX476" s="12" t="s">
        <v>76</v>
      </c>
      <c r="AY476" s="157" t="s">
        <v>408</v>
      </c>
    </row>
    <row r="477" spans="2:65" s="1" customFormat="1" ht="37.799999999999997" customHeight="1">
      <c r="B477" s="137"/>
      <c r="C477" s="138" t="s">
        <v>1173</v>
      </c>
      <c r="D477" s="138" t="s">
        <v>411</v>
      </c>
      <c r="E477" s="139" t="s">
        <v>4357</v>
      </c>
      <c r="F477" s="140" t="s">
        <v>4358</v>
      </c>
      <c r="G477" s="141" t="s">
        <v>561</v>
      </c>
      <c r="H477" s="142">
        <v>2</v>
      </c>
      <c r="I477" s="143"/>
      <c r="J477" s="144">
        <f>ROUND(I477*H477,2)</f>
        <v>0</v>
      </c>
      <c r="K477" s="140" t="s">
        <v>414</v>
      </c>
      <c r="L477" s="34"/>
      <c r="M477" s="145" t="s">
        <v>3</v>
      </c>
      <c r="N477" s="146" t="s">
        <v>43</v>
      </c>
      <c r="P477" s="147">
        <f>O477*H477</f>
        <v>0</v>
      </c>
      <c r="Q477" s="147">
        <v>1.2E-2</v>
      </c>
      <c r="R477" s="147">
        <f>Q477*H477</f>
        <v>2.4E-2</v>
      </c>
      <c r="S477" s="147">
        <v>0</v>
      </c>
      <c r="T477" s="148">
        <f>S477*H477</f>
        <v>0</v>
      </c>
      <c r="AR477" s="149" t="s">
        <v>98</v>
      </c>
      <c r="AT477" s="149" t="s">
        <v>411</v>
      </c>
      <c r="AU477" s="149" t="s">
        <v>80</v>
      </c>
      <c r="AY477" s="19" t="s">
        <v>408</v>
      </c>
      <c r="BE477" s="150">
        <f>IF(N477="základní",J477,0)</f>
        <v>0</v>
      </c>
      <c r="BF477" s="150">
        <f>IF(N477="snížená",J477,0)</f>
        <v>0</v>
      </c>
      <c r="BG477" s="150">
        <f>IF(N477="zákl. přenesená",J477,0)</f>
        <v>0</v>
      </c>
      <c r="BH477" s="150">
        <f>IF(N477="sníž. přenesená",J477,0)</f>
        <v>0</v>
      </c>
      <c r="BI477" s="150">
        <f>IF(N477="nulová",J477,0)</f>
        <v>0</v>
      </c>
      <c r="BJ477" s="19" t="s">
        <v>76</v>
      </c>
      <c r="BK477" s="150">
        <f>ROUND(I477*H477,2)</f>
        <v>0</v>
      </c>
      <c r="BL477" s="19" t="s">
        <v>98</v>
      </c>
      <c r="BM477" s="149" t="s">
        <v>4359</v>
      </c>
    </row>
    <row r="478" spans="2:65" s="1" customFormat="1">
      <c r="B478" s="34"/>
      <c r="D478" s="151" t="s">
        <v>417</v>
      </c>
      <c r="F478" s="152" t="s">
        <v>4360</v>
      </c>
      <c r="I478" s="153"/>
      <c r="L478" s="34"/>
      <c r="M478" s="154"/>
      <c r="T478" s="55"/>
      <c r="AT478" s="19" t="s">
        <v>417</v>
      </c>
      <c r="AU478" s="19" t="s">
        <v>80</v>
      </c>
    </row>
    <row r="479" spans="2:65" s="12" customFormat="1">
      <c r="B479" s="155"/>
      <c r="D479" s="156" t="s">
        <v>419</v>
      </c>
      <c r="E479" s="157" t="s">
        <v>3</v>
      </c>
      <c r="F479" s="158" t="s">
        <v>80</v>
      </c>
      <c r="H479" s="159">
        <v>2</v>
      </c>
      <c r="I479" s="160"/>
      <c r="L479" s="155"/>
      <c r="M479" s="161"/>
      <c r="T479" s="162"/>
      <c r="AT479" s="157" t="s">
        <v>419</v>
      </c>
      <c r="AU479" s="157" t="s">
        <v>80</v>
      </c>
      <c r="AV479" s="12" t="s">
        <v>80</v>
      </c>
      <c r="AW479" s="12" t="s">
        <v>33</v>
      </c>
      <c r="AX479" s="12" t="s">
        <v>76</v>
      </c>
      <c r="AY479" s="157" t="s">
        <v>408</v>
      </c>
    </row>
    <row r="480" spans="2:65" s="1" customFormat="1" ht="37.799999999999997" customHeight="1">
      <c r="B480" s="137"/>
      <c r="C480" s="138" t="s">
        <v>1177</v>
      </c>
      <c r="D480" s="138" t="s">
        <v>411</v>
      </c>
      <c r="E480" s="139" t="s">
        <v>4361</v>
      </c>
      <c r="F480" s="140" t="s">
        <v>4362</v>
      </c>
      <c r="G480" s="141" t="s">
        <v>561</v>
      </c>
      <c r="H480" s="142">
        <v>5</v>
      </c>
      <c r="I480" s="143"/>
      <c r="J480" s="144">
        <f>ROUND(I480*H480,2)</f>
        <v>0</v>
      </c>
      <c r="K480" s="140" t="s">
        <v>414</v>
      </c>
      <c r="L480" s="34"/>
      <c r="M480" s="145" t="s">
        <v>3</v>
      </c>
      <c r="N480" s="146" t="s">
        <v>43</v>
      </c>
      <c r="P480" s="147">
        <f>O480*H480</f>
        <v>0</v>
      </c>
      <c r="Q480" s="147">
        <v>1.6650000000000002E-2</v>
      </c>
      <c r="R480" s="147">
        <f>Q480*H480</f>
        <v>8.3250000000000005E-2</v>
      </c>
      <c r="S480" s="147">
        <v>0</v>
      </c>
      <c r="T480" s="148">
        <f>S480*H480</f>
        <v>0</v>
      </c>
      <c r="AR480" s="149" t="s">
        <v>98</v>
      </c>
      <c r="AT480" s="149" t="s">
        <v>411</v>
      </c>
      <c r="AU480" s="149" t="s">
        <v>80</v>
      </c>
      <c r="AY480" s="19" t="s">
        <v>408</v>
      </c>
      <c r="BE480" s="150">
        <f>IF(N480="základní",J480,0)</f>
        <v>0</v>
      </c>
      <c r="BF480" s="150">
        <f>IF(N480="snížená",J480,0)</f>
        <v>0</v>
      </c>
      <c r="BG480" s="150">
        <f>IF(N480="zákl. přenesená",J480,0)</f>
        <v>0</v>
      </c>
      <c r="BH480" s="150">
        <f>IF(N480="sníž. přenesená",J480,0)</f>
        <v>0</v>
      </c>
      <c r="BI480" s="150">
        <f>IF(N480="nulová",J480,0)</f>
        <v>0</v>
      </c>
      <c r="BJ480" s="19" t="s">
        <v>76</v>
      </c>
      <c r="BK480" s="150">
        <f>ROUND(I480*H480,2)</f>
        <v>0</v>
      </c>
      <c r="BL480" s="19" t="s">
        <v>98</v>
      </c>
      <c r="BM480" s="149" t="s">
        <v>4363</v>
      </c>
    </row>
    <row r="481" spans="2:65" s="1" customFormat="1">
      <c r="B481" s="34"/>
      <c r="D481" s="151" t="s">
        <v>417</v>
      </c>
      <c r="F481" s="152" t="s">
        <v>4364</v>
      </c>
      <c r="I481" s="153"/>
      <c r="L481" s="34"/>
      <c r="M481" s="154"/>
      <c r="T481" s="55"/>
      <c r="AT481" s="19" t="s">
        <v>417</v>
      </c>
      <c r="AU481" s="19" t="s">
        <v>80</v>
      </c>
    </row>
    <row r="482" spans="2:65" s="12" customFormat="1">
      <c r="B482" s="155"/>
      <c r="D482" s="156" t="s">
        <v>419</v>
      </c>
      <c r="E482" s="157" t="s">
        <v>3</v>
      </c>
      <c r="F482" s="158" t="s">
        <v>437</v>
      </c>
      <c r="H482" s="159">
        <v>5</v>
      </c>
      <c r="I482" s="160"/>
      <c r="L482" s="155"/>
      <c r="M482" s="161"/>
      <c r="T482" s="162"/>
      <c r="AT482" s="157" t="s">
        <v>419</v>
      </c>
      <c r="AU482" s="157" t="s">
        <v>80</v>
      </c>
      <c r="AV482" s="12" t="s">
        <v>80</v>
      </c>
      <c r="AW482" s="12" t="s">
        <v>33</v>
      </c>
      <c r="AX482" s="12" t="s">
        <v>76</v>
      </c>
      <c r="AY482" s="157" t="s">
        <v>408</v>
      </c>
    </row>
    <row r="483" spans="2:65" s="1" customFormat="1" ht="49.05" customHeight="1">
      <c r="B483" s="137"/>
      <c r="C483" s="138" t="s">
        <v>1185</v>
      </c>
      <c r="D483" s="138" t="s">
        <v>411</v>
      </c>
      <c r="E483" s="139" t="s">
        <v>4365</v>
      </c>
      <c r="F483" s="140" t="s">
        <v>4366</v>
      </c>
      <c r="G483" s="141" t="s">
        <v>561</v>
      </c>
      <c r="H483" s="142">
        <v>2</v>
      </c>
      <c r="I483" s="143"/>
      <c r="J483" s="144">
        <f>ROUND(I483*H483,2)</f>
        <v>0</v>
      </c>
      <c r="K483" s="140" t="s">
        <v>414</v>
      </c>
      <c r="L483" s="34"/>
      <c r="M483" s="145" t="s">
        <v>3</v>
      </c>
      <c r="N483" s="146" t="s">
        <v>43</v>
      </c>
      <c r="P483" s="147">
        <f>O483*H483</f>
        <v>0</v>
      </c>
      <c r="Q483" s="147">
        <v>1.7649999999999999E-2</v>
      </c>
      <c r="R483" s="147">
        <f>Q483*H483</f>
        <v>3.5299999999999998E-2</v>
      </c>
      <c r="S483" s="147">
        <v>0</v>
      </c>
      <c r="T483" s="148">
        <f>S483*H483</f>
        <v>0</v>
      </c>
      <c r="AR483" s="149" t="s">
        <v>98</v>
      </c>
      <c r="AT483" s="149" t="s">
        <v>411</v>
      </c>
      <c r="AU483" s="149" t="s">
        <v>80</v>
      </c>
      <c r="AY483" s="19" t="s">
        <v>408</v>
      </c>
      <c r="BE483" s="150">
        <f>IF(N483="základní",J483,0)</f>
        <v>0</v>
      </c>
      <c r="BF483" s="150">
        <f>IF(N483="snížená",J483,0)</f>
        <v>0</v>
      </c>
      <c r="BG483" s="150">
        <f>IF(N483="zákl. přenesená",J483,0)</f>
        <v>0</v>
      </c>
      <c r="BH483" s="150">
        <f>IF(N483="sníž. přenesená",J483,0)</f>
        <v>0</v>
      </c>
      <c r="BI483" s="150">
        <f>IF(N483="nulová",J483,0)</f>
        <v>0</v>
      </c>
      <c r="BJ483" s="19" t="s">
        <v>76</v>
      </c>
      <c r="BK483" s="150">
        <f>ROUND(I483*H483,2)</f>
        <v>0</v>
      </c>
      <c r="BL483" s="19" t="s">
        <v>98</v>
      </c>
      <c r="BM483" s="149" t="s">
        <v>4367</v>
      </c>
    </row>
    <row r="484" spans="2:65" s="1" customFormat="1">
      <c r="B484" s="34"/>
      <c r="D484" s="151" t="s">
        <v>417</v>
      </c>
      <c r="F484" s="152" t="s">
        <v>4368</v>
      </c>
      <c r="I484" s="153"/>
      <c r="L484" s="34"/>
      <c r="M484" s="154"/>
      <c r="T484" s="55"/>
      <c r="AT484" s="19" t="s">
        <v>417</v>
      </c>
      <c r="AU484" s="19" t="s">
        <v>80</v>
      </c>
    </row>
    <row r="485" spans="2:65" s="12" customFormat="1">
      <c r="B485" s="155"/>
      <c r="D485" s="156" t="s">
        <v>419</v>
      </c>
      <c r="E485" s="157" t="s">
        <v>3</v>
      </c>
      <c r="F485" s="158" t="s">
        <v>80</v>
      </c>
      <c r="H485" s="159">
        <v>2</v>
      </c>
      <c r="I485" s="160"/>
      <c r="L485" s="155"/>
      <c r="M485" s="161"/>
      <c r="T485" s="162"/>
      <c r="AT485" s="157" t="s">
        <v>419</v>
      </c>
      <c r="AU485" s="157" t="s">
        <v>80</v>
      </c>
      <c r="AV485" s="12" t="s">
        <v>80</v>
      </c>
      <c r="AW485" s="12" t="s">
        <v>33</v>
      </c>
      <c r="AX485" s="12" t="s">
        <v>76</v>
      </c>
      <c r="AY485" s="157" t="s">
        <v>408</v>
      </c>
    </row>
    <row r="486" spans="2:65" s="1" customFormat="1" ht="24.15" customHeight="1">
      <c r="B486" s="137"/>
      <c r="C486" s="138" t="s">
        <v>1197</v>
      </c>
      <c r="D486" s="138" t="s">
        <v>411</v>
      </c>
      <c r="E486" s="139" t="s">
        <v>4369</v>
      </c>
      <c r="F486" s="140" t="s">
        <v>4370</v>
      </c>
      <c r="G486" s="141" t="s">
        <v>561</v>
      </c>
      <c r="H486" s="142">
        <v>7</v>
      </c>
      <c r="I486" s="143"/>
      <c r="J486" s="144">
        <f>ROUND(I486*H486,2)</f>
        <v>0</v>
      </c>
      <c r="K486" s="140" t="s">
        <v>414</v>
      </c>
      <c r="L486" s="34"/>
      <c r="M486" s="145" t="s">
        <v>3</v>
      </c>
      <c r="N486" s="146" t="s">
        <v>43</v>
      </c>
      <c r="P486" s="147">
        <f>O486*H486</f>
        <v>0</v>
      </c>
      <c r="Q486" s="147">
        <v>1.4999999999999999E-4</v>
      </c>
      <c r="R486" s="147">
        <f>Q486*H486</f>
        <v>1.0499999999999999E-3</v>
      </c>
      <c r="S486" s="147">
        <v>0</v>
      </c>
      <c r="T486" s="148">
        <f>S486*H486</f>
        <v>0</v>
      </c>
      <c r="AR486" s="149" t="s">
        <v>98</v>
      </c>
      <c r="AT486" s="149" t="s">
        <v>411</v>
      </c>
      <c r="AU486" s="149" t="s">
        <v>80</v>
      </c>
      <c r="AY486" s="19" t="s">
        <v>408</v>
      </c>
      <c r="BE486" s="150">
        <f>IF(N486="základní",J486,0)</f>
        <v>0</v>
      </c>
      <c r="BF486" s="150">
        <f>IF(N486="snížená",J486,0)</f>
        <v>0</v>
      </c>
      <c r="BG486" s="150">
        <f>IF(N486="zákl. přenesená",J486,0)</f>
        <v>0</v>
      </c>
      <c r="BH486" s="150">
        <f>IF(N486="sníž. přenesená",J486,0)</f>
        <v>0</v>
      </c>
      <c r="BI486" s="150">
        <f>IF(N486="nulová",J486,0)</f>
        <v>0</v>
      </c>
      <c r="BJ486" s="19" t="s">
        <v>76</v>
      </c>
      <c r="BK486" s="150">
        <f>ROUND(I486*H486,2)</f>
        <v>0</v>
      </c>
      <c r="BL486" s="19" t="s">
        <v>98</v>
      </c>
      <c r="BM486" s="149" t="s">
        <v>4371</v>
      </c>
    </row>
    <row r="487" spans="2:65" s="1" customFormat="1">
      <c r="B487" s="34"/>
      <c r="D487" s="151" t="s">
        <v>417</v>
      </c>
      <c r="F487" s="152" t="s">
        <v>4372</v>
      </c>
      <c r="I487" s="153"/>
      <c r="L487" s="34"/>
      <c r="M487" s="154"/>
      <c r="T487" s="55"/>
      <c r="AT487" s="19" t="s">
        <v>417</v>
      </c>
      <c r="AU487" s="19" t="s">
        <v>80</v>
      </c>
    </row>
    <row r="488" spans="2:65" s="12" customFormat="1">
      <c r="B488" s="155"/>
      <c r="D488" s="156" t="s">
        <v>419</v>
      </c>
      <c r="E488" s="157" t="s">
        <v>3</v>
      </c>
      <c r="F488" s="158" t="s">
        <v>4373</v>
      </c>
      <c r="H488" s="159">
        <v>7</v>
      </c>
      <c r="I488" s="160"/>
      <c r="L488" s="155"/>
      <c r="M488" s="161"/>
      <c r="T488" s="162"/>
      <c r="AT488" s="157" t="s">
        <v>419</v>
      </c>
      <c r="AU488" s="157" t="s">
        <v>80</v>
      </c>
      <c r="AV488" s="12" t="s">
        <v>80</v>
      </c>
      <c r="AW488" s="12" t="s">
        <v>33</v>
      </c>
      <c r="AX488" s="12" t="s">
        <v>76</v>
      </c>
      <c r="AY488" s="157" t="s">
        <v>408</v>
      </c>
    </row>
    <row r="489" spans="2:65" s="1" customFormat="1" ht="24.15" customHeight="1">
      <c r="B489" s="137"/>
      <c r="C489" s="138" t="s">
        <v>1202</v>
      </c>
      <c r="D489" s="138" t="s">
        <v>411</v>
      </c>
      <c r="E489" s="139" t="s">
        <v>4374</v>
      </c>
      <c r="F489" s="140" t="s">
        <v>4375</v>
      </c>
      <c r="G489" s="141" t="s">
        <v>561</v>
      </c>
      <c r="H489" s="142">
        <v>7</v>
      </c>
      <c r="I489" s="143"/>
      <c r="J489" s="144">
        <f>ROUND(I489*H489,2)</f>
        <v>0</v>
      </c>
      <c r="K489" s="140" t="s">
        <v>414</v>
      </c>
      <c r="L489" s="34"/>
      <c r="M489" s="145" t="s">
        <v>3</v>
      </c>
      <c r="N489" s="146" t="s">
        <v>43</v>
      </c>
      <c r="P489" s="147">
        <f>O489*H489</f>
        <v>0</v>
      </c>
      <c r="Q489" s="147">
        <v>5.0000000000000001E-4</v>
      </c>
      <c r="R489" s="147">
        <f>Q489*H489</f>
        <v>3.5000000000000001E-3</v>
      </c>
      <c r="S489" s="147">
        <v>0</v>
      </c>
      <c r="T489" s="148">
        <f>S489*H489</f>
        <v>0</v>
      </c>
      <c r="AR489" s="149" t="s">
        <v>98</v>
      </c>
      <c r="AT489" s="149" t="s">
        <v>411</v>
      </c>
      <c r="AU489" s="149" t="s">
        <v>80</v>
      </c>
      <c r="AY489" s="19" t="s">
        <v>408</v>
      </c>
      <c r="BE489" s="150">
        <f>IF(N489="základní",J489,0)</f>
        <v>0</v>
      </c>
      <c r="BF489" s="150">
        <f>IF(N489="snížená",J489,0)</f>
        <v>0</v>
      </c>
      <c r="BG489" s="150">
        <f>IF(N489="zákl. přenesená",J489,0)</f>
        <v>0</v>
      </c>
      <c r="BH489" s="150">
        <f>IF(N489="sníž. přenesená",J489,0)</f>
        <v>0</v>
      </c>
      <c r="BI489" s="150">
        <f>IF(N489="nulová",J489,0)</f>
        <v>0</v>
      </c>
      <c r="BJ489" s="19" t="s">
        <v>76</v>
      </c>
      <c r="BK489" s="150">
        <f>ROUND(I489*H489,2)</f>
        <v>0</v>
      </c>
      <c r="BL489" s="19" t="s">
        <v>98</v>
      </c>
      <c r="BM489" s="149" t="s">
        <v>4376</v>
      </c>
    </row>
    <row r="490" spans="2:65" s="1" customFormat="1">
      <c r="B490" s="34"/>
      <c r="D490" s="151" t="s">
        <v>417</v>
      </c>
      <c r="F490" s="152" t="s">
        <v>4377</v>
      </c>
      <c r="I490" s="153"/>
      <c r="L490" s="34"/>
      <c r="M490" s="154"/>
      <c r="T490" s="55"/>
      <c r="AT490" s="19" t="s">
        <v>417</v>
      </c>
      <c r="AU490" s="19" t="s">
        <v>80</v>
      </c>
    </row>
    <row r="491" spans="2:65" s="12" customFormat="1">
      <c r="B491" s="155"/>
      <c r="D491" s="156" t="s">
        <v>419</v>
      </c>
      <c r="E491" s="157" t="s">
        <v>3</v>
      </c>
      <c r="F491" s="158" t="s">
        <v>4373</v>
      </c>
      <c r="H491" s="159">
        <v>7</v>
      </c>
      <c r="I491" s="160"/>
      <c r="L491" s="155"/>
      <c r="M491" s="161"/>
      <c r="T491" s="162"/>
      <c r="AT491" s="157" t="s">
        <v>419</v>
      </c>
      <c r="AU491" s="157" t="s">
        <v>80</v>
      </c>
      <c r="AV491" s="12" t="s">
        <v>80</v>
      </c>
      <c r="AW491" s="12" t="s">
        <v>33</v>
      </c>
      <c r="AX491" s="12" t="s">
        <v>76</v>
      </c>
      <c r="AY491" s="157" t="s">
        <v>408</v>
      </c>
    </row>
    <row r="492" spans="2:65" s="1" customFormat="1" ht="44.25" customHeight="1">
      <c r="B492" s="137"/>
      <c r="C492" s="138" t="s">
        <v>1209</v>
      </c>
      <c r="D492" s="138" t="s">
        <v>411</v>
      </c>
      <c r="E492" s="139" t="s">
        <v>4378</v>
      </c>
      <c r="F492" s="140" t="s">
        <v>4379</v>
      </c>
      <c r="G492" s="141" t="s">
        <v>3723</v>
      </c>
      <c r="H492" s="209"/>
      <c r="I492" s="143"/>
      <c r="J492" s="144">
        <f>ROUND(I492*H492,2)</f>
        <v>0</v>
      </c>
      <c r="K492" s="140" t="s">
        <v>414</v>
      </c>
      <c r="L492" s="34"/>
      <c r="M492" s="145" t="s">
        <v>3</v>
      </c>
      <c r="N492" s="146" t="s">
        <v>43</v>
      </c>
      <c r="P492" s="147">
        <f>O492*H492</f>
        <v>0</v>
      </c>
      <c r="Q492" s="147">
        <v>0</v>
      </c>
      <c r="R492" s="147">
        <f>Q492*H492</f>
        <v>0</v>
      </c>
      <c r="S492" s="147">
        <v>0</v>
      </c>
      <c r="T492" s="148">
        <f>S492*H492</f>
        <v>0</v>
      </c>
      <c r="AR492" s="149" t="s">
        <v>98</v>
      </c>
      <c r="AT492" s="149" t="s">
        <v>411</v>
      </c>
      <c r="AU492" s="149" t="s">
        <v>80</v>
      </c>
      <c r="AY492" s="19" t="s">
        <v>408</v>
      </c>
      <c r="BE492" s="150">
        <f>IF(N492="základní",J492,0)</f>
        <v>0</v>
      </c>
      <c r="BF492" s="150">
        <f>IF(N492="snížená",J492,0)</f>
        <v>0</v>
      </c>
      <c r="BG492" s="150">
        <f>IF(N492="zákl. přenesená",J492,0)</f>
        <v>0</v>
      </c>
      <c r="BH492" s="150">
        <f>IF(N492="sníž. přenesená",J492,0)</f>
        <v>0</v>
      </c>
      <c r="BI492" s="150">
        <f>IF(N492="nulová",J492,0)</f>
        <v>0</v>
      </c>
      <c r="BJ492" s="19" t="s">
        <v>76</v>
      </c>
      <c r="BK492" s="150">
        <f>ROUND(I492*H492,2)</f>
        <v>0</v>
      </c>
      <c r="BL492" s="19" t="s">
        <v>98</v>
      </c>
      <c r="BM492" s="149" t="s">
        <v>4380</v>
      </c>
    </row>
    <row r="493" spans="2:65" s="1" customFormat="1">
      <c r="B493" s="34"/>
      <c r="D493" s="151" t="s">
        <v>417</v>
      </c>
      <c r="F493" s="152" t="s">
        <v>4381</v>
      </c>
      <c r="I493" s="153"/>
      <c r="L493" s="34"/>
      <c r="M493" s="154"/>
      <c r="T493" s="55"/>
      <c r="AT493" s="19" t="s">
        <v>417</v>
      </c>
      <c r="AU493" s="19" t="s">
        <v>80</v>
      </c>
    </row>
    <row r="494" spans="2:65" s="1" customFormat="1" ht="49.05" customHeight="1">
      <c r="B494" s="137"/>
      <c r="C494" s="138" t="s">
        <v>1214</v>
      </c>
      <c r="D494" s="138" t="s">
        <v>411</v>
      </c>
      <c r="E494" s="139" t="s">
        <v>4382</v>
      </c>
      <c r="F494" s="140" t="s">
        <v>4383</v>
      </c>
      <c r="G494" s="141" t="s">
        <v>3723</v>
      </c>
      <c r="H494" s="209"/>
      <c r="I494" s="143"/>
      <c r="J494" s="144">
        <f>ROUND(I494*H494,2)</f>
        <v>0</v>
      </c>
      <c r="K494" s="140" t="s">
        <v>414</v>
      </c>
      <c r="L494" s="34"/>
      <c r="M494" s="145" t="s">
        <v>3</v>
      </c>
      <c r="N494" s="146" t="s">
        <v>43</v>
      </c>
      <c r="P494" s="147">
        <f>O494*H494</f>
        <v>0</v>
      </c>
      <c r="Q494" s="147">
        <v>0</v>
      </c>
      <c r="R494" s="147">
        <f>Q494*H494</f>
        <v>0</v>
      </c>
      <c r="S494" s="147">
        <v>0</v>
      </c>
      <c r="T494" s="148">
        <f>S494*H494</f>
        <v>0</v>
      </c>
      <c r="AR494" s="149" t="s">
        <v>98</v>
      </c>
      <c r="AT494" s="149" t="s">
        <v>411</v>
      </c>
      <c r="AU494" s="149" t="s">
        <v>80</v>
      </c>
      <c r="AY494" s="19" t="s">
        <v>408</v>
      </c>
      <c r="BE494" s="150">
        <f>IF(N494="základní",J494,0)</f>
        <v>0</v>
      </c>
      <c r="BF494" s="150">
        <f>IF(N494="snížená",J494,0)</f>
        <v>0</v>
      </c>
      <c r="BG494" s="150">
        <f>IF(N494="zákl. přenesená",J494,0)</f>
        <v>0</v>
      </c>
      <c r="BH494" s="150">
        <f>IF(N494="sníž. přenesená",J494,0)</f>
        <v>0</v>
      </c>
      <c r="BI494" s="150">
        <f>IF(N494="nulová",J494,0)</f>
        <v>0</v>
      </c>
      <c r="BJ494" s="19" t="s">
        <v>76</v>
      </c>
      <c r="BK494" s="150">
        <f>ROUND(I494*H494,2)</f>
        <v>0</v>
      </c>
      <c r="BL494" s="19" t="s">
        <v>98</v>
      </c>
      <c r="BM494" s="149" t="s">
        <v>4384</v>
      </c>
    </row>
    <row r="495" spans="2:65" s="1" customFormat="1">
      <c r="B495" s="34"/>
      <c r="D495" s="151" t="s">
        <v>417</v>
      </c>
      <c r="F495" s="152" t="s">
        <v>4385</v>
      </c>
      <c r="I495" s="153"/>
      <c r="L495" s="34"/>
      <c r="M495" s="154"/>
      <c r="T495" s="55"/>
      <c r="AT495" s="19" t="s">
        <v>417</v>
      </c>
      <c r="AU495" s="19" t="s">
        <v>80</v>
      </c>
    </row>
    <row r="496" spans="2:65" s="11" customFormat="1" ht="22.8" customHeight="1">
      <c r="B496" s="125"/>
      <c r="D496" s="126" t="s">
        <v>71</v>
      </c>
      <c r="E496" s="135" t="s">
        <v>3470</v>
      </c>
      <c r="F496" s="135" t="s">
        <v>3471</v>
      </c>
      <c r="I496" s="128"/>
      <c r="J496" s="136">
        <f>BK496</f>
        <v>0</v>
      </c>
      <c r="L496" s="125"/>
      <c r="M496" s="130"/>
      <c r="P496" s="131">
        <f>SUM(P497:P499)</f>
        <v>0</v>
      </c>
      <c r="R496" s="131">
        <f>SUM(R497:R499)</f>
        <v>1.8799999999999999E-3</v>
      </c>
      <c r="T496" s="132">
        <f>SUM(T497:T499)</f>
        <v>0</v>
      </c>
      <c r="AR496" s="126" t="s">
        <v>80</v>
      </c>
      <c r="AT496" s="133" t="s">
        <v>71</v>
      </c>
      <c r="AU496" s="133" t="s">
        <v>76</v>
      </c>
      <c r="AY496" s="126" t="s">
        <v>408</v>
      </c>
      <c r="BK496" s="134">
        <f>SUM(BK497:BK499)</f>
        <v>0</v>
      </c>
    </row>
    <row r="497" spans="2:65" s="1" customFormat="1" ht="24.15" customHeight="1">
      <c r="B497" s="137"/>
      <c r="C497" s="138" t="s">
        <v>1222</v>
      </c>
      <c r="D497" s="138" t="s">
        <v>411</v>
      </c>
      <c r="E497" s="139" t="s">
        <v>4386</v>
      </c>
      <c r="F497" s="140" t="s">
        <v>4387</v>
      </c>
      <c r="G497" s="141" t="s">
        <v>561</v>
      </c>
      <c r="H497" s="142">
        <v>1</v>
      </c>
      <c r="I497" s="143"/>
      <c r="J497" s="144">
        <f>ROUND(I497*H497,2)</f>
        <v>0</v>
      </c>
      <c r="K497" s="140" t="s">
        <v>3327</v>
      </c>
      <c r="L497" s="34"/>
      <c r="M497" s="145" t="s">
        <v>3</v>
      </c>
      <c r="N497" s="146" t="s">
        <v>43</v>
      </c>
      <c r="P497" s="147">
        <f>O497*H497</f>
        <v>0</v>
      </c>
      <c r="Q497" s="147">
        <v>1.8799999999999999E-3</v>
      </c>
      <c r="R497" s="147">
        <f>Q497*H497</f>
        <v>1.8799999999999999E-3</v>
      </c>
      <c r="S497" s="147">
        <v>0</v>
      </c>
      <c r="T497" s="148">
        <f>S497*H497</f>
        <v>0</v>
      </c>
      <c r="AR497" s="149" t="s">
        <v>98</v>
      </c>
      <c r="AT497" s="149" t="s">
        <v>411</v>
      </c>
      <c r="AU497" s="149" t="s">
        <v>80</v>
      </c>
      <c r="AY497" s="19" t="s">
        <v>408</v>
      </c>
      <c r="BE497" s="150">
        <f>IF(N497="základní",J497,0)</f>
        <v>0</v>
      </c>
      <c r="BF497" s="150">
        <f>IF(N497="snížená",J497,0)</f>
        <v>0</v>
      </c>
      <c r="BG497" s="150">
        <f>IF(N497="zákl. přenesená",J497,0)</f>
        <v>0</v>
      </c>
      <c r="BH497" s="150">
        <f>IF(N497="sníž. přenesená",J497,0)</f>
        <v>0</v>
      </c>
      <c r="BI497" s="150">
        <f>IF(N497="nulová",J497,0)</f>
        <v>0</v>
      </c>
      <c r="BJ497" s="19" t="s">
        <v>76</v>
      </c>
      <c r="BK497" s="150">
        <f>ROUND(I497*H497,2)</f>
        <v>0</v>
      </c>
      <c r="BL497" s="19" t="s">
        <v>98</v>
      </c>
      <c r="BM497" s="149" t="s">
        <v>4388</v>
      </c>
    </row>
    <row r="498" spans="2:65" s="12" customFormat="1">
      <c r="B498" s="155"/>
      <c r="D498" s="156" t="s">
        <v>419</v>
      </c>
      <c r="E498" s="157" t="s">
        <v>3</v>
      </c>
      <c r="F498" s="158" t="s">
        <v>76</v>
      </c>
      <c r="H498" s="159">
        <v>1</v>
      </c>
      <c r="I498" s="160"/>
      <c r="L498" s="155"/>
      <c r="M498" s="161"/>
      <c r="T498" s="162"/>
      <c r="AT498" s="157" t="s">
        <v>419</v>
      </c>
      <c r="AU498" s="157" t="s">
        <v>80</v>
      </c>
      <c r="AV498" s="12" t="s">
        <v>80</v>
      </c>
      <c r="AW498" s="12" t="s">
        <v>33</v>
      </c>
      <c r="AX498" s="12" t="s">
        <v>72</v>
      </c>
      <c r="AY498" s="157" t="s">
        <v>408</v>
      </c>
    </row>
    <row r="499" spans="2:65" s="14" customFormat="1">
      <c r="B499" s="170"/>
      <c r="D499" s="156" t="s">
        <v>419</v>
      </c>
      <c r="E499" s="171" t="s">
        <v>3</v>
      </c>
      <c r="F499" s="172" t="s">
        <v>451</v>
      </c>
      <c r="H499" s="173">
        <v>1</v>
      </c>
      <c r="I499" s="174"/>
      <c r="L499" s="170"/>
      <c r="M499" s="175"/>
      <c r="T499" s="176"/>
      <c r="AT499" s="171" t="s">
        <v>419</v>
      </c>
      <c r="AU499" s="171" t="s">
        <v>80</v>
      </c>
      <c r="AV499" s="14" t="s">
        <v>415</v>
      </c>
      <c r="AW499" s="14" t="s">
        <v>33</v>
      </c>
      <c r="AX499" s="14" t="s">
        <v>76</v>
      </c>
      <c r="AY499" s="171" t="s">
        <v>408</v>
      </c>
    </row>
    <row r="500" spans="2:65" s="11" customFormat="1" ht="22.8" customHeight="1">
      <c r="B500" s="125"/>
      <c r="D500" s="126" t="s">
        <v>71</v>
      </c>
      <c r="E500" s="135" t="s">
        <v>3550</v>
      </c>
      <c r="F500" s="135" t="s">
        <v>3551</v>
      </c>
      <c r="I500" s="128"/>
      <c r="J500" s="136">
        <f>BK500</f>
        <v>0</v>
      </c>
      <c r="L500" s="125"/>
      <c r="M500" s="130"/>
      <c r="P500" s="131">
        <f>SUM(P501:P503)</f>
        <v>0</v>
      </c>
      <c r="R500" s="131">
        <f>SUM(R501:R503)</f>
        <v>5.2999999999999998E-4</v>
      </c>
      <c r="T500" s="132">
        <f>SUM(T501:T503)</f>
        <v>0</v>
      </c>
      <c r="AR500" s="126" t="s">
        <v>80</v>
      </c>
      <c r="AT500" s="133" t="s">
        <v>71</v>
      </c>
      <c r="AU500" s="133" t="s">
        <v>76</v>
      </c>
      <c r="AY500" s="126" t="s">
        <v>408</v>
      </c>
      <c r="BK500" s="134">
        <f>SUM(BK501:BK503)</f>
        <v>0</v>
      </c>
    </row>
    <row r="501" spans="2:65" s="1" customFormat="1" ht="37.799999999999997" customHeight="1">
      <c r="B501" s="137"/>
      <c r="C501" s="138" t="s">
        <v>1230</v>
      </c>
      <c r="D501" s="138" t="s">
        <v>411</v>
      </c>
      <c r="E501" s="139" t="s">
        <v>4389</v>
      </c>
      <c r="F501" s="140" t="s">
        <v>4390</v>
      </c>
      <c r="G501" s="141" t="s">
        <v>561</v>
      </c>
      <c r="H501" s="142">
        <v>1</v>
      </c>
      <c r="I501" s="143"/>
      <c r="J501" s="144">
        <f>ROUND(I501*H501,2)</f>
        <v>0</v>
      </c>
      <c r="K501" s="140" t="s">
        <v>414</v>
      </c>
      <c r="L501" s="34"/>
      <c r="M501" s="145" t="s">
        <v>3</v>
      </c>
      <c r="N501" s="146" t="s">
        <v>43</v>
      </c>
      <c r="P501" s="147">
        <f>O501*H501</f>
        <v>0</v>
      </c>
      <c r="Q501" s="147">
        <v>5.2999999999999998E-4</v>
      </c>
      <c r="R501" s="147">
        <f>Q501*H501</f>
        <v>5.2999999999999998E-4</v>
      </c>
      <c r="S501" s="147">
        <v>0</v>
      </c>
      <c r="T501" s="148">
        <f>S501*H501</f>
        <v>0</v>
      </c>
      <c r="AR501" s="149" t="s">
        <v>98</v>
      </c>
      <c r="AT501" s="149" t="s">
        <v>411</v>
      </c>
      <c r="AU501" s="149" t="s">
        <v>80</v>
      </c>
      <c r="AY501" s="19" t="s">
        <v>408</v>
      </c>
      <c r="BE501" s="150">
        <f>IF(N501="základní",J501,0)</f>
        <v>0</v>
      </c>
      <c r="BF501" s="150">
        <f>IF(N501="snížená",J501,0)</f>
        <v>0</v>
      </c>
      <c r="BG501" s="150">
        <f>IF(N501="zákl. přenesená",J501,0)</f>
        <v>0</v>
      </c>
      <c r="BH501" s="150">
        <f>IF(N501="sníž. přenesená",J501,0)</f>
        <v>0</v>
      </c>
      <c r="BI501" s="150">
        <f>IF(N501="nulová",J501,0)</f>
        <v>0</v>
      </c>
      <c r="BJ501" s="19" t="s">
        <v>76</v>
      </c>
      <c r="BK501" s="150">
        <f>ROUND(I501*H501,2)</f>
        <v>0</v>
      </c>
      <c r="BL501" s="19" t="s">
        <v>98</v>
      </c>
      <c r="BM501" s="149" t="s">
        <v>4391</v>
      </c>
    </row>
    <row r="502" spans="2:65" s="1" customFormat="1">
      <c r="B502" s="34"/>
      <c r="D502" s="151" t="s">
        <v>417</v>
      </c>
      <c r="F502" s="152" t="s">
        <v>4392</v>
      </c>
      <c r="I502" s="153"/>
      <c r="L502" s="34"/>
      <c r="M502" s="154"/>
      <c r="T502" s="55"/>
      <c r="AT502" s="19" t="s">
        <v>417</v>
      </c>
      <c r="AU502" s="19" t="s">
        <v>80</v>
      </c>
    </row>
    <row r="503" spans="2:65" s="12" customFormat="1">
      <c r="B503" s="155"/>
      <c r="D503" s="156" t="s">
        <v>419</v>
      </c>
      <c r="E503" s="157" t="s">
        <v>3</v>
      </c>
      <c r="F503" s="158" t="s">
        <v>76</v>
      </c>
      <c r="H503" s="159">
        <v>1</v>
      </c>
      <c r="I503" s="160"/>
      <c r="L503" s="155"/>
      <c r="M503" s="206"/>
      <c r="N503" s="207"/>
      <c r="O503" s="207"/>
      <c r="P503" s="207"/>
      <c r="Q503" s="207"/>
      <c r="R503" s="207"/>
      <c r="S503" s="207"/>
      <c r="T503" s="208"/>
      <c r="AT503" s="157" t="s">
        <v>419</v>
      </c>
      <c r="AU503" s="157" t="s">
        <v>80</v>
      </c>
      <c r="AV503" s="12" t="s">
        <v>80</v>
      </c>
      <c r="AW503" s="12" t="s">
        <v>33</v>
      </c>
      <c r="AX503" s="12" t="s">
        <v>76</v>
      </c>
      <c r="AY503" s="157" t="s">
        <v>408</v>
      </c>
    </row>
    <row r="504" spans="2:65" s="1" customFormat="1" ht="6.9" customHeight="1">
      <c r="B504" s="43"/>
      <c r="C504" s="44"/>
      <c r="D504" s="44"/>
      <c r="E504" s="44"/>
      <c r="F504" s="44"/>
      <c r="G504" s="44"/>
      <c r="H504" s="44"/>
      <c r="I504" s="44"/>
      <c r="J504" s="44"/>
      <c r="K504" s="44"/>
      <c r="L504" s="34"/>
    </row>
  </sheetData>
  <autoFilter ref="C95:K503" xr:uid="{00000000-0009-0000-0000-000005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500-000000000000}"/>
    <hyperlink ref="F103" r:id="rId2" xr:uid="{00000000-0004-0000-0500-000001000000}"/>
    <hyperlink ref="F106" r:id="rId3" xr:uid="{00000000-0004-0000-0500-000002000000}"/>
    <hyperlink ref="F109" r:id="rId4" xr:uid="{00000000-0004-0000-0500-000003000000}"/>
    <hyperlink ref="F112" r:id="rId5" xr:uid="{00000000-0004-0000-0500-000004000000}"/>
    <hyperlink ref="F115" r:id="rId6" xr:uid="{00000000-0004-0000-0500-000005000000}"/>
    <hyperlink ref="F118" r:id="rId7" xr:uid="{00000000-0004-0000-0500-000006000000}"/>
    <hyperlink ref="F122" r:id="rId8" xr:uid="{00000000-0004-0000-0500-000007000000}"/>
    <hyperlink ref="F128" r:id="rId9" xr:uid="{00000000-0004-0000-0500-000008000000}"/>
    <hyperlink ref="F139" r:id="rId10" xr:uid="{00000000-0004-0000-0500-000009000000}"/>
    <hyperlink ref="F143" r:id="rId11" xr:uid="{00000000-0004-0000-0500-00000A000000}"/>
    <hyperlink ref="F147" r:id="rId12" xr:uid="{00000000-0004-0000-0500-00000B000000}"/>
    <hyperlink ref="F151" r:id="rId13" xr:uid="{00000000-0004-0000-0500-00000C000000}"/>
    <hyperlink ref="F155" r:id="rId14" xr:uid="{00000000-0004-0000-0500-00000D000000}"/>
    <hyperlink ref="F159" r:id="rId15" xr:uid="{00000000-0004-0000-0500-00000E000000}"/>
    <hyperlink ref="F163" r:id="rId16" xr:uid="{00000000-0004-0000-0500-00000F000000}"/>
    <hyperlink ref="F167" r:id="rId17" xr:uid="{00000000-0004-0000-0500-000010000000}"/>
    <hyperlink ref="F171" r:id="rId18" xr:uid="{00000000-0004-0000-0500-000011000000}"/>
    <hyperlink ref="F175" r:id="rId19" xr:uid="{00000000-0004-0000-0500-000012000000}"/>
    <hyperlink ref="F179" r:id="rId20" xr:uid="{00000000-0004-0000-0500-000013000000}"/>
    <hyperlink ref="F185" r:id="rId21" xr:uid="{00000000-0004-0000-0500-000014000000}"/>
    <hyperlink ref="F190" r:id="rId22" xr:uid="{00000000-0004-0000-0500-000015000000}"/>
    <hyperlink ref="F197" r:id="rId23" xr:uid="{00000000-0004-0000-0500-000016000000}"/>
    <hyperlink ref="F201" r:id="rId24" xr:uid="{00000000-0004-0000-0500-000017000000}"/>
    <hyperlink ref="F204" r:id="rId25" xr:uid="{00000000-0004-0000-0500-000018000000}"/>
    <hyperlink ref="F208" r:id="rId26" xr:uid="{00000000-0004-0000-0500-000019000000}"/>
    <hyperlink ref="F211" r:id="rId27" xr:uid="{00000000-0004-0000-0500-00001A000000}"/>
    <hyperlink ref="F220" r:id="rId28" xr:uid="{00000000-0004-0000-0500-00001B000000}"/>
    <hyperlink ref="F224" r:id="rId29" xr:uid="{00000000-0004-0000-0500-00001C000000}"/>
    <hyperlink ref="F226" r:id="rId30" xr:uid="{00000000-0004-0000-0500-00001D000000}"/>
    <hyperlink ref="F235" r:id="rId31" xr:uid="{00000000-0004-0000-0500-00001E000000}"/>
    <hyperlink ref="F240" r:id="rId32" xr:uid="{00000000-0004-0000-0500-00001F000000}"/>
    <hyperlink ref="F244" r:id="rId33" xr:uid="{00000000-0004-0000-0500-000020000000}"/>
    <hyperlink ref="F247" r:id="rId34" xr:uid="{00000000-0004-0000-0500-000021000000}"/>
    <hyperlink ref="F250" r:id="rId35" xr:uid="{00000000-0004-0000-0500-000022000000}"/>
    <hyperlink ref="F253" r:id="rId36" xr:uid="{00000000-0004-0000-0500-000023000000}"/>
    <hyperlink ref="F256" r:id="rId37" xr:uid="{00000000-0004-0000-0500-000024000000}"/>
    <hyperlink ref="F259" r:id="rId38" xr:uid="{00000000-0004-0000-0500-000025000000}"/>
    <hyperlink ref="F264" r:id="rId39" xr:uid="{00000000-0004-0000-0500-000026000000}"/>
    <hyperlink ref="F271" r:id="rId40" xr:uid="{00000000-0004-0000-0500-000027000000}"/>
    <hyperlink ref="F276" r:id="rId41" xr:uid="{00000000-0004-0000-0500-000028000000}"/>
    <hyperlink ref="F282" r:id="rId42" xr:uid="{00000000-0004-0000-0500-000029000000}"/>
    <hyperlink ref="F287" r:id="rId43" xr:uid="{00000000-0004-0000-0500-00002A000000}"/>
    <hyperlink ref="F294" r:id="rId44" xr:uid="{00000000-0004-0000-0500-00002B000000}"/>
    <hyperlink ref="F299" r:id="rId45" xr:uid="{00000000-0004-0000-0500-00002C000000}"/>
    <hyperlink ref="F311" r:id="rId46" xr:uid="{00000000-0004-0000-0500-00002D000000}"/>
    <hyperlink ref="F322" r:id="rId47" xr:uid="{00000000-0004-0000-0500-00002E000000}"/>
    <hyperlink ref="F325" r:id="rId48" xr:uid="{00000000-0004-0000-0500-00002F000000}"/>
    <hyperlink ref="F329" r:id="rId49" xr:uid="{00000000-0004-0000-0500-000030000000}"/>
    <hyperlink ref="F332" r:id="rId50" xr:uid="{00000000-0004-0000-0500-000031000000}"/>
    <hyperlink ref="F335" r:id="rId51" xr:uid="{00000000-0004-0000-0500-000032000000}"/>
    <hyperlink ref="F338" r:id="rId52" xr:uid="{00000000-0004-0000-0500-000033000000}"/>
    <hyperlink ref="F341" r:id="rId53" xr:uid="{00000000-0004-0000-0500-000034000000}"/>
    <hyperlink ref="F344" r:id="rId54" xr:uid="{00000000-0004-0000-0500-000035000000}"/>
    <hyperlink ref="F348" r:id="rId55" xr:uid="{00000000-0004-0000-0500-000036000000}"/>
    <hyperlink ref="F351" r:id="rId56" xr:uid="{00000000-0004-0000-0500-000037000000}"/>
    <hyperlink ref="F355" r:id="rId57" xr:uid="{00000000-0004-0000-0500-000038000000}"/>
    <hyperlink ref="F358" r:id="rId58" xr:uid="{00000000-0004-0000-0500-000039000000}"/>
    <hyperlink ref="F361" r:id="rId59" xr:uid="{00000000-0004-0000-0500-00003A000000}"/>
    <hyperlink ref="F364" r:id="rId60" xr:uid="{00000000-0004-0000-0500-00003B000000}"/>
    <hyperlink ref="F371" r:id="rId61" xr:uid="{00000000-0004-0000-0500-00003C000000}"/>
    <hyperlink ref="F379" r:id="rId62" xr:uid="{00000000-0004-0000-0500-00003D000000}"/>
    <hyperlink ref="F383" r:id="rId63" xr:uid="{00000000-0004-0000-0500-00003E000000}"/>
    <hyperlink ref="F387" r:id="rId64" xr:uid="{00000000-0004-0000-0500-00003F000000}"/>
    <hyperlink ref="F391" r:id="rId65" xr:uid="{00000000-0004-0000-0500-000040000000}"/>
    <hyperlink ref="F393" r:id="rId66" xr:uid="{00000000-0004-0000-0500-000041000000}"/>
    <hyperlink ref="F396" r:id="rId67" xr:uid="{00000000-0004-0000-0500-000042000000}"/>
    <hyperlink ref="F400" r:id="rId68" xr:uid="{00000000-0004-0000-0500-000043000000}"/>
    <hyperlink ref="F403" r:id="rId69" xr:uid="{00000000-0004-0000-0500-000044000000}"/>
    <hyperlink ref="F406" r:id="rId70" xr:uid="{00000000-0004-0000-0500-000045000000}"/>
    <hyperlink ref="F409" r:id="rId71" xr:uid="{00000000-0004-0000-0500-000046000000}"/>
    <hyperlink ref="F412" r:id="rId72" xr:uid="{00000000-0004-0000-0500-000047000000}"/>
    <hyperlink ref="F415" r:id="rId73" xr:uid="{00000000-0004-0000-0500-000048000000}"/>
    <hyperlink ref="F422" r:id="rId74" xr:uid="{00000000-0004-0000-0500-000049000000}"/>
    <hyperlink ref="F425" r:id="rId75" xr:uid="{00000000-0004-0000-0500-00004A000000}"/>
    <hyperlink ref="F428" r:id="rId76" xr:uid="{00000000-0004-0000-0500-00004B000000}"/>
    <hyperlink ref="F431" r:id="rId77" xr:uid="{00000000-0004-0000-0500-00004C000000}"/>
    <hyperlink ref="F434" r:id="rId78" xr:uid="{00000000-0004-0000-0500-00004D000000}"/>
    <hyperlink ref="F437" r:id="rId79" xr:uid="{00000000-0004-0000-0500-00004E000000}"/>
    <hyperlink ref="F470" r:id="rId80" xr:uid="{00000000-0004-0000-0500-00004F000000}"/>
    <hyperlink ref="F472" r:id="rId81" xr:uid="{00000000-0004-0000-0500-000050000000}"/>
    <hyperlink ref="F475" r:id="rId82" xr:uid="{00000000-0004-0000-0500-000051000000}"/>
    <hyperlink ref="F478" r:id="rId83" xr:uid="{00000000-0004-0000-0500-000052000000}"/>
    <hyperlink ref="F481" r:id="rId84" xr:uid="{00000000-0004-0000-0500-000053000000}"/>
    <hyperlink ref="F484" r:id="rId85" xr:uid="{00000000-0004-0000-0500-000054000000}"/>
    <hyperlink ref="F487" r:id="rId86" xr:uid="{00000000-0004-0000-0500-000055000000}"/>
    <hyperlink ref="F490" r:id="rId87" xr:uid="{00000000-0004-0000-0500-000056000000}"/>
    <hyperlink ref="F493" r:id="rId88" xr:uid="{00000000-0004-0000-0500-000057000000}"/>
    <hyperlink ref="F495" r:id="rId89" xr:uid="{00000000-0004-0000-0500-000058000000}"/>
    <hyperlink ref="F502" r:id="rId90" xr:uid="{00000000-0004-0000-0500-00005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55"/>
  <sheetViews>
    <sheetView showGridLines="0" tabSelected="1" topLeftCell="A223" workbookViewId="0">
      <selection activeCell="F248" sqref="F24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97</v>
      </c>
    </row>
    <row r="3" spans="2:4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2:46" ht="24.9" customHeight="1">
      <c r="B4" s="22"/>
      <c r="D4" s="23" t="s">
        <v>119</v>
      </c>
      <c r="L4" s="22"/>
      <c r="M4" s="93" t="s">
        <v>11</v>
      </c>
      <c r="AT4" s="19" t="s">
        <v>4</v>
      </c>
    </row>
    <row r="5" spans="2:46" ht="6.9" customHeight="1">
      <c r="B5" s="22"/>
      <c r="L5" s="22"/>
    </row>
    <row r="6" spans="2:46" ht="12" customHeight="1">
      <c r="B6" s="22"/>
      <c r="D6" s="29" t="s">
        <v>17</v>
      </c>
      <c r="L6" s="22"/>
    </row>
    <row r="7" spans="2:4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</row>
    <row r="8" spans="2:46" ht="12" customHeight="1">
      <c r="B8" s="22"/>
      <c r="D8" s="29" t="s">
        <v>132</v>
      </c>
      <c r="L8" s="22"/>
    </row>
    <row r="9" spans="2:46" s="1" customFormat="1" ht="16.5" customHeight="1">
      <c r="B9" s="34"/>
      <c r="E9" s="352" t="s">
        <v>136</v>
      </c>
      <c r="F9" s="351"/>
      <c r="G9" s="351"/>
      <c r="H9" s="351"/>
      <c r="L9" s="34"/>
    </row>
    <row r="10" spans="2:46" s="1" customFormat="1" ht="12" customHeight="1">
      <c r="B10" s="34"/>
      <c r="D10" s="29" t="s">
        <v>3299</v>
      </c>
      <c r="L10" s="34"/>
    </row>
    <row r="11" spans="2:46" s="1" customFormat="1" ht="16.5" customHeight="1">
      <c r="B11" s="34"/>
      <c r="E11" s="339" t="s">
        <v>4393</v>
      </c>
      <c r="F11" s="351"/>
      <c r="G11" s="351"/>
      <c r="H11" s="351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9" t="s">
        <v>19</v>
      </c>
      <c r="F13" s="27" t="s">
        <v>3</v>
      </c>
      <c r="I13" s="29" t="s">
        <v>20</v>
      </c>
      <c r="J13" s="27" t="s">
        <v>3</v>
      </c>
      <c r="L13" s="34"/>
    </row>
    <row r="14" spans="2:46" s="1" customFormat="1" ht="12" customHeight="1">
      <c r="B14" s="34"/>
      <c r="D14" s="29" t="s">
        <v>21</v>
      </c>
      <c r="F14" s="27" t="s">
        <v>3301</v>
      </c>
      <c r="I14" s="29" t="s">
        <v>23</v>
      </c>
      <c r="J14" s="51" t="str">
        <f>'Rekapitulace stavby'!AN8</f>
        <v>10. 1. 2024</v>
      </c>
      <c r="L14" s="34"/>
    </row>
    <row r="15" spans="2:46" s="1" customFormat="1" ht="10.8" customHeight="1">
      <c r="B15" s="34"/>
      <c r="L15" s="34"/>
    </row>
    <row r="16" spans="2:46" s="1" customFormat="1" ht="12" customHeight="1">
      <c r="B16" s="34"/>
      <c r="D16" s="29" t="s">
        <v>25</v>
      </c>
      <c r="I16" s="29" t="s">
        <v>26</v>
      </c>
      <c r="J16" s="27" t="str">
        <f>IF('Rekapitulace stavby'!AN10="","",'Rekapitulace stavby'!AN10)</f>
        <v/>
      </c>
      <c r="L16" s="34"/>
    </row>
    <row r="17" spans="2:12" s="1" customFormat="1" ht="18" customHeight="1">
      <c r="B17" s="34"/>
      <c r="E17" s="27" t="str">
        <f>IF('Rekapitulace stavby'!E11="","",'Rekapitulace stavby'!E11)</f>
        <v xml:space="preserve"> </v>
      </c>
      <c r="I17" s="29" t="s">
        <v>28</v>
      </c>
      <c r="J17" s="27" t="str">
        <f>IF('Rekapitulace stavby'!AN11="","",'Rekapitulace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9" t="s">
        <v>29</v>
      </c>
      <c r="I19" s="29" t="s">
        <v>26</v>
      </c>
      <c r="J19" s="30" t="str">
        <f>'Rekapitulace stavby'!AN13</f>
        <v>Vyplň údaj</v>
      </c>
      <c r="L19" s="34"/>
    </row>
    <row r="20" spans="2:12" s="1" customFormat="1" ht="18" customHeight="1">
      <c r="B20" s="34"/>
      <c r="E20" s="354" t="str">
        <f>'Rekapitulace stavby'!E14</f>
        <v>Vyplň údaj</v>
      </c>
      <c r="F20" s="318"/>
      <c r="G20" s="318"/>
      <c r="H20" s="318"/>
      <c r="I20" s="29" t="s">
        <v>28</v>
      </c>
      <c r="J20" s="30" t="str">
        <f>'Rekapitulace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9" t="s">
        <v>31</v>
      </c>
      <c r="I22" s="29" t="s">
        <v>26</v>
      </c>
      <c r="J22" s="27" t="s">
        <v>3</v>
      </c>
      <c r="L22" s="34"/>
    </row>
    <row r="23" spans="2:12" s="1" customFormat="1" ht="18" customHeight="1">
      <c r="B23" s="34"/>
      <c r="E23" s="27" t="s">
        <v>3302</v>
      </c>
      <c r="I23" s="29" t="s">
        <v>28</v>
      </c>
      <c r="J23" s="27" t="s">
        <v>3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9" t="s">
        <v>34</v>
      </c>
      <c r="I25" s="29" t="s">
        <v>26</v>
      </c>
      <c r="J25" s="27" t="s">
        <v>3</v>
      </c>
      <c r="L25" s="34"/>
    </row>
    <row r="26" spans="2:12" s="1" customFormat="1" ht="18" customHeight="1">
      <c r="B26" s="34"/>
      <c r="E26" s="27" t="s">
        <v>3302</v>
      </c>
      <c r="I26" s="29" t="s">
        <v>28</v>
      </c>
      <c r="J26" s="27" t="s">
        <v>3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9" t="s">
        <v>36</v>
      </c>
      <c r="L28" s="34"/>
    </row>
    <row r="29" spans="2:12" s="7" customFormat="1" ht="16.5" customHeight="1">
      <c r="B29" s="94"/>
      <c r="E29" s="323" t="s">
        <v>3</v>
      </c>
      <c r="F29" s="323"/>
      <c r="G29" s="323"/>
      <c r="H29" s="323"/>
      <c r="L29" s="94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6" t="s">
        <v>38</v>
      </c>
      <c r="J32" s="65">
        <f>ROUND(J105, 2)</f>
        <v>0</v>
      </c>
      <c r="L32" s="34"/>
    </row>
    <row r="33" spans="2:12" s="1" customFormat="1" ht="6.9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>
      <c r="B34" s="34"/>
      <c r="F34" s="37" t="s">
        <v>40</v>
      </c>
      <c r="I34" s="37" t="s">
        <v>39</v>
      </c>
      <c r="J34" s="37" t="s">
        <v>41</v>
      </c>
      <c r="L34" s="34"/>
    </row>
    <row r="35" spans="2:12" s="1" customFormat="1" ht="14.4" customHeight="1">
      <c r="B35" s="34"/>
      <c r="D35" s="54" t="s">
        <v>42</v>
      </c>
      <c r="E35" s="29" t="s">
        <v>43</v>
      </c>
      <c r="F35" s="85">
        <f>ROUND((SUM(BE105:BE354)),  2)</f>
        <v>0</v>
      </c>
      <c r="I35" s="97">
        <v>0.21</v>
      </c>
      <c r="J35" s="85">
        <f>ROUND(((SUM(BE105:BE354))*I35),  2)</f>
        <v>0</v>
      </c>
      <c r="L35" s="34"/>
    </row>
    <row r="36" spans="2:12" s="1" customFormat="1" ht="14.4" customHeight="1">
      <c r="B36" s="34"/>
      <c r="E36" s="29" t="s">
        <v>44</v>
      </c>
      <c r="F36" s="85">
        <f>ROUND((SUM(BF105:BF354)),  2)</f>
        <v>0</v>
      </c>
      <c r="I36" s="97">
        <v>0.12</v>
      </c>
      <c r="J36" s="85">
        <f>ROUND(((SUM(BF105:BF354))*I36),  2)</f>
        <v>0</v>
      </c>
      <c r="L36" s="34"/>
    </row>
    <row r="37" spans="2:12" s="1" customFormat="1" ht="14.4" hidden="1" customHeight="1">
      <c r="B37" s="34"/>
      <c r="E37" s="29" t="s">
        <v>45</v>
      </c>
      <c r="F37" s="85">
        <f>ROUND((SUM(BG105:BG354)),  2)</f>
        <v>0</v>
      </c>
      <c r="I37" s="97">
        <v>0.21</v>
      </c>
      <c r="J37" s="85">
        <f>0</f>
        <v>0</v>
      </c>
      <c r="L37" s="34"/>
    </row>
    <row r="38" spans="2:12" s="1" customFormat="1" ht="14.4" hidden="1" customHeight="1">
      <c r="B38" s="34"/>
      <c r="E38" s="29" t="s">
        <v>46</v>
      </c>
      <c r="F38" s="85">
        <f>ROUND((SUM(BH105:BH354)),  2)</f>
        <v>0</v>
      </c>
      <c r="I38" s="97">
        <v>0.12</v>
      </c>
      <c r="J38" s="85">
        <f>0</f>
        <v>0</v>
      </c>
      <c r="L38" s="34"/>
    </row>
    <row r="39" spans="2:12" s="1" customFormat="1" ht="14.4" hidden="1" customHeight="1">
      <c r="B39" s="34"/>
      <c r="E39" s="29" t="s">
        <v>47</v>
      </c>
      <c r="F39" s="85">
        <f>ROUND((SUM(BI105:BI354)),  2)</f>
        <v>0</v>
      </c>
      <c r="I39" s="97">
        <v>0</v>
      </c>
      <c r="J39" s="85">
        <f>0</f>
        <v>0</v>
      </c>
      <c r="L39" s="34"/>
    </row>
    <row r="40" spans="2:12" s="1" customFormat="1" ht="6.9" customHeight="1">
      <c r="B40" s="34"/>
      <c r="L40" s="34"/>
    </row>
    <row r="41" spans="2:12" s="1" customFormat="1" ht="25.35" customHeight="1">
      <c r="B41" s="34"/>
      <c r="C41" s="98"/>
      <c r="D41" s="99" t="s">
        <v>48</v>
      </c>
      <c r="E41" s="56"/>
      <c r="F41" s="56"/>
      <c r="G41" s="100" t="s">
        <v>49</v>
      </c>
      <c r="H41" s="101" t="s">
        <v>50</v>
      </c>
      <c r="I41" s="56"/>
      <c r="J41" s="102">
        <f>SUM(J32:J39)</f>
        <v>0</v>
      </c>
      <c r="K41" s="103"/>
      <c r="L41" s="34"/>
    </row>
    <row r="42" spans="2:12" s="1" customFormat="1" ht="14.4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>
      <c r="B47" s="34"/>
      <c r="C47" s="23" t="s">
        <v>245</v>
      </c>
      <c r="L47" s="34"/>
    </row>
    <row r="48" spans="2:12" s="1" customFormat="1" ht="6.9" customHeight="1">
      <c r="B48" s="34"/>
      <c r="L48" s="34"/>
    </row>
    <row r="49" spans="2:47" s="1" customFormat="1" ht="12" customHeight="1">
      <c r="B49" s="34"/>
      <c r="C49" s="29" t="s">
        <v>17</v>
      </c>
      <c r="L49" s="34"/>
    </row>
    <row r="50" spans="2:47" s="1" customFormat="1" ht="16.5" customHeight="1">
      <c r="B50" s="34"/>
      <c r="E50" s="352" t="str">
        <f>E7</f>
        <v>Obecní dům Rudíkov - smlouva č. 1 - SO01, 10, 12</v>
      </c>
      <c r="F50" s="353"/>
      <c r="G50" s="353"/>
      <c r="H50" s="353"/>
      <c r="L50" s="34"/>
    </row>
    <row r="51" spans="2:47" ht="12" customHeight="1">
      <c r="B51" s="22"/>
      <c r="C51" s="29" t="s">
        <v>132</v>
      </c>
      <c r="L51" s="22"/>
    </row>
    <row r="52" spans="2:47" s="1" customFormat="1" ht="16.5" customHeight="1">
      <c r="B52" s="34"/>
      <c r="E52" s="352" t="s">
        <v>136</v>
      </c>
      <c r="F52" s="351"/>
      <c r="G52" s="351"/>
      <c r="H52" s="351"/>
      <c r="L52" s="34"/>
    </row>
    <row r="53" spans="2:47" s="1" customFormat="1" ht="12" customHeight="1">
      <c r="B53" s="34"/>
      <c r="C53" s="29" t="s">
        <v>3299</v>
      </c>
      <c r="L53" s="34"/>
    </row>
    <row r="54" spans="2:47" s="1" customFormat="1" ht="16.5" customHeight="1">
      <c r="B54" s="34"/>
      <c r="E54" s="339" t="str">
        <f>E11</f>
        <v>15 - Elektro</v>
      </c>
      <c r="F54" s="351"/>
      <c r="G54" s="351"/>
      <c r="H54" s="351"/>
      <c r="L54" s="34"/>
    </row>
    <row r="55" spans="2:47" s="1" customFormat="1" ht="6.9" customHeight="1">
      <c r="B55" s="34"/>
      <c r="L55" s="34"/>
    </row>
    <row r="56" spans="2:47" s="1" customFormat="1" ht="12" customHeight="1">
      <c r="B56" s="34"/>
      <c r="C56" s="29" t="s">
        <v>21</v>
      </c>
      <c r="F56" s="27" t="str">
        <f>F14</f>
        <v>RUDÍKOV, P.Č. 2250/4, 2261, ST. 63, 2208/9</v>
      </c>
      <c r="I56" s="29" t="s">
        <v>23</v>
      </c>
      <c r="J56" s="51" t="str">
        <f>IF(J14="","",J14)</f>
        <v>10. 1. 2024</v>
      </c>
      <c r="L56" s="34"/>
    </row>
    <row r="57" spans="2:47" s="1" customFormat="1" ht="6.9" customHeight="1">
      <c r="B57" s="34"/>
      <c r="L57" s="34"/>
    </row>
    <row r="58" spans="2:47" s="1" customFormat="1" ht="15.15" customHeight="1">
      <c r="B58" s="34"/>
      <c r="C58" s="29" t="s">
        <v>25</v>
      </c>
      <c r="F58" s="27" t="str">
        <f>E17</f>
        <v xml:space="preserve"> </v>
      </c>
      <c r="I58" s="29" t="s">
        <v>31</v>
      </c>
      <c r="J58" s="32" t="str">
        <f>E23</f>
        <v>Ondřej Zikán</v>
      </c>
      <c r="L58" s="34"/>
    </row>
    <row r="59" spans="2:47" s="1" customFormat="1" ht="15.15" customHeight="1">
      <c r="B59" s="34"/>
      <c r="C59" s="29" t="s">
        <v>29</v>
      </c>
      <c r="F59" s="27" t="str">
        <f>IF(E20="","",E20)</f>
        <v>Vyplň údaj</v>
      </c>
      <c r="I59" s="29" t="s">
        <v>34</v>
      </c>
      <c r="J59" s="32" t="str">
        <f>E26</f>
        <v>Ondřej Zikán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4" t="s">
        <v>280</v>
      </c>
      <c r="D61" s="98"/>
      <c r="E61" s="98"/>
      <c r="F61" s="98"/>
      <c r="G61" s="98"/>
      <c r="H61" s="98"/>
      <c r="I61" s="98"/>
      <c r="J61" s="105" t="s">
        <v>281</v>
      </c>
      <c r="K61" s="98"/>
      <c r="L61" s="34"/>
    </row>
    <row r="62" spans="2:47" s="1" customFormat="1" ht="10.35" customHeight="1">
      <c r="B62" s="34"/>
      <c r="L62" s="34"/>
    </row>
    <row r="63" spans="2:47" s="1" customFormat="1" ht="22.8" customHeight="1">
      <c r="B63" s="34"/>
      <c r="C63" s="106" t="s">
        <v>70</v>
      </c>
      <c r="J63" s="65">
        <f>J105</f>
        <v>0</v>
      </c>
      <c r="L63" s="34"/>
      <c r="AU63" s="19" t="s">
        <v>287</v>
      </c>
    </row>
    <row r="64" spans="2:47" s="8" customFormat="1" ht="24.9" customHeight="1">
      <c r="B64" s="107"/>
      <c r="D64" s="108" t="s">
        <v>4394</v>
      </c>
      <c r="E64" s="109"/>
      <c r="F64" s="109"/>
      <c r="G64" s="109"/>
      <c r="H64" s="109"/>
      <c r="I64" s="109"/>
      <c r="J64" s="110">
        <f>J106</f>
        <v>0</v>
      </c>
      <c r="L64" s="107"/>
    </row>
    <row r="65" spans="2:12" s="9" customFormat="1" ht="19.95" customHeight="1">
      <c r="B65" s="112"/>
      <c r="D65" s="113" t="s">
        <v>4395</v>
      </c>
      <c r="E65" s="114"/>
      <c r="F65" s="114"/>
      <c r="G65" s="114"/>
      <c r="H65" s="114"/>
      <c r="I65" s="114"/>
      <c r="J65" s="115">
        <f>J107</f>
        <v>0</v>
      </c>
      <c r="L65" s="112"/>
    </row>
    <row r="66" spans="2:12" s="9" customFormat="1" ht="19.95" customHeight="1">
      <c r="B66" s="112"/>
      <c r="D66" s="113" t="s">
        <v>4396</v>
      </c>
      <c r="E66" s="114"/>
      <c r="F66" s="114"/>
      <c r="G66" s="114"/>
      <c r="H66" s="114"/>
      <c r="I66" s="114"/>
      <c r="J66" s="115">
        <f>J132</f>
        <v>0</v>
      </c>
      <c r="L66" s="112"/>
    </row>
    <row r="67" spans="2:12" s="9" customFormat="1" ht="19.95" customHeight="1">
      <c r="B67" s="112"/>
      <c r="D67" s="113" t="s">
        <v>4397</v>
      </c>
      <c r="E67" s="114"/>
      <c r="F67" s="114"/>
      <c r="G67" s="114"/>
      <c r="H67" s="114"/>
      <c r="I67" s="114"/>
      <c r="J67" s="115">
        <f>J135</f>
        <v>0</v>
      </c>
      <c r="L67" s="112"/>
    </row>
    <row r="68" spans="2:12" s="8" customFormat="1" ht="24.9" customHeight="1">
      <c r="B68" s="107"/>
      <c r="D68" s="108" t="s">
        <v>4398</v>
      </c>
      <c r="E68" s="109"/>
      <c r="F68" s="109"/>
      <c r="G68" s="109"/>
      <c r="H68" s="109"/>
      <c r="I68" s="109"/>
      <c r="J68" s="110">
        <f>J141</f>
        <v>0</v>
      </c>
      <c r="L68" s="107"/>
    </row>
    <row r="69" spans="2:12" s="9" customFormat="1" ht="19.95" customHeight="1">
      <c r="B69" s="112"/>
      <c r="D69" s="113" t="s">
        <v>4399</v>
      </c>
      <c r="E69" s="114"/>
      <c r="F69" s="114"/>
      <c r="G69" s="114"/>
      <c r="H69" s="114"/>
      <c r="I69" s="114"/>
      <c r="J69" s="115">
        <f>J142</f>
        <v>0</v>
      </c>
      <c r="L69" s="112"/>
    </row>
    <row r="70" spans="2:12" s="9" customFormat="1" ht="19.95" customHeight="1">
      <c r="B70" s="112"/>
      <c r="D70" s="113" t="s">
        <v>4400</v>
      </c>
      <c r="E70" s="114"/>
      <c r="F70" s="114"/>
      <c r="G70" s="114"/>
      <c r="H70" s="114"/>
      <c r="I70" s="114"/>
      <c r="J70" s="115">
        <f>J192</f>
        <v>0</v>
      </c>
      <c r="L70" s="112"/>
    </row>
    <row r="71" spans="2:12" s="9" customFormat="1" ht="19.95" customHeight="1">
      <c r="B71" s="112"/>
      <c r="D71" s="113" t="s">
        <v>4401</v>
      </c>
      <c r="E71" s="114"/>
      <c r="F71" s="114"/>
      <c r="G71" s="114"/>
      <c r="H71" s="114"/>
      <c r="I71" s="114"/>
      <c r="J71" s="115">
        <f>J203</f>
        <v>0</v>
      </c>
      <c r="L71" s="112"/>
    </row>
    <row r="72" spans="2:12" s="9" customFormat="1" ht="19.95" customHeight="1">
      <c r="B72" s="112"/>
      <c r="D72" s="113" t="s">
        <v>4402</v>
      </c>
      <c r="E72" s="114"/>
      <c r="F72" s="114"/>
      <c r="G72" s="114"/>
      <c r="H72" s="114"/>
      <c r="I72" s="114"/>
      <c r="J72" s="115">
        <f>J211</f>
        <v>0</v>
      </c>
      <c r="L72" s="112"/>
    </row>
    <row r="73" spans="2:12" s="9" customFormat="1" ht="19.95" customHeight="1">
      <c r="B73" s="112"/>
      <c r="D73" s="113" t="s">
        <v>4403</v>
      </c>
      <c r="E73" s="114"/>
      <c r="F73" s="114"/>
      <c r="G73" s="114"/>
      <c r="H73" s="114"/>
      <c r="I73" s="114"/>
      <c r="J73" s="115">
        <f>J220</f>
        <v>0</v>
      </c>
      <c r="L73" s="112"/>
    </row>
    <row r="74" spans="2:12" s="8" customFormat="1" ht="24.9" customHeight="1">
      <c r="B74" s="107"/>
      <c r="D74" s="108" t="s">
        <v>4404</v>
      </c>
      <c r="E74" s="109"/>
      <c r="F74" s="109"/>
      <c r="G74" s="109"/>
      <c r="H74" s="109"/>
      <c r="I74" s="109"/>
      <c r="J74" s="110">
        <f>J230</f>
        <v>0</v>
      </c>
      <c r="L74" s="107"/>
    </row>
    <row r="75" spans="2:12" s="9" customFormat="1" ht="19.95" customHeight="1">
      <c r="B75" s="112"/>
      <c r="D75" s="113" t="s">
        <v>4405</v>
      </c>
      <c r="E75" s="114"/>
      <c r="F75" s="114"/>
      <c r="G75" s="114"/>
      <c r="H75" s="114"/>
      <c r="I75" s="114"/>
      <c r="J75" s="115">
        <f>J231</f>
        <v>0</v>
      </c>
      <c r="L75" s="112"/>
    </row>
    <row r="76" spans="2:12" s="8" customFormat="1" ht="24.9" customHeight="1">
      <c r="B76" s="107"/>
      <c r="D76" s="108" t="s">
        <v>4406</v>
      </c>
      <c r="E76" s="109"/>
      <c r="F76" s="109"/>
      <c r="G76" s="109"/>
      <c r="H76" s="109"/>
      <c r="I76" s="109"/>
      <c r="J76" s="110">
        <f>J233</f>
        <v>0</v>
      </c>
      <c r="L76" s="107"/>
    </row>
    <row r="77" spans="2:12" s="9" customFormat="1" ht="19.95" customHeight="1">
      <c r="B77" s="112"/>
      <c r="D77" s="113" t="s">
        <v>4407</v>
      </c>
      <c r="E77" s="114"/>
      <c r="F77" s="114"/>
      <c r="G77" s="114"/>
      <c r="H77" s="114"/>
      <c r="I77" s="114"/>
      <c r="J77" s="115">
        <f>J234</f>
        <v>0</v>
      </c>
      <c r="L77" s="112"/>
    </row>
    <row r="78" spans="2:12" s="9" customFormat="1" ht="19.95" customHeight="1">
      <c r="B78" s="112"/>
      <c r="D78" s="113" t="s">
        <v>4408</v>
      </c>
      <c r="E78" s="114"/>
      <c r="F78" s="114"/>
      <c r="G78" s="114"/>
      <c r="H78" s="114"/>
      <c r="I78" s="114"/>
      <c r="J78" s="115">
        <f>J295</f>
        <v>0</v>
      </c>
      <c r="L78" s="112"/>
    </row>
    <row r="79" spans="2:12" s="9" customFormat="1" ht="19.95" customHeight="1">
      <c r="B79" s="112"/>
      <c r="D79" s="113" t="s">
        <v>4409</v>
      </c>
      <c r="E79" s="114"/>
      <c r="F79" s="114"/>
      <c r="G79" s="114"/>
      <c r="H79" s="114"/>
      <c r="I79" s="114"/>
      <c r="J79" s="115">
        <f>J307</f>
        <v>0</v>
      </c>
      <c r="L79" s="112"/>
    </row>
    <row r="80" spans="2:12" s="9" customFormat="1" ht="19.95" customHeight="1">
      <c r="B80" s="112"/>
      <c r="D80" s="113" t="s">
        <v>4410</v>
      </c>
      <c r="E80" s="114"/>
      <c r="F80" s="114"/>
      <c r="G80" s="114"/>
      <c r="H80" s="114"/>
      <c r="I80" s="114"/>
      <c r="J80" s="115">
        <f>J313</f>
        <v>0</v>
      </c>
      <c r="L80" s="112"/>
    </row>
    <row r="81" spans="2:12" s="9" customFormat="1" ht="19.95" customHeight="1">
      <c r="B81" s="112"/>
      <c r="D81" s="113" t="s">
        <v>4411</v>
      </c>
      <c r="E81" s="114"/>
      <c r="F81" s="114"/>
      <c r="G81" s="114"/>
      <c r="H81" s="114"/>
      <c r="I81" s="114"/>
      <c r="J81" s="115">
        <f>J317</f>
        <v>0</v>
      </c>
      <c r="L81" s="112"/>
    </row>
    <row r="82" spans="2:12" s="9" customFormat="1" ht="19.95" customHeight="1">
      <c r="B82" s="112"/>
      <c r="D82" s="113" t="s">
        <v>4412</v>
      </c>
      <c r="E82" s="114"/>
      <c r="F82" s="114"/>
      <c r="G82" s="114"/>
      <c r="H82" s="114"/>
      <c r="I82" s="114"/>
      <c r="J82" s="115">
        <f>J321</f>
        <v>0</v>
      </c>
      <c r="L82" s="112"/>
    </row>
    <row r="83" spans="2:12" s="8" customFormat="1" ht="24.9" customHeight="1">
      <c r="B83" s="107"/>
      <c r="D83" s="108" t="s">
        <v>4413</v>
      </c>
      <c r="E83" s="109"/>
      <c r="F83" s="109"/>
      <c r="G83" s="109"/>
      <c r="H83" s="109"/>
      <c r="I83" s="109"/>
      <c r="J83" s="110">
        <f>J330</f>
        <v>0</v>
      </c>
      <c r="L83" s="107"/>
    </row>
    <row r="84" spans="2:12" s="1" customFormat="1" ht="21.75" customHeight="1">
      <c r="B84" s="34"/>
      <c r="L84" s="34"/>
    </row>
    <row r="85" spans="2:12" s="1" customFormat="1" ht="6.9" customHeight="1"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34"/>
    </row>
    <row r="89" spans="2:12" s="1" customFormat="1" ht="6.9" customHeight="1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34"/>
    </row>
    <row r="90" spans="2:12" s="1" customFormat="1" ht="24.9" customHeight="1">
      <c r="B90" s="34"/>
      <c r="C90" s="23" t="s">
        <v>393</v>
      </c>
      <c r="L90" s="34"/>
    </row>
    <row r="91" spans="2:12" s="1" customFormat="1" ht="6.9" customHeight="1">
      <c r="B91" s="34"/>
      <c r="L91" s="34"/>
    </row>
    <row r="92" spans="2:12" s="1" customFormat="1" ht="12" customHeight="1">
      <c r="B92" s="34"/>
      <c r="C92" s="29" t="s">
        <v>17</v>
      </c>
      <c r="L92" s="34"/>
    </row>
    <row r="93" spans="2:12" s="1" customFormat="1" ht="16.5" customHeight="1">
      <c r="B93" s="34"/>
      <c r="E93" s="352" t="str">
        <f>E7</f>
        <v>Obecní dům Rudíkov - smlouva č. 1 - SO01, 10, 12</v>
      </c>
      <c r="F93" s="353"/>
      <c r="G93" s="353"/>
      <c r="H93" s="353"/>
      <c r="L93" s="34"/>
    </row>
    <row r="94" spans="2:12" ht="12" customHeight="1">
      <c r="B94" s="22"/>
      <c r="C94" s="29" t="s">
        <v>132</v>
      </c>
      <c r="L94" s="22"/>
    </row>
    <row r="95" spans="2:12" s="1" customFormat="1" ht="16.5" customHeight="1">
      <c r="B95" s="34"/>
      <c r="E95" s="352" t="s">
        <v>136</v>
      </c>
      <c r="F95" s="351"/>
      <c r="G95" s="351"/>
      <c r="H95" s="351"/>
      <c r="L95" s="34"/>
    </row>
    <row r="96" spans="2:12" s="1" customFormat="1" ht="12" customHeight="1">
      <c r="B96" s="34"/>
      <c r="C96" s="29" t="s">
        <v>3299</v>
      </c>
      <c r="L96" s="34"/>
    </row>
    <row r="97" spans="2:65" s="1" customFormat="1" ht="16.5" customHeight="1">
      <c r="B97" s="34"/>
      <c r="E97" s="339" t="str">
        <f>E11</f>
        <v>15 - Elektro</v>
      </c>
      <c r="F97" s="351"/>
      <c r="G97" s="351"/>
      <c r="H97" s="351"/>
      <c r="L97" s="34"/>
    </row>
    <row r="98" spans="2:65" s="1" customFormat="1" ht="6.9" customHeight="1">
      <c r="B98" s="34"/>
      <c r="L98" s="34"/>
    </row>
    <row r="99" spans="2:65" s="1" customFormat="1" ht="12" customHeight="1">
      <c r="B99" s="34"/>
      <c r="C99" s="29" t="s">
        <v>21</v>
      </c>
      <c r="F99" s="27" t="str">
        <f>F14</f>
        <v>RUDÍKOV, P.Č. 2250/4, 2261, ST. 63, 2208/9</v>
      </c>
      <c r="I99" s="29" t="s">
        <v>23</v>
      </c>
      <c r="J99" s="51" t="str">
        <f>IF(J14="","",J14)</f>
        <v>10. 1. 2024</v>
      </c>
      <c r="L99" s="34"/>
    </row>
    <row r="100" spans="2:65" s="1" customFormat="1" ht="6.9" customHeight="1">
      <c r="B100" s="34"/>
      <c r="L100" s="34"/>
    </row>
    <row r="101" spans="2:65" s="1" customFormat="1" ht="15.15" customHeight="1">
      <c r="B101" s="34"/>
      <c r="C101" s="29" t="s">
        <v>25</v>
      </c>
      <c r="F101" s="27" t="str">
        <f>E17</f>
        <v xml:space="preserve"> </v>
      </c>
      <c r="I101" s="29" t="s">
        <v>31</v>
      </c>
      <c r="J101" s="32" t="str">
        <f>E23</f>
        <v>Ondřej Zikán</v>
      </c>
      <c r="L101" s="34"/>
    </row>
    <row r="102" spans="2:65" s="1" customFormat="1" ht="15.15" customHeight="1">
      <c r="B102" s="34"/>
      <c r="C102" s="29" t="s">
        <v>29</v>
      </c>
      <c r="F102" s="27" t="str">
        <f>IF(E20="","",E20)</f>
        <v>Vyplň údaj</v>
      </c>
      <c r="I102" s="29" t="s">
        <v>34</v>
      </c>
      <c r="J102" s="32" t="str">
        <f>E26</f>
        <v>Ondřej Zikán</v>
      </c>
      <c r="L102" s="34"/>
    </row>
    <row r="103" spans="2:65" s="1" customFormat="1" ht="10.35" customHeight="1">
      <c r="B103" s="34"/>
      <c r="L103" s="34"/>
    </row>
    <row r="104" spans="2:65" s="10" customFormat="1" ht="29.25" customHeight="1">
      <c r="B104" s="117"/>
      <c r="C104" s="118" t="s">
        <v>394</v>
      </c>
      <c r="D104" s="119" t="s">
        <v>57</v>
      </c>
      <c r="E104" s="119" t="s">
        <v>53</v>
      </c>
      <c r="F104" s="119" t="s">
        <v>54</v>
      </c>
      <c r="G104" s="119" t="s">
        <v>395</v>
      </c>
      <c r="H104" s="119" t="s">
        <v>396</v>
      </c>
      <c r="I104" s="119" t="s">
        <v>397</v>
      </c>
      <c r="J104" s="119" t="s">
        <v>281</v>
      </c>
      <c r="K104" s="120" t="s">
        <v>398</v>
      </c>
      <c r="L104" s="117"/>
      <c r="M104" s="58" t="s">
        <v>3</v>
      </c>
      <c r="N104" s="59" t="s">
        <v>42</v>
      </c>
      <c r="O104" s="59" t="s">
        <v>399</v>
      </c>
      <c r="P104" s="59" t="s">
        <v>400</v>
      </c>
      <c r="Q104" s="59" t="s">
        <v>401</v>
      </c>
      <c r="R104" s="59" t="s">
        <v>402</v>
      </c>
      <c r="S104" s="59" t="s">
        <v>403</v>
      </c>
      <c r="T104" s="60" t="s">
        <v>404</v>
      </c>
    </row>
    <row r="105" spans="2:65" s="1" customFormat="1" ht="22.8" customHeight="1">
      <c r="B105" s="34"/>
      <c r="C105" s="63" t="s">
        <v>405</v>
      </c>
      <c r="J105" s="121">
        <f>BK105</f>
        <v>0</v>
      </c>
      <c r="L105" s="34"/>
      <c r="M105" s="61"/>
      <c r="N105" s="52"/>
      <c r="O105" s="52"/>
      <c r="P105" s="122">
        <f>P106+P141+P230+P233+P330</f>
        <v>0</v>
      </c>
      <c r="Q105" s="52"/>
      <c r="R105" s="122">
        <f>R106+R141+R230+R233+R330</f>
        <v>0</v>
      </c>
      <c r="S105" s="52"/>
      <c r="T105" s="123">
        <f>T106+T141+T230+T233+T330</f>
        <v>0</v>
      </c>
      <c r="AT105" s="19" t="s">
        <v>71</v>
      </c>
      <c r="AU105" s="19" t="s">
        <v>287</v>
      </c>
      <c r="BK105" s="124">
        <f>BK106+BK141+BK230+BK233+BK330</f>
        <v>0</v>
      </c>
    </row>
    <row r="106" spans="2:65" s="11" customFormat="1" ht="25.95" customHeight="1">
      <c r="B106" s="125"/>
      <c r="D106" s="126" t="s">
        <v>71</v>
      </c>
      <c r="E106" s="127" t="s">
        <v>76</v>
      </c>
      <c r="F106" s="127" t="s">
        <v>4414</v>
      </c>
      <c r="I106" s="128"/>
      <c r="J106" s="129">
        <f>BK106</f>
        <v>0</v>
      </c>
      <c r="L106" s="125"/>
      <c r="M106" s="130"/>
      <c r="P106" s="131">
        <f>P107+P132+P135</f>
        <v>0</v>
      </c>
      <c r="R106" s="131">
        <f>R107+R132+R135</f>
        <v>0</v>
      </c>
      <c r="T106" s="132">
        <f>T107+T132+T135</f>
        <v>0</v>
      </c>
      <c r="AR106" s="126" t="s">
        <v>415</v>
      </c>
      <c r="AT106" s="133" t="s">
        <v>71</v>
      </c>
      <c r="AU106" s="133" t="s">
        <v>72</v>
      </c>
      <c r="AY106" s="126" t="s">
        <v>408</v>
      </c>
      <c r="BK106" s="134">
        <f>BK107+BK132+BK135</f>
        <v>0</v>
      </c>
    </row>
    <row r="107" spans="2:65" s="11" customFormat="1" ht="22.8" customHeight="1">
      <c r="B107" s="125"/>
      <c r="D107" s="126" t="s">
        <v>71</v>
      </c>
      <c r="E107" s="135" t="s">
        <v>84</v>
      </c>
      <c r="F107" s="135" t="s">
        <v>4415</v>
      </c>
      <c r="I107" s="128"/>
      <c r="J107" s="136">
        <f>BK107</f>
        <v>0</v>
      </c>
      <c r="L107" s="125"/>
      <c r="M107" s="130"/>
      <c r="P107" s="131">
        <f>SUM(P108:P131)</f>
        <v>0</v>
      </c>
      <c r="R107" s="131">
        <f>SUM(R108:R131)</f>
        <v>0</v>
      </c>
      <c r="T107" s="132">
        <f>SUM(T108:T131)</f>
        <v>0</v>
      </c>
      <c r="AR107" s="126" t="s">
        <v>415</v>
      </c>
      <c r="AT107" s="133" t="s">
        <v>71</v>
      </c>
      <c r="AU107" s="133" t="s">
        <v>76</v>
      </c>
      <c r="AY107" s="126" t="s">
        <v>408</v>
      </c>
      <c r="BK107" s="134">
        <f>SUM(BK108:BK131)</f>
        <v>0</v>
      </c>
    </row>
    <row r="108" spans="2:65" s="1" customFormat="1" ht="21.75" customHeight="1">
      <c r="B108" s="137"/>
      <c r="C108" s="177" t="s">
        <v>76</v>
      </c>
      <c r="D108" s="177" t="s">
        <v>513</v>
      </c>
      <c r="E108" s="178" t="s">
        <v>4416</v>
      </c>
      <c r="F108" s="179" t="s">
        <v>4417</v>
      </c>
      <c r="G108" s="180" t="s">
        <v>664</v>
      </c>
      <c r="H108" s="181">
        <v>1</v>
      </c>
      <c r="I108" s="182"/>
      <c r="J108" s="183">
        <f t="shared" ref="J108:J131" si="0">ROUND(I108*H108,2)</f>
        <v>0</v>
      </c>
      <c r="K108" s="179" t="s">
        <v>665</v>
      </c>
      <c r="L108" s="184"/>
      <c r="M108" s="185" t="s">
        <v>3</v>
      </c>
      <c r="N108" s="186" t="s">
        <v>43</v>
      </c>
      <c r="P108" s="147">
        <f t="shared" ref="P108:P131" si="1">O108*H108</f>
        <v>0</v>
      </c>
      <c r="Q108" s="147">
        <v>0</v>
      </c>
      <c r="R108" s="147">
        <f t="shared" ref="R108:R131" si="2">Q108*H108</f>
        <v>0</v>
      </c>
      <c r="S108" s="147">
        <v>0</v>
      </c>
      <c r="T108" s="148">
        <f t="shared" ref="T108:T131" si="3">S108*H108</f>
        <v>0</v>
      </c>
      <c r="AR108" s="149" t="s">
        <v>3700</v>
      </c>
      <c r="AT108" s="149" t="s">
        <v>513</v>
      </c>
      <c r="AU108" s="149" t="s">
        <v>80</v>
      </c>
      <c r="AY108" s="19" t="s">
        <v>408</v>
      </c>
      <c r="BE108" s="150">
        <f t="shared" ref="BE108:BE131" si="4">IF(N108="základní",J108,0)</f>
        <v>0</v>
      </c>
      <c r="BF108" s="150">
        <f t="shared" ref="BF108:BF131" si="5">IF(N108="snížená",J108,0)</f>
        <v>0</v>
      </c>
      <c r="BG108" s="150">
        <f t="shared" ref="BG108:BG131" si="6">IF(N108="zákl. přenesená",J108,0)</f>
        <v>0</v>
      </c>
      <c r="BH108" s="150">
        <f t="shared" ref="BH108:BH131" si="7">IF(N108="sníž. přenesená",J108,0)</f>
        <v>0</v>
      </c>
      <c r="BI108" s="150">
        <f t="shared" ref="BI108:BI131" si="8">IF(N108="nulová",J108,0)</f>
        <v>0</v>
      </c>
      <c r="BJ108" s="19" t="s">
        <v>76</v>
      </c>
      <c r="BK108" s="150">
        <f t="shared" ref="BK108:BK131" si="9">ROUND(I108*H108,2)</f>
        <v>0</v>
      </c>
      <c r="BL108" s="19" t="s">
        <v>3700</v>
      </c>
      <c r="BM108" s="149" t="s">
        <v>4418</v>
      </c>
    </row>
    <row r="109" spans="2:65" s="1" customFormat="1" ht="21.75" customHeight="1">
      <c r="B109" s="137"/>
      <c r="C109" s="177" t="s">
        <v>80</v>
      </c>
      <c r="D109" s="177" t="s">
        <v>513</v>
      </c>
      <c r="E109" s="178" t="s">
        <v>4419</v>
      </c>
      <c r="F109" s="179" t="s">
        <v>4420</v>
      </c>
      <c r="G109" s="180" t="s">
        <v>664</v>
      </c>
      <c r="H109" s="181">
        <v>1</v>
      </c>
      <c r="I109" s="182"/>
      <c r="J109" s="183">
        <f t="shared" si="0"/>
        <v>0</v>
      </c>
      <c r="K109" s="179" t="s">
        <v>665</v>
      </c>
      <c r="L109" s="184"/>
      <c r="M109" s="185" t="s">
        <v>3</v>
      </c>
      <c r="N109" s="186" t="s">
        <v>43</v>
      </c>
      <c r="P109" s="147">
        <f t="shared" si="1"/>
        <v>0</v>
      </c>
      <c r="Q109" s="147">
        <v>0</v>
      </c>
      <c r="R109" s="147">
        <f t="shared" si="2"/>
        <v>0</v>
      </c>
      <c r="S109" s="147">
        <v>0</v>
      </c>
      <c r="T109" s="148">
        <f t="shared" si="3"/>
        <v>0</v>
      </c>
      <c r="AR109" s="149" t="s">
        <v>3700</v>
      </c>
      <c r="AT109" s="149" t="s">
        <v>513</v>
      </c>
      <c r="AU109" s="149" t="s">
        <v>80</v>
      </c>
      <c r="AY109" s="19" t="s">
        <v>408</v>
      </c>
      <c r="BE109" s="150">
        <f t="shared" si="4"/>
        <v>0</v>
      </c>
      <c r="BF109" s="150">
        <f t="shared" si="5"/>
        <v>0</v>
      </c>
      <c r="BG109" s="150">
        <f t="shared" si="6"/>
        <v>0</v>
      </c>
      <c r="BH109" s="150">
        <f t="shared" si="7"/>
        <v>0</v>
      </c>
      <c r="BI109" s="150">
        <f t="shared" si="8"/>
        <v>0</v>
      </c>
      <c r="BJ109" s="19" t="s">
        <v>76</v>
      </c>
      <c r="BK109" s="150">
        <f t="shared" si="9"/>
        <v>0</v>
      </c>
      <c r="BL109" s="19" t="s">
        <v>3700</v>
      </c>
      <c r="BM109" s="149" t="s">
        <v>4421</v>
      </c>
    </row>
    <row r="110" spans="2:65" s="1" customFormat="1" ht="21.75" customHeight="1">
      <c r="B110" s="137"/>
      <c r="C110" s="177" t="s">
        <v>114</v>
      </c>
      <c r="D110" s="177" t="s">
        <v>513</v>
      </c>
      <c r="E110" s="178" t="s">
        <v>4422</v>
      </c>
      <c r="F110" s="179" t="s">
        <v>4423</v>
      </c>
      <c r="G110" s="180" t="s">
        <v>664</v>
      </c>
      <c r="H110" s="181">
        <v>1</v>
      </c>
      <c r="I110" s="182"/>
      <c r="J110" s="183">
        <f t="shared" si="0"/>
        <v>0</v>
      </c>
      <c r="K110" s="179" t="s">
        <v>665</v>
      </c>
      <c r="L110" s="184"/>
      <c r="M110" s="185" t="s">
        <v>3</v>
      </c>
      <c r="N110" s="186" t="s">
        <v>43</v>
      </c>
      <c r="P110" s="147">
        <f t="shared" si="1"/>
        <v>0</v>
      </c>
      <c r="Q110" s="147">
        <v>0</v>
      </c>
      <c r="R110" s="147">
        <f t="shared" si="2"/>
        <v>0</v>
      </c>
      <c r="S110" s="147">
        <v>0</v>
      </c>
      <c r="T110" s="148">
        <f t="shared" si="3"/>
        <v>0</v>
      </c>
      <c r="AR110" s="149" t="s">
        <v>3700</v>
      </c>
      <c r="AT110" s="149" t="s">
        <v>513</v>
      </c>
      <c r="AU110" s="149" t="s">
        <v>80</v>
      </c>
      <c r="AY110" s="19" t="s">
        <v>408</v>
      </c>
      <c r="BE110" s="150">
        <f t="shared" si="4"/>
        <v>0</v>
      </c>
      <c r="BF110" s="150">
        <f t="shared" si="5"/>
        <v>0</v>
      </c>
      <c r="BG110" s="150">
        <f t="shared" si="6"/>
        <v>0</v>
      </c>
      <c r="BH110" s="150">
        <f t="shared" si="7"/>
        <v>0</v>
      </c>
      <c r="BI110" s="150">
        <f t="shared" si="8"/>
        <v>0</v>
      </c>
      <c r="BJ110" s="19" t="s">
        <v>76</v>
      </c>
      <c r="BK110" s="150">
        <f t="shared" si="9"/>
        <v>0</v>
      </c>
      <c r="BL110" s="19" t="s">
        <v>3700</v>
      </c>
      <c r="BM110" s="149" t="s">
        <v>4424</v>
      </c>
    </row>
    <row r="111" spans="2:65" s="1" customFormat="1" ht="21.75" customHeight="1">
      <c r="B111" s="137"/>
      <c r="C111" s="177" t="s">
        <v>415</v>
      </c>
      <c r="D111" s="177" t="s">
        <v>513</v>
      </c>
      <c r="E111" s="178" t="s">
        <v>4425</v>
      </c>
      <c r="F111" s="179" t="s">
        <v>4426</v>
      </c>
      <c r="G111" s="180" t="s">
        <v>664</v>
      </c>
      <c r="H111" s="181">
        <v>1</v>
      </c>
      <c r="I111" s="182"/>
      <c r="J111" s="183">
        <f t="shared" si="0"/>
        <v>0</v>
      </c>
      <c r="K111" s="179" t="s">
        <v>665</v>
      </c>
      <c r="L111" s="184"/>
      <c r="M111" s="185" t="s">
        <v>3</v>
      </c>
      <c r="N111" s="186" t="s">
        <v>43</v>
      </c>
      <c r="P111" s="147">
        <f t="shared" si="1"/>
        <v>0</v>
      </c>
      <c r="Q111" s="147">
        <v>0</v>
      </c>
      <c r="R111" s="147">
        <f t="shared" si="2"/>
        <v>0</v>
      </c>
      <c r="S111" s="147">
        <v>0</v>
      </c>
      <c r="T111" s="148">
        <f t="shared" si="3"/>
        <v>0</v>
      </c>
      <c r="AR111" s="149" t="s">
        <v>3700</v>
      </c>
      <c r="AT111" s="149" t="s">
        <v>513</v>
      </c>
      <c r="AU111" s="149" t="s">
        <v>80</v>
      </c>
      <c r="AY111" s="19" t="s">
        <v>408</v>
      </c>
      <c r="BE111" s="150">
        <f t="shared" si="4"/>
        <v>0</v>
      </c>
      <c r="BF111" s="150">
        <f t="shared" si="5"/>
        <v>0</v>
      </c>
      <c r="BG111" s="150">
        <f t="shared" si="6"/>
        <v>0</v>
      </c>
      <c r="BH111" s="150">
        <f t="shared" si="7"/>
        <v>0</v>
      </c>
      <c r="BI111" s="150">
        <f t="shared" si="8"/>
        <v>0</v>
      </c>
      <c r="BJ111" s="19" t="s">
        <v>76</v>
      </c>
      <c r="BK111" s="150">
        <f t="shared" si="9"/>
        <v>0</v>
      </c>
      <c r="BL111" s="19" t="s">
        <v>3700</v>
      </c>
      <c r="BM111" s="149" t="s">
        <v>4427</v>
      </c>
    </row>
    <row r="112" spans="2:65" s="1" customFormat="1" ht="24.15" customHeight="1">
      <c r="B112" s="137"/>
      <c r="C112" s="177" t="s">
        <v>437</v>
      </c>
      <c r="D112" s="177" t="s">
        <v>513</v>
      </c>
      <c r="E112" s="178" t="s">
        <v>4428</v>
      </c>
      <c r="F112" s="179" t="s">
        <v>4429</v>
      </c>
      <c r="G112" s="180" t="s">
        <v>664</v>
      </c>
      <c r="H112" s="181">
        <v>1</v>
      </c>
      <c r="I112" s="182"/>
      <c r="J112" s="183">
        <f t="shared" si="0"/>
        <v>0</v>
      </c>
      <c r="K112" s="179" t="s">
        <v>665</v>
      </c>
      <c r="L112" s="184"/>
      <c r="M112" s="185" t="s">
        <v>3</v>
      </c>
      <c r="N112" s="186" t="s">
        <v>43</v>
      </c>
      <c r="P112" s="147">
        <f t="shared" si="1"/>
        <v>0</v>
      </c>
      <c r="Q112" s="147">
        <v>0</v>
      </c>
      <c r="R112" s="147">
        <f t="shared" si="2"/>
        <v>0</v>
      </c>
      <c r="S112" s="147">
        <v>0</v>
      </c>
      <c r="T112" s="148">
        <f t="shared" si="3"/>
        <v>0</v>
      </c>
      <c r="AR112" s="149" t="s">
        <v>3700</v>
      </c>
      <c r="AT112" s="149" t="s">
        <v>513</v>
      </c>
      <c r="AU112" s="149" t="s">
        <v>80</v>
      </c>
      <c r="AY112" s="19" t="s">
        <v>408</v>
      </c>
      <c r="BE112" s="150">
        <f t="shared" si="4"/>
        <v>0</v>
      </c>
      <c r="BF112" s="150">
        <f t="shared" si="5"/>
        <v>0</v>
      </c>
      <c r="BG112" s="150">
        <f t="shared" si="6"/>
        <v>0</v>
      </c>
      <c r="BH112" s="150">
        <f t="shared" si="7"/>
        <v>0</v>
      </c>
      <c r="BI112" s="150">
        <f t="shared" si="8"/>
        <v>0</v>
      </c>
      <c r="BJ112" s="19" t="s">
        <v>76</v>
      </c>
      <c r="BK112" s="150">
        <f t="shared" si="9"/>
        <v>0</v>
      </c>
      <c r="BL112" s="19" t="s">
        <v>3700</v>
      </c>
      <c r="BM112" s="149" t="s">
        <v>4430</v>
      </c>
    </row>
    <row r="113" spans="2:65" s="1" customFormat="1" ht="24.15" customHeight="1">
      <c r="B113" s="137"/>
      <c r="C113" s="177" t="s">
        <v>452</v>
      </c>
      <c r="D113" s="177" t="s">
        <v>513</v>
      </c>
      <c r="E113" s="178" t="s">
        <v>4431</v>
      </c>
      <c r="F113" s="179" t="s">
        <v>4432</v>
      </c>
      <c r="G113" s="180" t="s">
        <v>664</v>
      </c>
      <c r="H113" s="181">
        <v>1</v>
      </c>
      <c r="I113" s="182"/>
      <c r="J113" s="183">
        <f t="shared" si="0"/>
        <v>0</v>
      </c>
      <c r="K113" s="179" t="s">
        <v>665</v>
      </c>
      <c r="L113" s="184"/>
      <c r="M113" s="185" t="s">
        <v>3</v>
      </c>
      <c r="N113" s="186" t="s">
        <v>43</v>
      </c>
      <c r="P113" s="147">
        <f t="shared" si="1"/>
        <v>0</v>
      </c>
      <c r="Q113" s="147">
        <v>0</v>
      </c>
      <c r="R113" s="147">
        <f t="shared" si="2"/>
        <v>0</v>
      </c>
      <c r="S113" s="147">
        <v>0</v>
      </c>
      <c r="T113" s="148">
        <f t="shared" si="3"/>
        <v>0</v>
      </c>
      <c r="AR113" s="149" t="s">
        <v>3700</v>
      </c>
      <c r="AT113" s="149" t="s">
        <v>513</v>
      </c>
      <c r="AU113" s="149" t="s">
        <v>80</v>
      </c>
      <c r="AY113" s="19" t="s">
        <v>408</v>
      </c>
      <c r="BE113" s="150">
        <f t="shared" si="4"/>
        <v>0</v>
      </c>
      <c r="BF113" s="150">
        <f t="shared" si="5"/>
        <v>0</v>
      </c>
      <c r="BG113" s="150">
        <f t="shared" si="6"/>
        <v>0</v>
      </c>
      <c r="BH113" s="150">
        <f t="shared" si="7"/>
        <v>0</v>
      </c>
      <c r="BI113" s="150">
        <f t="shared" si="8"/>
        <v>0</v>
      </c>
      <c r="BJ113" s="19" t="s">
        <v>76</v>
      </c>
      <c r="BK113" s="150">
        <f t="shared" si="9"/>
        <v>0</v>
      </c>
      <c r="BL113" s="19" t="s">
        <v>3700</v>
      </c>
      <c r="BM113" s="149" t="s">
        <v>4433</v>
      </c>
    </row>
    <row r="114" spans="2:65" s="1" customFormat="1" ht="16.5" customHeight="1">
      <c r="B114" s="137"/>
      <c r="C114" s="177" t="s">
        <v>458</v>
      </c>
      <c r="D114" s="177" t="s">
        <v>513</v>
      </c>
      <c r="E114" s="178" t="s">
        <v>4434</v>
      </c>
      <c r="F114" s="179" t="s">
        <v>4435</v>
      </c>
      <c r="G114" s="180" t="s">
        <v>664</v>
      </c>
      <c r="H114" s="181">
        <v>2</v>
      </c>
      <c r="I114" s="182"/>
      <c r="J114" s="183">
        <f t="shared" si="0"/>
        <v>0</v>
      </c>
      <c r="K114" s="179" t="s">
        <v>665</v>
      </c>
      <c r="L114" s="184"/>
      <c r="M114" s="185" t="s">
        <v>3</v>
      </c>
      <c r="N114" s="186" t="s">
        <v>43</v>
      </c>
      <c r="P114" s="147">
        <f t="shared" si="1"/>
        <v>0</v>
      </c>
      <c r="Q114" s="147">
        <v>0</v>
      </c>
      <c r="R114" s="147">
        <f t="shared" si="2"/>
        <v>0</v>
      </c>
      <c r="S114" s="147">
        <v>0</v>
      </c>
      <c r="T114" s="148">
        <f t="shared" si="3"/>
        <v>0</v>
      </c>
      <c r="AR114" s="149" t="s">
        <v>3700</v>
      </c>
      <c r="AT114" s="149" t="s">
        <v>513</v>
      </c>
      <c r="AU114" s="149" t="s">
        <v>80</v>
      </c>
      <c r="AY114" s="19" t="s">
        <v>408</v>
      </c>
      <c r="BE114" s="150">
        <f t="shared" si="4"/>
        <v>0</v>
      </c>
      <c r="BF114" s="150">
        <f t="shared" si="5"/>
        <v>0</v>
      </c>
      <c r="BG114" s="150">
        <f t="shared" si="6"/>
        <v>0</v>
      </c>
      <c r="BH114" s="150">
        <f t="shared" si="7"/>
        <v>0</v>
      </c>
      <c r="BI114" s="150">
        <f t="shared" si="8"/>
        <v>0</v>
      </c>
      <c r="BJ114" s="19" t="s">
        <v>76</v>
      </c>
      <c r="BK114" s="150">
        <f t="shared" si="9"/>
        <v>0</v>
      </c>
      <c r="BL114" s="19" t="s">
        <v>3700</v>
      </c>
      <c r="BM114" s="149" t="s">
        <v>4436</v>
      </c>
    </row>
    <row r="115" spans="2:65" s="1" customFormat="1" ht="16.5" customHeight="1">
      <c r="B115" s="137"/>
      <c r="C115" s="177" t="s">
        <v>470</v>
      </c>
      <c r="D115" s="177" t="s">
        <v>513</v>
      </c>
      <c r="E115" s="178" t="s">
        <v>4437</v>
      </c>
      <c r="F115" s="179" t="s">
        <v>4438</v>
      </c>
      <c r="G115" s="180" t="s">
        <v>664</v>
      </c>
      <c r="H115" s="181">
        <v>26</v>
      </c>
      <c r="I115" s="182"/>
      <c r="J115" s="183">
        <f t="shared" si="0"/>
        <v>0</v>
      </c>
      <c r="K115" s="179" t="s">
        <v>665</v>
      </c>
      <c r="L115" s="184"/>
      <c r="M115" s="185" t="s">
        <v>3</v>
      </c>
      <c r="N115" s="186" t="s">
        <v>43</v>
      </c>
      <c r="P115" s="147">
        <f t="shared" si="1"/>
        <v>0</v>
      </c>
      <c r="Q115" s="147">
        <v>0</v>
      </c>
      <c r="R115" s="147">
        <f t="shared" si="2"/>
        <v>0</v>
      </c>
      <c r="S115" s="147">
        <v>0</v>
      </c>
      <c r="T115" s="148">
        <f t="shared" si="3"/>
        <v>0</v>
      </c>
      <c r="AR115" s="149" t="s">
        <v>3700</v>
      </c>
      <c r="AT115" s="149" t="s">
        <v>513</v>
      </c>
      <c r="AU115" s="149" t="s">
        <v>80</v>
      </c>
      <c r="AY115" s="19" t="s">
        <v>408</v>
      </c>
      <c r="BE115" s="150">
        <f t="shared" si="4"/>
        <v>0</v>
      </c>
      <c r="BF115" s="150">
        <f t="shared" si="5"/>
        <v>0</v>
      </c>
      <c r="BG115" s="150">
        <f t="shared" si="6"/>
        <v>0</v>
      </c>
      <c r="BH115" s="150">
        <f t="shared" si="7"/>
        <v>0</v>
      </c>
      <c r="BI115" s="150">
        <f t="shared" si="8"/>
        <v>0</v>
      </c>
      <c r="BJ115" s="19" t="s">
        <v>76</v>
      </c>
      <c r="BK115" s="150">
        <f t="shared" si="9"/>
        <v>0</v>
      </c>
      <c r="BL115" s="19" t="s">
        <v>3700</v>
      </c>
      <c r="BM115" s="149" t="s">
        <v>4439</v>
      </c>
    </row>
    <row r="116" spans="2:65" s="1" customFormat="1" ht="16.5" customHeight="1">
      <c r="B116" s="137"/>
      <c r="C116" s="177" t="s">
        <v>107</v>
      </c>
      <c r="D116" s="177" t="s">
        <v>513</v>
      </c>
      <c r="E116" s="178" t="s">
        <v>4440</v>
      </c>
      <c r="F116" s="179" t="s">
        <v>4441</v>
      </c>
      <c r="G116" s="180" t="s">
        <v>664</v>
      </c>
      <c r="H116" s="181">
        <v>4</v>
      </c>
      <c r="I116" s="182"/>
      <c r="J116" s="183">
        <f t="shared" si="0"/>
        <v>0</v>
      </c>
      <c r="K116" s="179" t="s">
        <v>665</v>
      </c>
      <c r="L116" s="184"/>
      <c r="M116" s="185" t="s">
        <v>3</v>
      </c>
      <c r="N116" s="186" t="s">
        <v>43</v>
      </c>
      <c r="P116" s="147">
        <f t="shared" si="1"/>
        <v>0</v>
      </c>
      <c r="Q116" s="147">
        <v>0</v>
      </c>
      <c r="R116" s="147">
        <f t="shared" si="2"/>
        <v>0</v>
      </c>
      <c r="S116" s="147">
        <v>0</v>
      </c>
      <c r="T116" s="148">
        <f t="shared" si="3"/>
        <v>0</v>
      </c>
      <c r="AR116" s="149" t="s">
        <v>3700</v>
      </c>
      <c r="AT116" s="149" t="s">
        <v>513</v>
      </c>
      <c r="AU116" s="149" t="s">
        <v>80</v>
      </c>
      <c r="AY116" s="19" t="s">
        <v>408</v>
      </c>
      <c r="BE116" s="150">
        <f t="shared" si="4"/>
        <v>0</v>
      </c>
      <c r="BF116" s="150">
        <f t="shared" si="5"/>
        <v>0</v>
      </c>
      <c r="BG116" s="150">
        <f t="shared" si="6"/>
        <v>0</v>
      </c>
      <c r="BH116" s="150">
        <f t="shared" si="7"/>
        <v>0</v>
      </c>
      <c r="BI116" s="150">
        <f t="shared" si="8"/>
        <v>0</v>
      </c>
      <c r="BJ116" s="19" t="s">
        <v>76</v>
      </c>
      <c r="BK116" s="150">
        <f t="shared" si="9"/>
        <v>0</v>
      </c>
      <c r="BL116" s="19" t="s">
        <v>3700</v>
      </c>
      <c r="BM116" s="149" t="s">
        <v>4442</v>
      </c>
    </row>
    <row r="117" spans="2:65" s="1" customFormat="1" ht="16.5" customHeight="1">
      <c r="B117" s="137"/>
      <c r="C117" s="177" t="s">
        <v>482</v>
      </c>
      <c r="D117" s="177" t="s">
        <v>513</v>
      </c>
      <c r="E117" s="178" t="s">
        <v>4443</v>
      </c>
      <c r="F117" s="179" t="s">
        <v>4444</v>
      </c>
      <c r="G117" s="180" t="s">
        <v>664</v>
      </c>
      <c r="H117" s="181">
        <v>3</v>
      </c>
      <c r="I117" s="182"/>
      <c r="J117" s="183">
        <f t="shared" si="0"/>
        <v>0</v>
      </c>
      <c r="K117" s="179" t="s">
        <v>665</v>
      </c>
      <c r="L117" s="184"/>
      <c r="M117" s="185" t="s">
        <v>3</v>
      </c>
      <c r="N117" s="186" t="s">
        <v>43</v>
      </c>
      <c r="P117" s="147">
        <f t="shared" si="1"/>
        <v>0</v>
      </c>
      <c r="Q117" s="147">
        <v>0</v>
      </c>
      <c r="R117" s="147">
        <f t="shared" si="2"/>
        <v>0</v>
      </c>
      <c r="S117" s="147">
        <v>0</v>
      </c>
      <c r="T117" s="148">
        <f t="shared" si="3"/>
        <v>0</v>
      </c>
      <c r="AR117" s="149" t="s">
        <v>3700</v>
      </c>
      <c r="AT117" s="149" t="s">
        <v>513</v>
      </c>
      <c r="AU117" s="149" t="s">
        <v>80</v>
      </c>
      <c r="AY117" s="19" t="s">
        <v>408</v>
      </c>
      <c r="BE117" s="150">
        <f t="shared" si="4"/>
        <v>0</v>
      </c>
      <c r="BF117" s="150">
        <f t="shared" si="5"/>
        <v>0</v>
      </c>
      <c r="BG117" s="150">
        <f t="shared" si="6"/>
        <v>0</v>
      </c>
      <c r="BH117" s="150">
        <f t="shared" si="7"/>
        <v>0</v>
      </c>
      <c r="BI117" s="150">
        <f t="shared" si="8"/>
        <v>0</v>
      </c>
      <c r="BJ117" s="19" t="s">
        <v>76</v>
      </c>
      <c r="BK117" s="150">
        <f t="shared" si="9"/>
        <v>0</v>
      </c>
      <c r="BL117" s="19" t="s">
        <v>3700</v>
      </c>
      <c r="BM117" s="149" t="s">
        <v>4445</v>
      </c>
    </row>
    <row r="118" spans="2:65" s="1" customFormat="1" ht="16.5" customHeight="1">
      <c r="B118" s="137"/>
      <c r="C118" s="177" t="s">
        <v>84</v>
      </c>
      <c r="D118" s="177" t="s">
        <v>513</v>
      </c>
      <c r="E118" s="178" t="s">
        <v>4446</v>
      </c>
      <c r="F118" s="179" t="s">
        <v>4447</v>
      </c>
      <c r="G118" s="180" t="s">
        <v>664</v>
      </c>
      <c r="H118" s="181">
        <v>3</v>
      </c>
      <c r="I118" s="182"/>
      <c r="J118" s="183">
        <f t="shared" si="0"/>
        <v>0</v>
      </c>
      <c r="K118" s="179" t="s">
        <v>665</v>
      </c>
      <c r="L118" s="184"/>
      <c r="M118" s="185" t="s">
        <v>3</v>
      </c>
      <c r="N118" s="186" t="s">
        <v>43</v>
      </c>
      <c r="P118" s="147">
        <f t="shared" si="1"/>
        <v>0</v>
      </c>
      <c r="Q118" s="147">
        <v>0</v>
      </c>
      <c r="R118" s="147">
        <f t="shared" si="2"/>
        <v>0</v>
      </c>
      <c r="S118" s="147">
        <v>0</v>
      </c>
      <c r="T118" s="148">
        <f t="shared" si="3"/>
        <v>0</v>
      </c>
      <c r="AR118" s="149" t="s">
        <v>3700</v>
      </c>
      <c r="AT118" s="149" t="s">
        <v>513</v>
      </c>
      <c r="AU118" s="149" t="s">
        <v>80</v>
      </c>
      <c r="AY118" s="19" t="s">
        <v>408</v>
      </c>
      <c r="BE118" s="150">
        <f t="shared" si="4"/>
        <v>0</v>
      </c>
      <c r="BF118" s="150">
        <f t="shared" si="5"/>
        <v>0</v>
      </c>
      <c r="BG118" s="150">
        <f t="shared" si="6"/>
        <v>0</v>
      </c>
      <c r="BH118" s="150">
        <f t="shared" si="7"/>
        <v>0</v>
      </c>
      <c r="BI118" s="150">
        <f t="shared" si="8"/>
        <v>0</v>
      </c>
      <c r="BJ118" s="19" t="s">
        <v>76</v>
      </c>
      <c r="BK118" s="150">
        <f t="shared" si="9"/>
        <v>0</v>
      </c>
      <c r="BL118" s="19" t="s">
        <v>3700</v>
      </c>
      <c r="BM118" s="149" t="s">
        <v>4448</v>
      </c>
    </row>
    <row r="119" spans="2:65" s="1" customFormat="1" ht="16.5" customHeight="1">
      <c r="B119" s="137"/>
      <c r="C119" s="177" t="s">
        <v>9</v>
      </c>
      <c r="D119" s="177" t="s">
        <v>513</v>
      </c>
      <c r="E119" s="178" t="s">
        <v>4449</v>
      </c>
      <c r="F119" s="179" t="s">
        <v>4450</v>
      </c>
      <c r="G119" s="180" t="s">
        <v>664</v>
      </c>
      <c r="H119" s="181">
        <v>2</v>
      </c>
      <c r="I119" s="182"/>
      <c r="J119" s="183">
        <f t="shared" si="0"/>
        <v>0</v>
      </c>
      <c r="K119" s="179" t="s">
        <v>665</v>
      </c>
      <c r="L119" s="184"/>
      <c r="M119" s="185" t="s">
        <v>3</v>
      </c>
      <c r="N119" s="186" t="s">
        <v>43</v>
      </c>
      <c r="P119" s="147">
        <f t="shared" si="1"/>
        <v>0</v>
      </c>
      <c r="Q119" s="147">
        <v>0</v>
      </c>
      <c r="R119" s="147">
        <f t="shared" si="2"/>
        <v>0</v>
      </c>
      <c r="S119" s="147">
        <v>0</v>
      </c>
      <c r="T119" s="148">
        <f t="shared" si="3"/>
        <v>0</v>
      </c>
      <c r="AR119" s="149" t="s">
        <v>3700</v>
      </c>
      <c r="AT119" s="149" t="s">
        <v>513</v>
      </c>
      <c r="AU119" s="149" t="s">
        <v>80</v>
      </c>
      <c r="AY119" s="19" t="s">
        <v>408</v>
      </c>
      <c r="BE119" s="150">
        <f t="shared" si="4"/>
        <v>0</v>
      </c>
      <c r="BF119" s="150">
        <f t="shared" si="5"/>
        <v>0</v>
      </c>
      <c r="BG119" s="150">
        <f t="shared" si="6"/>
        <v>0</v>
      </c>
      <c r="BH119" s="150">
        <f t="shared" si="7"/>
        <v>0</v>
      </c>
      <c r="BI119" s="150">
        <f t="shared" si="8"/>
        <v>0</v>
      </c>
      <c r="BJ119" s="19" t="s">
        <v>76</v>
      </c>
      <c r="BK119" s="150">
        <f t="shared" si="9"/>
        <v>0</v>
      </c>
      <c r="BL119" s="19" t="s">
        <v>3700</v>
      </c>
      <c r="BM119" s="149" t="s">
        <v>4451</v>
      </c>
    </row>
    <row r="120" spans="2:65" s="1" customFormat="1" ht="16.5" customHeight="1">
      <c r="B120" s="137"/>
      <c r="C120" s="177" t="s">
        <v>89</v>
      </c>
      <c r="D120" s="177" t="s">
        <v>513</v>
      </c>
      <c r="E120" s="178" t="s">
        <v>4452</v>
      </c>
      <c r="F120" s="179" t="s">
        <v>4453</v>
      </c>
      <c r="G120" s="180" t="s">
        <v>664</v>
      </c>
      <c r="H120" s="181">
        <v>12</v>
      </c>
      <c r="I120" s="182"/>
      <c r="J120" s="183">
        <f t="shared" si="0"/>
        <v>0</v>
      </c>
      <c r="K120" s="179" t="s">
        <v>665</v>
      </c>
      <c r="L120" s="184"/>
      <c r="M120" s="185" t="s">
        <v>3</v>
      </c>
      <c r="N120" s="186" t="s">
        <v>43</v>
      </c>
      <c r="P120" s="147">
        <f t="shared" si="1"/>
        <v>0</v>
      </c>
      <c r="Q120" s="147">
        <v>0</v>
      </c>
      <c r="R120" s="147">
        <f t="shared" si="2"/>
        <v>0</v>
      </c>
      <c r="S120" s="147">
        <v>0</v>
      </c>
      <c r="T120" s="148">
        <f t="shared" si="3"/>
        <v>0</v>
      </c>
      <c r="AR120" s="149" t="s">
        <v>3700</v>
      </c>
      <c r="AT120" s="149" t="s">
        <v>513</v>
      </c>
      <c r="AU120" s="149" t="s">
        <v>80</v>
      </c>
      <c r="AY120" s="19" t="s">
        <v>408</v>
      </c>
      <c r="BE120" s="150">
        <f t="shared" si="4"/>
        <v>0</v>
      </c>
      <c r="BF120" s="150">
        <f t="shared" si="5"/>
        <v>0</v>
      </c>
      <c r="BG120" s="150">
        <f t="shared" si="6"/>
        <v>0</v>
      </c>
      <c r="BH120" s="150">
        <f t="shared" si="7"/>
        <v>0</v>
      </c>
      <c r="BI120" s="150">
        <f t="shared" si="8"/>
        <v>0</v>
      </c>
      <c r="BJ120" s="19" t="s">
        <v>76</v>
      </c>
      <c r="BK120" s="150">
        <f t="shared" si="9"/>
        <v>0</v>
      </c>
      <c r="BL120" s="19" t="s">
        <v>3700</v>
      </c>
      <c r="BM120" s="149" t="s">
        <v>4454</v>
      </c>
    </row>
    <row r="121" spans="2:65" s="1" customFormat="1" ht="16.5" customHeight="1">
      <c r="B121" s="137"/>
      <c r="C121" s="177" t="s">
        <v>92</v>
      </c>
      <c r="D121" s="177" t="s">
        <v>513</v>
      </c>
      <c r="E121" s="178" t="s">
        <v>4455</v>
      </c>
      <c r="F121" s="179" t="s">
        <v>4456</v>
      </c>
      <c r="G121" s="180" t="s">
        <v>664</v>
      </c>
      <c r="H121" s="181">
        <v>15</v>
      </c>
      <c r="I121" s="182"/>
      <c r="J121" s="183">
        <f t="shared" si="0"/>
        <v>0</v>
      </c>
      <c r="K121" s="179" t="s">
        <v>665</v>
      </c>
      <c r="L121" s="184"/>
      <c r="M121" s="185" t="s">
        <v>3</v>
      </c>
      <c r="N121" s="186" t="s">
        <v>43</v>
      </c>
      <c r="P121" s="147">
        <f t="shared" si="1"/>
        <v>0</v>
      </c>
      <c r="Q121" s="147">
        <v>0</v>
      </c>
      <c r="R121" s="147">
        <f t="shared" si="2"/>
        <v>0</v>
      </c>
      <c r="S121" s="147">
        <v>0</v>
      </c>
      <c r="T121" s="148">
        <f t="shared" si="3"/>
        <v>0</v>
      </c>
      <c r="AR121" s="149" t="s">
        <v>3700</v>
      </c>
      <c r="AT121" s="149" t="s">
        <v>513</v>
      </c>
      <c r="AU121" s="149" t="s">
        <v>80</v>
      </c>
      <c r="AY121" s="19" t="s">
        <v>408</v>
      </c>
      <c r="BE121" s="150">
        <f t="shared" si="4"/>
        <v>0</v>
      </c>
      <c r="BF121" s="150">
        <f t="shared" si="5"/>
        <v>0</v>
      </c>
      <c r="BG121" s="150">
        <f t="shared" si="6"/>
        <v>0</v>
      </c>
      <c r="BH121" s="150">
        <f t="shared" si="7"/>
        <v>0</v>
      </c>
      <c r="BI121" s="150">
        <f t="shared" si="8"/>
        <v>0</v>
      </c>
      <c r="BJ121" s="19" t="s">
        <v>76</v>
      </c>
      <c r="BK121" s="150">
        <f t="shared" si="9"/>
        <v>0</v>
      </c>
      <c r="BL121" s="19" t="s">
        <v>3700</v>
      </c>
      <c r="BM121" s="149" t="s">
        <v>4457</v>
      </c>
    </row>
    <row r="122" spans="2:65" s="1" customFormat="1" ht="16.5" customHeight="1">
      <c r="B122" s="137"/>
      <c r="C122" s="177" t="s">
        <v>95</v>
      </c>
      <c r="D122" s="177" t="s">
        <v>513</v>
      </c>
      <c r="E122" s="178" t="s">
        <v>4458</v>
      </c>
      <c r="F122" s="179" t="s">
        <v>4459</v>
      </c>
      <c r="G122" s="180" t="s">
        <v>664</v>
      </c>
      <c r="H122" s="181">
        <v>2</v>
      </c>
      <c r="I122" s="182"/>
      <c r="J122" s="183">
        <f t="shared" si="0"/>
        <v>0</v>
      </c>
      <c r="K122" s="179" t="s">
        <v>665</v>
      </c>
      <c r="L122" s="184"/>
      <c r="M122" s="185" t="s">
        <v>3</v>
      </c>
      <c r="N122" s="186" t="s">
        <v>43</v>
      </c>
      <c r="P122" s="147">
        <f t="shared" si="1"/>
        <v>0</v>
      </c>
      <c r="Q122" s="147">
        <v>0</v>
      </c>
      <c r="R122" s="147">
        <f t="shared" si="2"/>
        <v>0</v>
      </c>
      <c r="S122" s="147">
        <v>0</v>
      </c>
      <c r="T122" s="148">
        <f t="shared" si="3"/>
        <v>0</v>
      </c>
      <c r="AR122" s="149" t="s">
        <v>3700</v>
      </c>
      <c r="AT122" s="149" t="s">
        <v>513</v>
      </c>
      <c r="AU122" s="149" t="s">
        <v>80</v>
      </c>
      <c r="AY122" s="19" t="s">
        <v>408</v>
      </c>
      <c r="BE122" s="150">
        <f t="shared" si="4"/>
        <v>0</v>
      </c>
      <c r="BF122" s="150">
        <f t="shared" si="5"/>
        <v>0</v>
      </c>
      <c r="BG122" s="150">
        <f t="shared" si="6"/>
        <v>0</v>
      </c>
      <c r="BH122" s="150">
        <f t="shared" si="7"/>
        <v>0</v>
      </c>
      <c r="BI122" s="150">
        <f t="shared" si="8"/>
        <v>0</v>
      </c>
      <c r="BJ122" s="19" t="s">
        <v>76</v>
      </c>
      <c r="BK122" s="150">
        <f t="shared" si="9"/>
        <v>0</v>
      </c>
      <c r="BL122" s="19" t="s">
        <v>3700</v>
      </c>
      <c r="BM122" s="149" t="s">
        <v>4460</v>
      </c>
    </row>
    <row r="123" spans="2:65" s="1" customFormat="1" ht="16.5" customHeight="1">
      <c r="B123" s="137"/>
      <c r="C123" s="177" t="s">
        <v>98</v>
      </c>
      <c r="D123" s="177" t="s">
        <v>513</v>
      </c>
      <c r="E123" s="178" t="s">
        <v>4461</v>
      </c>
      <c r="F123" s="179" t="s">
        <v>4462</v>
      </c>
      <c r="G123" s="180" t="s">
        <v>664</v>
      </c>
      <c r="H123" s="181">
        <v>6</v>
      </c>
      <c r="I123" s="182"/>
      <c r="J123" s="183">
        <f t="shared" si="0"/>
        <v>0</v>
      </c>
      <c r="K123" s="179" t="s">
        <v>665</v>
      </c>
      <c r="L123" s="184"/>
      <c r="M123" s="185" t="s">
        <v>3</v>
      </c>
      <c r="N123" s="186" t="s">
        <v>43</v>
      </c>
      <c r="P123" s="147">
        <f t="shared" si="1"/>
        <v>0</v>
      </c>
      <c r="Q123" s="147">
        <v>0</v>
      </c>
      <c r="R123" s="147">
        <f t="shared" si="2"/>
        <v>0</v>
      </c>
      <c r="S123" s="147">
        <v>0</v>
      </c>
      <c r="T123" s="148">
        <f t="shared" si="3"/>
        <v>0</v>
      </c>
      <c r="AR123" s="149" t="s">
        <v>3700</v>
      </c>
      <c r="AT123" s="149" t="s">
        <v>513</v>
      </c>
      <c r="AU123" s="149" t="s">
        <v>80</v>
      </c>
      <c r="AY123" s="19" t="s">
        <v>408</v>
      </c>
      <c r="BE123" s="150">
        <f t="shared" si="4"/>
        <v>0</v>
      </c>
      <c r="BF123" s="150">
        <f t="shared" si="5"/>
        <v>0</v>
      </c>
      <c r="BG123" s="150">
        <f t="shared" si="6"/>
        <v>0</v>
      </c>
      <c r="BH123" s="150">
        <f t="shared" si="7"/>
        <v>0</v>
      </c>
      <c r="BI123" s="150">
        <f t="shared" si="8"/>
        <v>0</v>
      </c>
      <c r="BJ123" s="19" t="s">
        <v>76</v>
      </c>
      <c r="BK123" s="150">
        <f t="shared" si="9"/>
        <v>0</v>
      </c>
      <c r="BL123" s="19" t="s">
        <v>3700</v>
      </c>
      <c r="BM123" s="149" t="s">
        <v>4463</v>
      </c>
    </row>
    <row r="124" spans="2:65" s="1" customFormat="1" ht="16.5" customHeight="1">
      <c r="B124" s="137"/>
      <c r="C124" s="177" t="s">
        <v>520</v>
      </c>
      <c r="D124" s="177" t="s">
        <v>513</v>
      </c>
      <c r="E124" s="178" t="s">
        <v>4464</v>
      </c>
      <c r="F124" s="179" t="s">
        <v>4465</v>
      </c>
      <c r="G124" s="180" t="s">
        <v>664</v>
      </c>
      <c r="H124" s="181">
        <v>11</v>
      </c>
      <c r="I124" s="182"/>
      <c r="J124" s="183">
        <f t="shared" si="0"/>
        <v>0</v>
      </c>
      <c r="K124" s="179" t="s">
        <v>665</v>
      </c>
      <c r="L124" s="184"/>
      <c r="M124" s="185" t="s">
        <v>3</v>
      </c>
      <c r="N124" s="186" t="s">
        <v>43</v>
      </c>
      <c r="P124" s="147">
        <f t="shared" si="1"/>
        <v>0</v>
      </c>
      <c r="Q124" s="147">
        <v>0</v>
      </c>
      <c r="R124" s="147">
        <f t="shared" si="2"/>
        <v>0</v>
      </c>
      <c r="S124" s="147">
        <v>0</v>
      </c>
      <c r="T124" s="148">
        <f t="shared" si="3"/>
        <v>0</v>
      </c>
      <c r="AR124" s="149" t="s">
        <v>3700</v>
      </c>
      <c r="AT124" s="149" t="s">
        <v>513</v>
      </c>
      <c r="AU124" s="149" t="s">
        <v>80</v>
      </c>
      <c r="AY124" s="19" t="s">
        <v>408</v>
      </c>
      <c r="BE124" s="150">
        <f t="shared" si="4"/>
        <v>0</v>
      </c>
      <c r="BF124" s="150">
        <f t="shared" si="5"/>
        <v>0</v>
      </c>
      <c r="BG124" s="150">
        <f t="shared" si="6"/>
        <v>0</v>
      </c>
      <c r="BH124" s="150">
        <f t="shared" si="7"/>
        <v>0</v>
      </c>
      <c r="BI124" s="150">
        <f t="shared" si="8"/>
        <v>0</v>
      </c>
      <c r="BJ124" s="19" t="s">
        <v>76</v>
      </c>
      <c r="BK124" s="150">
        <f t="shared" si="9"/>
        <v>0</v>
      </c>
      <c r="BL124" s="19" t="s">
        <v>3700</v>
      </c>
      <c r="BM124" s="149" t="s">
        <v>4466</v>
      </c>
    </row>
    <row r="125" spans="2:65" s="1" customFormat="1" ht="16.5" customHeight="1">
      <c r="B125" s="137"/>
      <c r="C125" s="177" t="s">
        <v>528</v>
      </c>
      <c r="D125" s="177" t="s">
        <v>513</v>
      </c>
      <c r="E125" s="178" t="s">
        <v>4467</v>
      </c>
      <c r="F125" s="179" t="s">
        <v>4468</v>
      </c>
      <c r="G125" s="180" t="s">
        <v>664</v>
      </c>
      <c r="H125" s="181">
        <v>1</v>
      </c>
      <c r="I125" s="182"/>
      <c r="J125" s="183">
        <f t="shared" si="0"/>
        <v>0</v>
      </c>
      <c r="K125" s="179" t="s">
        <v>665</v>
      </c>
      <c r="L125" s="184"/>
      <c r="M125" s="185" t="s">
        <v>3</v>
      </c>
      <c r="N125" s="186" t="s">
        <v>43</v>
      </c>
      <c r="P125" s="147">
        <f t="shared" si="1"/>
        <v>0</v>
      </c>
      <c r="Q125" s="147">
        <v>0</v>
      </c>
      <c r="R125" s="147">
        <f t="shared" si="2"/>
        <v>0</v>
      </c>
      <c r="S125" s="147">
        <v>0</v>
      </c>
      <c r="T125" s="148">
        <f t="shared" si="3"/>
        <v>0</v>
      </c>
      <c r="AR125" s="149" t="s">
        <v>3700</v>
      </c>
      <c r="AT125" s="149" t="s">
        <v>513</v>
      </c>
      <c r="AU125" s="149" t="s">
        <v>80</v>
      </c>
      <c r="AY125" s="19" t="s">
        <v>408</v>
      </c>
      <c r="BE125" s="150">
        <f t="shared" si="4"/>
        <v>0</v>
      </c>
      <c r="BF125" s="150">
        <f t="shared" si="5"/>
        <v>0</v>
      </c>
      <c r="BG125" s="150">
        <f t="shared" si="6"/>
        <v>0</v>
      </c>
      <c r="BH125" s="150">
        <f t="shared" si="7"/>
        <v>0</v>
      </c>
      <c r="BI125" s="150">
        <f t="shared" si="8"/>
        <v>0</v>
      </c>
      <c r="BJ125" s="19" t="s">
        <v>76</v>
      </c>
      <c r="BK125" s="150">
        <f t="shared" si="9"/>
        <v>0</v>
      </c>
      <c r="BL125" s="19" t="s">
        <v>3700</v>
      </c>
      <c r="BM125" s="149" t="s">
        <v>4469</v>
      </c>
    </row>
    <row r="126" spans="2:65" s="1" customFormat="1" ht="16.5" customHeight="1">
      <c r="B126" s="137"/>
      <c r="C126" s="177" t="s">
        <v>533</v>
      </c>
      <c r="D126" s="177" t="s">
        <v>513</v>
      </c>
      <c r="E126" s="178" t="s">
        <v>4470</v>
      </c>
      <c r="F126" s="179" t="s">
        <v>4471</v>
      </c>
      <c r="G126" s="180" t="s">
        <v>664</v>
      </c>
      <c r="H126" s="181">
        <v>13</v>
      </c>
      <c r="I126" s="182"/>
      <c r="J126" s="183">
        <f t="shared" si="0"/>
        <v>0</v>
      </c>
      <c r="K126" s="179" t="s">
        <v>665</v>
      </c>
      <c r="L126" s="184"/>
      <c r="M126" s="185" t="s">
        <v>3</v>
      </c>
      <c r="N126" s="186" t="s">
        <v>43</v>
      </c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AR126" s="149" t="s">
        <v>3700</v>
      </c>
      <c r="AT126" s="149" t="s">
        <v>513</v>
      </c>
      <c r="AU126" s="149" t="s">
        <v>80</v>
      </c>
      <c r="AY126" s="19" t="s">
        <v>408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9" t="s">
        <v>76</v>
      </c>
      <c r="BK126" s="150">
        <f t="shared" si="9"/>
        <v>0</v>
      </c>
      <c r="BL126" s="19" t="s">
        <v>3700</v>
      </c>
      <c r="BM126" s="149" t="s">
        <v>4472</v>
      </c>
    </row>
    <row r="127" spans="2:65" s="1" customFormat="1" ht="16.5" customHeight="1">
      <c r="B127" s="137"/>
      <c r="C127" s="177" t="s">
        <v>526</v>
      </c>
      <c r="D127" s="177" t="s">
        <v>513</v>
      </c>
      <c r="E127" s="178" t="s">
        <v>4473</v>
      </c>
      <c r="F127" s="179" t="s">
        <v>4474</v>
      </c>
      <c r="G127" s="180" t="s">
        <v>664</v>
      </c>
      <c r="H127" s="181">
        <v>4</v>
      </c>
      <c r="I127" s="182"/>
      <c r="J127" s="183">
        <f t="shared" si="0"/>
        <v>0</v>
      </c>
      <c r="K127" s="179" t="s">
        <v>665</v>
      </c>
      <c r="L127" s="184"/>
      <c r="M127" s="185" t="s">
        <v>3</v>
      </c>
      <c r="N127" s="186" t="s">
        <v>43</v>
      </c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AR127" s="149" t="s">
        <v>3700</v>
      </c>
      <c r="AT127" s="149" t="s">
        <v>513</v>
      </c>
      <c r="AU127" s="149" t="s">
        <v>80</v>
      </c>
      <c r="AY127" s="19" t="s">
        <v>408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9" t="s">
        <v>76</v>
      </c>
      <c r="BK127" s="150">
        <f t="shared" si="9"/>
        <v>0</v>
      </c>
      <c r="BL127" s="19" t="s">
        <v>3700</v>
      </c>
      <c r="BM127" s="149" t="s">
        <v>4475</v>
      </c>
    </row>
    <row r="128" spans="2:65" s="1" customFormat="1" ht="21.75" customHeight="1">
      <c r="B128" s="137"/>
      <c r="C128" s="177" t="s">
        <v>8</v>
      </c>
      <c r="D128" s="177" t="s">
        <v>513</v>
      </c>
      <c r="E128" s="178" t="s">
        <v>4476</v>
      </c>
      <c r="F128" s="179" t="s">
        <v>4477</v>
      </c>
      <c r="G128" s="180" t="s">
        <v>4478</v>
      </c>
      <c r="H128" s="181">
        <v>2</v>
      </c>
      <c r="I128" s="182"/>
      <c r="J128" s="183">
        <f t="shared" si="0"/>
        <v>0</v>
      </c>
      <c r="K128" s="179" t="s">
        <v>665</v>
      </c>
      <c r="L128" s="184"/>
      <c r="M128" s="185" t="s">
        <v>3</v>
      </c>
      <c r="N128" s="186" t="s">
        <v>43</v>
      </c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AR128" s="149" t="s">
        <v>3700</v>
      </c>
      <c r="AT128" s="149" t="s">
        <v>513</v>
      </c>
      <c r="AU128" s="149" t="s">
        <v>80</v>
      </c>
      <c r="AY128" s="19" t="s">
        <v>408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9" t="s">
        <v>76</v>
      </c>
      <c r="BK128" s="150">
        <f t="shared" si="9"/>
        <v>0</v>
      </c>
      <c r="BL128" s="19" t="s">
        <v>3700</v>
      </c>
      <c r="BM128" s="149" t="s">
        <v>4479</v>
      </c>
    </row>
    <row r="129" spans="2:65" s="1" customFormat="1" ht="21.75" customHeight="1">
      <c r="B129" s="137"/>
      <c r="C129" s="177" t="s">
        <v>518</v>
      </c>
      <c r="D129" s="177" t="s">
        <v>513</v>
      </c>
      <c r="E129" s="178" t="s">
        <v>4480</v>
      </c>
      <c r="F129" s="179" t="s">
        <v>4481</v>
      </c>
      <c r="G129" s="180" t="s">
        <v>4478</v>
      </c>
      <c r="H129" s="181">
        <v>2</v>
      </c>
      <c r="I129" s="182"/>
      <c r="J129" s="183">
        <f t="shared" si="0"/>
        <v>0</v>
      </c>
      <c r="K129" s="179" t="s">
        <v>665</v>
      </c>
      <c r="L129" s="184"/>
      <c r="M129" s="185" t="s">
        <v>3</v>
      </c>
      <c r="N129" s="186" t="s">
        <v>43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AR129" s="149" t="s">
        <v>3700</v>
      </c>
      <c r="AT129" s="149" t="s">
        <v>513</v>
      </c>
      <c r="AU129" s="149" t="s">
        <v>80</v>
      </c>
      <c r="AY129" s="19" t="s">
        <v>408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9" t="s">
        <v>76</v>
      </c>
      <c r="BK129" s="150">
        <f t="shared" si="9"/>
        <v>0</v>
      </c>
      <c r="BL129" s="19" t="s">
        <v>3700</v>
      </c>
      <c r="BM129" s="149" t="s">
        <v>4482</v>
      </c>
    </row>
    <row r="130" spans="2:65" s="1" customFormat="1" ht="16.5" customHeight="1">
      <c r="B130" s="137"/>
      <c r="C130" s="177" t="s">
        <v>558</v>
      </c>
      <c r="D130" s="177" t="s">
        <v>513</v>
      </c>
      <c r="E130" s="178" t="s">
        <v>4483</v>
      </c>
      <c r="F130" s="179" t="s">
        <v>4484</v>
      </c>
      <c r="G130" s="180" t="s">
        <v>664</v>
      </c>
      <c r="H130" s="181">
        <v>4</v>
      </c>
      <c r="I130" s="182"/>
      <c r="J130" s="183">
        <f t="shared" si="0"/>
        <v>0</v>
      </c>
      <c r="K130" s="179" t="s">
        <v>665</v>
      </c>
      <c r="L130" s="184"/>
      <c r="M130" s="185" t="s">
        <v>3</v>
      </c>
      <c r="N130" s="186" t="s">
        <v>43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AR130" s="149" t="s">
        <v>3700</v>
      </c>
      <c r="AT130" s="149" t="s">
        <v>513</v>
      </c>
      <c r="AU130" s="149" t="s">
        <v>80</v>
      </c>
      <c r="AY130" s="19" t="s">
        <v>408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9" t="s">
        <v>76</v>
      </c>
      <c r="BK130" s="150">
        <f t="shared" si="9"/>
        <v>0</v>
      </c>
      <c r="BL130" s="19" t="s">
        <v>3700</v>
      </c>
      <c r="BM130" s="149" t="s">
        <v>4485</v>
      </c>
    </row>
    <row r="131" spans="2:65" s="1" customFormat="1" ht="21.75" customHeight="1">
      <c r="B131" s="137"/>
      <c r="C131" s="177" t="s">
        <v>567</v>
      </c>
      <c r="D131" s="177" t="s">
        <v>513</v>
      </c>
      <c r="E131" s="178" t="s">
        <v>4486</v>
      </c>
      <c r="F131" s="179" t="s">
        <v>4487</v>
      </c>
      <c r="G131" s="180" t="s">
        <v>664</v>
      </c>
      <c r="H131" s="181">
        <v>4</v>
      </c>
      <c r="I131" s="182"/>
      <c r="J131" s="183">
        <f t="shared" si="0"/>
        <v>0</v>
      </c>
      <c r="K131" s="179" t="s">
        <v>665</v>
      </c>
      <c r="L131" s="184"/>
      <c r="M131" s="185" t="s">
        <v>3</v>
      </c>
      <c r="N131" s="186" t="s">
        <v>43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AR131" s="149" t="s">
        <v>3700</v>
      </c>
      <c r="AT131" s="149" t="s">
        <v>513</v>
      </c>
      <c r="AU131" s="149" t="s">
        <v>80</v>
      </c>
      <c r="AY131" s="19" t="s">
        <v>408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9" t="s">
        <v>76</v>
      </c>
      <c r="BK131" s="150">
        <f t="shared" si="9"/>
        <v>0</v>
      </c>
      <c r="BL131" s="19" t="s">
        <v>3700</v>
      </c>
      <c r="BM131" s="149" t="s">
        <v>4488</v>
      </c>
    </row>
    <row r="132" spans="2:65" s="11" customFormat="1" ht="22.8" customHeight="1">
      <c r="B132" s="125"/>
      <c r="D132" s="126" t="s">
        <v>71</v>
      </c>
      <c r="E132" s="135" t="s">
        <v>9</v>
      </c>
      <c r="F132" s="135" t="s">
        <v>4489</v>
      </c>
      <c r="I132" s="128"/>
      <c r="J132" s="136">
        <f>BK132</f>
        <v>0</v>
      </c>
      <c r="L132" s="125"/>
      <c r="M132" s="130"/>
      <c r="P132" s="131">
        <f>SUM(P133:P134)</f>
        <v>0</v>
      </c>
      <c r="R132" s="131">
        <f>SUM(R133:R134)</f>
        <v>0</v>
      </c>
      <c r="T132" s="132">
        <f>SUM(T133:T134)</f>
        <v>0</v>
      </c>
      <c r="AR132" s="126" t="s">
        <v>415</v>
      </c>
      <c r="AT132" s="133" t="s">
        <v>71</v>
      </c>
      <c r="AU132" s="133" t="s">
        <v>76</v>
      </c>
      <c r="AY132" s="126" t="s">
        <v>408</v>
      </c>
      <c r="BK132" s="134">
        <f>SUM(BK133:BK134)</f>
        <v>0</v>
      </c>
    </row>
    <row r="133" spans="2:65" s="1" customFormat="1" ht="16.5" customHeight="1">
      <c r="B133" s="137"/>
      <c r="C133" s="177" t="s">
        <v>574</v>
      </c>
      <c r="D133" s="177" t="s">
        <v>513</v>
      </c>
      <c r="E133" s="178" t="s">
        <v>4490</v>
      </c>
      <c r="F133" s="179" t="s">
        <v>4491</v>
      </c>
      <c r="G133" s="180" t="s">
        <v>664</v>
      </c>
      <c r="H133" s="181">
        <v>1</v>
      </c>
      <c r="I133" s="182"/>
      <c r="J133" s="183">
        <f>ROUND(I133*H133,2)</f>
        <v>0</v>
      </c>
      <c r="K133" s="179" t="s">
        <v>665</v>
      </c>
      <c r="L133" s="184"/>
      <c r="M133" s="185" t="s">
        <v>3</v>
      </c>
      <c r="N133" s="186" t="s">
        <v>43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3700</v>
      </c>
      <c r="AT133" s="149" t="s">
        <v>513</v>
      </c>
      <c r="AU133" s="149" t="s">
        <v>80</v>
      </c>
      <c r="AY133" s="19" t="s">
        <v>408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9" t="s">
        <v>76</v>
      </c>
      <c r="BK133" s="150">
        <f>ROUND(I133*H133,2)</f>
        <v>0</v>
      </c>
      <c r="BL133" s="19" t="s">
        <v>3700</v>
      </c>
      <c r="BM133" s="149" t="s">
        <v>4492</v>
      </c>
    </row>
    <row r="134" spans="2:65" s="1" customFormat="1" ht="16.5" customHeight="1">
      <c r="B134" s="137"/>
      <c r="C134" s="177" t="s">
        <v>580</v>
      </c>
      <c r="D134" s="177" t="s">
        <v>513</v>
      </c>
      <c r="E134" s="178" t="s">
        <v>4493</v>
      </c>
      <c r="F134" s="179" t="s">
        <v>4494</v>
      </c>
      <c r="G134" s="180" t="s">
        <v>664</v>
      </c>
      <c r="H134" s="181">
        <v>1</v>
      </c>
      <c r="I134" s="182"/>
      <c r="J134" s="183">
        <f>ROUND(I134*H134,2)</f>
        <v>0</v>
      </c>
      <c r="K134" s="179" t="s">
        <v>665</v>
      </c>
      <c r="L134" s="184"/>
      <c r="M134" s="185" t="s">
        <v>3</v>
      </c>
      <c r="N134" s="186" t="s">
        <v>43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3700</v>
      </c>
      <c r="AT134" s="149" t="s">
        <v>513</v>
      </c>
      <c r="AU134" s="149" t="s">
        <v>80</v>
      </c>
      <c r="AY134" s="19" t="s">
        <v>408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9" t="s">
        <v>76</v>
      </c>
      <c r="BK134" s="150">
        <f>ROUND(I134*H134,2)</f>
        <v>0</v>
      </c>
      <c r="BL134" s="19" t="s">
        <v>3700</v>
      </c>
      <c r="BM134" s="149" t="s">
        <v>4495</v>
      </c>
    </row>
    <row r="135" spans="2:65" s="11" customFormat="1" ht="22.8" customHeight="1">
      <c r="B135" s="125"/>
      <c r="D135" s="126" t="s">
        <v>71</v>
      </c>
      <c r="E135" s="135" t="s">
        <v>89</v>
      </c>
      <c r="F135" s="135" t="s">
        <v>4496</v>
      </c>
      <c r="I135" s="128"/>
      <c r="J135" s="136">
        <f>BK135</f>
        <v>0</v>
      </c>
      <c r="L135" s="125"/>
      <c r="M135" s="130"/>
      <c r="P135" s="131">
        <f>SUM(P136:P140)</f>
        <v>0</v>
      </c>
      <c r="R135" s="131">
        <f>SUM(R136:R140)</f>
        <v>0</v>
      </c>
      <c r="T135" s="132">
        <f>SUM(T136:T140)</f>
        <v>0</v>
      </c>
      <c r="AR135" s="126" t="s">
        <v>415</v>
      </c>
      <c r="AT135" s="133" t="s">
        <v>71</v>
      </c>
      <c r="AU135" s="133" t="s">
        <v>76</v>
      </c>
      <c r="AY135" s="126" t="s">
        <v>408</v>
      </c>
      <c r="BK135" s="134">
        <f>SUM(BK136:BK140)</f>
        <v>0</v>
      </c>
    </row>
    <row r="136" spans="2:65" s="1" customFormat="1" ht="16.5" customHeight="1">
      <c r="B136" s="137"/>
      <c r="C136" s="177" t="s">
        <v>585</v>
      </c>
      <c r="D136" s="177" t="s">
        <v>513</v>
      </c>
      <c r="E136" s="178" t="s">
        <v>4497</v>
      </c>
      <c r="F136" s="179" t="s">
        <v>4498</v>
      </c>
      <c r="G136" s="180" t="s">
        <v>664</v>
      </c>
      <c r="H136" s="181">
        <v>18</v>
      </c>
      <c r="I136" s="182"/>
      <c r="J136" s="183">
        <f>ROUND(I136*H136,2)</f>
        <v>0</v>
      </c>
      <c r="K136" s="179" t="s">
        <v>665</v>
      </c>
      <c r="L136" s="184"/>
      <c r="M136" s="185" t="s">
        <v>3</v>
      </c>
      <c r="N136" s="186" t="s">
        <v>43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3700</v>
      </c>
      <c r="AT136" s="149" t="s">
        <v>513</v>
      </c>
      <c r="AU136" s="149" t="s">
        <v>80</v>
      </c>
      <c r="AY136" s="19" t="s">
        <v>408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9" t="s">
        <v>76</v>
      </c>
      <c r="BK136" s="150">
        <f>ROUND(I136*H136,2)</f>
        <v>0</v>
      </c>
      <c r="BL136" s="19" t="s">
        <v>3700</v>
      </c>
      <c r="BM136" s="149" t="s">
        <v>4499</v>
      </c>
    </row>
    <row r="137" spans="2:65" s="1" customFormat="1" ht="16.5" customHeight="1">
      <c r="B137" s="137"/>
      <c r="C137" s="177" t="s">
        <v>593</v>
      </c>
      <c r="D137" s="177" t="s">
        <v>513</v>
      </c>
      <c r="E137" s="178" t="s">
        <v>4500</v>
      </c>
      <c r="F137" s="179" t="s">
        <v>4501</v>
      </c>
      <c r="G137" s="180" t="s">
        <v>664</v>
      </c>
      <c r="H137" s="181">
        <v>1</v>
      </c>
      <c r="I137" s="182"/>
      <c r="J137" s="183">
        <f>ROUND(I137*H137,2)</f>
        <v>0</v>
      </c>
      <c r="K137" s="179" t="s">
        <v>665</v>
      </c>
      <c r="L137" s="184"/>
      <c r="M137" s="185" t="s">
        <v>3</v>
      </c>
      <c r="N137" s="186" t="s">
        <v>43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3700</v>
      </c>
      <c r="AT137" s="149" t="s">
        <v>513</v>
      </c>
      <c r="AU137" s="149" t="s">
        <v>80</v>
      </c>
      <c r="AY137" s="19" t="s">
        <v>408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9" t="s">
        <v>76</v>
      </c>
      <c r="BK137" s="150">
        <f>ROUND(I137*H137,2)</f>
        <v>0</v>
      </c>
      <c r="BL137" s="19" t="s">
        <v>3700</v>
      </c>
      <c r="BM137" s="149" t="s">
        <v>4502</v>
      </c>
    </row>
    <row r="138" spans="2:65" s="1" customFormat="1" ht="21.75" customHeight="1">
      <c r="B138" s="137"/>
      <c r="C138" s="177" t="s">
        <v>599</v>
      </c>
      <c r="D138" s="177" t="s">
        <v>513</v>
      </c>
      <c r="E138" s="178" t="s">
        <v>4503</v>
      </c>
      <c r="F138" s="179" t="s">
        <v>4504</v>
      </c>
      <c r="G138" s="180" t="s">
        <v>2619</v>
      </c>
      <c r="H138" s="181">
        <v>18</v>
      </c>
      <c r="I138" s="182"/>
      <c r="J138" s="183">
        <f>ROUND(I138*H138,2)</f>
        <v>0</v>
      </c>
      <c r="K138" s="179" t="s">
        <v>665</v>
      </c>
      <c r="L138" s="184"/>
      <c r="M138" s="185" t="s">
        <v>3</v>
      </c>
      <c r="N138" s="186" t="s">
        <v>43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3700</v>
      </c>
      <c r="AT138" s="149" t="s">
        <v>513</v>
      </c>
      <c r="AU138" s="149" t="s">
        <v>80</v>
      </c>
      <c r="AY138" s="19" t="s">
        <v>408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9" t="s">
        <v>76</v>
      </c>
      <c r="BK138" s="150">
        <f>ROUND(I138*H138,2)</f>
        <v>0</v>
      </c>
      <c r="BL138" s="19" t="s">
        <v>3700</v>
      </c>
      <c r="BM138" s="149" t="s">
        <v>4505</v>
      </c>
    </row>
    <row r="139" spans="2:65" s="1" customFormat="1" ht="21.75" customHeight="1">
      <c r="B139" s="137"/>
      <c r="C139" s="177" t="s">
        <v>604</v>
      </c>
      <c r="D139" s="177" t="s">
        <v>513</v>
      </c>
      <c r="E139" s="178" t="s">
        <v>4506</v>
      </c>
      <c r="F139" s="179" t="s">
        <v>4507</v>
      </c>
      <c r="G139" s="180" t="s">
        <v>2619</v>
      </c>
      <c r="H139" s="181">
        <v>1</v>
      </c>
      <c r="I139" s="182"/>
      <c r="J139" s="183">
        <f>ROUND(I139*H139,2)</f>
        <v>0</v>
      </c>
      <c r="K139" s="179" t="s">
        <v>665</v>
      </c>
      <c r="L139" s="184"/>
      <c r="M139" s="185" t="s">
        <v>3</v>
      </c>
      <c r="N139" s="186" t="s">
        <v>43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3700</v>
      </c>
      <c r="AT139" s="149" t="s">
        <v>513</v>
      </c>
      <c r="AU139" s="149" t="s">
        <v>80</v>
      </c>
      <c r="AY139" s="19" t="s">
        <v>408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9" t="s">
        <v>76</v>
      </c>
      <c r="BK139" s="150">
        <f>ROUND(I139*H139,2)</f>
        <v>0</v>
      </c>
      <c r="BL139" s="19" t="s">
        <v>3700</v>
      </c>
      <c r="BM139" s="149" t="s">
        <v>4508</v>
      </c>
    </row>
    <row r="140" spans="2:65" s="1" customFormat="1" ht="16.5" customHeight="1">
      <c r="B140" s="137"/>
      <c r="C140" s="177" t="s">
        <v>609</v>
      </c>
      <c r="D140" s="177" t="s">
        <v>513</v>
      </c>
      <c r="E140" s="178" t="s">
        <v>4509</v>
      </c>
      <c r="F140" s="179" t="s">
        <v>4510</v>
      </c>
      <c r="G140" s="180" t="s">
        <v>4478</v>
      </c>
      <c r="H140" s="181">
        <v>1</v>
      </c>
      <c r="I140" s="182"/>
      <c r="J140" s="183">
        <f>ROUND(I140*H140,2)</f>
        <v>0</v>
      </c>
      <c r="K140" s="179" t="s">
        <v>665</v>
      </c>
      <c r="L140" s="184"/>
      <c r="M140" s="185" t="s">
        <v>3</v>
      </c>
      <c r="N140" s="186" t="s">
        <v>43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3700</v>
      </c>
      <c r="AT140" s="149" t="s">
        <v>513</v>
      </c>
      <c r="AU140" s="149" t="s">
        <v>80</v>
      </c>
      <c r="AY140" s="19" t="s">
        <v>408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9" t="s">
        <v>76</v>
      </c>
      <c r="BK140" s="150">
        <f>ROUND(I140*H140,2)</f>
        <v>0</v>
      </c>
      <c r="BL140" s="19" t="s">
        <v>3700</v>
      </c>
      <c r="BM140" s="149" t="s">
        <v>4511</v>
      </c>
    </row>
    <row r="141" spans="2:65" s="11" customFormat="1" ht="25.95" customHeight="1">
      <c r="B141" s="125"/>
      <c r="D141" s="126" t="s">
        <v>71</v>
      </c>
      <c r="E141" s="127" t="s">
        <v>80</v>
      </c>
      <c r="F141" s="127" t="s">
        <v>4512</v>
      </c>
      <c r="I141" s="128"/>
      <c r="J141" s="129">
        <f>BK141</f>
        <v>0</v>
      </c>
      <c r="L141" s="125"/>
      <c r="M141" s="130"/>
      <c r="P141" s="131">
        <f>P142+P192+P203+P211+P220</f>
        <v>0</v>
      </c>
      <c r="R141" s="131">
        <f>R142+R192+R203+R211+R220</f>
        <v>0</v>
      </c>
      <c r="T141" s="132">
        <f>T142+T192+T203+T211+T220</f>
        <v>0</v>
      </c>
      <c r="AR141" s="126" t="s">
        <v>415</v>
      </c>
      <c r="AT141" s="133" t="s">
        <v>71</v>
      </c>
      <c r="AU141" s="133" t="s">
        <v>72</v>
      </c>
      <c r="AY141" s="126" t="s">
        <v>408</v>
      </c>
      <c r="BK141" s="134">
        <f>BK142+BK192+BK203+BK211+BK220</f>
        <v>0</v>
      </c>
    </row>
    <row r="142" spans="2:65" s="11" customFormat="1" ht="22.8" customHeight="1">
      <c r="B142" s="125"/>
      <c r="D142" s="126" t="s">
        <v>71</v>
      </c>
      <c r="E142" s="135" t="s">
        <v>8</v>
      </c>
      <c r="F142" s="135" t="s">
        <v>4415</v>
      </c>
      <c r="I142" s="128"/>
      <c r="J142" s="136">
        <f>BK142</f>
        <v>0</v>
      </c>
      <c r="L142" s="125"/>
      <c r="M142" s="130"/>
      <c r="P142" s="131">
        <f>SUM(P143:P191)</f>
        <v>0</v>
      </c>
      <c r="R142" s="131">
        <f>SUM(R143:R191)</f>
        <v>0</v>
      </c>
      <c r="T142" s="132">
        <f>SUM(T143:T191)</f>
        <v>0</v>
      </c>
      <c r="AR142" s="126" t="s">
        <v>415</v>
      </c>
      <c r="AT142" s="133" t="s">
        <v>71</v>
      </c>
      <c r="AU142" s="133" t="s">
        <v>76</v>
      </c>
      <c r="AY142" s="126" t="s">
        <v>408</v>
      </c>
      <c r="BK142" s="134">
        <f>SUM(BK143:BK191)</f>
        <v>0</v>
      </c>
    </row>
    <row r="143" spans="2:65" s="1" customFormat="1" ht="16.5" customHeight="1">
      <c r="B143" s="137"/>
      <c r="C143" s="177" t="s">
        <v>616</v>
      </c>
      <c r="D143" s="177" t="s">
        <v>513</v>
      </c>
      <c r="E143" s="178" t="s">
        <v>4513</v>
      </c>
      <c r="F143" s="179" t="s">
        <v>4514</v>
      </c>
      <c r="G143" s="180" t="s">
        <v>664</v>
      </c>
      <c r="H143" s="181">
        <v>1</v>
      </c>
      <c r="I143" s="182"/>
      <c r="J143" s="183">
        <f t="shared" ref="J143:J174" si="10">ROUND(I143*H143,2)</f>
        <v>0</v>
      </c>
      <c r="K143" s="179" t="s">
        <v>665</v>
      </c>
      <c r="L143" s="184"/>
      <c r="M143" s="185" t="s">
        <v>3</v>
      </c>
      <c r="N143" s="186" t="s">
        <v>43</v>
      </c>
      <c r="P143" s="147">
        <f t="shared" ref="P143:P174" si="11">O143*H143</f>
        <v>0</v>
      </c>
      <c r="Q143" s="147">
        <v>0</v>
      </c>
      <c r="R143" s="147">
        <f t="shared" ref="R143:R174" si="12">Q143*H143</f>
        <v>0</v>
      </c>
      <c r="S143" s="147">
        <v>0</v>
      </c>
      <c r="T143" s="148">
        <f t="shared" ref="T143:T174" si="13">S143*H143</f>
        <v>0</v>
      </c>
      <c r="AR143" s="149" t="s">
        <v>3700</v>
      </c>
      <c r="AT143" s="149" t="s">
        <v>513</v>
      </c>
      <c r="AU143" s="149" t="s">
        <v>80</v>
      </c>
      <c r="AY143" s="19" t="s">
        <v>408</v>
      </c>
      <c r="BE143" s="150">
        <f t="shared" ref="BE143:BE174" si="14">IF(N143="základní",J143,0)</f>
        <v>0</v>
      </c>
      <c r="BF143" s="150">
        <f t="shared" ref="BF143:BF174" si="15">IF(N143="snížená",J143,0)</f>
        <v>0</v>
      </c>
      <c r="BG143" s="150">
        <f t="shared" ref="BG143:BG174" si="16">IF(N143="zákl. přenesená",J143,0)</f>
        <v>0</v>
      </c>
      <c r="BH143" s="150">
        <f t="shared" ref="BH143:BH174" si="17">IF(N143="sníž. přenesená",J143,0)</f>
        <v>0</v>
      </c>
      <c r="BI143" s="150">
        <f t="shared" ref="BI143:BI174" si="18">IF(N143="nulová",J143,0)</f>
        <v>0</v>
      </c>
      <c r="BJ143" s="19" t="s">
        <v>76</v>
      </c>
      <c r="BK143" s="150">
        <f t="shared" ref="BK143:BK174" si="19">ROUND(I143*H143,2)</f>
        <v>0</v>
      </c>
      <c r="BL143" s="19" t="s">
        <v>3700</v>
      </c>
      <c r="BM143" s="149" t="s">
        <v>4515</v>
      </c>
    </row>
    <row r="144" spans="2:65" s="1" customFormat="1" ht="16.5" customHeight="1">
      <c r="B144" s="137"/>
      <c r="C144" s="177" t="s">
        <v>621</v>
      </c>
      <c r="D144" s="177" t="s">
        <v>513</v>
      </c>
      <c r="E144" s="178" t="s">
        <v>4516</v>
      </c>
      <c r="F144" s="179" t="s">
        <v>4517</v>
      </c>
      <c r="G144" s="180" t="s">
        <v>664</v>
      </c>
      <c r="H144" s="181">
        <v>1</v>
      </c>
      <c r="I144" s="182"/>
      <c r="J144" s="183">
        <f t="shared" si="10"/>
        <v>0</v>
      </c>
      <c r="K144" s="179" t="s">
        <v>665</v>
      </c>
      <c r="L144" s="184"/>
      <c r="M144" s="185" t="s">
        <v>3</v>
      </c>
      <c r="N144" s="186" t="s">
        <v>43</v>
      </c>
      <c r="P144" s="147">
        <f t="shared" si="11"/>
        <v>0</v>
      </c>
      <c r="Q144" s="147">
        <v>0</v>
      </c>
      <c r="R144" s="147">
        <f t="shared" si="12"/>
        <v>0</v>
      </c>
      <c r="S144" s="147">
        <v>0</v>
      </c>
      <c r="T144" s="148">
        <f t="shared" si="13"/>
        <v>0</v>
      </c>
      <c r="AR144" s="149" t="s">
        <v>3700</v>
      </c>
      <c r="AT144" s="149" t="s">
        <v>513</v>
      </c>
      <c r="AU144" s="149" t="s">
        <v>80</v>
      </c>
      <c r="AY144" s="19" t="s">
        <v>408</v>
      </c>
      <c r="BE144" s="150">
        <f t="shared" si="14"/>
        <v>0</v>
      </c>
      <c r="BF144" s="150">
        <f t="shared" si="15"/>
        <v>0</v>
      </c>
      <c r="BG144" s="150">
        <f t="shared" si="16"/>
        <v>0</v>
      </c>
      <c r="BH144" s="150">
        <f t="shared" si="17"/>
        <v>0</v>
      </c>
      <c r="BI144" s="150">
        <f t="shared" si="18"/>
        <v>0</v>
      </c>
      <c r="BJ144" s="19" t="s">
        <v>76</v>
      </c>
      <c r="BK144" s="150">
        <f t="shared" si="19"/>
        <v>0</v>
      </c>
      <c r="BL144" s="19" t="s">
        <v>3700</v>
      </c>
      <c r="BM144" s="149" t="s">
        <v>4518</v>
      </c>
    </row>
    <row r="145" spans="2:65" s="1" customFormat="1" ht="16.5" customHeight="1">
      <c r="B145" s="137"/>
      <c r="C145" s="177" t="s">
        <v>626</v>
      </c>
      <c r="D145" s="177" t="s">
        <v>513</v>
      </c>
      <c r="E145" s="178" t="s">
        <v>4519</v>
      </c>
      <c r="F145" s="179" t="s">
        <v>4520</v>
      </c>
      <c r="G145" s="180" t="s">
        <v>664</v>
      </c>
      <c r="H145" s="181">
        <v>1</v>
      </c>
      <c r="I145" s="182"/>
      <c r="J145" s="183">
        <f t="shared" si="10"/>
        <v>0</v>
      </c>
      <c r="K145" s="179" t="s">
        <v>665</v>
      </c>
      <c r="L145" s="184"/>
      <c r="M145" s="185" t="s">
        <v>3</v>
      </c>
      <c r="N145" s="186" t="s">
        <v>43</v>
      </c>
      <c r="P145" s="147">
        <f t="shared" si="11"/>
        <v>0</v>
      </c>
      <c r="Q145" s="147">
        <v>0</v>
      </c>
      <c r="R145" s="147">
        <f t="shared" si="12"/>
        <v>0</v>
      </c>
      <c r="S145" s="147">
        <v>0</v>
      </c>
      <c r="T145" s="148">
        <f t="shared" si="13"/>
        <v>0</v>
      </c>
      <c r="AR145" s="149" t="s">
        <v>3700</v>
      </c>
      <c r="AT145" s="149" t="s">
        <v>513</v>
      </c>
      <c r="AU145" s="149" t="s">
        <v>80</v>
      </c>
      <c r="AY145" s="19" t="s">
        <v>408</v>
      </c>
      <c r="BE145" s="150">
        <f t="shared" si="14"/>
        <v>0</v>
      </c>
      <c r="BF145" s="150">
        <f t="shared" si="15"/>
        <v>0</v>
      </c>
      <c r="BG145" s="150">
        <f t="shared" si="16"/>
        <v>0</v>
      </c>
      <c r="BH145" s="150">
        <f t="shared" si="17"/>
        <v>0</v>
      </c>
      <c r="BI145" s="150">
        <f t="shared" si="18"/>
        <v>0</v>
      </c>
      <c r="BJ145" s="19" t="s">
        <v>76</v>
      </c>
      <c r="BK145" s="150">
        <f t="shared" si="19"/>
        <v>0</v>
      </c>
      <c r="BL145" s="19" t="s">
        <v>3700</v>
      </c>
      <c r="BM145" s="149" t="s">
        <v>4521</v>
      </c>
    </row>
    <row r="146" spans="2:65" s="1" customFormat="1" ht="16.5" customHeight="1">
      <c r="B146" s="137"/>
      <c r="C146" s="177" t="s">
        <v>113</v>
      </c>
      <c r="D146" s="177" t="s">
        <v>513</v>
      </c>
      <c r="E146" s="178" t="s">
        <v>4522</v>
      </c>
      <c r="F146" s="179" t="s">
        <v>4523</v>
      </c>
      <c r="G146" s="180" t="s">
        <v>664</v>
      </c>
      <c r="H146" s="181">
        <v>1</v>
      </c>
      <c r="I146" s="182"/>
      <c r="J146" s="183">
        <f t="shared" si="10"/>
        <v>0</v>
      </c>
      <c r="K146" s="179" t="s">
        <v>665</v>
      </c>
      <c r="L146" s="184"/>
      <c r="M146" s="185" t="s">
        <v>3</v>
      </c>
      <c r="N146" s="186" t="s">
        <v>43</v>
      </c>
      <c r="P146" s="147">
        <f t="shared" si="11"/>
        <v>0</v>
      </c>
      <c r="Q146" s="147">
        <v>0</v>
      </c>
      <c r="R146" s="147">
        <f t="shared" si="12"/>
        <v>0</v>
      </c>
      <c r="S146" s="147">
        <v>0</v>
      </c>
      <c r="T146" s="148">
        <f t="shared" si="13"/>
        <v>0</v>
      </c>
      <c r="AR146" s="149" t="s">
        <v>3700</v>
      </c>
      <c r="AT146" s="149" t="s">
        <v>513</v>
      </c>
      <c r="AU146" s="149" t="s">
        <v>80</v>
      </c>
      <c r="AY146" s="19" t="s">
        <v>408</v>
      </c>
      <c r="BE146" s="150">
        <f t="shared" si="14"/>
        <v>0</v>
      </c>
      <c r="BF146" s="150">
        <f t="shared" si="15"/>
        <v>0</v>
      </c>
      <c r="BG146" s="150">
        <f t="shared" si="16"/>
        <v>0</v>
      </c>
      <c r="BH146" s="150">
        <f t="shared" si="17"/>
        <v>0</v>
      </c>
      <c r="BI146" s="150">
        <f t="shared" si="18"/>
        <v>0</v>
      </c>
      <c r="BJ146" s="19" t="s">
        <v>76</v>
      </c>
      <c r="BK146" s="150">
        <f t="shared" si="19"/>
        <v>0</v>
      </c>
      <c r="BL146" s="19" t="s">
        <v>3700</v>
      </c>
      <c r="BM146" s="149" t="s">
        <v>4524</v>
      </c>
    </row>
    <row r="147" spans="2:65" s="1" customFormat="1" ht="16.5" customHeight="1">
      <c r="B147" s="137"/>
      <c r="C147" s="177" t="s">
        <v>638</v>
      </c>
      <c r="D147" s="177" t="s">
        <v>513</v>
      </c>
      <c r="E147" s="178" t="s">
        <v>4525</v>
      </c>
      <c r="F147" s="179" t="s">
        <v>4526</v>
      </c>
      <c r="G147" s="180" t="s">
        <v>664</v>
      </c>
      <c r="H147" s="181">
        <v>12</v>
      </c>
      <c r="I147" s="182"/>
      <c r="J147" s="183">
        <f t="shared" si="10"/>
        <v>0</v>
      </c>
      <c r="K147" s="179" t="s">
        <v>665</v>
      </c>
      <c r="L147" s="184"/>
      <c r="M147" s="185" t="s">
        <v>3</v>
      </c>
      <c r="N147" s="186" t="s">
        <v>43</v>
      </c>
      <c r="P147" s="147">
        <f t="shared" si="11"/>
        <v>0</v>
      </c>
      <c r="Q147" s="147">
        <v>0</v>
      </c>
      <c r="R147" s="147">
        <f t="shared" si="12"/>
        <v>0</v>
      </c>
      <c r="S147" s="147">
        <v>0</v>
      </c>
      <c r="T147" s="148">
        <f t="shared" si="13"/>
        <v>0</v>
      </c>
      <c r="AR147" s="149" t="s">
        <v>3700</v>
      </c>
      <c r="AT147" s="149" t="s">
        <v>513</v>
      </c>
      <c r="AU147" s="149" t="s">
        <v>80</v>
      </c>
      <c r="AY147" s="19" t="s">
        <v>408</v>
      </c>
      <c r="BE147" s="150">
        <f t="shared" si="14"/>
        <v>0</v>
      </c>
      <c r="BF147" s="150">
        <f t="shared" si="15"/>
        <v>0</v>
      </c>
      <c r="BG147" s="150">
        <f t="shared" si="16"/>
        <v>0</v>
      </c>
      <c r="BH147" s="150">
        <f t="shared" si="17"/>
        <v>0</v>
      </c>
      <c r="BI147" s="150">
        <f t="shared" si="18"/>
        <v>0</v>
      </c>
      <c r="BJ147" s="19" t="s">
        <v>76</v>
      </c>
      <c r="BK147" s="150">
        <f t="shared" si="19"/>
        <v>0</v>
      </c>
      <c r="BL147" s="19" t="s">
        <v>3700</v>
      </c>
      <c r="BM147" s="149" t="s">
        <v>4527</v>
      </c>
    </row>
    <row r="148" spans="2:65" s="1" customFormat="1" ht="16.5" customHeight="1">
      <c r="B148" s="137"/>
      <c r="C148" s="177" t="s">
        <v>647</v>
      </c>
      <c r="D148" s="177" t="s">
        <v>513</v>
      </c>
      <c r="E148" s="178" t="s">
        <v>4528</v>
      </c>
      <c r="F148" s="179" t="s">
        <v>4529</v>
      </c>
      <c r="G148" s="180" t="s">
        <v>664</v>
      </c>
      <c r="H148" s="181">
        <v>12</v>
      </c>
      <c r="I148" s="182"/>
      <c r="J148" s="183">
        <f t="shared" si="10"/>
        <v>0</v>
      </c>
      <c r="K148" s="179" t="s">
        <v>665</v>
      </c>
      <c r="L148" s="184"/>
      <c r="M148" s="185" t="s">
        <v>3</v>
      </c>
      <c r="N148" s="186" t="s">
        <v>43</v>
      </c>
      <c r="P148" s="147">
        <f t="shared" si="11"/>
        <v>0</v>
      </c>
      <c r="Q148" s="147">
        <v>0</v>
      </c>
      <c r="R148" s="147">
        <f t="shared" si="12"/>
        <v>0</v>
      </c>
      <c r="S148" s="147">
        <v>0</v>
      </c>
      <c r="T148" s="148">
        <f t="shared" si="13"/>
        <v>0</v>
      </c>
      <c r="AR148" s="149" t="s">
        <v>3700</v>
      </c>
      <c r="AT148" s="149" t="s">
        <v>513</v>
      </c>
      <c r="AU148" s="149" t="s">
        <v>80</v>
      </c>
      <c r="AY148" s="19" t="s">
        <v>408</v>
      </c>
      <c r="BE148" s="150">
        <f t="shared" si="14"/>
        <v>0</v>
      </c>
      <c r="BF148" s="150">
        <f t="shared" si="15"/>
        <v>0</v>
      </c>
      <c r="BG148" s="150">
        <f t="shared" si="16"/>
        <v>0</v>
      </c>
      <c r="BH148" s="150">
        <f t="shared" si="17"/>
        <v>0</v>
      </c>
      <c r="BI148" s="150">
        <f t="shared" si="18"/>
        <v>0</v>
      </c>
      <c r="BJ148" s="19" t="s">
        <v>76</v>
      </c>
      <c r="BK148" s="150">
        <f t="shared" si="19"/>
        <v>0</v>
      </c>
      <c r="BL148" s="19" t="s">
        <v>3700</v>
      </c>
      <c r="BM148" s="149" t="s">
        <v>4530</v>
      </c>
    </row>
    <row r="149" spans="2:65" s="1" customFormat="1" ht="16.5" customHeight="1">
      <c r="B149" s="137"/>
      <c r="C149" s="177" t="s">
        <v>655</v>
      </c>
      <c r="D149" s="177" t="s">
        <v>513</v>
      </c>
      <c r="E149" s="178" t="s">
        <v>4531</v>
      </c>
      <c r="F149" s="179" t="s">
        <v>4532</v>
      </c>
      <c r="G149" s="180" t="s">
        <v>664</v>
      </c>
      <c r="H149" s="181">
        <v>10</v>
      </c>
      <c r="I149" s="182"/>
      <c r="J149" s="183">
        <f t="shared" si="10"/>
        <v>0</v>
      </c>
      <c r="K149" s="179" t="s">
        <v>665</v>
      </c>
      <c r="L149" s="184"/>
      <c r="M149" s="185" t="s">
        <v>3</v>
      </c>
      <c r="N149" s="186" t="s">
        <v>43</v>
      </c>
      <c r="P149" s="147">
        <f t="shared" si="11"/>
        <v>0</v>
      </c>
      <c r="Q149" s="147">
        <v>0</v>
      </c>
      <c r="R149" s="147">
        <f t="shared" si="12"/>
        <v>0</v>
      </c>
      <c r="S149" s="147">
        <v>0</v>
      </c>
      <c r="T149" s="148">
        <f t="shared" si="13"/>
        <v>0</v>
      </c>
      <c r="AR149" s="149" t="s">
        <v>3700</v>
      </c>
      <c r="AT149" s="149" t="s">
        <v>513</v>
      </c>
      <c r="AU149" s="149" t="s">
        <v>80</v>
      </c>
      <c r="AY149" s="19" t="s">
        <v>408</v>
      </c>
      <c r="BE149" s="150">
        <f t="shared" si="14"/>
        <v>0</v>
      </c>
      <c r="BF149" s="150">
        <f t="shared" si="15"/>
        <v>0</v>
      </c>
      <c r="BG149" s="150">
        <f t="shared" si="16"/>
        <v>0</v>
      </c>
      <c r="BH149" s="150">
        <f t="shared" si="17"/>
        <v>0</v>
      </c>
      <c r="BI149" s="150">
        <f t="shared" si="18"/>
        <v>0</v>
      </c>
      <c r="BJ149" s="19" t="s">
        <v>76</v>
      </c>
      <c r="BK149" s="150">
        <f t="shared" si="19"/>
        <v>0</v>
      </c>
      <c r="BL149" s="19" t="s">
        <v>3700</v>
      </c>
      <c r="BM149" s="149" t="s">
        <v>4533</v>
      </c>
    </row>
    <row r="150" spans="2:65" s="1" customFormat="1" ht="16.5" customHeight="1">
      <c r="B150" s="137"/>
      <c r="C150" s="177" t="s">
        <v>661</v>
      </c>
      <c r="D150" s="177" t="s">
        <v>513</v>
      </c>
      <c r="E150" s="178" t="s">
        <v>4534</v>
      </c>
      <c r="F150" s="179" t="s">
        <v>4529</v>
      </c>
      <c r="G150" s="180" t="s">
        <v>664</v>
      </c>
      <c r="H150" s="181">
        <v>10</v>
      </c>
      <c r="I150" s="182"/>
      <c r="J150" s="183">
        <f t="shared" si="10"/>
        <v>0</v>
      </c>
      <c r="K150" s="179" t="s">
        <v>665</v>
      </c>
      <c r="L150" s="184"/>
      <c r="M150" s="185" t="s">
        <v>3</v>
      </c>
      <c r="N150" s="186" t="s">
        <v>43</v>
      </c>
      <c r="P150" s="147">
        <f t="shared" si="11"/>
        <v>0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AR150" s="149" t="s">
        <v>3700</v>
      </c>
      <c r="AT150" s="149" t="s">
        <v>513</v>
      </c>
      <c r="AU150" s="149" t="s">
        <v>80</v>
      </c>
      <c r="AY150" s="19" t="s">
        <v>408</v>
      </c>
      <c r="BE150" s="150">
        <f t="shared" si="14"/>
        <v>0</v>
      </c>
      <c r="BF150" s="150">
        <f t="shared" si="15"/>
        <v>0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9" t="s">
        <v>76</v>
      </c>
      <c r="BK150" s="150">
        <f t="shared" si="19"/>
        <v>0</v>
      </c>
      <c r="BL150" s="19" t="s">
        <v>3700</v>
      </c>
      <c r="BM150" s="149" t="s">
        <v>4535</v>
      </c>
    </row>
    <row r="151" spans="2:65" s="1" customFormat="1" ht="16.5" customHeight="1">
      <c r="B151" s="137"/>
      <c r="C151" s="177" t="s">
        <v>196</v>
      </c>
      <c r="D151" s="177" t="s">
        <v>513</v>
      </c>
      <c r="E151" s="178" t="s">
        <v>4536</v>
      </c>
      <c r="F151" s="179" t="s">
        <v>4537</v>
      </c>
      <c r="G151" s="180" t="s">
        <v>664</v>
      </c>
      <c r="H151" s="181">
        <v>2</v>
      </c>
      <c r="I151" s="182"/>
      <c r="J151" s="183">
        <f t="shared" si="10"/>
        <v>0</v>
      </c>
      <c r="K151" s="179" t="s">
        <v>665</v>
      </c>
      <c r="L151" s="184"/>
      <c r="M151" s="185" t="s">
        <v>3</v>
      </c>
      <c r="N151" s="186" t="s">
        <v>43</v>
      </c>
      <c r="P151" s="147">
        <f t="shared" si="11"/>
        <v>0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AR151" s="149" t="s">
        <v>3700</v>
      </c>
      <c r="AT151" s="149" t="s">
        <v>513</v>
      </c>
      <c r="AU151" s="149" t="s">
        <v>80</v>
      </c>
      <c r="AY151" s="19" t="s">
        <v>408</v>
      </c>
      <c r="BE151" s="150">
        <f t="shared" si="14"/>
        <v>0</v>
      </c>
      <c r="BF151" s="150">
        <f t="shared" si="15"/>
        <v>0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9" t="s">
        <v>76</v>
      </c>
      <c r="BK151" s="150">
        <f t="shared" si="19"/>
        <v>0</v>
      </c>
      <c r="BL151" s="19" t="s">
        <v>3700</v>
      </c>
      <c r="BM151" s="149" t="s">
        <v>4538</v>
      </c>
    </row>
    <row r="152" spans="2:65" s="1" customFormat="1" ht="16.5" customHeight="1">
      <c r="B152" s="137"/>
      <c r="C152" s="177" t="s">
        <v>671</v>
      </c>
      <c r="D152" s="177" t="s">
        <v>513</v>
      </c>
      <c r="E152" s="178" t="s">
        <v>4539</v>
      </c>
      <c r="F152" s="179" t="s">
        <v>4529</v>
      </c>
      <c r="G152" s="180" t="s">
        <v>664</v>
      </c>
      <c r="H152" s="181">
        <v>2</v>
      </c>
      <c r="I152" s="182"/>
      <c r="J152" s="183">
        <f t="shared" si="10"/>
        <v>0</v>
      </c>
      <c r="K152" s="179" t="s">
        <v>665</v>
      </c>
      <c r="L152" s="184"/>
      <c r="M152" s="185" t="s">
        <v>3</v>
      </c>
      <c r="N152" s="186" t="s">
        <v>43</v>
      </c>
      <c r="P152" s="147">
        <f t="shared" si="11"/>
        <v>0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AR152" s="149" t="s">
        <v>3700</v>
      </c>
      <c r="AT152" s="149" t="s">
        <v>513</v>
      </c>
      <c r="AU152" s="149" t="s">
        <v>80</v>
      </c>
      <c r="AY152" s="19" t="s">
        <v>408</v>
      </c>
      <c r="BE152" s="150">
        <f t="shared" si="14"/>
        <v>0</v>
      </c>
      <c r="BF152" s="150">
        <f t="shared" si="15"/>
        <v>0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9" t="s">
        <v>76</v>
      </c>
      <c r="BK152" s="150">
        <f t="shared" si="19"/>
        <v>0</v>
      </c>
      <c r="BL152" s="19" t="s">
        <v>3700</v>
      </c>
      <c r="BM152" s="149" t="s">
        <v>4540</v>
      </c>
    </row>
    <row r="153" spans="2:65" s="1" customFormat="1" ht="16.5" customHeight="1">
      <c r="B153" s="137"/>
      <c r="C153" s="177" t="s">
        <v>678</v>
      </c>
      <c r="D153" s="177" t="s">
        <v>513</v>
      </c>
      <c r="E153" s="178" t="s">
        <v>4541</v>
      </c>
      <c r="F153" s="179" t="s">
        <v>4542</v>
      </c>
      <c r="G153" s="180" t="s">
        <v>664</v>
      </c>
      <c r="H153" s="181">
        <v>6</v>
      </c>
      <c r="I153" s="182"/>
      <c r="J153" s="183">
        <f t="shared" si="10"/>
        <v>0</v>
      </c>
      <c r="K153" s="179" t="s">
        <v>665</v>
      </c>
      <c r="L153" s="184"/>
      <c r="M153" s="185" t="s">
        <v>3</v>
      </c>
      <c r="N153" s="186" t="s">
        <v>43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AR153" s="149" t="s">
        <v>3700</v>
      </c>
      <c r="AT153" s="149" t="s">
        <v>513</v>
      </c>
      <c r="AU153" s="149" t="s">
        <v>80</v>
      </c>
      <c r="AY153" s="19" t="s">
        <v>408</v>
      </c>
      <c r="BE153" s="150">
        <f t="shared" si="14"/>
        <v>0</v>
      </c>
      <c r="BF153" s="150">
        <f t="shared" si="15"/>
        <v>0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9" t="s">
        <v>76</v>
      </c>
      <c r="BK153" s="150">
        <f t="shared" si="19"/>
        <v>0</v>
      </c>
      <c r="BL153" s="19" t="s">
        <v>3700</v>
      </c>
      <c r="BM153" s="149" t="s">
        <v>4543</v>
      </c>
    </row>
    <row r="154" spans="2:65" s="1" customFormat="1" ht="16.5" customHeight="1">
      <c r="B154" s="137"/>
      <c r="C154" s="177" t="s">
        <v>683</v>
      </c>
      <c r="D154" s="177" t="s">
        <v>513</v>
      </c>
      <c r="E154" s="178" t="s">
        <v>4544</v>
      </c>
      <c r="F154" s="179" t="s">
        <v>4545</v>
      </c>
      <c r="G154" s="180" t="s">
        <v>664</v>
      </c>
      <c r="H154" s="181">
        <v>6</v>
      </c>
      <c r="I154" s="182"/>
      <c r="J154" s="183">
        <f t="shared" si="10"/>
        <v>0</v>
      </c>
      <c r="K154" s="179" t="s">
        <v>665</v>
      </c>
      <c r="L154" s="184"/>
      <c r="M154" s="185" t="s">
        <v>3</v>
      </c>
      <c r="N154" s="186" t="s">
        <v>43</v>
      </c>
      <c r="P154" s="147">
        <f t="shared" si="11"/>
        <v>0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AR154" s="149" t="s">
        <v>3700</v>
      </c>
      <c r="AT154" s="149" t="s">
        <v>513</v>
      </c>
      <c r="AU154" s="149" t="s">
        <v>80</v>
      </c>
      <c r="AY154" s="19" t="s">
        <v>408</v>
      </c>
      <c r="BE154" s="150">
        <f t="shared" si="14"/>
        <v>0</v>
      </c>
      <c r="BF154" s="150">
        <f t="shared" si="15"/>
        <v>0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9" t="s">
        <v>76</v>
      </c>
      <c r="BK154" s="150">
        <f t="shared" si="19"/>
        <v>0</v>
      </c>
      <c r="BL154" s="19" t="s">
        <v>3700</v>
      </c>
      <c r="BM154" s="149" t="s">
        <v>4546</v>
      </c>
    </row>
    <row r="155" spans="2:65" s="1" customFormat="1" ht="16.5" customHeight="1">
      <c r="B155" s="137"/>
      <c r="C155" s="177" t="s">
        <v>689</v>
      </c>
      <c r="D155" s="177" t="s">
        <v>513</v>
      </c>
      <c r="E155" s="178" t="s">
        <v>4547</v>
      </c>
      <c r="F155" s="179" t="s">
        <v>4548</v>
      </c>
      <c r="G155" s="180" t="s">
        <v>664</v>
      </c>
      <c r="H155" s="181">
        <v>2</v>
      </c>
      <c r="I155" s="182"/>
      <c r="J155" s="183">
        <f t="shared" si="10"/>
        <v>0</v>
      </c>
      <c r="K155" s="179" t="s">
        <v>665</v>
      </c>
      <c r="L155" s="184"/>
      <c r="M155" s="185" t="s">
        <v>3</v>
      </c>
      <c r="N155" s="186" t="s">
        <v>43</v>
      </c>
      <c r="P155" s="147">
        <f t="shared" si="11"/>
        <v>0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AR155" s="149" t="s">
        <v>3700</v>
      </c>
      <c r="AT155" s="149" t="s">
        <v>513</v>
      </c>
      <c r="AU155" s="149" t="s">
        <v>80</v>
      </c>
      <c r="AY155" s="19" t="s">
        <v>408</v>
      </c>
      <c r="BE155" s="150">
        <f t="shared" si="14"/>
        <v>0</v>
      </c>
      <c r="BF155" s="150">
        <f t="shared" si="15"/>
        <v>0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9" t="s">
        <v>76</v>
      </c>
      <c r="BK155" s="150">
        <f t="shared" si="19"/>
        <v>0</v>
      </c>
      <c r="BL155" s="19" t="s">
        <v>3700</v>
      </c>
      <c r="BM155" s="149" t="s">
        <v>4549</v>
      </c>
    </row>
    <row r="156" spans="2:65" s="1" customFormat="1" ht="16.5" customHeight="1">
      <c r="B156" s="137"/>
      <c r="C156" s="177" t="s">
        <v>692</v>
      </c>
      <c r="D156" s="177" t="s">
        <v>513</v>
      </c>
      <c r="E156" s="178" t="s">
        <v>4550</v>
      </c>
      <c r="F156" s="179" t="s">
        <v>4545</v>
      </c>
      <c r="G156" s="180" t="s">
        <v>664</v>
      </c>
      <c r="H156" s="181">
        <v>2</v>
      </c>
      <c r="I156" s="182"/>
      <c r="J156" s="183">
        <f t="shared" si="10"/>
        <v>0</v>
      </c>
      <c r="K156" s="179" t="s">
        <v>665</v>
      </c>
      <c r="L156" s="184"/>
      <c r="M156" s="185" t="s">
        <v>3</v>
      </c>
      <c r="N156" s="186" t="s">
        <v>43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AR156" s="149" t="s">
        <v>3700</v>
      </c>
      <c r="AT156" s="149" t="s">
        <v>513</v>
      </c>
      <c r="AU156" s="149" t="s">
        <v>80</v>
      </c>
      <c r="AY156" s="19" t="s">
        <v>408</v>
      </c>
      <c r="BE156" s="150">
        <f t="shared" si="14"/>
        <v>0</v>
      </c>
      <c r="BF156" s="150">
        <f t="shared" si="15"/>
        <v>0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9" t="s">
        <v>76</v>
      </c>
      <c r="BK156" s="150">
        <f t="shared" si="19"/>
        <v>0</v>
      </c>
      <c r="BL156" s="19" t="s">
        <v>3700</v>
      </c>
      <c r="BM156" s="149" t="s">
        <v>4551</v>
      </c>
    </row>
    <row r="157" spans="2:65" s="1" customFormat="1" ht="21.75" customHeight="1">
      <c r="B157" s="137"/>
      <c r="C157" s="177" t="s">
        <v>698</v>
      </c>
      <c r="D157" s="177" t="s">
        <v>513</v>
      </c>
      <c r="E157" s="178" t="s">
        <v>4552</v>
      </c>
      <c r="F157" s="179" t="s">
        <v>4553</v>
      </c>
      <c r="G157" s="180" t="s">
        <v>664</v>
      </c>
      <c r="H157" s="181">
        <v>10</v>
      </c>
      <c r="I157" s="182"/>
      <c r="J157" s="183">
        <f t="shared" si="10"/>
        <v>0</v>
      </c>
      <c r="K157" s="179" t="s">
        <v>665</v>
      </c>
      <c r="L157" s="184"/>
      <c r="M157" s="185" t="s">
        <v>3</v>
      </c>
      <c r="N157" s="186" t="s">
        <v>43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AR157" s="149" t="s">
        <v>3700</v>
      </c>
      <c r="AT157" s="149" t="s">
        <v>513</v>
      </c>
      <c r="AU157" s="149" t="s">
        <v>80</v>
      </c>
      <c r="AY157" s="19" t="s">
        <v>408</v>
      </c>
      <c r="BE157" s="150">
        <f t="shared" si="14"/>
        <v>0</v>
      </c>
      <c r="BF157" s="150">
        <f t="shared" si="15"/>
        <v>0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9" t="s">
        <v>76</v>
      </c>
      <c r="BK157" s="150">
        <f t="shared" si="19"/>
        <v>0</v>
      </c>
      <c r="BL157" s="19" t="s">
        <v>3700</v>
      </c>
      <c r="BM157" s="149" t="s">
        <v>4554</v>
      </c>
    </row>
    <row r="158" spans="2:65" s="1" customFormat="1" ht="16.5" customHeight="1">
      <c r="B158" s="137"/>
      <c r="C158" s="177" t="s">
        <v>703</v>
      </c>
      <c r="D158" s="177" t="s">
        <v>513</v>
      </c>
      <c r="E158" s="178" t="s">
        <v>4555</v>
      </c>
      <c r="F158" s="179" t="s">
        <v>4556</v>
      </c>
      <c r="G158" s="180" t="s">
        <v>664</v>
      </c>
      <c r="H158" s="181">
        <v>10</v>
      </c>
      <c r="I158" s="182"/>
      <c r="J158" s="183">
        <f t="shared" si="10"/>
        <v>0</v>
      </c>
      <c r="K158" s="179" t="s">
        <v>665</v>
      </c>
      <c r="L158" s="184"/>
      <c r="M158" s="185" t="s">
        <v>3</v>
      </c>
      <c r="N158" s="186" t="s">
        <v>43</v>
      </c>
      <c r="P158" s="147">
        <f t="shared" si="11"/>
        <v>0</v>
      </c>
      <c r="Q158" s="147">
        <v>0</v>
      </c>
      <c r="R158" s="147">
        <f t="shared" si="12"/>
        <v>0</v>
      </c>
      <c r="S158" s="147">
        <v>0</v>
      </c>
      <c r="T158" s="148">
        <f t="shared" si="13"/>
        <v>0</v>
      </c>
      <c r="AR158" s="149" t="s">
        <v>3700</v>
      </c>
      <c r="AT158" s="149" t="s">
        <v>513</v>
      </c>
      <c r="AU158" s="149" t="s">
        <v>80</v>
      </c>
      <c r="AY158" s="19" t="s">
        <v>408</v>
      </c>
      <c r="BE158" s="150">
        <f t="shared" si="14"/>
        <v>0</v>
      </c>
      <c r="BF158" s="150">
        <f t="shared" si="15"/>
        <v>0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9" t="s">
        <v>76</v>
      </c>
      <c r="BK158" s="150">
        <f t="shared" si="19"/>
        <v>0</v>
      </c>
      <c r="BL158" s="19" t="s">
        <v>3700</v>
      </c>
      <c r="BM158" s="149" t="s">
        <v>4557</v>
      </c>
    </row>
    <row r="159" spans="2:65" s="1" customFormat="1" ht="16.5" customHeight="1">
      <c r="B159" s="137"/>
      <c r="C159" s="177" t="s">
        <v>708</v>
      </c>
      <c r="D159" s="177" t="s">
        <v>513</v>
      </c>
      <c r="E159" s="178" t="s">
        <v>4558</v>
      </c>
      <c r="F159" s="179" t="s">
        <v>4559</v>
      </c>
      <c r="G159" s="180" t="s">
        <v>664</v>
      </c>
      <c r="H159" s="181">
        <v>13</v>
      </c>
      <c r="I159" s="182"/>
      <c r="J159" s="183">
        <f t="shared" si="10"/>
        <v>0</v>
      </c>
      <c r="K159" s="179" t="s">
        <v>665</v>
      </c>
      <c r="L159" s="184"/>
      <c r="M159" s="185" t="s">
        <v>3</v>
      </c>
      <c r="N159" s="186" t="s">
        <v>43</v>
      </c>
      <c r="P159" s="147">
        <f t="shared" si="11"/>
        <v>0</v>
      </c>
      <c r="Q159" s="147">
        <v>0</v>
      </c>
      <c r="R159" s="147">
        <f t="shared" si="12"/>
        <v>0</v>
      </c>
      <c r="S159" s="147">
        <v>0</v>
      </c>
      <c r="T159" s="148">
        <f t="shared" si="13"/>
        <v>0</v>
      </c>
      <c r="AR159" s="149" t="s">
        <v>3700</v>
      </c>
      <c r="AT159" s="149" t="s">
        <v>513</v>
      </c>
      <c r="AU159" s="149" t="s">
        <v>80</v>
      </c>
      <c r="AY159" s="19" t="s">
        <v>408</v>
      </c>
      <c r="BE159" s="150">
        <f t="shared" si="14"/>
        <v>0</v>
      </c>
      <c r="BF159" s="150">
        <f t="shared" si="15"/>
        <v>0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9" t="s">
        <v>76</v>
      </c>
      <c r="BK159" s="150">
        <f t="shared" si="19"/>
        <v>0</v>
      </c>
      <c r="BL159" s="19" t="s">
        <v>3700</v>
      </c>
      <c r="BM159" s="149" t="s">
        <v>4560</v>
      </c>
    </row>
    <row r="160" spans="2:65" s="1" customFormat="1" ht="16.5" customHeight="1">
      <c r="B160" s="137"/>
      <c r="C160" s="177" t="s">
        <v>713</v>
      </c>
      <c r="D160" s="177" t="s">
        <v>513</v>
      </c>
      <c r="E160" s="178" t="s">
        <v>4561</v>
      </c>
      <c r="F160" s="179" t="s">
        <v>4562</v>
      </c>
      <c r="G160" s="180" t="s">
        <v>664</v>
      </c>
      <c r="H160" s="181">
        <v>4</v>
      </c>
      <c r="I160" s="182"/>
      <c r="J160" s="183">
        <f t="shared" si="10"/>
        <v>0</v>
      </c>
      <c r="K160" s="179" t="s">
        <v>665</v>
      </c>
      <c r="L160" s="184"/>
      <c r="M160" s="185" t="s">
        <v>3</v>
      </c>
      <c r="N160" s="186" t="s">
        <v>43</v>
      </c>
      <c r="P160" s="147">
        <f t="shared" si="11"/>
        <v>0</v>
      </c>
      <c r="Q160" s="147">
        <v>0</v>
      </c>
      <c r="R160" s="147">
        <f t="shared" si="12"/>
        <v>0</v>
      </c>
      <c r="S160" s="147">
        <v>0</v>
      </c>
      <c r="T160" s="148">
        <f t="shared" si="13"/>
        <v>0</v>
      </c>
      <c r="AR160" s="149" t="s">
        <v>3700</v>
      </c>
      <c r="AT160" s="149" t="s">
        <v>513</v>
      </c>
      <c r="AU160" s="149" t="s">
        <v>80</v>
      </c>
      <c r="AY160" s="19" t="s">
        <v>408</v>
      </c>
      <c r="BE160" s="150">
        <f t="shared" si="14"/>
        <v>0</v>
      </c>
      <c r="BF160" s="150">
        <f t="shared" si="15"/>
        <v>0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9" t="s">
        <v>76</v>
      </c>
      <c r="BK160" s="150">
        <f t="shared" si="19"/>
        <v>0</v>
      </c>
      <c r="BL160" s="19" t="s">
        <v>3700</v>
      </c>
      <c r="BM160" s="149" t="s">
        <v>4563</v>
      </c>
    </row>
    <row r="161" spans="2:65" s="1" customFormat="1" ht="16.5" customHeight="1">
      <c r="B161" s="137"/>
      <c r="C161" s="177" t="s">
        <v>718</v>
      </c>
      <c r="D161" s="177" t="s">
        <v>513</v>
      </c>
      <c r="E161" s="178" t="s">
        <v>4564</v>
      </c>
      <c r="F161" s="179" t="s">
        <v>4565</v>
      </c>
      <c r="G161" s="180" t="s">
        <v>664</v>
      </c>
      <c r="H161" s="181">
        <v>42</v>
      </c>
      <c r="I161" s="182"/>
      <c r="J161" s="183">
        <f t="shared" si="10"/>
        <v>0</v>
      </c>
      <c r="K161" s="179" t="s">
        <v>665</v>
      </c>
      <c r="L161" s="184"/>
      <c r="M161" s="185" t="s">
        <v>3</v>
      </c>
      <c r="N161" s="186" t="s">
        <v>43</v>
      </c>
      <c r="P161" s="147">
        <f t="shared" si="11"/>
        <v>0</v>
      </c>
      <c r="Q161" s="147">
        <v>0</v>
      </c>
      <c r="R161" s="147">
        <f t="shared" si="12"/>
        <v>0</v>
      </c>
      <c r="S161" s="147">
        <v>0</v>
      </c>
      <c r="T161" s="148">
        <f t="shared" si="13"/>
        <v>0</v>
      </c>
      <c r="AR161" s="149" t="s">
        <v>3700</v>
      </c>
      <c r="AT161" s="149" t="s">
        <v>513</v>
      </c>
      <c r="AU161" s="149" t="s">
        <v>80</v>
      </c>
      <c r="AY161" s="19" t="s">
        <v>408</v>
      </c>
      <c r="BE161" s="150">
        <f t="shared" si="14"/>
        <v>0</v>
      </c>
      <c r="BF161" s="150">
        <f t="shared" si="15"/>
        <v>0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9" t="s">
        <v>76</v>
      </c>
      <c r="BK161" s="150">
        <f t="shared" si="19"/>
        <v>0</v>
      </c>
      <c r="BL161" s="19" t="s">
        <v>3700</v>
      </c>
      <c r="BM161" s="149" t="s">
        <v>4566</v>
      </c>
    </row>
    <row r="162" spans="2:65" s="1" customFormat="1" ht="16.5" customHeight="1">
      <c r="B162" s="137"/>
      <c r="C162" s="177" t="s">
        <v>723</v>
      </c>
      <c r="D162" s="177" t="s">
        <v>513</v>
      </c>
      <c r="E162" s="178" t="s">
        <v>4567</v>
      </c>
      <c r="F162" s="179" t="s">
        <v>4568</v>
      </c>
      <c r="G162" s="180" t="s">
        <v>664</v>
      </c>
      <c r="H162" s="181">
        <v>37</v>
      </c>
      <c r="I162" s="182"/>
      <c r="J162" s="183">
        <f t="shared" si="10"/>
        <v>0</v>
      </c>
      <c r="K162" s="179" t="s">
        <v>665</v>
      </c>
      <c r="L162" s="184"/>
      <c r="M162" s="185" t="s">
        <v>3</v>
      </c>
      <c r="N162" s="186" t="s">
        <v>43</v>
      </c>
      <c r="P162" s="147">
        <f t="shared" si="11"/>
        <v>0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AR162" s="149" t="s">
        <v>3700</v>
      </c>
      <c r="AT162" s="149" t="s">
        <v>513</v>
      </c>
      <c r="AU162" s="149" t="s">
        <v>80</v>
      </c>
      <c r="AY162" s="19" t="s">
        <v>408</v>
      </c>
      <c r="BE162" s="150">
        <f t="shared" si="14"/>
        <v>0</v>
      </c>
      <c r="BF162" s="150">
        <f t="shared" si="15"/>
        <v>0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9" t="s">
        <v>76</v>
      </c>
      <c r="BK162" s="150">
        <f t="shared" si="19"/>
        <v>0</v>
      </c>
      <c r="BL162" s="19" t="s">
        <v>3700</v>
      </c>
      <c r="BM162" s="149" t="s">
        <v>4569</v>
      </c>
    </row>
    <row r="163" spans="2:65" s="1" customFormat="1" ht="16.5" customHeight="1">
      <c r="B163" s="137"/>
      <c r="C163" s="177" t="s">
        <v>729</v>
      </c>
      <c r="D163" s="177" t="s">
        <v>513</v>
      </c>
      <c r="E163" s="178" t="s">
        <v>4570</v>
      </c>
      <c r="F163" s="179" t="s">
        <v>4571</v>
      </c>
      <c r="G163" s="180" t="s">
        <v>664</v>
      </c>
      <c r="H163" s="181">
        <v>60</v>
      </c>
      <c r="I163" s="182"/>
      <c r="J163" s="183">
        <f t="shared" si="10"/>
        <v>0</v>
      </c>
      <c r="K163" s="179" t="s">
        <v>665</v>
      </c>
      <c r="L163" s="184"/>
      <c r="M163" s="185" t="s">
        <v>3</v>
      </c>
      <c r="N163" s="186" t="s">
        <v>43</v>
      </c>
      <c r="P163" s="147">
        <f t="shared" si="11"/>
        <v>0</v>
      </c>
      <c r="Q163" s="147">
        <v>0</v>
      </c>
      <c r="R163" s="147">
        <f t="shared" si="12"/>
        <v>0</v>
      </c>
      <c r="S163" s="147">
        <v>0</v>
      </c>
      <c r="T163" s="148">
        <f t="shared" si="13"/>
        <v>0</v>
      </c>
      <c r="AR163" s="149" t="s">
        <v>3700</v>
      </c>
      <c r="AT163" s="149" t="s">
        <v>513</v>
      </c>
      <c r="AU163" s="149" t="s">
        <v>80</v>
      </c>
      <c r="AY163" s="19" t="s">
        <v>408</v>
      </c>
      <c r="BE163" s="150">
        <f t="shared" si="14"/>
        <v>0</v>
      </c>
      <c r="BF163" s="150">
        <f t="shared" si="15"/>
        <v>0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9" t="s">
        <v>76</v>
      </c>
      <c r="BK163" s="150">
        <f t="shared" si="19"/>
        <v>0</v>
      </c>
      <c r="BL163" s="19" t="s">
        <v>3700</v>
      </c>
      <c r="BM163" s="149" t="s">
        <v>4572</v>
      </c>
    </row>
    <row r="164" spans="2:65" s="1" customFormat="1" ht="21.75" customHeight="1">
      <c r="B164" s="137"/>
      <c r="C164" s="177" t="s">
        <v>732</v>
      </c>
      <c r="D164" s="177" t="s">
        <v>513</v>
      </c>
      <c r="E164" s="178" t="s">
        <v>4573</v>
      </c>
      <c r="F164" s="179" t="s">
        <v>4574</v>
      </c>
      <c r="G164" s="180" t="s">
        <v>664</v>
      </c>
      <c r="H164" s="181">
        <v>6</v>
      </c>
      <c r="I164" s="182"/>
      <c r="J164" s="183">
        <f t="shared" si="10"/>
        <v>0</v>
      </c>
      <c r="K164" s="179" t="s">
        <v>665</v>
      </c>
      <c r="L164" s="184"/>
      <c r="M164" s="185" t="s">
        <v>3</v>
      </c>
      <c r="N164" s="186" t="s">
        <v>43</v>
      </c>
      <c r="P164" s="147">
        <f t="shared" si="11"/>
        <v>0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AR164" s="149" t="s">
        <v>3700</v>
      </c>
      <c r="AT164" s="149" t="s">
        <v>513</v>
      </c>
      <c r="AU164" s="149" t="s">
        <v>80</v>
      </c>
      <c r="AY164" s="19" t="s">
        <v>408</v>
      </c>
      <c r="BE164" s="150">
        <f t="shared" si="14"/>
        <v>0</v>
      </c>
      <c r="BF164" s="150">
        <f t="shared" si="15"/>
        <v>0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9" t="s">
        <v>76</v>
      </c>
      <c r="BK164" s="150">
        <f t="shared" si="19"/>
        <v>0</v>
      </c>
      <c r="BL164" s="19" t="s">
        <v>3700</v>
      </c>
      <c r="BM164" s="149" t="s">
        <v>4575</v>
      </c>
    </row>
    <row r="165" spans="2:65" s="1" customFormat="1" ht="21.75" customHeight="1">
      <c r="B165" s="137"/>
      <c r="C165" s="177" t="s">
        <v>737</v>
      </c>
      <c r="D165" s="177" t="s">
        <v>513</v>
      </c>
      <c r="E165" s="178" t="s">
        <v>4576</v>
      </c>
      <c r="F165" s="179" t="s">
        <v>4577</v>
      </c>
      <c r="G165" s="180" t="s">
        <v>664</v>
      </c>
      <c r="H165" s="181">
        <v>29</v>
      </c>
      <c r="I165" s="182"/>
      <c r="J165" s="183">
        <f t="shared" si="10"/>
        <v>0</v>
      </c>
      <c r="K165" s="179" t="s">
        <v>665</v>
      </c>
      <c r="L165" s="184"/>
      <c r="M165" s="185" t="s">
        <v>3</v>
      </c>
      <c r="N165" s="186" t="s">
        <v>43</v>
      </c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AR165" s="149" t="s">
        <v>3700</v>
      </c>
      <c r="AT165" s="149" t="s">
        <v>513</v>
      </c>
      <c r="AU165" s="149" t="s">
        <v>80</v>
      </c>
      <c r="AY165" s="19" t="s">
        <v>408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9" t="s">
        <v>76</v>
      </c>
      <c r="BK165" s="150">
        <f t="shared" si="19"/>
        <v>0</v>
      </c>
      <c r="BL165" s="19" t="s">
        <v>3700</v>
      </c>
      <c r="BM165" s="149" t="s">
        <v>4578</v>
      </c>
    </row>
    <row r="166" spans="2:65" s="1" customFormat="1" ht="16.5" customHeight="1">
      <c r="B166" s="137"/>
      <c r="C166" s="177" t="s">
        <v>101</v>
      </c>
      <c r="D166" s="177" t="s">
        <v>513</v>
      </c>
      <c r="E166" s="178" t="s">
        <v>4579</v>
      </c>
      <c r="F166" s="179" t="s">
        <v>4580</v>
      </c>
      <c r="G166" s="180" t="s">
        <v>664</v>
      </c>
      <c r="H166" s="181">
        <v>40</v>
      </c>
      <c r="I166" s="182"/>
      <c r="J166" s="183">
        <f t="shared" si="10"/>
        <v>0</v>
      </c>
      <c r="K166" s="179" t="s">
        <v>665</v>
      </c>
      <c r="L166" s="184"/>
      <c r="M166" s="185" t="s">
        <v>3</v>
      </c>
      <c r="N166" s="186" t="s">
        <v>43</v>
      </c>
      <c r="P166" s="147">
        <f t="shared" si="11"/>
        <v>0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AR166" s="149" t="s">
        <v>3700</v>
      </c>
      <c r="AT166" s="149" t="s">
        <v>513</v>
      </c>
      <c r="AU166" s="149" t="s">
        <v>80</v>
      </c>
      <c r="AY166" s="19" t="s">
        <v>408</v>
      </c>
      <c r="BE166" s="150">
        <f t="shared" si="14"/>
        <v>0</v>
      </c>
      <c r="BF166" s="150">
        <f t="shared" si="15"/>
        <v>0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9" t="s">
        <v>76</v>
      </c>
      <c r="BK166" s="150">
        <f t="shared" si="19"/>
        <v>0</v>
      </c>
      <c r="BL166" s="19" t="s">
        <v>3700</v>
      </c>
      <c r="BM166" s="149" t="s">
        <v>4581</v>
      </c>
    </row>
    <row r="167" spans="2:65" s="1" customFormat="1" ht="16.5" customHeight="1">
      <c r="B167" s="137"/>
      <c r="C167" s="177" t="s">
        <v>749</v>
      </c>
      <c r="D167" s="177" t="s">
        <v>513</v>
      </c>
      <c r="E167" s="178" t="s">
        <v>4582</v>
      </c>
      <c r="F167" s="179" t="s">
        <v>4583</v>
      </c>
      <c r="G167" s="180" t="s">
        <v>664</v>
      </c>
      <c r="H167" s="181">
        <v>17</v>
      </c>
      <c r="I167" s="182"/>
      <c r="J167" s="183">
        <f t="shared" si="10"/>
        <v>0</v>
      </c>
      <c r="K167" s="179" t="s">
        <v>665</v>
      </c>
      <c r="L167" s="184"/>
      <c r="M167" s="185" t="s">
        <v>3</v>
      </c>
      <c r="N167" s="186" t="s">
        <v>43</v>
      </c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AR167" s="149" t="s">
        <v>3700</v>
      </c>
      <c r="AT167" s="149" t="s">
        <v>513</v>
      </c>
      <c r="AU167" s="149" t="s">
        <v>80</v>
      </c>
      <c r="AY167" s="19" t="s">
        <v>408</v>
      </c>
      <c r="BE167" s="150">
        <f t="shared" si="14"/>
        <v>0</v>
      </c>
      <c r="BF167" s="150">
        <f t="shared" si="15"/>
        <v>0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9" t="s">
        <v>76</v>
      </c>
      <c r="BK167" s="150">
        <f t="shared" si="19"/>
        <v>0</v>
      </c>
      <c r="BL167" s="19" t="s">
        <v>3700</v>
      </c>
      <c r="BM167" s="149" t="s">
        <v>4584</v>
      </c>
    </row>
    <row r="168" spans="2:65" s="1" customFormat="1" ht="16.5" customHeight="1">
      <c r="B168" s="137"/>
      <c r="C168" s="177" t="s">
        <v>104</v>
      </c>
      <c r="D168" s="177" t="s">
        <v>513</v>
      </c>
      <c r="E168" s="178" t="s">
        <v>4585</v>
      </c>
      <c r="F168" s="179" t="s">
        <v>4586</v>
      </c>
      <c r="G168" s="180" t="s">
        <v>664</v>
      </c>
      <c r="H168" s="181">
        <v>7</v>
      </c>
      <c r="I168" s="182"/>
      <c r="J168" s="183">
        <f t="shared" si="10"/>
        <v>0</v>
      </c>
      <c r="K168" s="179" t="s">
        <v>665</v>
      </c>
      <c r="L168" s="184"/>
      <c r="M168" s="185" t="s">
        <v>3</v>
      </c>
      <c r="N168" s="186" t="s">
        <v>43</v>
      </c>
      <c r="P168" s="147">
        <f t="shared" si="11"/>
        <v>0</v>
      </c>
      <c r="Q168" s="147">
        <v>0</v>
      </c>
      <c r="R168" s="147">
        <f t="shared" si="12"/>
        <v>0</v>
      </c>
      <c r="S168" s="147">
        <v>0</v>
      </c>
      <c r="T168" s="148">
        <f t="shared" si="13"/>
        <v>0</v>
      </c>
      <c r="AR168" s="149" t="s">
        <v>3700</v>
      </c>
      <c r="AT168" s="149" t="s">
        <v>513</v>
      </c>
      <c r="AU168" s="149" t="s">
        <v>80</v>
      </c>
      <c r="AY168" s="19" t="s">
        <v>408</v>
      </c>
      <c r="BE168" s="150">
        <f t="shared" si="14"/>
        <v>0</v>
      </c>
      <c r="BF168" s="150">
        <f t="shared" si="15"/>
        <v>0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9" t="s">
        <v>76</v>
      </c>
      <c r="BK168" s="150">
        <f t="shared" si="19"/>
        <v>0</v>
      </c>
      <c r="BL168" s="19" t="s">
        <v>3700</v>
      </c>
      <c r="BM168" s="149" t="s">
        <v>4587</v>
      </c>
    </row>
    <row r="169" spans="2:65" s="1" customFormat="1" ht="16.5" customHeight="1">
      <c r="B169" s="137"/>
      <c r="C169" s="177" t="s">
        <v>768</v>
      </c>
      <c r="D169" s="177" t="s">
        <v>513</v>
      </c>
      <c r="E169" s="178" t="s">
        <v>4588</v>
      </c>
      <c r="F169" s="179" t="s">
        <v>4589</v>
      </c>
      <c r="G169" s="180" t="s">
        <v>664</v>
      </c>
      <c r="H169" s="181">
        <v>2</v>
      </c>
      <c r="I169" s="182"/>
      <c r="J169" s="183">
        <f t="shared" si="10"/>
        <v>0</v>
      </c>
      <c r="K169" s="179" t="s">
        <v>665</v>
      </c>
      <c r="L169" s="184"/>
      <c r="M169" s="185" t="s">
        <v>3</v>
      </c>
      <c r="N169" s="186" t="s">
        <v>43</v>
      </c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AR169" s="149" t="s">
        <v>3700</v>
      </c>
      <c r="AT169" s="149" t="s">
        <v>513</v>
      </c>
      <c r="AU169" s="149" t="s">
        <v>80</v>
      </c>
      <c r="AY169" s="19" t="s">
        <v>408</v>
      </c>
      <c r="BE169" s="150">
        <f t="shared" si="14"/>
        <v>0</v>
      </c>
      <c r="BF169" s="150">
        <f t="shared" si="15"/>
        <v>0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9" t="s">
        <v>76</v>
      </c>
      <c r="BK169" s="150">
        <f t="shared" si="19"/>
        <v>0</v>
      </c>
      <c r="BL169" s="19" t="s">
        <v>3700</v>
      </c>
      <c r="BM169" s="149" t="s">
        <v>4590</v>
      </c>
    </row>
    <row r="170" spans="2:65" s="1" customFormat="1" ht="16.5" customHeight="1">
      <c r="B170" s="137"/>
      <c r="C170" s="177" t="s">
        <v>784</v>
      </c>
      <c r="D170" s="177" t="s">
        <v>513</v>
      </c>
      <c r="E170" s="178" t="s">
        <v>4591</v>
      </c>
      <c r="F170" s="179" t="s">
        <v>4592</v>
      </c>
      <c r="G170" s="180" t="s">
        <v>664</v>
      </c>
      <c r="H170" s="181">
        <v>103</v>
      </c>
      <c r="I170" s="182"/>
      <c r="J170" s="183">
        <f t="shared" si="10"/>
        <v>0</v>
      </c>
      <c r="K170" s="179" t="s">
        <v>665</v>
      </c>
      <c r="L170" s="184"/>
      <c r="M170" s="185" t="s">
        <v>3</v>
      </c>
      <c r="N170" s="186" t="s">
        <v>43</v>
      </c>
      <c r="P170" s="147">
        <f t="shared" si="11"/>
        <v>0</v>
      </c>
      <c r="Q170" s="147">
        <v>0</v>
      </c>
      <c r="R170" s="147">
        <f t="shared" si="12"/>
        <v>0</v>
      </c>
      <c r="S170" s="147">
        <v>0</v>
      </c>
      <c r="T170" s="148">
        <f t="shared" si="13"/>
        <v>0</v>
      </c>
      <c r="AR170" s="149" t="s">
        <v>3700</v>
      </c>
      <c r="AT170" s="149" t="s">
        <v>513</v>
      </c>
      <c r="AU170" s="149" t="s">
        <v>80</v>
      </c>
      <c r="AY170" s="19" t="s">
        <v>408</v>
      </c>
      <c r="BE170" s="150">
        <f t="shared" si="14"/>
        <v>0</v>
      </c>
      <c r="BF170" s="150">
        <f t="shared" si="15"/>
        <v>0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9" t="s">
        <v>76</v>
      </c>
      <c r="BK170" s="150">
        <f t="shared" si="19"/>
        <v>0</v>
      </c>
      <c r="BL170" s="19" t="s">
        <v>3700</v>
      </c>
      <c r="BM170" s="149" t="s">
        <v>4593</v>
      </c>
    </row>
    <row r="171" spans="2:65" s="1" customFormat="1" ht="21.75" customHeight="1">
      <c r="B171" s="137"/>
      <c r="C171" s="177" t="s">
        <v>803</v>
      </c>
      <c r="D171" s="177" t="s">
        <v>513</v>
      </c>
      <c r="E171" s="178" t="s">
        <v>4594</v>
      </c>
      <c r="F171" s="179" t="s">
        <v>4595</v>
      </c>
      <c r="G171" s="180" t="s">
        <v>664</v>
      </c>
      <c r="H171" s="181">
        <v>10</v>
      </c>
      <c r="I171" s="182"/>
      <c r="J171" s="183">
        <f t="shared" si="10"/>
        <v>0</v>
      </c>
      <c r="K171" s="179" t="s">
        <v>665</v>
      </c>
      <c r="L171" s="184"/>
      <c r="M171" s="185" t="s">
        <v>3</v>
      </c>
      <c r="N171" s="186" t="s">
        <v>43</v>
      </c>
      <c r="P171" s="147">
        <f t="shared" si="11"/>
        <v>0</v>
      </c>
      <c r="Q171" s="147">
        <v>0</v>
      </c>
      <c r="R171" s="147">
        <f t="shared" si="12"/>
        <v>0</v>
      </c>
      <c r="S171" s="147">
        <v>0</v>
      </c>
      <c r="T171" s="148">
        <f t="shared" si="13"/>
        <v>0</v>
      </c>
      <c r="AR171" s="149" t="s">
        <v>3700</v>
      </c>
      <c r="AT171" s="149" t="s">
        <v>513</v>
      </c>
      <c r="AU171" s="149" t="s">
        <v>80</v>
      </c>
      <c r="AY171" s="19" t="s">
        <v>408</v>
      </c>
      <c r="BE171" s="150">
        <f t="shared" si="14"/>
        <v>0</v>
      </c>
      <c r="BF171" s="150">
        <f t="shared" si="15"/>
        <v>0</v>
      </c>
      <c r="BG171" s="150">
        <f t="shared" si="16"/>
        <v>0</v>
      </c>
      <c r="BH171" s="150">
        <f t="shared" si="17"/>
        <v>0</v>
      </c>
      <c r="BI171" s="150">
        <f t="shared" si="18"/>
        <v>0</v>
      </c>
      <c r="BJ171" s="19" t="s">
        <v>76</v>
      </c>
      <c r="BK171" s="150">
        <f t="shared" si="19"/>
        <v>0</v>
      </c>
      <c r="BL171" s="19" t="s">
        <v>3700</v>
      </c>
      <c r="BM171" s="149" t="s">
        <v>4596</v>
      </c>
    </row>
    <row r="172" spans="2:65" s="1" customFormat="1" ht="16.5" customHeight="1">
      <c r="B172" s="137"/>
      <c r="C172" s="177" t="s">
        <v>811</v>
      </c>
      <c r="D172" s="177" t="s">
        <v>513</v>
      </c>
      <c r="E172" s="178" t="s">
        <v>4597</v>
      </c>
      <c r="F172" s="179" t="s">
        <v>4598</v>
      </c>
      <c r="G172" s="180" t="s">
        <v>4478</v>
      </c>
      <c r="H172" s="181">
        <v>2</v>
      </c>
      <c r="I172" s="182"/>
      <c r="J172" s="183">
        <f t="shared" si="10"/>
        <v>0</v>
      </c>
      <c r="K172" s="179" t="s">
        <v>665</v>
      </c>
      <c r="L172" s="184"/>
      <c r="M172" s="185" t="s">
        <v>3</v>
      </c>
      <c r="N172" s="186" t="s">
        <v>43</v>
      </c>
      <c r="P172" s="147">
        <f t="shared" si="11"/>
        <v>0</v>
      </c>
      <c r="Q172" s="147">
        <v>0</v>
      </c>
      <c r="R172" s="147">
        <f t="shared" si="12"/>
        <v>0</v>
      </c>
      <c r="S172" s="147">
        <v>0</v>
      </c>
      <c r="T172" s="148">
        <f t="shared" si="13"/>
        <v>0</v>
      </c>
      <c r="AR172" s="149" t="s">
        <v>3700</v>
      </c>
      <c r="AT172" s="149" t="s">
        <v>513</v>
      </c>
      <c r="AU172" s="149" t="s">
        <v>80</v>
      </c>
      <c r="AY172" s="19" t="s">
        <v>408</v>
      </c>
      <c r="BE172" s="150">
        <f t="shared" si="14"/>
        <v>0</v>
      </c>
      <c r="BF172" s="150">
        <f t="shared" si="15"/>
        <v>0</v>
      </c>
      <c r="BG172" s="150">
        <f t="shared" si="16"/>
        <v>0</v>
      </c>
      <c r="BH172" s="150">
        <f t="shared" si="17"/>
        <v>0</v>
      </c>
      <c r="BI172" s="150">
        <f t="shared" si="18"/>
        <v>0</v>
      </c>
      <c r="BJ172" s="19" t="s">
        <v>76</v>
      </c>
      <c r="BK172" s="150">
        <f t="shared" si="19"/>
        <v>0</v>
      </c>
      <c r="BL172" s="19" t="s">
        <v>3700</v>
      </c>
      <c r="BM172" s="149" t="s">
        <v>4599</v>
      </c>
    </row>
    <row r="173" spans="2:65" s="1" customFormat="1" ht="21.75" customHeight="1">
      <c r="B173" s="137"/>
      <c r="C173" s="177" t="s">
        <v>820</v>
      </c>
      <c r="D173" s="177" t="s">
        <v>513</v>
      </c>
      <c r="E173" s="178" t="s">
        <v>4600</v>
      </c>
      <c r="F173" s="179" t="s">
        <v>4601</v>
      </c>
      <c r="G173" s="180" t="s">
        <v>4478</v>
      </c>
      <c r="H173" s="181">
        <v>1</v>
      </c>
      <c r="I173" s="182"/>
      <c r="J173" s="183">
        <f t="shared" si="10"/>
        <v>0</v>
      </c>
      <c r="K173" s="179" t="s">
        <v>665</v>
      </c>
      <c r="L173" s="184"/>
      <c r="M173" s="185" t="s">
        <v>3</v>
      </c>
      <c r="N173" s="186" t="s">
        <v>43</v>
      </c>
      <c r="P173" s="147">
        <f t="shared" si="11"/>
        <v>0</v>
      </c>
      <c r="Q173" s="147">
        <v>0</v>
      </c>
      <c r="R173" s="147">
        <f t="shared" si="12"/>
        <v>0</v>
      </c>
      <c r="S173" s="147">
        <v>0</v>
      </c>
      <c r="T173" s="148">
        <f t="shared" si="13"/>
        <v>0</v>
      </c>
      <c r="AR173" s="149" t="s">
        <v>3700</v>
      </c>
      <c r="AT173" s="149" t="s">
        <v>513</v>
      </c>
      <c r="AU173" s="149" t="s">
        <v>80</v>
      </c>
      <c r="AY173" s="19" t="s">
        <v>408</v>
      </c>
      <c r="BE173" s="150">
        <f t="shared" si="14"/>
        <v>0</v>
      </c>
      <c r="BF173" s="150">
        <f t="shared" si="15"/>
        <v>0</v>
      </c>
      <c r="BG173" s="150">
        <f t="shared" si="16"/>
        <v>0</v>
      </c>
      <c r="BH173" s="150">
        <f t="shared" si="17"/>
        <v>0</v>
      </c>
      <c r="BI173" s="150">
        <f t="shared" si="18"/>
        <v>0</v>
      </c>
      <c r="BJ173" s="19" t="s">
        <v>76</v>
      </c>
      <c r="BK173" s="150">
        <f t="shared" si="19"/>
        <v>0</v>
      </c>
      <c r="BL173" s="19" t="s">
        <v>3700</v>
      </c>
      <c r="BM173" s="149" t="s">
        <v>4602</v>
      </c>
    </row>
    <row r="174" spans="2:65" s="1" customFormat="1" ht="21.75" customHeight="1">
      <c r="B174" s="137"/>
      <c r="C174" s="177" t="s">
        <v>827</v>
      </c>
      <c r="D174" s="177" t="s">
        <v>513</v>
      </c>
      <c r="E174" s="178" t="s">
        <v>4603</v>
      </c>
      <c r="F174" s="179" t="s">
        <v>4604</v>
      </c>
      <c r="G174" s="180" t="s">
        <v>4478</v>
      </c>
      <c r="H174" s="181">
        <v>2</v>
      </c>
      <c r="I174" s="182"/>
      <c r="J174" s="183">
        <f t="shared" si="10"/>
        <v>0</v>
      </c>
      <c r="K174" s="179" t="s">
        <v>665</v>
      </c>
      <c r="L174" s="184"/>
      <c r="M174" s="185" t="s">
        <v>3</v>
      </c>
      <c r="N174" s="186" t="s">
        <v>43</v>
      </c>
      <c r="P174" s="147">
        <f t="shared" si="11"/>
        <v>0</v>
      </c>
      <c r="Q174" s="147">
        <v>0</v>
      </c>
      <c r="R174" s="147">
        <f t="shared" si="12"/>
        <v>0</v>
      </c>
      <c r="S174" s="147">
        <v>0</v>
      </c>
      <c r="T174" s="148">
        <f t="shared" si="13"/>
        <v>0</v>
      </c>
      <c r="AR174" s="149" t="s">
        <v>3700</v>
      </c>
      <c r="AT174" s="149" t="s">
        <v>513</v>
      </c>
      <c r="AU174" s="149" t="s">
        <v>80</v>
      </c>
      <c r="AY174" s="19" t="s">
        <v>408</v>
      </c>
      <c r="BE174" s="150">
        <f t="shared" si="14"/>
        <v>0</v>
      </c>
      <c r="BF174" s="150">
        <f t="shared" si="15"/>
        <v>0</v>
      </c>
      <c r="BG174" s="150">
        <f t="shared" si="16"/>
        <v>0</v>
      </c>
      <c r="BH174" s="150">
        <f t="shared" si="17"/>
        <v>0</v>
      </c>
      <c r="BI174" s="150">
        <f t="shared" si="18"/>
        <v>0</v>
      </c>
      <c r="BJ174" s="19" t="s">
        <v>76</v>
      </c>
      <c r="BK174" s="150">
        <f t="shared" si="19"/>
        <v>0</v>
      </c>
      <c r="BL174" s="19" t="s">
        <v>3700</v>
      </c>
      <c r="BM174" s="149" t="s">
        <v>4605</v>
      </c>
    </row>
    <row r="175" spans="2:65" s="1" customFormat="1" ht="16.5" customHeight="1">
      <c r="B175" s="137"/>
      <c r="C175" s="177" t="s">
        <v>838</v>
      </c>
      <c r="D175" s="177" t="s">
        <v>513</v>
      </c>
      <c r="E175" s="178" t="s">
        <v>4606</v>
      </c>
      <c r="F175" s="179" t="s">
        <v>4607</v>
      </c>
      <c r="G175" s="180" t="s">
        <v>650</v>
      </c>
      <c r="H175" s="181">
        <v>120</v>
      </c>
      <c r="I175" s="182"/>
      <c r="J175" s="183">
        <f t="shared" ref="J175:J191" si="20">ROUND(I175*H175,2)</f>
        <v>0</v>
      </c>
      <c r="K175" s="179" t="s">
        <v>665</v>
      </c>
      <c r="L175" s="184"/>
      <c r="M175" s="185" t="s">
        <v>3</v>
      </c>
      <c r="N175" s="186" t="s">
        <v>43</v>
      </c>
      <c r="P175" s="147">
        <f t="shared" ref="P175:P191" si="21">O175*H175</f>
        <v>0</v>
      </c>
      <c r="Q175" s="147">
        <v>0</v>
      </c>
      <c r="R175" s="147">
        <f t="shared" ref="R175:R191" si="22">Q175*H175</f>
        <v>0</v>
      </c>
      <c r="S175" s="147">
        <v>0</v>
      </c>
      <c r="T175" s="148">
        <f t="shared" ref="T175:T191" si="23">S175*H175</f>
        <v>0</v>
      </c>
      <c r="AR175" s="149" t="s">
        <v>3700</v>
      </c>
      <c r="AT175" s="149" t="s">
        <v>513</v>
      </c>
      <c r="AU175" s="149" t="s">
        <v>80</v>
      </c>
      <c r="AY175" s="19" t="s">
        <v>408</v>
      </c>
      <c r="BE175" s="150">
        <f t="shared" ref="BE175:BE191" si="24">IF(N175="základní",J175,0)</f>
        <v>0</v>
      </c>
      <c r="BF175" s="150">
        <f t="shared" ref="BF175:BF191" si="25">IF(N175="snížená",J175,0)</f>
        <v>0</v>
      </c>
      <c r="BG175" s="150">
        <f t="shared" ref="BG175:BG191" si="26">IF(N175="zákl. přenesená",J175,0)</f>
        <v>0</v>
      </c>
      <c r="BH175" s="150">
        <f t="shared" ref="BH175:BH191" si="27">IF(N175="sníž. přenesená",J175,0)</f>
        <v>0</v>
      </c>
      <c r="BI175" s="150">
        <f t="shared" ref="BI175:BI191" si="28">IF(N175="nulová",J175,0)</f>
        <v>0</v>
      </c>
      <c r="BJ175" s="19" t="s">
        <v>76</v>
      </c>
      <c r="BK175" s="150">
        <f t="shared" ref="BK175:BK191" si="29">ROUND(I175*H175,2)</f>
        <v>0</v>
      </c>
      <c r="BL175" s="19" t="s">
        <v>3700</v>
      </c>
      <c r="BM175" s="149" t="s">
        <v>4608</v>
      </c>
    </row>
    <row r="176" spans="2:65" s="1" customFormat="1" ht="16.5" customHeight="1">
      <c r="B176" s="137"/>
      <c r="C176" s="177" t="s">
        <v>844</v>
      </c>
      <c r="D176" s="177" t="s">
        <v>513</v>
      </c>
      <c r="E176" s="178" t="s">
        <v>4609</v>
      </c>
      <c r="F176" s="179" t="s">
        <v>4610</v>
      </c>
      <c r="G176" s="180" t="s">
        <v>650</v>
      </c>
      <c r="H176" s="181">
        <v>50</v>
      </c>
      <c r="I176" s="182"/>
      <c r="J176" s="183">
        <f t="shared" si="20"/>
        <v>0</v>
      </c>
      <c r="K176" s="179" t="s">
        <v>665</v>
      </c>
      <c r="L176" s="184"/>
      <c r="M176" s="185" t="s">
        <v>3</v>
      </c>
      <c r="N176" s="186" t="s">
        <v>43</v>
      </c>
      <c r="P176" s="147">
        <f t="shared" si="21"/>
        <v>0</v>
      </c>
      <c r="Q176" s="147">
        <v>0</v>
      </c>
      <c r="R176" s="147">
        <f t="shared" si="22"/>
        <v>0</v>
      </c>
      <c r="S176" s="147">
        <v>0</v>
      </c>
      <c r="T176" s="148">
        <f t="shared" si="23"/>
        <v>0</v>
      </c>
      <c r="AR176" s="149" t="s">
        <v>3700</v>
      </c>
      <c r="AT176" s="149" t="s">
        <v>513</v>
      </c>
      <c r="AU176" s="149" t="s">
        <v>80</v>
      </c>
      <c r="AY176" s="19" t="s">
        <v>408</v>
      </c>
      <c r="BE176" s="150">
        <f t="shared" si="24"/>
        <v>0</v>
      </c>
      <c r="BF176" s="150">
        <f t="shared" si="25"/>
        <v>0</v>
      </c>
      <c r="BG176" s="150">
        <f t="shared" si="26"/>
        <v>0</v>
      </c>
      <c r="BH176" s="150">
        <f t="shared" si="27"/>
        <v>0</v>
      </c>
      <c r="BI176" s="150">
        <f t="shared" si="28"/>
        <v>0</v>
      </c>
      <c r="BJ176" s="19" t="s">
        <v>76</v>
      </c>
      <c r="BK176" s="150">
        <f t="shared" si="29"/>
        <v>0</v>
      </c>
      <c r="BL176" s="19" t="s">
        <v>3700</v>
      </c>
      <c r="BM176" s="149" t="s">
        <v>4611</v>
      </c>
    </row>
    <row r="177" spans="2:65" s="1" customFormat="1" ht="16.5" customHeight="1">
      <c r="B177" s="137"/>
      <c r="C177" s="177" t="s">
        <v>850</v>
      </c>
      <c r="D177" s="177" t="s">
        <v>513</v>
      </c>
      <c r="E177" s="178" t="s">
        <v>4612</v>
      </c>
      <c r="F177" s="179" t="s">
        <v>4613</v>
      </c>
      <c r="G177" s="180" t="s">
        <v>650</v>
      </c>
      <c r="H177" s="181">
        <v>30</v>
      </c>
      <c r="I177" s="182"/>
      <c r="J177" s="183">
        <f t="shared" si="20"/>
        <v>0</v>
      </c>
      <c r="K177" s="179" t="s">
        <v>665</v>
      </c>
      <c r="L177" s="184"/>
      <c r="M177" s="185" t="s">
        <v>3</v>
      </c>
      <c r="N177" s="186" t="s">
        <v>43</v>
      </c>
      <c r="P177" s="147">
        <f t="shared" si="21"/>
        <v>0</v>
      </c>
      <c r="Q177" s="147">
        <v>0</v>
      </c>
      <c r="R177" s="147">
        <f t="shared" si="22"/>
        <v>0</v>
      </c>
      <c r="S177" s="147">
        <v>0</v>
      </c>
      <c r="T177" s="148">
        <f t="shared" si="23"/>
        <v>0</v>
      </c>
      <c r="AR177" s="149" t="s">
        <v>3700</v>
      </c>
      <c r="AT177" s="149" t="s">
        <v>513</v>
      </c>
      <c r="AU177" s="149" t="s">
        <v>80</v>
      </c>
      <c r="AY177" s="19" t="s">
        <v>408</v>
      </c>
      <c r="BE177" s="150">
        <f t="shared" si="24"/>
        <v>0</v>
      </c>
      <c r="BF177" s="150">
        <f t="shared" si="25"/>
        <v>0</v>
      </c>
      <c r="BG177" s="150">
        <f t="shared" si="26"/>
        <v>0</v>
      </c>
      <c r="BH177" s="150">
        <f t="shared" si="27"/>
        <v>0</v>
      </c>
      <c r="BI177" s="150">
        <f t="shared" si="28"/>
        <v>0</v>
      </c>
      <c r="BJ177" s="19" t="s">
        <v>76</v>
      </c>
      <c r="BK177" s="150">
        <f t="shared" si="29"/>
        <v>0</v>
      </c>
      <c r="BL177" s="19" t="s">
        <v>3700</v>
      </c>
      <c r="BM177" s="149" t="s">
        <v>4614</v>
      </c>
    </row>
    <row r="178" spans="2:65" s="1" customFormat="1" ht="16.5" customHeight="1">
      <c r="B178" s="137"/>
      <c r="C178" s="177" t="s">
        <v>857</v>
      </c>
      <c r="D178" s="177" t="s">
        <v>513</v>
      </c>
      <c r="E178" s="178" t="s">
        <v>4615</v>
      </c>
      <c r="F178" s="179" t="s">
        <v>4616</v>
      </c>
      <c r="G178" s="180" t="s">
        <v>650</v>
      </c>
      <c r="H178" s="181">
        <v>120</v>
      </c>
      <c r="I178" s="182"/>
      <c r="J178" s="183">
        <f t="shared" si="20"/>
        <v>0</v>
      </c>
      <c r="K178" s="179" t="s">
        <v>665</v>
      </c>
      <c r="L178" s="184"/>
      <c r="M178" s="185" t="s">
        <v>3</v>
      </c>
      <c r="N178" s="186" t="s">
        <v>43</v>
      </c>
      <c r="P178" s="147">
        <f t="shared" si="21"/>
        <v>0</v>
      </c>
      <c r="Q178" s="147">
        <v>0</v>
      </c>
      <c r="R178" s="147">
        <f t="shared" si="22"/>
        <v>0</v>
      </c>
      <c r="S178" s="147">
        <v>0</v>
      </c>
      <c r="T178" s="148">
        <f t="shared" si="23"/>
        <v>0</v>
      </c>
      <c r="AR178" s="149" t="s">
        <v>3700</v>
      </c>
      <c r="AT178" s="149" t="s">
        <v>513</v>
      </c>
      <c r="AU178" s="149" t="s">
        <v>80</v>
      </c>
      <c r="AY178" s="19" t="s">
        <v>408</v>
      </c>
      <c r="BE178" s="150">
        <f t="shared" si="24"/>
        <v>0</v>
      </c>
      <c r="BF178" s="150">
        <f t="shared" si="25"/>
        <v>0</v>
      </c>
      <c r="BG178" s="150">
        <f t="shared" si="26"/>
        <v>0</v>
      </c>
      <c r="BH178" s="150">
        <f t="shared" si="27"/>
        <v>0</v>
      </c>
      <c r="BI178" s="150">
        <f t="shared" si="28"/>
        <v>0</v>
      </c>
      <c r="BJ178" s="19" t="s">
        <v>76</v>
      </c>
      <c r="BK178" s="150">
        <f t="shared" si="29"/>
        <v>0</v>
      </c>
      <c r="BL178" s="19" t="s">
        <v>3700</v>
      </c>
      <c r="BM178" s="149" t="s">
        <v>4617</v>
      </c>
    </row>
    <row r="179" spans="2:65" s="1" customFormat="1" ht="16.5" customHeight="1">
      <c r="B179" s="137"/>
      <c r="C179" s="177" t="s">
        <v>863</v>
      </c>
      <c r="D179" s="177" t="s">
        <v>513</v>
      </c>
      <c r="E179" s="178" t="s">
        <v>4618</v>
      </c>
      <c r="F179" s="179" t="s">
        <v>4619</v>
      </c>
      <c r="G179" s="180" t="s">
        <v>650</v>
      </c>
      <c r="H179" s="181">
        <v>480</v>
      </c>
      <c r="I179" s="182"/>
      <c r="J179" s="183">
        <f t="shared" si="20"/>
        <v>0</v>
      </c>
      <c r="K179" s="179" t="s">
        <v>665</v>
      </c>
      <c r="L179" s="184"/>
      <c r="M179" s="185" t="s">
        <v>3</v>
      </c>
      <c r="N179" s="186" t="s">
        <v>43</v>
      </c>
      <c r="P179" s="147">
        <f t="shared" si="21"/>
        <v>0</v>
      </c>
      <c r="Q179" s="147">
        <v>0</v>
      </c>
      <c r="R179" s="147">
        <f t="shared" si="22"/>
        <v>0</v>
      </c>
      <c r="S179" s="147">
        <v>0</v>
      </c>
      <c r="T179" s="148">
        <f t="shared" si="23"/>
        <v>0</v>
      </c>
      <c r="AR179" s="149" t="s">
        <v>3700</v>
      </c>
      <c r="AT179" s="149" t="s">
        <v>513</v>
      </c>
      <c r="AU179" s="149" t="s">
        <v>80</v>
      </c>
      <c r="AY179" s="19" t="s">
        <v>408</v>
      </c>
      <c r="BE179" s="150">
        <f t="shared" si="24"/>
        <v>0</v>
      </c>
      <c r="BF179" s="150">
        <f t="shared" si="25"/>
        <v>0</v>
      </c>
      <c r="BG179" s="150">
        <f t="shared" si="26"/>
        <v>0</v>
      </c>
      <c r="BH179" s="150">
        <f t="shared" si="27"/>
        <v>0</v>
      </c>
      <c r="BI179" s="150">
        <f t="shared" si="28"/>
        <v>0</v>
      </c>
      <c r="BJ179" s="19" t="s">
        <v>76</v>
      </c>
      <c r="BK179" s="150">
        <f t="shared" si="29"/>
        <v>0</v>
      </c>
      <c r="BL179" s="19" t="s">
        <v>3700</v>
      </c>
      <c r="BM179" s="149" t="s">
        <v>4620</v>
      </c>
    </row>
    <row r="180" spans="2:65" s="1" customFormat="1" ht="16.5" customHeight="1">
      <c r="B180" s="137"/>
      <c r="C180" s="177" t="s">
        <v>869</v>
      </c>
      <c r="D180" s="177" t="s">
        <v>513</v>
      </c>
      <c r="E180" s="178" t="s">
        <v>4621</v>
      </c>
      <c r="F180" s="179" t="s">
        <v>4622</v>
      </c>
      <c r="G180" s="180" t="s">
        <v>650</v>
      </c>
      <c r="H180" s="181">
        <v>80</v>
      </c>
      <c r="I180" s="182"/>
      <c r="J180" s="183">
        <f t="shared" si="20"/>
        <v>0</v>
      </c>
      <c r="K180" s="179" t="s">
        <v>665</v>
      </c>
      <c r="L180" s="184"/>
      <c r="M180" s="185" t="s">
        <v>3</v>
      </c>
      <c r="N180" s="186" t="s">
        <v>43</v>
      </c>
      <c r="P180" s="147">
        <f t="shared" si="21"/>
        <v>0</v>
      </c>
      <c r="Q180" s="147">
        <v>0</v>
      </c>
      <c r="R180" s="147">
        <f t="shared" si="22"/>
        <v>0</v>
      </c>
      <c r="S180" s="147">
        <v>0</v>
      </c>
      <c r="T180" s="148">
        <f t="shared" si="23"/>
        <v>0</v>
      </c>
      <c r="AR180" s="149" t="s">
        <v>3700</v>
      </c>
      <c r="AT180" s="149" t="s">
        <v>513</v>
      </c>
      <c r="AU180" s="149" t="s">
        <v>80</v>
      </c>
      <c r="AY180" s="19" t="s">
        <v>408</v>
      </c>
      <c r="BE180" s="150">
        <f t="shared" si="24"/>
        <v>0</v>
      </c>
      <c r="BF180" s="150">
        <f t="shared" si="25"/>
        <v>0</v>
      </c>
      <c r="BG180" s="150">
        <f t="shared" si="26"/>
        <v>0</v>
      </c>
      <c r="BH180" s="150">
        <f t="shared" si="27"/>
        <v>0</v>
      </c>
      <c r="BI180" s="150">
        <f t="shared" si="28"/>
        <v>0</v>
      </c>
      <c r="BJ180" s="19" t="s">
        <v>76</v>
      </c>
      <c r="BK180" s="150">
        <f t="shared" si="29"/>
        <v>0</v>
      </c>
      <c r="BL180" s="19" t="s">
        <v>3700</v>
      </c>
      <c r="BM180" s="149" t="s">
        <v>4623</v>
      </c>
    </row>
    <row r="181" spans="2:65" s="1" customFormat="1" ht="16.5" customHeight="1">
      <c r="B181" s="137"/>
      <c r="C181" s="177" t="s">
        <v>875</v>
      </c>
      <c r="D181" s="177" t="s">
        <v>513</v>
      </c>
      <c r="E181" s="178" t="s">
        <v>4624</v>
      </c>
      <c r="F181" s="179" t="s">
        <v>4625</v>
      </c>
      <c r="G181" s="180" t="s">
        <v>650</v>
      </c>
      <c r="H181" s="181">
        <v>60</v>
      </c>
      <c r="I181" s="182"/>
      <c r="J181" s="183">
        <f t="shared" si="20"/>
        <v>0</v>
      </c>
      <c r="K181" s="179" t="s">
        <v>665</v>
      </c>
      <c r="L181" s="184"/>
      <c r="M181" s="185" t="s">
        <v>3</v>
      </c>
      <c r="N181" s="186" t="s">
        <v>43</v>
      </c>
      <c r="P181" s="147">
        <f t="shared" si="21"/>
        <v>0</v>
      </c>
      <c r="Q181" s="147">
        <v>0</v>
      </c>
      <c r="R181" s="147">
        <f t="shared" si="22"/>
        <v>0</v>
      </c>
      <c r="S181" s="147">
        <v>0</v>
      </c>
      <c r="T181" s="148">
        <f t="shared" si="23"/>
        <v>0</v>
      </c>
      <c r="AR181" s="149" t="s">
        <v>3700</v>
      </c>
      <c r="AT181" s="149" t="s">
        <v>513</v>
      </c>
      <c r="AU181" s="149" t="s">
        <v>80</v>
      </c>
      <c r="AY181" s="19" t="s">
        <v>408</v>
      </c>
      <c r="BE181" s="150">
        <f t="shared" si="24"/>
        <v>0</v>
      </c>
      <c r="BF181" s="150">
        <f t="shared" si="25"/>
        <v>0</v>
      </c>
      <c r="BG181" s="150">
        <f t="shared" si="26"/>
        <v>0</v>
      </c>
      <c r="BH181" s="150">
        <f t="shared" si="27"/>
        <v>0</v>
      </c>
      <c r="BI181" s="150">
        <f t="shared" si="28"/>
        <v>0</v>
      </c>
      <c r="BJ181" s="19" t="s">
        <v>76</v>
      </c>
      <c r="BK181" s="150">
        <f t="shared" si="29"/>
        <v>0</v>
      </c>
      <c r="BL181" s="19" t="s">
        <v>3700</v>
      </c>
      <c r="BM181" s="149" t="s">
        <v>4626</v>
      </c>
    </row>
    <row r="182" spans="2:65" s="1" customFormat="1" ht="16.5" customHeight="1">
      <c r="B182" s="137"/>
      <c r="C182" s="177" t="s">
        <v>881</v>
      </c>
      <c r="D182" s="177" t="s">
        <v>513</v>
      </c>
      <c r="E182" s="178" t="s">
        <v>4627</v>
      </c>
      <c r="F182" s="179" t="s">
        <v>4628</v>
      </c>
      <c r="G182" s="180" t="s">
        <v>650</v>
      </c>
      <c r="H182" s="181">
        <v>442</v>
      </c>
      <c r="I182" s="182"/>
      <c r="J182" s="183">
        <f t="shared" si="20"/>
        <v>0</v>
      </c>
      <c r="K182" s="179" t="s">
        <v>665</v>
      </c>
      <c r="L182" s="184"/>
      <c r="M182" s="185" t="s">
        <v>3</v>
      </c>
      <c r="N182" s="186" t="s">
        <v>43</v>
      </c>
      <c r="P182" s="147">
        <f t="shared" si="21"/>
        <v>0</v>
      </c>
      <c r="Q182" s="147">
        <v>0</v>
      </c>
      <c r="R182" s="147">
        <f t="shared" si="22"/>
        <v>0</v>
      </c>
      <c r="S182" s="147">
        <v>0</v>
      </c>
      <c r="T182" s="148">
        <f t="shared" si="23"/>
        <v>0</v>
      </c>
      <c r="AR182" s="149" t="s">
        <v>3700</v>
      </c>
      <c r="AT182" s="149" t="s">
        <v>513</v>
      </c>
      <c r="AU182" s="149" t="s">
        <v>80</v>
      </c>
      <c r="AY182" s="19" t="s">
        <v>408</v>
      </c>
      <c r="BE182" s="150">
        <f t="shared" si="24"/>
        <v>0</v>
      </c>
      <c r="BF182" s="150">
        <f t="shared" si="25"/>
        <v>0</v>
      </c>
      <c r="BG182" s="150">
        <f t="shared" si="26"/>
        <v>0</v>
      </c>
      <c r="BH182" s="150">
        <f t="shared" si="27"/>
        <v>0</v>
      </c>
      <c r="BI182" s="150">
        <f t="shared" si="28"/>
        <v>0</v>
      </c>
      <c r="BJ182" s="19" t="s">
        <v>76</v>
      </c>
      <c r="BK182" s="150">
        <f t="shared" si="29"/>
        <v>0</v>
      </c>
      <c r="BL182" s="19" t="s">
        <v>3700</v>
      </c>
      <c r="BM182" s="149" t="s">
        <v>4629</v>
      </c>
    </row>
    <row r="183" spans="2:65" s="1" customFormat="1" ht="16.5" customHeight="1">
      <c r="B183" s="137"/>
      <c r="C183" s="177" t="s">
        <v>885</v>
      </c>
      <c r="D183" s="177" t="s">
        <v>513</v>
      </c>
      <c r="E183" s="178" t="s">
        <v>4630</v>
      </c>
      <c r="F183" s="179" t="s">
        <v>4631</v>
      </c>
      <c r="G183" s="180" t="s">
        <v>650</v>
      </c>
      <c r="H183" s="181">
        <v>220</v>
      </c>
      <c r="I183" s="182"/>
      <c r="J183" s="183">
        <f t="shared" si="20"/>
        <v>0</v>
      </c>
      <c r="K183" s="179" t="s">
        <v>665</v>
      </c>
      <c r="L183" s="184"/>
      <c r="M183" s="185" t="s">
        <v>3</v>
      </c>
      <c r="N183" s="186" t="s">
        <v>43</v>
      </c>
      <c r="P183" s="147">
        <f t="shared" si="21"/>
        <v>0</v>
      </c>
      <c r="Q183" s="147">
        <v>0</v>
      </c>
      <c r="R183" s="147">
        <f t="shared" si="22"/>
        <v>0</v>
      </c>
      <c r="S183" s="147">
        <v>0</v>
      </c>
      <c r="T183" s="148">
        <f t="shared" si="23"/>
        <v>0</v>
      </c>
      <c r="AR183" s="149" t="s">
        <v>3700</v>
      </c>
      <c r="AT183" s="149" t="s">
        <v>513</v>
      </c>
      <c r="AU183" s="149" t="s">
        <v>80</v>
      </c>
      <c r="AY183" s="19" t="s">
        <v>408</v>
      </c>
      <c r="BE183" s="150">
        <f t="shared" si="24"/>
        <v>0</v>
      </c>
      <c r="BF183" s="150">
        <f t="shared" si="25"/>
        <v>0</v>
      </c>
      <c r="BG183" s="150">
        <f t="shared" si="26"/>
        <v>0</v>
      </c>
      <c r="BH183" s="150">
        <f t="shared" si="27"/>
        <v>0</v>
      </c>
      <c r="BI183" s="150">
        <f t="shared" si="28"/>
        <v>0</v>
      </c>
      <c r="BJ183" s="19" t="s">
        <v>76</v>
      </c>
      <c r="BK183" s="150">
        <f t="shared" si="29"/>
        <v>0</v>
      </c>
      <c r="BL183" s="19" t="s">
        <v>3700</v>
      </c>
      <c r="BM183" s="149" t="s">
        <v>4632</v>
      </c>
    </row>
    <row r="184" spans="2:65" s="1" customFormat="1" ht="16.5" customHeight="1">
      <c r="B184" s="137"/>
      <c r="C184" s="177" t="s">
        <v>892</v>
      </c>
      <c r="D184" s="177" t="s">
        <v>513</v>
      </c>
      <c r="E184" s="178" t="s">
        <v>4633</v>
      </c>
      <c r="F184" s="179" t="s">
        <v>4634</v>
      </c>
      <c r="G184" s="180" t="s">
        <v>650</v>
      </c>
      <c r="H184" s="181">
        <v>140</v>
      </c>
      <c r="I184" s="182"/>
      <c r="J184" s="183">
        <f t="shared" si="20"/>
        <v>0</v>
      </c>
      <c r="K184" s="179" t="s">
        <v>665</v>
      </c>
      <c r="L184" s="184"/>
      <c r="M184" s="185" t="s">
        <v>3</v>
      </c>
      <c r="N184" s="186" t="s">
        <v>43</v>
      </c>
      <c r="P184" s="147">
        <f t="shared" si="21"/>
        <v>0</v>
      </c>
      <c r="Q184" s="147">
        <v>0</v>
      </c>
      <c r="R184" s="147">
        <f t="shared" si="22"/>
        <v>0</v>
      </c>
      <c r="S184" s="147">
        <v>0</v>
      </c>
      <c r="T184" s="148">
        <f t="shared" si="23"/>
        <v>0</v>
      </c>
      <c r="AR184" s="149" t="s">
        <v>3700</v>
      </c>
      <c r="AT184" s="149" t="s">
        <v>513</v>
      </c>
      <c r="AU184" s="149" t="s">
        <v>80</v>
      </c>
      <c r="AY184" s="19" t="s">
        <v>408</v>
      </c>
      <c r="BE184" s="150">
        <f t="shared" si="24"/>
        <v>0</v>
      </c>
      <c r="BF184" s="150">
        <f t="shared" si="25"/>
        <v>0</v>
      </c>
      <c r="BG184" s="150">
        <f t="shared" si="26"/>
        <v>0</v>
      </c>
      <c r="BH184" s="150">
        <f t="shared" si="27"/>
        <v>0</v>
      </c>
      <c r="BI184" s="150">
        <f t="shared" si="28"/>
        <v>0</v>
      </c>
      <c r="BJ184" s="19" t="s">
        <v>76</v>
      </c>
      <c r="BK184" s="150">
        <f t="shared" si="29"/>
        <v>0</v>
      </c>
      <c r="BL184" s="19" t="s">
        <v>3700</v>
      </c>
      <c r="BM184" s="149" t="s">
        <v>4635</v>
      </c>
    </row>
    <row r="185" spans="2:65" s="1" customFormat="1" ht="16.5" customHeight="1">
      <c r="B185" s="137"/>
      <c r="C185" s="177" t="s">
        <v>898</v>
      </c>
      <c r="D185" s="177" t="s">
        <v>513</v>
      </c>
      <c r="E185" s="178" t="s">
        <v>4636</v>
      </c>
      <c r="F185" s="179" t="s">
        <v>4637</v>
      </c>
      <c r="G185" s="180" t="s">
        <v>650</v>
      </c>
      <c r="H185" s="181">
        <v>15</v>
      </c>
      <c r="I185" s="182"/>
      <c r="J185" s="183">
        <f t="shared" si="20"/>
        <v>0</v>
      </c>
      <c r="K185" s="179" t="s">
        <v>665</v>
      </c>
      <c r="L185" s="184"/>
      <c r="M185" s="185" t="s">
        <v>3</v>
      </c>
      <c r="N185" s="186" t="s">
        <v>43</v>
      </c>
      <c r="P185" s="147">
        <f t="shared" si="21"/>
        <v>0</v>
      </c>
      <c r="Q185" s="147">
        <v>0</v>
      </c>
      <c r="R185" s="147">
        <f t="shared" si="22"/>
        <v>0</v>
      </c>
      <c r="S185" s="147">
        <v>0</v>
      </c>
      <c r="T185" s="148">
        <f t="shared" si="23"/>
        <v>0</v>
      </c>
      <c r="AR185" s="149" t="s">
        <v>3700</v>
      </c>
      <c r="AT185" s="149" t="s">
        <v>513</v>
      </c>
      <c r="AU185" s="149" t="s">
        <v>80</v>
      </c>
      <c r="AY185" s="19" t="s">
        <v>408</v>
      </c>
      <c r="BE185" s="150">
        <f t="shared" si="24"/>
        <v>0</v>
      </c>
      <c r="BF185" s="150">
        <f t="shared" si="25"/>
        <v>0</v>
      </c>
      <c r="BG185" s="150">
        <f t="shared" si="26"/>
        <v>0</v>
      </c>
      <c r="BH185" s="150">
        <f t="shared" si="27"/>
        <v>0</v>
      </c>
      <c r="BI185" s="150">
        <f t="shared" si="28"/>
        <v>0</v>
      </c>
      <c r="BJ185" s="19" t="s">
        <v>76</v>
      </c>
      <c r="BK185" s="150">
        <f t="shared" si="29"/>
        <v>0</v>
      </c>
      <c r="BL185" s="19" t="s">
        <v>3700</v>
      </c>
      <c r="BM185" s="149" t="s">
        <v>4638</v>
      </c>
    </row>
    <row r="186" spans="2:65" s="1" customFormat="1" ht="16.5" customHeight="1">
      <c r="B186" s="137"/>
      <c r="C186" s="177" t="s">
        <v>904</v>
      </c>
      <c r="D186" s="177" t="s">
        <v>513</v>
      </c>
      <c r="E186" s="178" t="s">
        <v>4639</v>
      </c>
      <c r="F186" s="179" t="s">
        <v>4640</v>
      </c>
      <c r="G186" s="180" t="s">
        <v>650</v>
      </c>
      <c r="H186" s="181">
        <v>30</v>
      </c>
      <c r="I186" s="182"/>
      <c r="J186" s="183">
        <f t="shared" si="20"/>
        <v>0</v>
      </c>
      <c r="K186" s="179" t="s">
        <v>665</v>
      </c>
      <c r="L186" s="184"/>
      <c r="M186" s="185" t="s">
        <v>3</v>
      </c>
      <c r="N186" s="186" t="s">
        <v>43</v>
      </c>
      <c r="P186" s="147">
        <f t="shared" si="21"/>
        <v>0</v>
      </c>
      <c r="Q186" s="147">
        <v>0</v>
      </c>
      <c r="R186" s="147">
        <f t="shared" si="22"/>
        <v>0</v>
      </c>
      <c r="S186" s="147">
        <v>0</v>
      </c>
      <c r="T186" s="148">
        <f t="shared" si="23"/>
        <v>0</v>
      </c>
      <c r="AR186" s="149" t="s">
        <v>3700</v>
      </c>
      <c r="AT186" s="149" t="s">
        <v>513</v>
      </c>
      <c r="AU186" s="149" t="s">
        <v>80</v>
      </c>
      <c r="AY186" s="19" t="s">
        <v>408</v>
      </c>
      <c r="BE186" s="150">
        <f t="shared" si="24"/>
        <v>0</v>
      </c>
      <c r="BF186" s="150">
        <f t="shared" si="25"/>
        <v>0</v>
      </c>
      <c r="BG186" s="150">
        <f t="shared" si="26"/>
        <v>0</v>
      </c>
      <c r="BH186" s="150">
        <f t="shared" si="27"/>
        <v>0</v>
      </c>
      <c r="BI186" s="150">
        <f t="shared" si="28"/>
        <v>0</v>
      </c>
      <c r="BJ186" s="19" t="s">
        <v>76</v>
      </c>
      <c r="BK186" s="150">
        <f t="shared" si="29"/>
        <v>0</v>
      </c>
      <c r="BL186" s="19" t="s">
        <v>3700</v>
      </c>
      <c r="BM186" s="149" t="s">
        <v>4641</v>
      </c>
    </row>
    <row r="187" spans="2:65" s="1" customFormat="1" ht="16.5" customHeight="1">
      <c r="B187" s="137"/>
      <c r="C187" s="177" t="s">
        <v>920</v>
      </c>
      <c r="D187" s="177" t="s">
        <v>513</v>
      </c>
      <c r="E187" s="178" t="s">
        <v>4642</v>
      </c>
      <c r="F187" s="179" t="s">
        <v>4643</v>
      </c>
      <c r="G187" s="180" t="s">
        <v>650</v>
      </c>
      <c r="H187" s="181">
        <v>450</v>
      </c>
      <c r="I187" s="182"/>
      <c r="J187" s="183">
        <f t="shared" si="20"/>
        <v>0</v>
      </c>
      <c r="K187" s="179" t="s">
        <v>665</v>
      </c>
      <c r="L187" s="184"/>
      <c r="M187" s="185" t="s">
        <v>3</v>
      </c>
      <c r="N187" s="186" t="s">
        <v>43</v>
      </c>
      <c r="P187" s="147">
        <f t="shared" si="21"/>
        <v>0</v>
      </c>
      <c r="Q187" s="147">
        <v>0</v>
      </c>
      <c r="R187" s="147">
        <f t="shared" si="22"/>
        <v>0</v>
      </c>
      <c r="S187" s="147">
        <v>0</v>
      </c>
      <c r="T187" s="148">
        <f t="shared" si="23"/>
        <v>0</v>
      </c>
      <c r="AR187" s="149" t="s">
        <v>3700</v>
      </c>
      <c r="AT187" s="149" t="s">
        <v>513</v>
      </c>
      <c r="AU187" s="149" t="s">
        <v>80</v>
      </c>
      <c r="AY187" s="19" t="s">
        <v>408</v>
      </c>
      <c r="BE187" s="150">
        <f t="shared" si="24"/>
        <v>0</v>
      </c>
      <c r="BF187" s="150">
        <f t="shared" si="25"/>
        <v>0</v>
      </c>
      <c r="BG187" s="150">
        <f t="shared" si="26"/>
        <v>0</v>
      </c>
      <c r="BH187" s="150">
        <f t="shared" si="27"/>
        <v>0</v>
      </c>
      <c r="BI187" s="150">
        <f t="shared" si="28"/>
        <v>0</v>
      </c>
      <c r="BJ187" s="19" t="s">
        <v>76</v>
      </c>
      <c r="BK187" s="150">
        <f t="shared" si="29"/>
        <v>0</v>
      </c>
      <c r="BL187" s="19" t="s">
        <v>3700</v>
      </c>
      <c r="BM187" s="149" t="s">
        <v>4644</v>
      </c>
    </row>
    <row r="188" spans="2:65" s="1" customFormat="1" ht="16.5" customHeight="1">
      <c r="B188" s="137"/>
      <c r="C188" s="177" t="s">
        <v>935</v>
      </c>
      <c r="D188" s="177" t="s">
        <v>513</v>
      </c>
      <c r="E188" s="178" t="s">
        <v>4645</v>
      </c>
      <c r="F188" s="179" t="s">
        <v>4646</v>
      </c>
      <c r="G188" s="180" t="s">
        <v>664</v>
      </c>
      <c r="H188" s="181">
        <v>2</v>
      </c>
      <c r="I188" s="182"/>
      <c r="J188" s="183">
        <f t="shared" si="20"/>
        <v>0</v>
      </c>
      <c r="K188" s="179" t="s">
        <v>665</v>
      </c>
      <c r="L188" s="184"/>
      <c r="M188" s="185" t="s">
        <v>3</v>
      </c>
      <c r="N188" s="186" t="s">
        <v>43</v>
      </c>
      <c r="P188" s="147">
        <f t="shared" si="21"/>
        <v>0</v>
      </c>
      <c r="Q188" s="147">
        <v>0</v>
      </c>
      <c r="R188" s="147">
        <f t="shared" si="22"/>
        <v>0</v>
      </c>
      <c r="S188" s="147">
        <v>0</v>
      </c>
      <c r="T188" s="148">
        <f t="shared" si="23"/>
        <v>0</v>
      </c>
      <c r="AR188" s="149" t="s">
        <v>3700</v>
      </c>
      <c r="AT188" s="149" t="s">
        <v>513</v>
      </c>
      <c r="AU188" s="149" t="s">
        <v>80</v>
      </c>
      <c r="AY188" s="19" t="s">
        <v>408</v>
      </c>
      <c r="BE188" s="150">
        <f t="shared" si="24"/>
        <v>0</v>
      </c>
      <c r="BF188" s="150">
        <f t="shared" si="25"/>
        <v>0</v>
      </c>
      <c r="BG188" s="150">
        <f t="shared" si="26"/>
        <v>0</v>
      </c>
      <c r="BH188" s="150">
        <f t="shared" si="27"/>
        <v>0</v>
      </c>
      <c r="BI188" s="150">
        <f t="shared" si="28"/>
        <v>0</v>
      </c>
      <c r="BJ188" s="19" t="s">
        <v>76</v>
      </c>
      <c r="BK188" s="150">
        <f t="shared" si="29"/>
        <v>0</v>
      </c>
      <c r="BL188" s="19" t="s">
        <v>3700</v>
      </c>
      <c r="BM188" s="149" t="s">
        <v>4647</v>
      </c>
    </row>
    <row r="189" spans="2:65" s="1" customFormat="1" ht="16.5" customHeight="1">
      <c r="B189" s="137"/>
      <c r="C189" s="177" t="s">
        <v>941</v>
      </c>
      <c r="D189" s="177" t="s">
        <v>513</v>
      </c>
      <c r="E189" s="178" t="s">
        <v>4648</v>
      </c>
      <c r="F189" s="179" t="s">
        <v>4649</v>
      </c>
      <c r="G189" s="180" t="s">
        <v>664</v>
      </c>
      <c r="H189" s="181">
        <v>5</v>
      </c>
      <c r="I189" s="182"/>
      <c r="J189" s="183">
        <f t="shared" si="20"/>
        <v>0</v>
      </c>
      <c r="K189" s="179" t="s">
        <v>665</v>
      </c>
      <c r="L189" s="184"/>
      <c r="M189" s="185" t="s">
        <v>3</v>
      </c>
      <c r="N189" s="186" t="s">
        <v>43</v>
      </c>
      <c r="P189" s="147">
        <f t="shared" si="21"/>
        <v>0</v>
      </c>
      <c r="Q189" s="147">
        <v>0</v>
      </c>
      <c r="R189" s="147">
        <f t="shared" si="22"/>
        <v>0</v>
      </c>
      <c r="S189" s="147">
        <v>0</v>
      </c>
      <c r="T189" s="148">
        <f t="shared" si="23"/>
        <v>0</v>
      </c>
      <c r="AR189" s="149" t="s">
        <v>3700</v>
      </c>
      <c r="AT189" s="149" t="s">
        <v>513</v>
      </c>
      <c r="AU189" s="149" t="s">
        <v>80</v>
      </c>
      <c r="AY189" s="19" t="s">
        <v>408</v>
      </c>
      <c r="BE189" s="150">
        <f t="shared" si="24"/>
        <v>0</v>
      </c>
      <c r="BF189" s="150">
        <f t="shared" si="25"/>
        <v>0</v>
      </c>
      <c r="BG189" s="150">
        <f t="shared" si="26"/>
        <v>0</v>
      </c>
      <c r="BH189" s="150">
        <f t="shared" si="27"/>
        <v>0</v>
      </c>
      <c r="BI189" s="150">
        <f t="shared" si="28"/>
        <v>0</v>
      </c>
      <c r="BJ189" s="19" t="s">
        <v>76</v>
      </c>
      <c r="BK189" s="150">
        <f t="shared" si="29"/>
        <v>0</v>
      </c>
      <c r="BL189" s="19" t="s">
        <v>3700</v>
      </c>
      <c r="BM189" s="149" t="s">
        <v>4650</v>
      </c>
    </row>
    <row r="190" spans="2:65" s="1" customFormat="1" ht="16.5" customHeight="1">
      <c r="B190" s="137"/>
      <c r="C190" s="177" t="s">
        <v>953</v>
      </c>
      <c r="D190" s="177" t="s">
        <v>513</v>
      </c>
      <c r="E190" s="178" t="s">
        <v>4651</v>
      </c>
      <c r="F190" s="179" t="s">
        <v>4652</v>
      </c>
      <c r="G190" s="180" t="s">
        <v>117</v>
      </c>
      <c r="H190" s="181">
        <v>2</v>
      </c>
      <c r="I190" s="182"/>
      <c r="J190" s="183">
        <f t="shared" si="20"/>
        <v>0</v>
      </c>
      <c r="K190" s="179" t="s">
        <v>665</v>
      </c>
      <c r="L190" s="184"/>
      <c r="M190" s="185" t="s">
        <v>3</v>
      </c>
      <c r="N190" s="186" t="s">
        <v>43</v>
      </c>
      <c r="P190" s="147">
        <f t="shared" si="21"/>
        <v>0</v>
      </c>
      <c r="Q190" s="147">
        <v>0</v>
      </c>
      <c r="R190" s="147">
        <f t="shared" si="22"/>
        <v>0</v>
      </c>
      <c r="S190" s="147">
        <v>0</v>
      </c>
      <c r="T190" s="148">
        <f t="shared" si="23"/>
        <v>0</v>
      </c>
      <c r="AR190" s="149" t="s">
        <v>3700</v>
      </c>
      <c r="AT190" s="149" t="s">
        <v>513</v>
      </c>
      <c r="AU190" s="149" t="s">
        <v>80</v>
      </c>
      <c r="AY190" s="19" t="s">
        <v>408</v>
      </c>
      <c r="BE190" s="150">
        <f t="shared" si="24"/>
        <v>0</v>
      </c>
      <c r="BF190" s="150">
        <f t="shared" si="25"/>
        <v>0</v>
      </c>
      <c r="BG190" s="150">
        <f t="shared" si="26"/>
        <v>0</v>
      </c>
      <c r="BH190" s="150">
        <f t="shared" si="27"/>
        <v>0</v>
      </c>
      <c r="BI190" s="150">
        <f t="shared" si="28"/>
        <v>0</v>
      </c>
      <c r="BJ190" s="19" t="s">
        <v>76</v>
      </c>
      <c r="BK190" s="150">
        <f t="shared" si="29"/>
        <v>0</v>
      </c>
      <c r="BL190" s="19" t="s">
        <v>3700</v>
      </c>
      <c r="BM190" s="149" t="s">
        <v>4653</v>
      </c>
    </row>
    <row r="191" spans="2:65" s="1" customFormat="1" ht="16.5" customHeight="1">
      <c r="B191" s="137"/>
      <c r="C191" s="177" t="s">
        <v>971</v>
      </c>
      <c r="D191" s="177" t="s">
        <v>513</v>
      </c>
      <c r="E191" s="178" t="s">
        <v>4654</v>
      </c>
      <c r="F191" s="179" t="s">
        <v>4655</v>
      </c>
      <c r="G191" s="180" t="s">
        <v>664</v>
      </c>
      <c r="H191" s="181">
        <v>300</v>
      </c>
      <c r="I191" s="182"/>
      <c r="J191" s="183">
        <f t="shared" si="20"/>
        <v>0</v>
      </c>
      <c r="K191" s="179" t="s">
        <v>665</v>
      </c>
      <c r="L191" s="184"/>
      <c r="M191" s="185" t="s">
        <v>3</v>
      </c>
      <c r="N191" s="186" t="s">
        <v>43</v>
      </c>
      <c r="P191" s="147">
        <f t="shared" si="21"/>
        <v>0</v>
      </c>
      <c r="Q191" s="147">
        <v>0</v>
      </c>
      <c r="R191" s="147">
        <f t="shared" si="22"/>
        <v>0</v>
      </c>
      <c r="S191" s="147">
        <v>0</v>
      </c>
      <c r="T191" s="148">
        <f t="shared" si="23"/>
        <v>0</v>
      </c>
      <c r="AR191" s="149" t="s">
        <v>3700</v>
      </c>
      <c r="AT191" s="149" t="s">
        <v>513</v>
      </c>
      <c r="AU191" s="149" t="s">
        <v>80</v>
      </c>
      <c r="AY191" s="19" t="s">
        <v>408</v>
      </c>
      <c r="BE191" s="150">
        <f t="shared" si="24"/>
        <v>0</v>
      </c>
      <c r="BF191" s="150">
        <f t="shared" si="25"/>
        <v>0</v>
      </c>
      <c r="BG191" s="150">
        <f t="shared" si="26"/>
        <v>0</v>
      </c>
      <c r="BH191" s="150">
        <f t="shared" si="27"/>
        <v>0</v>
      </c>
      <c r="BI191" s="150">
        <f t="shared" si="28"/>
        <v>0</v>
      </c>
      <c r="BJ191" s="19" t="s">
        <v>76</v>
      </c>
      <c r="BK191" s="150">
        <f t="shared" si="29"/>
        <v>0</v>
      </c>
      <c r="BL191" s="19" t="s">
        <v>3700</v>
      </c>
      <c r="BM191" s="149" t="s">
        <v>4656</v>
      </c>
    </row>
    <row r="192" spans="2:65" s="11" customFormat="1" ht="22.8" customHeight="1">
      <c r="B192" s="125"/>
      <c r="D192" s="126" t="s">
        <v>71</v>
      </c>
      <c r="E192" s="135" t="s">
        <v>518</v>
      </c>
      <c r="F192" s="135" t="s">
        <v>4657</v>
      </c>
      <c r="I192" s="128"/>
      <c r="J192" s="136">
        <f>BK192</f>
        <v>0</v>
      </c>
      <c r="L192" s="125"/>
      <c r="M192" s="130"/>
      <c r="P192" s="131">
        <f>SUM(P193:P202)</f>
        <v>0</v>
      </c>
      <c r="R192" s="131">
        <f>SUM(R193:R202)</f>
        <v>0</v>
      </c>
      <c r="T192" s="132">
        <f>SUM(T193:T202)</f>
        <v>0</v>
      </c>
      <c r="AR192" s="126" t="s">
        <v>415</v>
      </c>
      <c r="AT192" s="133" t="s">
        <v>71</v>
      </c>
      <c r="AU192" s="133" t="s">
        <v>76</v>
      </c>
      <c r="AY192" s="126" t="s">
        <v>408</v>
      </c>
      <c r="BK192" s="134">
        <f>SUM(BK193:BK202)</f>
        <v>0</v>
      </c>
    </row>
    <row r="193" spans="2:65" s="1" customFormat="1" ht="16.5" customHeight="1">
      <c r="B193" s="137"/>
      <c r="C193" s="177" t="s">
        <v>979</v>
      </c>
      <c r="D193" s="177" t="s">
        <v>513</v>
      </c>
      <c r="E193" s="178" t="s">
        <v>4658</v>
      </c>
      <c r="F193" s="179" t="s">
        <v>4659</v>
      </c>
      <c r="G193" s="180" t="s">
        <v>650</v>
      </c>
      <c r="H193" s="181">
        <v>32</v>
      </c>
      <c r="I193" s="182"/>
      <c r="J193" s="183">
        <f t="shared" ref="J193:J202" si="30">ROUND(I193*H193,2)</f>
        <v>0</v>
      </c>
      <c r="K193" s="179" t="s">
        <v>665</v>
      </c>
      <c r="L193" s="184"/>
      <c r="M193" s="185" t="s">
        <v>3</v>
      </c>
      <c r="N193" s="186" t="s">
        <v>43</v>
      </c>
      <c r="P193" s="147">
        <f t="shared" ref="P193:P202" si="31">O193*H193</f>
        <v>0</v>
      </c>
      <c r="Q193" s="147">
        <v>0</v>
      </c>
      <c r="R193" s="147">
        <f t="shared" ref="R193:R202" si="32">Q193*H193</f>
        <v>0</v>
      </c>
      <c r="S193" s="147">
        <v>0</v>
      </c>
      <c r="T193" s="148">
        <f t="shared" ref="T193:T202" si="33">S193*H193</f>
        <v>0</v>
      </c>
      <c r="AR193" s="149" t="s">
        <v>3700</v>
      </c>
      <c r="AT193" s="149" t="s">
        <v>513</v>
      </c>
      <c r="AU193" s="149" t="s">
        <v>80</v>
      </c>
      <c r="AY193" s="19" t="s">
        <v>408</v>
      </c>
      <c r="BE193" s="150">
        <f t="shared" ref="BE193:BE202" si="34">IF(N193="základní",J193,0)</f>
        <v>0</v>
      </c>
      <c r="BF193" s="150">
        <f t="shared" ref="BF193:BF202" si="35">IF(N193="snížená",J193,0)</f>
        <v>0</v>
      </c>
      <c r="BG193" s="150">
        <f t="shared" ref="BG193:BG202" si="36">IF(N193="zákl. přenesená",J193,0)</f>
        <v>0</v>
      </c>
      <c r="BH193" s="150">
        <f t="shared" ref="BH193:BH202" si="37">IF(N193="sníž. přenesená",J193,0)</f>
        <v>0</v>
      </c>
      <c r="BI193" s="150">
        <f t="shared" ref="BI193:BI202" si="38">IF(N193="nulová",J193,0)</f>
        <v>0</v>
      </c>
      <c r="BJ193" s="19" t="s">
        <v>76</v>
      </c>
      <c r="BK193" s="150">
        <f t="shared" ref="BK193:BK202" si="39">ROUND(I193*H193,2)</f>
        <v>0</v>
      </c>
      <c r="BL193" s="19" t="s">
        <v>3700</v>
      </c>
      <c r="BM193" s="149" t="s">
        <v>4660</v>
      </c>
    </row>
    <row r="194" spans="2:65" s="1" customFormat="1" ht="24.15" customHeight="1">
      <c r="B194" s="137"/>
      <c r="C194" s="177" t="s">
        <v>991</v>
      </c>
      <c r="D194" s="177" t="s">
        <v>513</v>
      </c>
      <c r="E194" s="178" t="s">
        <v>4661</v>
      </c>
      <c r="F194" s="179" t="s">
        <v>4662</v>
      </c>
      <c r="G194" s="180" t="s">
        <v>664</v>
      </c>
      <c r="H194" s="181">
        <v>2</v>
      </c>
      <c r="I194" s="182"/>
      <c r="J194" s="183">
        <f t="shared" si="30"/>
        <v>0</v>
      </c>
      <c r="K194" s="179" t="s">
        <v>665</v>
      </c>
      <c r="L194" s="184"/>
      <c r="M194" s="185" t="s">
        <v>3</v>
      </c>
      <c r="N194" s="186" t="s">
        <v>43</v>
      </c>
      <c r="P194" s="147">
        <f t="shared" si="31"/>
        <v>0</v>
      </c>
      <c r="Q194" s="147">
        <v>0</v>
      </c>
      <c r="R194" s="147">
        <f t="shared" si="32"/>
        <v>0</v>
      </c>
      <c r="S194" s="147">
        <v>0</v>
      </c>
      <c r="T194" s="148">
        <f t="shared" si="33"/>
        <v>0</v>
      </c>
      <c r="AR194" s="149" t="s">
        <v>3700</v>
      </c>
      <c r="AT194" s="149" t="s">
        <v>513</v>
      </c>
      <c r="AU194" s="149" t="s">
        <v>80</v>
      </c>
      <c r="AY194" s="19" t="s">
        <v>408</v>
      </c>
      <c r="BE194" s="150">
        <f t="shared" si="34"/>
        <v>0</v>
      </c>
      <c r="BF194" s="150">
        <f t="shared" si="35"/>
        <v>0</v>
      </c>
      <c r="BG194" s="150">
        <f t="shared" si="36"/>
        <v>0</v>
      </c>
      <c r="BH194" s="150">
        <f t="shared" si="37"/>
        <v>0</v>
      </c>
      <c r="BI194" s="150">
        <f t="shared" si="38"/>
        <v>0</v>
      </c>
      <c r="BJ194" s="19" t="s">
        <v>76</v>
      </c>
      <c r="BK194" s="150">
        <f t="shared" si="39"/>
        <v>0</v>
      </c>
      <c r="BL194" s="19" t="s">
        <v>3700</v>
      </c>
      <c r="BM194" s="149" t="s">
        <v>4663</v>
      </c>
    </row>
    <row r="195" spans="2:65" s="1" customFormat="1" ht="24.15" customHeight="1">
      <c r="B195" s="137"/>
      <c r="C195" s="177" t="s">
        <v>1003</v>
      </c>
      <c r="D195" s="177" t="s">
        <v>513</v>
      </c>
      <c r="E195" s="178" t="s">
        <v>4664</v>
      </c>
      <c r="F195" s="179" t="s">
        <v>4665</v>
      </c>
      <c r="G195" s="180" t="s">
        <v>664</v>
      </c>
      <c r="H195" s="181">
        <v>2</v>
      </c>
      <c r="I195" s="182"/>
      <c r="J195" s="183">
        <f t="shared" si="30"/>
        <v>0</v>
      </c>
      <c r="K195" s="179" t="s">
        <v>665</v>
      </c>
      <c r="L195" s="184"/>
      <c r="M195" s="185" t="s">
        <v>3</v>
      </c>
      <c r="N195" s="186" t="s">
        <v>43</v>
      </c>
      <c r="P195" s="147">
        <f t="shared" si="31"/>
        <v>0</v>
      </c>
      <c r="Q195" s="147">
        <v>0</v>
      </c>
      <c r="R195" s="147">
        <f t="shared" si="32"/>
        <v>0</v>
      </c>
      <c r="S195" s="147">
        <v>0</v>
      </c>
      <c r="T195" s="148">
        <f t="shared" si="33"/>
        <v>0</v>
      </c>
      <c r="AR195" s="149" t="s">
        <v>3700</v>
      </c>
      <c r="AT195" s="149" t="s">
        <v>513</v>
      </c>
      <c r="AU195" s="149" t="s">
        <v>80</v>
      </c>
      <c r="AY195" s="19" t="s">
        <v>408</v>
      </c>
      <c r="BE195" s="150">
        <f t="shared" si="34"/>
        <v>0</v>
      </c>
      <c r="BF195" s="150">
        <f t="shared" si="35"/>
        <v>0</v>
      </c>
      <c r="BG195" s="150">
        <f t="shared" si="36"/>
        <v>0</v>
      </c>
      <c r="BH195" s="150">
        <f t="shared" si="37"/>
        <v>0</v>
      </c>
      <c r="BI195" s="150">
        <f t="shared" si="38"/>
        <v>0</v>
      </c>
      <c r="BJ195" s="19" t="s">
        <v>76</v>
      </c>
      <c r="BK195" s="150">
        <f t="shared" si="39"/>
        <v>0</v>
      </c>
      <c r="BL195" s="19" t="s">
        <v>3700</v>
      </c>
      <c r="BM195" s="149" t="s">
        <v>4666</v>
      </c>
    </row>
    <row r="196" spans="2:65" s="1" customFormat="1" ht="21.75" customHeight="1">
      <c r="B196" s="137"/>
      <c r="C196" s="177" t="s">
        <v>1010</v>
      </c>
      <c r="D196" s="177" t="s">
        <v>513</v>
      </c>
      <c r="E196" s="178" t="s">
        <v>4667</v>
      </c>
      <c r="F196" s="179" t="s">
        <v>4668</v>
      </c>
      <c r="G196" s="180" t="s">
        <v>2619</v>
      </c>
      <c r="H196" s="181">
        <v>2</v>
      </c>
      <c r="I196" s="182"/>
      <c r="J196" s="183">
        <f t="shared" si="30"/>
        <v>0</v>
      </c>
      <c r="K196" s="179" t="s">
        <v>665</v>
      </c>
      <c r="L196" s="184"/>
      <c r="M196" s="185" t="s">
        <v>3</v>
      </c>
      <c r="N196" s="186" t="s">
        <v>43</v>
      </c>
      <c r="P196" s="147">
        <f t="shared" si="31"/>
        <v>0</v>
      </c>
      <c r="Q196" s="147">
        <v>0</v>
      </c>
      <c r="R196" s="147">
        <f t="shared" si="32"/>
        <v>0</v>
      </c>
      <c r="S196" s="147">
        <v>0</v>
      </c>
      <c r="T196" s="148">
        <f t="shared" si="33"/>
        <v>0</v>
      </c>
      <c r="AR196" s="149" t="s">
        <v>3700</v>
      </c>
      <c r="AT196" s="149" t="s">
        <v>513</v>
      </c>
      <c r="AU196" s="149" t="s">
        <v>80</v>
      </c>
      <c r="AY196" s="19" t="s">
        <v>408</v>
      </c>
      <c r="BE196" s="150">
        <f t="shared" si="34"/>
        <v>0</v>
      </c>
      <c r="BF196" s="150">
        <f t="shared" si="35"/>
        <v>0</v>
      </c>
      <c r="BG196" s="150">
        <f t="shared" si="36"/>
        <v>0</v>
      </c>
      <c r="BH196" s="150">
        <f t="shared" si="37"/>
        <v>0</v>
      </c>
      <c r="BI196" s="150">
        <f t="shared" si="38"/>
        <v>0</v>
      </c>
      <c r="BJ196" s="19" t="s">
        <v>76</v>
      </c>
      <c r="BK196" s="150">
        <f t="shared" si="39"/>
        <v>0</v>
      </c>
      <c r="BL196" s="19" t="s">
        <v>3700</v>
      </c>
      <c r="BM196" s="149" t="s">
        <v>4669</v>
      </c>
    </row>
    <row r="197" spans="2:65" s="1" customFormat="1" ht="21.75" customHeight="1">
      <c r="B197" s="137"/>
      <c r="C197" s="177" t="s">
        <v>1014</v>
      </c>
      <c r="D197" s="177" t="s">
        <v>513</v>
      </c>
      <c r="E197" s="178" t="s">
        <v>4670</v>
      </c>
      <c r="F197" s="179" t="s">
        <v>4671</v>
      </c>
      <c r="G197" s="180" t="s">
        <v>664</v>
      </c>
      <c r="H197" s="181">
        <v>64</v>
      </c>
      <c r="I197" s="182"/>
      <c r="J197" s="183">
        <f t="shared" si="30"/>
        <v>0</v>
      </c>
      <c r="K197" s="179" t="s">
        <v>665</v>
      </c>
      <c r="L197" s="184"/>
      <c r="M197" s="185" t="s">
        <v>3</v>
      </c>
      <c r="N197" s="186" t="s">
        <v>43</v>
      </c>
      <c r="P197" s="147">
        <f t="shared" si="31"/>
        <v>0</v>
      </c>
      <c r="Q197" s="147">
        <v>0</v>
      </c>
      <c r="R197" s="147">
        <f t="shared" si="32"/>
        <v>0</v>
      </c>
      <c r="S197" s="147">
        <v>0</v>
      </c>
      <c r="T197" s="148">
        <f t="shared" si="33"/>
        <v>0</v>
      </c>
      <c r="AR197" s="149" t="s">
        <v>3700</v>
      </c>
      <c r="AT197" s="149" t="s">
        <v>513</v>
      </c>
      <c r="AU197" s="149" t="s">
        <v>80</v>
      </c>
      <c r="AY197" s="19" t="s">
        <v>408</v>
      </c>
      <c r="BE197" s="150">
        <f t="shared" si="34"/>
        <v>0</v>
      </c>
      <c r="BF197" s="150">
        <f t="shared" si="35"/>
        <v>0</v>
      </c>
      <c r="BG197" s="150">
        <f t="shared" si="36"/>
        <v>0</v>
      </c>
      <c r="BH197" s="150">
        <f t="shared" si="37"/>
        <v>0</v>
      </c>
      <c r="BI197" s="150">
        <f t="shared" si="38"/>
        <v>0</v>
      </c>
      <c r="BJ197" s="19" t="s">
        <v>76</v>
      </c>
      <c r="BK197" s="150">
        <f t="shared" si="39"/>
        <v>0</v>
      </c>
      <c r="BL197" s="19" t="s">
        <v>3700</v>
      </c>
      <c r="BM197" s="149" t="s">
        <v>4672</v>
      </c>
    </row>
    <row r="198" spans="2:65" s="1" customFormat="1" ht="21.75" customHeight="1">
      <c r="B198" s="137"/>
      <c r="C198" s="177" t="s">
        <v>1022</v>
      </c>
      <c r="D198" s="177" t="s">
        <v>513</v>
      </c>
      <c r="E198" s="178" t="s">
        <v>4673</v>
      </c>
      <c r="F198" s="179" t="s">
        <v>4674</v>
      </c>
      <c r="G198" s="180" t="s">
        <v>664</v>
      </c>
      <c r="H198" s="181">
        <v>2</v>
      </c>
      <c r="I198" s="182"/>
      <c r="J198" s="183">
        <f t="shared" si="30"/>
        <v>0</v>
      </c>
      <c r="K198" s="179" t="s">
        <v>665</v>
      </c>
      <c r="L198" s="184"/>
      <c r="M198" s="185" t="s">
        <v>3</v>
      </c>
      <c r="N198" s="186" t="s">
        <v>43</v>
      </c>
      <c r="P198" s="147">
        <f t="shared" si="31"/>
        <v>0</v>
      </c>
      <c r="Q198" s="147">
        <v>0</v>
      </c>
      <c r="R198" s="147">
        <f t="shared" si="32"/>
        <v>0</v>
      </c>
      <c r="S198" s="147">
        <v>0</v>
      </c>
      <c r="T198" s="148">
        <f t="shared" si="33"/>
        <v>0</v>
      </c>
      <c r="AR198" s="149" t="s">
        <v>3700</v>
      </c>
      <c r="AT198" s="149" t="s">
        <v>513</v>
      </c>
      <c r="AU198" s="149" t="s">
        <v>80</v>
      </c>
      <c r="AY198" s="19" t="s">
        <v>408</v>
      </c>
      <c r="BE198" s="150">
        <f t="shared" si="34"/>
        <v>0</v>
      </c>
      <c r="BF198" s="150">
        <f t="shared" si="35"/>
        <v>0</v>
      </c>
      <c r="BG198" s="150">
        <f t="shared" si="36"/>
        <v>0</v>
      </c>
      <c r="BH198" s="150">
        <f t="shared" si="37"/>
        <v>0</v>
      </c>
      <c r="BI198" s="150">
        <f t="shared" si="38"/>
        <v>0</v>
      </c>
      <c r="BJ198" s="19" t="s">
        <v>76</v>
      </c>
      <c r="BK198" s="150">
        <f t="shared" si="39"/>
        <v>0</v>
      </c>
      <c r="BL198" s="19" t="s">
        <v>3700</v>
      </c>
      <c r="BM198" s="149" t="s">
        <v>4675</v>
      </c>
    </row>
    <row r="199" spans="2:65" s="1" customFormat="1" ht="16.5" customHeight="1">
      <c r="B199" s="137"/>
      <c r="C199" s="177" t="s">
        <v>1028</v>
      </c>
      <c r="D199" s="177" t="s">
        <v>513</v>
      </c>
      <c r="E199" s="178" t="s">
        <v>4676</v>
      </c>
      <c r="F199" s="179" t="s">
        <v>4677</v>
      </c>
      <c r="G199" s="180" t="s">
        <v>664</v>
      </c>
      <c r="H199" s="181">
        <v>2</v>
      </c>
      <c r="I199" s="182"/>
      <c r="J199" s="183">
        <f t="shared" si="30"/>
        <v>0</v>
      </c>
      <c r="K199" s="179" t="s">
        <v>665</v>
      </c>
      <c r="L199" s="184"/>
      <c r="M199" s="185" t="s">
        <v>3</v>
      </c>
      <c r="N199" s="186" t="s">
        <v>43</v>
      </c>
      <c r="P199" s="147">
        <f t="shared" si="31"/>
        <v>0</v>
      </c>
      <c r="Q199" s="147">
        <v>0</v>
      </c>
      <c r="R199" s="147">
        <f t="shared" si="32"/>
        <v>0</v>
      </c>
      <c r="S199" s="147">
        <v>0</v>
      </c>
      <c r="T199" s="148">
        <f t="shared" si="33"/>
        <v>0</v>
      </c>
      <c r="AR199" s="149" t="s">
        <v>3700</v>
      </c>
      <c r="AT199" s="149" t="s">
        <v>513</v>
      </c>
      <c r="AU199" s="149" t="s">
        <v>80</v>
      </c>
      <c r="AY199" s="19" t="s">
        <v>408</v>
      </c>
      <c r="BE199" s="150">
        <f t="shared" si="34"/>
        <v>0</v>
      </c>
      <c r="BF199" s="150">
        <f t="shared" si="35"/>
        <v>0</v>
      </c>
      <c r="BG199" s="150">
        <f t="shared" si="36"/>
        <v>0</v>
      </c>
      <c r="BH199" s="150">
        <f t="shared" si="37"/>
        <v>0</v>
      </c>
      <c r="BI199" s="150">
        <f t="shared" si="38"/>
        <v>0</v>
      </c>
      <c r="BJ199" s="19" t="s">
        <v>76</v>
      </c>
      <c r="BK199" s="150">
        <f t="shared" si="39"/>
        <v>0</v>
      </c>
      <c r="BL199" s="19" t="s">
        <v>3700</v>
      </c>
      <c r="BM199" s="149" t="s">
        <v>4678</v>
      </c>
    </row>
    <row r="200" spans="2:65" s="1" customFormat="1" ht="16.5" customHeight="1">
      <c r="B200" s="137"/>
      <c r="C200" s="177" t="s">
        <v>1036</v>
      </c>
      <c r="D200" s="177" t="s">
        <v>513</v>
      </c>
      <c r="E200" s="178" t="s">
        <v>4679</v>
      </c>
      <c r="F200" s="179" t="s">
        <v>4680</v>
      </c>
      <c r="G200" s="180" t="s">
        <v>664</v>
      </c>
      <c r="H200" s="181">
        <v>4</v>
      </c>
      <c r="I200" s="182"/>
      <c r="J200" s="183">
        <f t="shared" si="30"/>
        <v>0</v>
      </c>
      <c r="K200" s="179" t="s">
        <v>665</v>
      </c>
      <c r="L200" s="184"/>
      <c r="M200" s="185" t="s">
        <v>3</v>
      </c>
      <c r="N200" s="186" t="s">
        <v>43</v>
      </c>
      <c r="P200" s="147">
        <f t="shared" si="31"/>
        <v>0</v>
      </c>
      <c r="Q200" s="147">
        <v>0</v>
      </c>
      <c r="R200" s="147">
        <f t="shared" si="32"/>
        <v>0</v>
      </c>
      <c r="S200" s="147">
        <v>0</v>
      </c>
      <c r="T200" s="148">
        <f t="shared" si="33"/>
        <v>0</v>
      </c>
      <c r="AR200" s="149" t="s">
        <v>3700</v>
      </c>
      <c r="AT200" s="149" t="s">
        <v>513</v>
      </c>
      <c r="AU200" s="149" t="s">
        <v>80</v>
      </c>
      <c r="AY200" s="19" t="s">
        <v>408</v>
      </c>
      <c r="BE200" s="150">
        <f t="shared" si="34"/>
        <v>0</v>
      </c>
      <c r="BF200" s="150">
        <f t="shared" si="35"/>
        <v>0</v>
      </c>
      <c r="BG200" s="150">
        <f t="shared" si="36"/>
        <v>0</v>
      </c>
      <c r="BH200" s="150">
        <f t="shared" si="37"/>
        <v>0</v>
      </c>
      <c r="BI200" s="150">
        <f t="shared" si="38"/>
        <v>0</v>
      </c>
      <c r="BJ200" s="19" t="s">
        <v>76</v>
      </c>
      <c r="BK200" s="150">
        <f t="shared" si="39"/>
        <v>0</v>
      </c>
      <c r="BL200" s="19" t="s">
        <v>3700</v>
      </c>
      <c r="BM200" s="149" t="s">
        <v>4681</v>
      </c>
    </row>
    <row r="201" spans="2:65" s="1" customFormat="1" ht="16.5" customHeight="1">
      <c r="B201" s="137"/>
      <c r="C201" s="177" t="s">
        <v>1044</v>
      </c>
      <c r="D201" s="177" t="s">
        <v>513</v>
      </c>
      <c r="E201" s="178" t="s">
        <v>4682</v>
      </c>
      <c r="F201" s="179" t="s">
        <v>4659</v>
      </c>
      <c r="G201" s="180" t="s">
        <v>4683</v>
      </c>
      <c r="H201" s="181">
        <v>2</v>
      </c>
      <c r="I201" s="182"/>
      <c r="J201" s="183">
        <f t="shared" si="30"/>
        <v>0</v>
      </c>
      <c r="K201" s="179" t="s">
        <v>665</v>
      </c>
      <c r="L201" s="184"/>
      <c r="M201" s="185" t="s">
        <v>3</v>
      </c>
      <c r="N201" s="186" t="s">
        <v>43</v>
      </c>
      <c r="P201" s="147">
        <f t="shared" si="31"/>
        <v>0</v>
      </c>
      <c r="Q201" s="147">
        <v>0</v>
      </c>
      <c r="R201" s="147">
        <f t="shared" si="32"/>
        <v>0</v>
      </c>
      <c r="S201" s="147">
        <v>0</v>
      </c>
      <c r="T201" s="148">
        <f t="shared" si="33"/>
        <v>0</v>
      </c>
      <c r="AR201" s="149" t="s">
        <v>3700</v>
      </c>
      <c r="AT201" s="149" t="s">
        <v>513</v>
      </c>
      <c r="AU201" s="149" t="s">
        <v>80</v>
      </c>
      <c r="AY201" s="19" t="s">
        <v>408</v>
      </c>
      <c r="BE201" s="150">
        <f t="shared" si="34"/>
        <v>0</v>
      </c>
      <c r="BF201" s="150">
        <f t="shared" si="35"/>
        <v>0</v>
      </c>
      <c r="BG201" s="150">
        <f t="shared" si="36"/>
        <v>0</v>
      </c>
      <c r="BH201" s="150">
        <f t="shared" si="37"/>
        <v>0</v>
      </c>
      <c r="BI201" s="150">
        <f t="shared" si="38"/>
        <v>0</v>
      </c>
      <c r="BJ201" s="19" t="s">
        <v>76</v>
      </c>
      <c r="BK201" s="150">
        <f t="shared" si="39"/>
        <v>0</v>
      </c>
      <c r="BL201" s="19" t="s">
        <v>3700</v>
      </c>
      <c r="BM201" s="149" t="s">
        <v>4684</v>
      </c>
    </row>
    <row r="202" spans="2:65" s="1" customFormat="1" ht="16.5" customHeight="1">
      <c r="B202" s="137"/>
      <c r="C202" s="177" t="s">
        <v>1049</v>
      </c>
      <c r="D202" s="177" t="s">
        <v>513</v>
      </c>
      <c r="E202" s="178" t="s">
        <v>4685</v>
      </c>
      <c r="F202" s="179" t="s">
        <v>4686</v>
      </c>
      <c r="G202" s="180" t="s">
        <v>4478</v>
      </c>
      <c r="H202" s="181">
        <v>1</v>
      </c>
      <c r="I202" s="182"/>
      <c r="J202" s="183">
        <f t="shared" si="30"/>
        <v>0</v>
      </c>
      <c r="K202" s="179" t="s">
        <v>665</v>
      </c>
      <c r="L202" s="184"/>
      <c r="M202" s="185" t="s">
        <v>3</v>
      </c>
      <c r="N202" s="186" t="s">
        <v>43</v>
      </c>
      <c r="P202" s="147">
        <f t="shared" si="31"/>
        <v>0</v>
      </c>
      <c r="Q202" s="147">
        <v>0</v>
      </c>
      <c r="R202" s="147">
        <f t="shared" si="32"/>
        <v>0</v>
      </c>
      <c r="S202" s="147">
        <v>0</v>
      </c>
      <c r="T202" s="148">
        <f t="shared" si="33"/>
        <v>0</v>
      </c>
      <c r="AR202" s="149" t="s">
        <v>3700</v>
      </c>
      <c r="AT202" s="149" t="s">
        <v>513</v>
      </c>
      <c r="AU202" s="149" t="s">
        <v>80</v>
      </c>
      <c r="AY202" s="19" t="s">
        <v>408</v>
      </c>
      <c r="BE202" s="150">
        <f t="shared" si="34"/>
        <v>0</v>
      </c>
      <c r="BF202" s="150">
        <f t="shared" si="35"/>
        <v>0</v>
      </c>
      <c r="BG202" s="150">
        <f t="shared" si="36"/>
        <v>0</v>
      </c>
      <c r="BH202" s="150">
        <f t="shared" si="37"/>
        <v>0</v>
      </c>
      <c r="BI202" s="150">
        <f t="shared" si="38"/>
        <v>0</v>
      </c>
      <c r="BJ202" s="19" t="s">
        <v>76</v>
      </c>
      <c r="BK202" s="150">
        <f t="shared" si="39"/>
        <v>0</v>
      </c>
      <c r="BL202" s="19" t="s">
        <v>3700</v>
      </c>
      <c r="BM202" s="149" t="s">
        <v>4687</v>
      </c>
    </row>
    <row r="203" spans="2:65" s="11" customFormat="1" ht="22.8" customHeight="1">
      <c r="B203" s="125"/>
      <c r="D203" s="126" t="s">
        <v>71</v>
      </c>
      <c r="E203" s="135" t="s">
        <v>558</v>
      </c>
      <c r="F203" s="135" t="s">
        <v>4688</v>
      </c>
      <c r="I203" s="128"/>
      <c r="J203" s="136">
        <f>BK203</f>
        <v>0</v>
      </c>
      <c r="L203" s="125"/>
      <c r="M203" s="130"/>
      <c r="P203" s="131">
        <f>SUM(P204:P210)</f>
        <v>0</v>
      </c>
      <c r="R203" s="131">
        <f>SUM(R204:R210)</f>
        <v>0</v>
      </c>
      <c r="T203" s="132">
        <f>SUM(T204:T210)</f>
        <v>0</v>
      </c>
      <c r="AR203" s="126" t="s">
        <v>415</v>
      </c>
      <c r="AT203" s="133" t="s">
        <v>71</v>
      </c>
      <c r="AU203" s="133" t="s">
        <v>76</v>
      </c>
      <c r="AY203" s="126" t="s">
        <v>408</v>
      </c>
      <c r="BK203" s="134">
        <f>SUM(BK204:BK210)</f>
        <v>0</v>
      </c>
    </row>
    <row r="204" spans="2:65" s="1" customFormat="1" ht="16.5" customHeight="1">
      <c r="B204" s="137"/>
      <c r="C204" s="177" t="s">
        <v>1056</v>
      </c>
      <c r="D204" s="177" t="s">
        <v>513</v>
      </c>
      <c r="E204" s="178" t="s">
        <v>4689</v>
      </c>
      <c r="F204" s="179" t="s">
        <v>4690</v>
      </c>
      <c r="G204" s="180" t="s">
        <v>650</v>
      </c>
      <c r="H204" s="181">
        <v>96</v>
      </c>
      <c r="I204" s="182"/>
      <c r="J204" s="183">
        <f t="shared" ref="J204:J210" si="40">ROUND(I204*H204,2)</f>
        <v>0</v>
      </c>
      <c r="K204" s="179" t="s">
        <v>665</v>
      </c>
      <c r="L204" s="184"/>
      <c r="M204" s="185" t="s">
        <v>3</v>
      </c>
      <c r="N204" s="186" t="s">
        <v>43</v>
      </c>
      <c r="P204" s="147">
        <f t="shared" ref="P204:P210" si="41">O204*H204</f>
        <v>0</v>
      </c>
      <c r="Q204" s="147">
        <v>0</v>
      </c>
      <c r="R204" s="147">
        <f t="shared" ref="R204:R210" si="42">Q204*H204</f>
        <v>0</v>
      </c>
      <c r="S204" s="147">
        <v>0</v>
      </c>
      <c r="T204" s="148">
        <f t="shared" ref="T204:T210" si="43">S204*H204</f>
        <v>0</v>
      </c>
      <c r="AR204" s="149" t="s">
        <v>3700</v>
      </c>
      <c r="AT204" s="149" t="s">
        <v>513</v>
      </c>
      <c r="AU204" s="149" t="s">
        <v>80</v>
      </c>
      <c r="AY204" s="19" t="s">
        <v>408</v>
      </c>
      <c r="BE204" s="150">
        <f t="shared" ref="BE204:BE210" si="44">IF(N204="základní",J204,0)</f>
        <v>0</v>
      </c>
      <c r="BF204" s="150">
        <f t="shared" ref="BF204:BF210" si="45">IF(N204="snížená",J204,0)</f>
        <v>0</v>
      </c>
      <c r="BG204" s="150">
        <f t="shared" ref="BG204:BG210" si="46">IF(N204="zákl. přenesená",J204,0)</f>
        <v>0</v>
      </c>
      <c r="BH204" s="150">
        <f t="shared" ref="BH204:BH210" si="47">IF(N204="sníž. přenesená",J204,0)</f>
        <v>0</v>
      </c>
      <c r="BI204" s="150">
        <f t="shared" ref="BI204:BI210" si="48">IF(N204="nulová",J204,0)</f>
        <v>0</v>
      </c>
      <c r="BJ204" s="19" t="s">
        <v>76</v>
      </c>
      <c r="BK204" s="150">
        <f t="shared" ref="BK204:BK210" si="49">ROUND(I204*H204,2)</f>
        <v>0</v>
      </c>
      <c r="BL204" s="19" t="s">
        <v>3700</v>
      </c>
      <c r="BM204" s="149" t="s">
        <v>4691</v>
      </c>
    </row>
    <row r="205" spans="2:65" s="1" customFormat="1" ht="16.5" customHeight="1">
      <c r="B205" s="137"/>
      <c r="C205" s="177" t="s">
        <v>1065</v>
      </c>
      <c r="D205" s="177" t="s">
        <v>513</v>
      </c>
      <c r="E205" s="178" t="s">
        <v>4692</v>
      </c>
      <c r="F205" s="179" t="s">
        <v>4693</v>
      </c>
      <c r="G205" s="180" t="s">
        <v>650</v>
      </c>
      <c r="H205" s="181">
        <v>15</v>
      </c>
      <c r="I205" s="182"/>
      <c r="J205" s="183">
        <f t="shared" si="40"/>
        <v>0</v>
      </c>
      <c r="K205" s="179" t="s">
        <v>665</v>
      </c>
      <c r="L205" s="184"/>
      <c r="M205" s="185" t="s">
        <v>3</v>
      </c>
      <c r="N205" s="186" t="s">
        <v>43</v>
      </c>
      <c r="P205" s="147">
        <f t="shared" si="41"/>
        <v>0</v>
      </c>
      <c r="Q205" s="147">
        <v>0</v>
      </c>
      <c r="R205" s="147">
        <f t="shared" si="42"/>
        <v>0</v>
      </c>
      <c r="S205" s="147">
        <v>0</v>
      </c>
      <c r="T205" s="148">
        <f t="shared" si="43"/>
        <v>0</v>
      </c>
      <c r="AR205" s="149" t="s">
        <v>3700</v>
      </c>
      <c r="AT205" s="149" t="s">
        <v>513</v>
      </c>
      <c r="AU205" s="149" t="s">
        <v>80</v>
      </c>
      <c r="AY205" s="19" t="s">
        <v>408</v>
      </c>
      <c r="BE205" s="150">
        <f t="shared" si="44"/>
        <v>0</v>
      </c>
      <c r="BF205" s="150">
        <f t="shared" si="45"/>
        <v>0</v>
      </c>
      <c r="BG205" s="150">
        <f t="shared" si="46"/>
        <v>0</v>
      </c>
      <c r="BH205" s="150">
        <f t="shared" si="47"/>
        <v>0</v>
      </c>
      <c r="BI205" s="150">
        <f t="shared" si="48"/>
        <v>0</v>
      </c>
      <c r="BJ205" s="19" t="s">
        <v>76</v>
      </c>
      <c r="BK205" s="150">
        <f t="shared" si="49"/>
        <v>0</v>
      </c>
      <c r="BL205" s="19" t="s">
        <v>3700</v>
      </c>
      <c r="BM205" s="149" t="s">
        <v>4694</v>
      </c>
    </row>
    <row r="206" spans="2:65" s="1" customFormat="1" ht="16.5" customHeight="1">
      <c r="B206" s="137"/>
      <c r="C206" s="177" t="s">
        <v>1068</v>
      </c>
      <c r="D206" s="177" t="s">
        <v>513</v>
      </c>
      <c r="E206" s="178" t="s">
        <v>4695</v>
      </c>
      <c r="F206" s="179" t="s">
        <v>4696</v>
      </c>
      <c r="G206" s="180" t="s">
        <v>664</v>
      </c>
      <c r="H206" s="181">
        <v>4</v>
      </c>
      <c r="I206" s="182"/>
      <c r="J206" s="183">
        <f t="shared" si="40"/>
        <v>0</v>
      </c>
      <c r="K206" s="179" t="s">
        <v>665</v>
      </c>
      <c r="L206" s="184"/>
      <c r="M206" s="185" t="s">
        <v>3</v>
      </c>
      <c r="N206" s="186" t="s">
        <v>43</v>
      </c>
      <c r="P206" s="147">
        <f t="shared" si="41"/>
        <v>0</v>
      </c>
      <c r="Q206" s="147">
        <v>0</v>
      </c>
      <c r="R206" s="147">
        <f t="shared" si="42"/>
        <v>0</v>
      </c>
      <c r="S206" s="147">
        <v>0</v>
      </c>
      <c r="T206" s="148">
        <f t="shared" si="43"/>
        <v>0</v>
      </c>
      <c r="AR206" s="149" t="s">
        <v>3700</v>
      </c>
      <c r="AT206" s="149" t="s">
        <v>513</v>
      </c>
      <c r="AU206" s="149" t="s">
        <v>80</v>
      </c>
      <c r="AY206" s="19" t="s">
        <v>408</v>
      </c>
      <c r="BE206" s="150">
        <f t="shared" si="44"/>
        <v>0</v>
      </c>
      <c r="BF206" s="150">
        <f t="shared" si="45"/>
        <v>0</v>
      </c>
      <c r="BG206" s="150">
        <f t="shared" si="46"/>
        <v>0</v>
      </c>
      <c r="BH206" s="150">
        <f t="shared" si="47"/>
        <v>0</v>
      </c>
      <c r="BI206" s="150">
        <f t="shared" si="48"/>
        <v>0</v>
      </c>
      <c r="BJ206" s="19" t="s">
        <v>76</v>
      </c>
      <c r="BK206" s="150">
        <f t="shared" si="49"/>
        <v>0</v>
      </c>
      <c r="BL206" s="19" t="s">
        <v>3700</v>
      </c>
      <c r="BM206" s="149" t="s">
        <v>4697</v>
      </c>
    </row>
    <row r="207" spans="2:65" s="1" customFormat="1" ht="16.5" customHeight="1">
      <c r="B207" s="137"/>
      <c r="C207" s="177" t="s">
        <v>1071</v>
      </c>
      <c r="D207" s="177" t="s">
        <v>513</v>
      </c>
      <c r="E207" s="178" t="s">
        <v>4698</v>
      </c>
      <c r="F207" s="179" t="s">
        <v>4699</v>
      </c>
      <c r="G207" s="180" t="s">
        <v>664</v>
      </c>
      <c r="H207" s="181">
        <v>6</v>
      </c>
      <c r="I207" s="182"/>
      <c r="J207" s="183">
        <f t="shared" si="40"/>
        <v>0</v>
      </c>
      <c r="K207" s="179" t="s">
        <v>665</v>
      </c>
      <c r="L207" s="184"/>
      <c r="M207" s="185" t="s">
        <v>3</v>
      </c>
      <c r="N207" s="186" t="s">
        <v>43</v>
      </c>
      <c r="P207" s="147">
        <f t="shared" si="41"/>
        <v>0</v>
      </c>
      <c r="Q207" s="147">
        <v>0</v>
      </c>
      <c r="R207" s="147">
        <f t="shared" si="42"/>
        <v>0</v>
      </c>
      <c r="S207" s="147">
        <v>0</v>
      </c>
      <c r="T207" s="148">
        <f t="shared" si="43"/>
        <v>0</v>
      </c>
      <c r="AR207" s="149" t="s">
        <v>3700</v>
      </c>
      <c r="AT207" s="149" t="s">
        <v>513</v>
      </c>
      <c r="AU207" s="149" t="s">
        <v>80</v>
      </c>
      <c r="AY207" s="19" t="s">
        <v>408</v>
      </c>
      <c r="BE207" s="150">
        <f t="shared" si="44"/>
        <v>0</v>
      </c>
      <c r="BF207" s="150">
        <f t="shared" si="45"/>
        <v>0</v>
      </c>
      <c r="BG207" s="150">
        <f t="shared" si="46"/>
        <v>0</v>
      </c>
      <c r="BH207" s="150">
        <f t="shared" si="47"/>
        <v>0</v>
      </c>
      <c r="BI207" s="150">
        <f t="shared" si="48"/>
        <v>0</v>
      </c>
      <c r="BJ207" s="19" t="s">
        <v>76</v>
      </c>
      <c r="BK207" s="150">
        <f t="shared" si="49"/>
        <v>0</v>
      </c>
      <c r="BL207" s="19" t="s">
        <v>3700</v>
      </c>
      <c r="BM207" s="149" t="s">
        <v>4700</v>
      </c>
    </row>
    <row r="208" spans="2:65" s="1" customFormat="1" ht="21.75" customHeight="1">
      <c r="B208" s="137"/>
      <c r="C208" s="177" t="s">
        <v>1073</v>
      </c>
      <c r="D208" s="177" t="s">
        <v>513</v>
      </c>
      <c r="E208" s="178" t="s">
        <v>4701</v>
      </c>
      <c r="F208" s="179" t="s">
        <v>4702</v>
      </c>
      <c r="G208" s="180" t="s">
        <v>664</v>
      </c>
      <c r="H208" s="181">
        <v>1</v>
      </c>
      <c r="I208" s="182"/>
      <c r="J208" s="183">
        <f t="shared" si="40"/>
        <v>0</v>
      </c>
      <c r="K208" s="179" t="s">
        <v>665</v>
      </c>
      <c r="L208" s="184"/>
      <c r="M208" s="185" t="s">
        <v>3</v>
      </c>
      <c r="N208" s="186" t="s">
        <v>43</v>
      </c>
      <c r="P208" s="147">
        <f t="shared" si="41"/>
        <v>0</v>
      </c>
      <c r="Q208" s="147">
        <v>0</v>
      </c>
      <c r="R208" s="147">
        <f t="shared" si="42"/>
        <v>0</v>
      </c>
      <c r="S208" s="147">
        <v>0</v>
      </c>
      <c r="T208" s="148">
        <f t="shared" si="43"/>
        <v>0</v>
      </c>
      <c r="AR208" s="149" t="s">
        <v>3700</v>
      </c>
      <c r="AT208" s="149" t="s">
        <v>513</v>
      </c>
      <c r="AU208" s="149" t="s">
        <v>80</v>
      </c>
      <c r="AY208" s="19" t="s">
        <v>408</v>
      </c>
      <c r="BE208" s="150">
        <f t="shared" si="44"/>
        <v>0</v>
      </c>
      <c r="BF208" s="150">
        <f t="shared" si="45"/>
        <v>0</v>
      </c>
      <c r="BG208" s="150">
        <f t="shared" si="46"/>
        <v>0</v>
      </c>
      <c r="BH208" s="150">
        <f t="shared" si="47"/>
        <v>0</v>
      </c>
      <c r="BI208" s="150">
        <f t="shared" si="48"/>
        <v>0</v>
      </c>
      <c r="BJ208" s="19" t="s">
        <v>76</v>
      </c>
      <c r="BK208" s="150">
        <f t="shared" si="49"/>
        <v>0</v>
      </c>
      <c r="BL208" s="19" t="s">
        <v>3700</v>
      </c>
      <c r="BM208" s="149" t="s">
        <v>4703</v>
      </c>
    </row>
    <row r="209" spans="2:65" s="1" customFormat="1" ht="16.5" customHeight="1">
      <c r="B209" s="137"/>
      <c r="C209" s="177" t="s">
        <v>1077</v>
      </c>
      <c r="D209" s="177" t="s">
        <v>513</v>
      </c>
      <c r="E209" s="178" t="s">
        <v>4704</v>
      </c>
      <c r="F209" s="179" t="s">
        <v>4705</v>
      </c>
      <c r="G209" s="180" t="s">
        <v>664</v>
      </c>
      <c r="H209" s="181">
        <v>30</v>
      </c>
      <c r="I209" s="182"/>
      <c r="J209" s="183">
        <f t="shared" si="40"/>
        <v>0</v>
      </c>
      <c r="K209" s="179" t="s">
        <v>665</v>
      </c>
      <c r="L209" s="184"/>
      <c r="M209" s="185" t="s">
        <v>3</v>
      </c>
      <c r="N209" s="186" t="s">
        <v>43</v>
      </c>
      <c r="P209" s="147">
        <f t="shared" si="41"/>
        <v>0</v>
      </c>
      <c r="Q209" s="147">
        <v>0</v>
      </c>
      <c r="R209" s="147">
        <f t="shared" si="42"/>
        <v>0</v>
      </c>
      <c r="S209" s="147">
        <v>0</v>
      </c>
      <c r="T209" s="148">
        <f t="shared" si="43"/>
        <v>0</v>
      </c>
      <c r="AR209" s="149" t="s">
        <v>3700</v>
      </c>
      <c r="AT209" s="149" t="s">
        <v>513</v>
      </c>
      <c r="AU209" s="149" t="s">
        <v>80</v>
      </c>
      <c r="AY209" s="19" t="s">
        <v>408</v>
      </c>
      <c r="BE209" s="150">
        <f t="shared" si="44"/>
        <v>0</v>
      </c>
      <c r="BF209" s="150">
        <f t="shared" si="45"/>
        <v>0</v>
      </c>
      <c r="BG209" s="150">
        <f t="shared" si="46"/>
        <v>0</v>
      </c>
      <c r="BH209" s="150">
        <f t="shared" si="47"/>
        <v>0</v>
      </c>
      <c r="BI209" s="150">
        <f t="shared" si="48"/>
        <v>0</v>
      </c>
      <c r="BJ209" s="19" t="s">
        <v>76</v>
      </c>
      <c r="BK209" s="150">
        <f t="shared" si="49"/>
        <v>0</v>
      </c>
      <c r="BL209" s="19" t="s">
        <v>3700</v>
      </c>
      <c r="BM209" s="149" t="s">
        <v>4706</v>
      </c>
    </row>
    <row r="210" spans="2:65" s="1" customFormat="1" ht="16.5" customHeight="1">
      <c r="B210" s="137"/>
      <c r="C210" s="177" t="s">
        <v>1083</v>
      </c>
      <c r="D210" s="177" t="s">
        <v>513</v>
      </c>
      <c r="E210" s="178" t="s">
        <v>4707</v>
      </c>
      <c r="F210" s="179" t="s">
        <v>4708</v>
      </c>
      <c r="G210" s="180" t="s">
        <v>664</v>
      </c>
      <c r="H210" s="181">
        <v>10</v>
      </c>
      <c r="I210" s="182"/>
      <c r="J210" s="183">
        <f t="shared" si="40"/>
        <v>0</v>
      </c>
      <c r="K210" s="179" t="s">
        <v>665</v>
      </c>
      <c r="L210" s="184"/>
      <c r="M210" s="185" t="s">
        <v>3</v>
      </c>
      <c r="N210" s="186" t="s">
        <v>43</v>
      </c>
      <c r="P210" s="147">
        <f t="shared" si="41"/>
        <v>0</v>
      </c>
      <c r="Q210" s="147">
        <v>0</v>
      </c>
      <c r="R210" s="147">
        <f t="shared" si="42"/>
        <v>0</v>
      </c>
      <c r="S210" s="147">
        <v>0</v>
      </c>
      <c r="T210" s="148">
        <f t="shared" si="43"/>
        <v>0</v>
      </c>
      <c r="AR210" s="149" t="s">
        <v>3700</v>
      </c>
      <c r="AT210" s="149" t="s">
        <v>513</v>
      </c>
      <c r="AU210" s="149" t="s">
        <v>80</v>
      </c>
      <c r="AY210" s="19" t="s">
        <v>408</v>
      </c>
      <c r="BE210" s="150">
        <f t="shared" si="44"/>
        <v>0</v>
      </c>
      <c r="BF210" s="150">
        <f t="shared" si="45"/>
        <v>0</v>
      </c>
      <c r="BG210" s="150">
        <f t="shared" si="46"/>
        <v>0</v>
      </c>
      <c r="BH210" s="150">
        <f t="shared" si="47"/>
        <v>0</v>
      </c>
      <c r="BI210" s="150">
        <f t="shared" si="48"/>
        <v>0</v>
      </c>
      <c r="BJ210" s="19" t="s">
        <v>76</v>
      </c>
      <c r="BK210" s="150">
        <f t="shared" si="49"/>
        <v>0</v>
      </c>
      <c r="BL210" s="19" t="s">
        <v>3700</v>
      </c>
      <c r="BM210" s="149" t="s">
        <v>4709</v>
      </c>
    </row>
    <row r="211" spans="2:65" s="11" customFormat="1" ht="22.8" customHeight="1">
      <c r="B211" s="125"/>
      <c r="D211" s="126" t="s">
        <v>71</v>
      </c>
      <c r="E211" s="135" t="s">
        <v>567</v>
      </c>
      <c r="F211" s="135" t="s">
        <v>4489</v>
      </c>
      <c r="I211" s="128"/>
      <c r="J211" s="136">
        <f>BK211</f>
        <v>0</v>
      </c>
      <c r="L211" s="125"/>
      <c r="M211" s="130"/>
      <c r="P211" s="131">
        <f>SUM(P212:P219)</f>
        <v>0</v>
      </c>
      <c r="R211" s="131">
        <f>SUM(R212:R219)</f>
        <v>0</v>
      </c>
      <c r="T211" s="132">
        <f>SUM(T212:T219)</f>
        <v>0</v>
      </c>
      <c r="AR211" s="126" t="s">
        <v>415</v>
      </c>
      <c r="AT211" s="133" t="s">
        <v>71</v>
      </c>
      <c r="AU211" s="133" t="s">
        <v>76</v>
      </c>
      <c r="AY211" s="126" t="s">
        <v>408</v>
      </c>
      <c r="BK211" s="134">
        <f>SUM(BK212:BK219)</f>
        <v>0</v>
      </c>
    </row>
    <row r="212" spans="2:65" s="1" customFormat="1" ht="16.5" customHeight="1">
      <c r="B212" s="137"/>
      <c r="C212" s="177" t="s">
        <v>1088</v>
      </c>
      <c r="D212" s="177" t="s">
        <v>513</v>
      </c>
      <c r="E212" s="178" t="s">
        <v>4710</v>
      </c>
      <c r="F212" s="179" t="s">
        <v>4711</v>
      </c>
      <c r="G212" s="180" t="s">
        <v>664</v>
      </c>
      <c r="H212" s="181">
        <v>8</v>
      </c>
      <c r="I212" s="182"/>
      <c r="J212" s="183">
        <f t="shared" ref="J212:J219" si="50">ROUND(I212*H212,2)</f>
        <v>0</v>
      </c>
      <c r="K212" s="179" t="s">
        <v>665</v>
      </c>
      <c r="L212" s="184"/>
      <c r="M212" s="185" t="s">
        <v>3</v>
      </c>
      <c r="N212" s="186" t="s">
        <v>43</v>
      </c>
      <c r="P212" s="147">
        <f t="shared" ref="P212:P219" si="51">O212*H212</f>
        <v>0</v>
      </c>
      <c r="Q212" s="147">
        <v>0</v>
      </c>
      <c r="R212" s="147">
        <f t="shared" ref="R212:R219" si="52">Q212*H212</f>
        <v>0</v>
      </c>
      <c r="S212" s="147">
        <v>0</v>
      </c>
      <c r="T212" s="148">
        <f t="shared" ref="T212:T219" si="53">S212*H212</f>
        <v>0</v>
      </c>
      <c r="AR212" s="149" t="s">
        <v>3700</v>
      </c>
      <c r="AT212" s="149" t="s">
        <v>513</v>
      </c>
      <c r="AU212" s="149" t="s">
        <v>80</v>
      </c>
      <c r="AY212" s="19" t="s">
        <v>408</v>
      </c>
      <c r="BE212" s="150">
        <f t="shared" ref="BE212:BE219" si="54">IF(N212="základní",J212,0)</f>
        <v>0</v>
      </c>
      <c r="BF212" s="150">
        <f t="shared" ref="BF212:BF219" si="55">IF(N212="snížená",J212,0)</f>
        <v>0</v>
      </c>
      <c r="BG212" s="150">
        <f t="shared" ref="BG212:BG219" si="56">IF(N212="zákl. přenesená",J212,0)</f>
        <v>0</v>
      </c>
      <c r="BH212" s="150">
        <f t="shared" ref="BH212:BH219" si="57">IF(N212="sníž. přenesená",J212,0)</f>
        <v>0</v>
      </c>
      <c r="BI212" s="150">
        <f t="shared" ref="BI212:BI219" si="58">IF(N212="nulová",J212,0)</f>
        <v>0</v>
      </c>
      <c r="BJ212" s="19" t="s">
        <v>76</v>
      </c>
      <c r="BK212" s="150">
        <f t="shared" ref="BK212:BK219" si="59">ROUND(I212*H212,2)</f>
        <v>0</v>
      </c>
      <c r="BL212" s="19" t="s">
        <v>3700</v>
      </c>
      <c r="BM212" s="149" t="s">
        <v>4712</v>
      </c>
    </row>
    <row r="213" spans="2:65" s="1" customFormat="1" ht="24.15" customHeight="1">
      <c r="B213" s="137"/>
      <c r="C213" s="177" t="s">
        <v>1094</v>
      </c>
      <c r="D213" s="177" t="s">
        <v>513</v>
      </c>
      <c r="E213" s="178" t="s">
        <v>4713</v>
      </c>
      <c r="F213" s="179" t="s">
        <v>4714</v>
      </c>
      <c r="G213" s="180" t="s">
        <v>664</v>
      </c>
      <c r="H213" s="181">
        <v>16</v>
      </c>
      <c r="I213" s="182"/>
      <c r="J213" s="183">
        <f t="shared" si="50"/>
        <v>0</v>
      </c>
      <c r="K213" s="179" t="s">
        <v>665</v>
      </c>
      <c r="L213" s="184"/>
      <c r="M213" s="185" t="s">
        <v>3</v>
      </c>
      <c r="N213" s="186" t="s">
        <v>43</v>
      </c>
      <c r="P213" s="147">
        <f t="shared" si="51"/>
        <v>0</v>
      </c>
      <c r="Q213" s="147">
        <v>0</v>
      </c>
      <c r="R213" s="147">
        <f t="shared" si="52"/>
        <v>0</v>
      </c>
      <c r="S213" s="147">
        <v>0</v>
      </c>
      <c r="T213" s="148">
        <f t="shared" si="53"/>
        <v>0</v>
      </c>
      <c r="AR213" s="149" t="s">
        <v>3700</v>
      </c>
      <c r="AT213" s="149" t="s">
        <v>513</v>
      </c>
      <c r="AU213" s="149" t="s">
        <v>80</v>
      </c>
      <c r="AY213" s="19" t="s">
        <v>408</v>
      </c>
      <c r="BE213" s="150">
        <f t="shared" si="54"/>
        <v>0</v>
      </c>
      <c r="BF213" s="150">
        <f t="shared" si="55"/>
        <v>0</v>
      </c>
      <c r="BG213" s="150">
        <f t="shared" si="56"/>
        <v>0</v>
      </c>
      <c r="BH213" s="150">
        <f t="shared" si="57"/>
        <v>0</v>
      </c>
      <c r="BI213" s="150">
        <f t="shared" si="58"/>
        <v>0</v>
      </c>
      <c r="BJ213" s="19" t="s">
        <v>76</v>
      </c>
      <c r="BK213" s="150">
        <f t="shared" si="59"/>
        <v>0</v>
      </c>
      <c r="BL213" s="19" t="s">
        <v>3700</v>
      </c>
      <c r="BM213" s="149" t="s">
        <v>4715</v>
      </c>
    </row>
    <row r="214" spans="2:65" s="1" customFormat="1" ht="16.5" customHeight="1">
      <c r="B214" s="137"/>
      <c r="C214" s="177" t="s">
        <v>1104</v>
      </c>
      <c r="D214" s="177" t="s">
        <v>513</v>
      </c>
      <c r="E214" s="178" t="s">
        <v>4716</v>
      </c>
      <c r="F214" s="179" t="s">
        <v>4717</v>
      </c>
      <c r="G214" s="180" t="s">
        <v>664</v>
      </c>
      <c r="H214" s="181">
        <v>8</v>
      </c>
      <c r="I214" s="182"/>
      <c r="J214" s="183">
        <f t="shared" si="50"/>
        <v>0</v>
      </c>
      <c r="K214" s="179" t="s">
        <v>665</v>
      </c>
      <c r="L214" s="184"/>
      <c r="M214" s="185" t="s">
        <v>3</v>
      </c>
      <c r="N214" s="186" t="s">
        <v>43</v>
      </c>
      <c r="P214" s="147">
        <f t="shared" si="51"/>
        <v>0</v>
      </c>
      <c r="Q214" s="147">
        <v>0</v>
      </c>
      <c r="R214" s="147">
        <f t="shared" si="52"/>
        <v>0</v>
      </c>
      <c r="S214" s="147">
        <v>0</v>
      </c>
      <c r="T214" s="148">
        <f t="shared" si="53"/>
        <v>0</v>
      </c>
      <c r="AR214" s="149" t="s">
        <v>3700</v>
      </c>
      <c r="AT214" s="149" t="s">
        <v>513</v>
      </c>
      <c r="AU214" s="149" t="s">
        <v>80</v>
      </c>
      <c r="AY214" s="19" t="s">
        <v>408</v>
      </c>
      <c r="BE214" s="150">
        <f t="shared" si="54"/>
        <v>0</v>
      </c>
      <c r="BF214" s="150">
        <f t="shared" si="55"/>
        <v>0</v>
      </c>
      <c r="BG214" s="150">
        <f t="shared" si="56"/>
        <v>0</v>
      </c>
      <c r="BH214" s="150">
        <f t="shared" si="57"/>
        <v>0</v>
      </c>
      <c r="BI214" s="150">
        <f t="shared" si="58"/>
        <v>0</v>
      </c>
      <c r="BJ214" s="19" t="s">
        <v>76</v>
      </c>
      <c r="BK214" s="150">
        <f t="shared" si="59"/>
        <v>0</v>
      </c>
      <c r="BL214" s="19" t="s">
        <v>3700</v>
      </c>
      <c r="BM214" s="149" t="s">
        <v>4718</v>
      </c>
    </row>
    <row r="215" spans="2:65" s="1" customFormat="1" ht="21.75" customHeight="1">
      <c r="B215" s="137"/>
      <c r="C215" s="177" t="s">
        <v>1113</v>
      </c>
      <c r="D215" s="177" t="s">
        <v>513</v>
      </c>
      <c r="E215" s="178" t="s">
        <v>4719</v>
      </c>
      <c r="F215" s="179" t="s">
        <v>4720</v>
      </c>
      <c r="G215" s="180" t="s">
        <v>664</v>
      </c>
      <c r="H215" s="181">
        <v>5</v>
      </c>
      <c r="I215" s="182"/>
      <c r="J215" s="183">
        <f t="shared" si="50"/>
        <v>0</v>
      </c>
      <c r="K215" s="179" t="s">
        <v>665</v>
      </c>
      <c r="L215" s="184"/>
      <c r="M215" s="185" t="s">
        <v>3</v>
      </c>
      <c r="N215" s="186" t="s">
        <v>43</v>
      </c>
      <c r="P215" s="147">
        <f t="shared" si="51"/>
        <v>0</v>
      </c>
      <c r="Q215" s="147">
        <v>0</v>
      </c>
      <c r="R215" s="147">
        <f t="shared" si="52"/>
        <v>0</v>
      </c>
      <c r="S215" s="147">
        <v>0</v>
      </c>
      <c r="T215" s="148">
        <f t="shared" si="53"/>
        <v>0</v>
      </c>
      <c r="AR215" s="149" t="s">
        <v>3700</v>
      </c>
      <c r="AT215" s="149" t="s">
        <v>513</v>
      </c>
      <c r="AU215" s="149" t="s">
        <v>80</v>
      </c>
      <c r="AY215" s="19" t="s">
        <v>408</v>
      </c>
      <c r="BE215" s="150">
        <f t="shared" si="54"/>
        <v>0</v>
      </c>
      <c r="BF215" s="150">
        <f t="shared" si="55"/>
        <v>0</v>
      </c>
      <c r="BG215" s="150">
        <f t="shared" si="56"/>
        <v>0</v>
      </c>
      <c r="BH215" s="150">
        <f t="shared" si="57"/>
        <v>0</v>
      </c>
      <c r="BI215" s="150">
        <f t="shared" si="58"/>
        <v>0</v>
      </c>
      <c r="BJ215" s="19" t="s">
        <v>76</v>
      </c>
      <c r="BK215" s="150">
        <f t="shared" si="59"/>
        <v>0</v>
      </c>
      <c r="BL215" s="19" t="s">
        <v>3700</v>
      </c>
      <c r="BM215" s="149" t="s">
        <v>4721</v>
      </c>
    </row>
    <row r="216" spans="2:65" s="1" customFormat="1" ht="16.5" customHeight="1">
      <c r="B216" s="137"/>
      <c r="C216" s="177" t="s">
        <v>1118</v>
      </c>
      <c r="D216" s="177" t="s">
        <v>513</v>
      </c>
      <c r="E216" s="178" t="s">
        <v>4722</v>
      </c>
      <c r="F216" s="179" t="s">
        <v>4723</v>
      </c>
      <c r="G216" s="180" t="s">
        <v>664</v>
      </c>
      <c r="H216" s="181">
        <v>5</v>
      </c>
      <c r="I216" s="182"/>
      <c r="J216" s="183">
        <f t="shared" si="50"/>
        <v>0</v>
      </c>
      <c r="K216" s="179" t="s">
        <v>665</v>
      </c>
      <c r="L216" s="184"/>
      <c r="M216" s="185" t="s">
        <v>3</v>
      </c>
      <c r="N216" s="186" t="s">
        <v>43</v>
      </c>
      <c r="P216" s="147">
        <f t="shared" si="51"/>
        <v>0</v>
      </c>
      <c r="Q216" s="147">
        <v>0</v>
      </c>
      <c r="R216" s="147">
        <f t="shared" si="52"/>
        <v>0</v>
      </c>
      <c r="S216" s="147">
        <v>0</v>
      </c>
      <c r="T216" s="148">
        <f t="shared" si="53"/>
        <v>0</v>
      </c>
      <c r="AR216" s="149" t="s">
        <v>3700</v>
      </c>
      <c r="AT216" s="149" t="s">
        <v>513</v>
      </c>
      <c r="AU216" s="149" t="s">
        <v>80</v>
      </c>
      <c r="AY216" s="19" t="s">
        <v>408</v>
      </c>
      <c r="BE216" s="150">
        <f t="shared" si="54"/>
        <v>0</v>
      </c>
      <c r="BF216" s="150">
        <f t="shared" si="55"/>
        <v>0</v>
      </c>
      <c r="BG216" s="150">
        <f t="shared" si="56"/>
        <v>0</v>
      </c>
      <c r="BH216" s="150">
        <f t="shared" si="57"/>
        <v>0</v>
      </c>
      <c r="BI216" s="150">
        <f t="shared" si="58"/>
        <v>0</v>
      </c>
      <c r="BJ216" s="19" t="s">
        <v>76</v>
      </c>
      <c r="BK216" s="150">
        <f t="shared" si="59"/>
        <v>0</v>
      </c>
      <c r="BL216" s="19" t="s">
        <v>3700</v>
      </c>
      <c r="BM216" s="149" t="s">
        <v>4724</v>
      </c>
    </row>
    <row r="217" spans="2:65" s="1" customFormat="1" ht="16.5" customHeight="1">
      <c r="B217" s="137"/>
      <c r="C217" s="177" t="s">
        <v>1122</v>
      </c>
      <c r="D217" s="177" t="s">
        <v>513</v>
      </c>
      <c r="E217" s="178" t="s">
        <v>4725</v>
      </c>
      <c r="F217" s="179" t="s">
        <v>4726</v>
      </c>
      <c r="G217" s="180" t="s">
        <v>650</v>
      </c>
      <c r="H217" s="181">
        <v>610</v>
      </c>
      <c r="I217" s="182"/>
      <c r="J217" s="183">
        <f t="shared" si="50"/>
        <v>0</v>
      </c>
      <c r="K217" s="179" t="s">
        <v>665</v>
      </c>
      <c r="L217" s="184"/>
      <c r="M217" s="185" t="s">
        <v>3</v>
      </c>
      <c r="N217" s="186" t="s">
        <v>43</v>
      </c>
      <c r="P217" s="147">
        <f t="shared" si="51"/>
        <v>0</v>
      </c>
      <c r="Q217" s="147">
        <v>0</v>
      </c>
      <c r="R217" s="147">
        <f t="shared" si="52"/>
        <v>0</v>
      </c>
      <c r="S217" s="147">
        <v>0</v>
      </c>
      <c r="T217" s="148">
        <f t="shared" si="53"/>
        <v>0</v>
      </c>
      <c r="AR217" s="149" t="s">
        <v>3700</v>
      </c>
      <c r="AT217" s="149" t="s">
        <v>513</v>
      </c>
      <c r="AU217" s="149" t="s">
        <v>80</v>
      </c>
      <c r="AY217" s="19" t="s">
        <v>408</v>
      </c>
      <c r="BE217" s="150">
        <f t="shared" si="54"/>
        <v>0</v>
      </c>
      <c r="BF217" s="150">
        <f t="shared" si="55"/>
        <v>0</v>
      </c>
      <c r="BG217" s="150">
        <f t="shared" si="56"/>
        <v>0</v>
      </c>
      <c r="BH217" s="150">
        <f t="shared" si="57"/>
        <v>0</v>
      </c>
      <c r="BI217" s="150">
        <f t="shared" si="58"/>
        <v>0</v>
      </c>
      <c r="BJ217" s="19" t="s">
        <v>76</v>
      </c>
      <c r="BK217" s="150">
        <f t="shared" si="59"/>
        <v>0</v>
      </c>
      <c r="BL217" s="19" t="s">
        <v>3700</v>
      </c>
      <c r="BM217" s="149" t="s">
        <v>4727</v>
      </c>
    </row>
    <row r="218" spans="2:65" s="1" customFormat="1" ht="16.5" customHeight="1">
      <c r="B218" s="137"/>
      <c r="C218" s="177" t="s">
        <v>1131</v>
      </c>
      <c r="D218" s="177" t="s">
        <v>513</v>
      </c>
      <c r="E218" s="178" t="s">
        <v>4728</v>
      </c>
      <c r="F218" s="179" t="s">
        <v>4729</v>
      </c>
      <c r="G218" s="180" t="s">
        <v>664</v>
      </c>
      <c r="H218" s="181">
        <v>5</v>
      </c>
      <c r="I218" s="182"/>
      <c r="J218" s="183">
        <f t="shared" si="50"/>
        <v>0</v>
      </c>
      <c r="K218" s="179" t="s">
        <v>665</v>
      </c>
      <c r="L218" s="184"/>
      <c r="M218" s="185" t="s">
        <v>3</v>
      </c>
      <c r="N218" s="186" t="s">
        <v>43</v>
      </c>
      <c r="P218" s="147">
        <f t="shared" si="51"/>
        <v>0</v>
      </c>
      <c r="Q218" s="147">
        <v>0</v>
      </c>
      <c r="R218" s="147">
        <f t="shared" si="52"/>
        <v>0</v>
      </c>
      <c r="S218" s="147">
        <v>0</v>
      </c>
      <c r="T218" s="148">
        <f t="shared" si="53"/>
        <v>0</v>
      </c>
      <c r="AR218" s="149" t="s">
        <v>3700</v>
      </c>
      <c r="AT218" s="149" t="s">
        <v>513</v>
      </c>
      <c r="AU218" s="149" t="s">
        <v>80</v>
      </c>
      <c r="AY218" s="19" t="s">
        <v>408</v>
      </c>
      <c r="BE218" s="150">
        <f t="shared" si="54"/>
        <v>0</v>
      </c>
      <c r="BF218" s="150">
        <f t="shared" si="55"/>
        <v>0</v>
      </c>
      <c r="BG218" s="150">
        <f t="shared" si="56"/>
        <v>0</v>
      </c>
      <c r="BH218" s="150">
        <f t="shared" si="57"/>
        <v>0</v>
      </c>
      <c r="BI218" s="150">
        <f t="shared" si="58"/>
        <v>0</v>
      </c>
      <c r="BJ218" s="19" t="s">
        <v>76</v>
      </c>
      <c r="BK218" s="150">
        <f t="shared" si="59"/>
        <v>0</v>
      </c>
      <c r="BL218" s="19" t="s">
        <v>3700</v>
      </c>
      <c r="BM218" s="149" t="s">
        <v>4730</v>
      </c>
    </row>
    <row r="219" spans="2:65" s="1" customFormat="1" ht="21.75" customHeight="1">
      <c r="B219" s="137"/>
      <c r="C219" s="177" t="s">
        <v>1143</v>
      </c>
      <c r="D219" s="177" t="s">
        <v>513</v>
      </c>
      <c r="E219" s="178" t="s">
        <v>4731</v>
      </c>
      <c r="F219" s="179" t="s">
        <v>4732</v>
      </c>
      <c r="G219" s="180" t="s">
        <v>4733</v>
      </c>
      <c r="H219" s="181">
        <v>0</v>
      </c>
      <c r="I219" s="182"/>
      <c r="J219" s="183">
        <f t="shared" si="50"/>
        <v>0</v>
      </c>
      <c r="K219" s="179" t="s">
        <v>665</v>
      </c>
      <c r="L219" s="184"/>
      <c r="M219" s="185" t="s">
        <v>3</v>
      </c>
      <c r="N219" s="186" t="s">
        <v>43</v>
      </c>
      <c r="P219" s="147">
        <f t="shared" si="51"/>
        <v>0</v>
      </c>
      <c r="Q219" s="147">
        <v>0</v>
      </c>
      <c r="R219" s="147">
        <f t="shared" si="52"/>
        <v>0</v>
      </c>
      <c r="S219" s="147">
        <v>0</v>
      </c>
      <c r="T219" s="148">
        <f t="shared" si="53"/>
        <v>0</v>
      </c>
      <c r="AR219" s="149" t="s">
        <v>3700</v>
      </c>
      <c r="AT219" s="149" t="s">
        <v>513</v>
      </c>
      <c r="AU219" s="149" t="s">
        <v>80</v>
      </c>
      <c r="AY219" s="19" t="s">
        <v>408</v>
      </c>
      <c r="BE219" s="150">
        <f t="shared" si="54"/>
        <v>0</v>
      </c>
      <c r="BF219" s="150">
        <f t="shared" si="55"/>
        <v>0</v>
      </c>
      <c r="BG219" s="150">
        <f t="shared" si="56"/>
        <v>0</v>
      </c>
      <c r="BH219" s="150">
        <f t="shared" si="57"/>
        <v>0</v>
      </c>
      <c r="BI219" s="150">
        <f t="shared" si="58"/>
        <v>0</v>
      </c>
      <c r="BJ219" s="19" t="s">
        <v>76</v>
      </c>
      <c r="BK219" s="150">
        <f t="shared" si="59"/>
        <v>0</v>
      </c>
      <c r="BL219" s="19" t="s">
        <v>3700</v>
      </c>
      <c r="BM219" s="149" t="s">
        <v>4734</v>
      </c>
    </row>
    <row r="220" spans="2:65" s="11" customFormat="1" ht="22.8" customHeight="1">
      <c r="B220" s="125"/>
      <c r="D220" s="126" t="s">
        <v>71</v>
      </c>
      <c r="E220" s="135" t="s">
        <v>4735</v>
      </c>
      <c r="F220" s="135" t="s">
        <v>4736</v>
      </c>
      <c r="I220" s="128"/>
      <c r="J220" s="136">
        <f>BK220</f>
        <v>0</v>
      </c>
      <c r="L220" s="125"/>
      <c r="M220" s="130"/>
      <c r="P220" s="131">
        <f>SUM(P221:P229)</f>
        <v>0</v>
      </c>
      <c r="R220" s="131">
        <f>SUM(R221:R229)</f>
        <v>0</v>
      </c>
      <c r="T220" s="132">
        <f>SUM(T221:T229)</f>
        <v>0</v>
      </c>
      <c r="AR220" s="126" t="s">
        <v>415</v>
      </c>
      <c r="AT220" s="133" t="s">
        <v>71</v>
      </c>
      <c r="AU220" s="133" t="s">
        <v>76</v>
      </c>
      <c r="AY220" s="126" t="s">
        <v>408</v>
      </c>
      <c r="BK220" s="134">
        <f>SUM(BK221:BK229)</f>
        <v>0</v>
      </c>
    </row>
    <row r="221" spans="2:65" s="1" customFormat="1" ht="16.5" customHeight="1">
      <c r="B221" s="137"/>
      <c r="C221" s="177" t="s">
        <v>1149</v>
      </c>
      <c r="D221" s="177" t="s">
        <v>513</v>
      </c>
      <c r="E221" s="178" t="s">
        <v>4737</v>
      </c>
      <c r="F221" s="179" t="s">
        <v>4738</v>
      </c>
      <c r="G221" s="180" t="s">
        <v>664</v>
      </c>
      <c r="H221" s="181">
        <v>2</v>
      </c>
      <c r="I221" s="182"/>
      <c r="J221" s="183">
        <f t="shared" ref="J221:J229" si="60">ROUND(I221*H221,2)</f>
        <v>0</v>
      </c>
      <c r="K221" s="179" t="s">
        <v>665</v>
      </c>
      <c r="L221" s="184"/>
      <c r="M221" s="185" t="s">
        <v>3</v>
      </c>
      <c r="N221" s="186" t="s">
        <v>43</v>
      </c>
      <c r="P221" s="147">
        <f t="shared" ref="P221:P229" si="61">O221*H221</f>
        <v>0</v>
      </c>
      <c r="Q221" s="147">
        <v>0</v>
      </c>
      <c r="R221" s="147">
        <f t="shared" ref="R221:R229" si="62">Q221*H221</f>
        <v>0</v>
      </c>
      <c r="S221" s="147">
        <v>0</v>
      </c>
      <c r="T221" s="148">
        <f t="shared" ref="T221:T229" si="63">S221*H221</f>
        <v>0</v>
      </c>
      <c r="AR221" s="149" t="s">
        <v>3700</v>
      </c>
      <c r="AT221" s="149" t="s">
        <v>513</v>
      </c>
      <c r="AU221" s="149" t="s">
        <v>80</v>
      </c>
      <c r="AY221" s="19" t="s">
        <v>408</v>
      </c>
      <c r="BE221" s="150">
        <f t="shared" ref="BE221:BE229" si="64">IF(N221="základní",J221,0)</f>
        <v>0</v>
      </c>
      <c r="BF221" s="150">
        <f t="shared" ref="BF221:BF229" si="65">IF(N221="snížená",J221,0)</f>
        <v>0</v>
      </c>
      <c r="BG221" s="150">
        <f t="shared" ref="BG221:BG229" si="66">IF(N221="zákl. přenesená",J221,0)</f>
        <v>0</v>
      </c>
      <c r="BH221" s="150">
        <f t="shared" ref="BH221:BH229" si="67">IF(N221="sníž. přenesená",J221,0)</f>
        <v>0</v>
      </c>
      <c r="BI221" s="150">
        <f t="shared" ref="BI221:BI229" si="68">IF(N221="nulová",J221,0)</f>
        <v>0</v>
      </c>
      <c r="BJ221" s="19" t="s">
        <v>76</v>
      </c>
      <c r="BK221" s="150">
        <f t="shared" ref="BK221:BK229" si="69">ROUND(I221*H221,2)</f>
        <v>0</v>
      </c>
      <c r="BL221" s="19" t="s">
        <v>3700</v>
      </c>
      <c r="BM221" s="149" t="s">
        <v>4739</v>
      </c>
    </row>
    <row r="222" spans="2:65" s="1" customFormat="1" ht="16.5" customHeight="1">
      <c r="B222" s="137"/>
      <c r="C222" s="177" t="s">
        <v>1159</v>
      </c>
      <c r="D222" s="177" t="s">
        <v>513</v>
      </c>
      <c r="E222" s="178" t="s">
        <v>4740</v>
      </c>
      <c r="F222" s="179" t="s">
        <v>4741</v>
      </c>
      <c r="G222" s="180" t="s">
        <v>664</v>
      </c>
      <c r="H222" s="181">
        <v>12</v>
      </c>
      <c r="I222" s="182"/>
      <c r="J222" s="183">
        <f t="shared" si="60"/>
        <v>0</v>
      </c>
      <c r="K222" s="179" t="s">
        <v>665</v>
      </c>
      <c r="L222" s="184"/>
      <c r="M222" s="185" t="s">
        <v>3</v>
      </c>
      <c r="N222" s="186" t="s">
        <v>43</v>
      </c>
      <c r="P222" s="147">
        <f t="shared" si="61"/>
        <v>0</v>
      </c>
      <c r="Q222" s="147">
        <v>0</v>
      </c>
      <c r="R222" s="147">
        <f t="shared" si="62"/>
        <v>0</v>
      </c>
      <c r="S222" s="147">
        <v>0</v>
      </c>
      <c r="T222" s="148">
        <f t="shared" si="63"/>
        <v>0</v>
      </c>
      <c r="AR222" s="149" t="s">
        <v>3700</v>
      </c>
      <c r="AT222" s="149" t="s">
        <v>513</v>
      </c>
      <c r="AU222" s="149" t="s">
        <v>80</v>
      </c>
      <c r="AY222" s="19" t="s">
        <v>408</v>
      </c>
      <c r="BE222" s="150">
        <f t="shared" si="64"/>
        <v>0</v>
      </c>
      <c r="BF222" s="150">
        <f t="shared" si="65"/>
        <v>0</v>
      </c>
      <c r="BG222" s="150">
        <f t="shared" si="66"/>
        <v>0</v>
      </c>
      <c r="BH222" s="150">
        <f t="shared" si="67"/>
        <v>0</v>
      </c>
      <c r="BI222" s="150">
        <f t="shared" si="68"/>
        <v>0</v>
      </c>
      <c r="BJ222" s="19" t="s">
        <v>76</v>
      </c>
      <c r="BK222" s="150">
        <f t="shared" si="69"/>
        <v>0</v>
      </c>
      <c r="BL222" s="19" t="s">
        <v>3700</v>
      </c>
      <c r="BM222" s="149" t="s">
        <v>4742</v>
      </c>
    </row>
    <row r="223" spans="2:65" s="1" customFormat="1" ht="16.5" customHeight="1">
      <c r="B223" s="137"/>
      <c r="C223" s="177" t="s">
        <v>1161</v>
      </c>
      <c r="D223" s="177" t="s">
        <v>513</v>
      </c>
      <c r="E223" s="178" t="s">
        <v>4743</v>
      </c>
      <c r="F223" s="179" t="s">
        <v>4744</v>
      </c>
      <c r="G223" s="180" t="s">
        <v>664</v>
      </c>
      <c r="H223" s="181">
        <v>4</v>
      </c>
      <c r="I223" s="182"/>
      <c r="J223" s="183">
        <f t="shared" si="60"/>
        <v>0</v>
      </c>
      <c r="K223" s="179" t="s">
        <v>665</v>
      </c>
      <c r="L223" s="184"/>
      <c r="M223" s="185" t="s">
        <v>3</v>
      </c>
      <c r="N223" s="186" t="s">
        <v>43</v>
      </c>
      <c r="P223" s="147">
        <f t="shared" si="61"/>
        <v>0</v>
      </c>
      <c r="Q223" s="147">
        <v>0</v>
      </c>
      <c r="R223" s="147">
        <f t="shared" si="62"/>
        <v>0</v>
      </c>
      <c r="S223" s="147">
        <v>0</v>
      </c>
      <c r="T223" s="148">
        <f t="shared" si="63"/>
        <v>0</v>
      </c>
      <c r="AR223" s="149" t="s">
        <v>3700</v>
      </c>
      <c r="AT223" s="149" t="s">
        <v>513</v>
      </c>
      <c r="AU223" s="149" t="s">
        <v>80</v>
      </c>
      <c r="AY223" s="19" t="s">
        <v>408</v>
      </c>
      <c r="BE223" s="150">
        <f t="shared" si="64"/>
        <v>0</v>
      </c>
      <c r="BF223" s="150">
        <f t="shared" si="65"/>
        <v>0</v>
      </c>
      <c r="BG223" s="150">
        <f t="shared" si="66"/>
        <v>0</v>
      </c>
      <c r="BH223" s="150">
        <f t="shared" si="67"/>
        <v>0</v>
      </c>
      <c r="BI223" s="150">
        <f t="shared" si="68"/>
        <v>0</v>
      </c>
      <c r="BJ223" s="19" t="s">
        <v>76</v>
      </c>
      <c r="BK223" s="150">
        <f t="shared" si="69"/>
        <v>0</v>
      </c>
      <c r="BL223" s="19" t="s">
        <v>3700</v>
      </c>
      <c r="BM223" s="149" t="s">
        <v>4745</v>
      </c>
    </row>
    <row r="224" spans="2:65" s="1" customFormat="1" ht="16.5" customHeight="1">
      <c r="B224" s="137"/>
      <c r="C224" s="177" t="s">
        <v>1168</v>
      </c>
      <c r="D224" s="177" t="s">
        <v>513</v>
      </c>
      <c r="E224" s="178" t="s">
        <v>4746</v>
      </c>
      <c r="F224" s="179" t="s">
        <v>4747</v>
      </c>
      <c r="G224" s="180" t="s">
        <v>664</v>
      </c>
      <c r="H224" s="181">
        <v>1</v>
      </c>
      <c r="I224" s="182"/>
      <c r="J224" s="183">
        <f t="shared" si="60"/>
        <v>0</v>
      </c>
      <c r="K224" s="179" t="s">
        <v>665</v>
      </c>
      <c r="L224" s="184"/>
      <c r="M224" s="185" t="s">
        <v>3</v>
      </c>
      <c r="N224" s="186" t="s">
        <v>43</v>
      </c>
      <c r="P224" s="147">
        <f t="shared" si="61"/>
        <v>0</v>
      </c>
      <c r="Q224" s="147">
        <v>0</v>
      </c>
      <c r="R224" s="147">
        <f t="shared" si="62"/>
        <v>0</v>
      </c>
      <c r="S224" s="147">
        <v>0</v>
      </c>
      <c r="T224" s="148">
        <f t="shared" si="63"/>
        <v>0</v>
      </c>
      <c r="AR224" s="149" t="s">
        <v>3700</v>
      </c>
      <c r="AT224" s="149" t="s">
        <v>513</v>
      </c>
      <c r="AU224" s="149" t="s">
        <v>80</v>
      </c>
      <c r="AY224" s="19" t="s">
        <v>408</v>
      </c>
      <c r="BE224" s="150">
        <f t="shared" si="64"/>
        <v>0</v>
      </c>
      <c r="BF224" s="150">
        <f t="shared" si="65"/>
        <v>0</v>
      </c>
      <c r="BG224" s="150">
        <f t="shared" si="66"/>
        <v>0</v>
      </c>
      <c r="BH224" s="150">
        <f t="shared" si="67"/>
        <v>0</v>
      </c>
      <c r="BI224" s="150">
        <f t="shared" si="68"/>
        <v>0</v>
      </c>
      <c r="BJ224" s="19" t="s">
        <v>76</v>
      </c>
      <c r="BK224" s="150">
        <f t="shared" si="69"/>
        <v>0</v>
      </c>
      <c r="BL224" s="19" t="s">
        <v>3700</v>
      </c>
      <c r="BM224" s="149" t="s">
        <v>4748</v>
      </c>
    </row>
    <row r="225" spans="2:65" s="1" customFormat="1" ht="16.5" customHeight="1">
      <c r="B225" s="137"/>
      <c r="C225" s="177" t="s">
        <v>1173</v>
      </c>
      <c r="D225" s="177" t="s">
        <v>513</v>
      </c>
      <c r="E225" s="178" t="s">
        <v>4749</v>
      </c>
      <c r="F225" s="179" t="s">
        <v>4750</v>
      </c>
      <c r="G225" s="180" t="s">
        <v>664</v>
      </c>
      <c r="H225" s="181">
        <v>1</v>
      </c>
      <c r="I225" s="182"/>
      <c r="J225" s="183">
        <f t="shared" si="60"/>
        <v>0</v>
      </c>
      <c r="K225" s="179" t="s">
        <v>665</v>
      </c>
      <c r="L225" s="184"/>
      <c r="M225" s="185" t="s">
        <v>3</v>
      </c>
      <c r="N225" s="186" t="s">
        <v>43</v>
      </c>
      <c r="P225" s="147">
        <f t="shared" si="61"/>
        <v>0</v>
      </c>
      <c r="Q225" s="147">
        <v>0</v>
      </c>
      <c r="R225" s="147">
        <f t="shared" si="62"/>
        <v>0</v>
      </c>
      <c r="S225" s="147">
        <v>0</v>
      </c>
      <c r="T225" s="148">
        <f t="shared" si="63"/>
        <v>0</v>
      </c>
      <c r="AR225" s="149" t="s">
        <v>3700</v>
      </c>
      <c r="AT225" s="149" t="s">
        <v>513</v>
      </c>
      <c r="AU225" s="149" t="s">
        <v>80</v>
      </c>
      <c r="AY225" s="19" t="s">
        <v>408</v>
      </c>
      <c r="BE225" s="150">
        <f t="shared" si="64"/>
        <v>0</v>
      </c>
      <c r="BF225" s="150">
        <f t="shared" si="65"/>
        <v>0</v>
      </c>
      <c r="BG225" s="150">
        <f t="shared" si="66"/>
        <v>0</v>
      </c>
      <c r="BH225" s="150">
        <f t="shared" si="67"/>
        <v>0</v>
      </c>
      <c r="BI225" s="150">
        <f t="shared" si="68"/>
        <v>0</v>
      </c>
      <c r="BJ225" s="19" t="s">
        <v>76</v>
      </c>
      <c r="BK225" s="150">
        <f t="shared" si="69"/>
        <v>0</v>
      </c>
      <c r="BL225" s="19" t="s">
        <v>3700</v>
      </c>
      <c r="BM225" s="149" t="s">
        <v>4751</v>
      </c>
    </row>
    <row r="226" spans="2:65" s="1" customFormat="1" ht="16.5" customHeight="1">
      <c r="B226" s="137"/>
      <c r="C226" s="177" t="s">
        <v>1177</v>
      </c>
      <c r="D226" s="177" t="s">
        <v>513</v>
      </c>
      <c r="E226" s="178" t="s">
        <v>4752</v>
      </c>
      <c r="F226" s="179" t="s">
        <v>4753</v>
      </c>
      <c r="G226" s="180" t="s">
        <v>664</v>
      </c>
      <c r="H226" s="181">
        <v>2</v>
      </c>
      <c r="I226" s="182"/>
      <c r="J226" s="183">
        <f t="shared" si="60"/>
        <v>0</v>
      </c>
      <c r="K226" s="179" t="s">
        <v>665</v>
      </c>
      <c r="L226" s="184"/>
      <c r="M226" s="185" t="s">
        <v>3</v>
      </c>
      <c r="N226" s="186" t="s">
        <v>43</v>
      </c>
      <c r="P226" s="147">
        <f t="shared" si="61"/>
        <v>0</v>
      </c>
      <c r="Q226" s="147">
        <v>0</v>
      </c>
      <c r="R226" s="147">
        <f t="shared" si="62"/>
        <v>0</v>
      </c>
      <c r="S226" s="147">
        <v>0</v>
      </c>
      <c r="T226" s="148">
        <f t="shared" si="63"/>
        <v>0</v>
      </c>
      <c r="AR226" s="149" t="s">
        <v>3700</v>
      </c>
      <c r="AT226" s="149" t="s">
        <v>513</v>
      </c>
      <c r="AU226" s="149" t="s">
        <v>80</v>
      </c>
      <c r="AY226" s="19" t="s">
        <v>408</v>
      </c>
      <c r="BE226" s="150">
        <f t="shared" si="64"/>
        <v>0</v>
      </c>
      <c r="BF226" s="150">
        <f t="shared" si="65"/>
        <v>0</v>
      </c>
      <c r="BG226" s="150">
        <f t="shared" si="66"/>
        <v>0</v>
      </c>
      <c r="BH226" s="150">
        <f t="shared" si="67"/>
        <v>0</v>
      </c>
      <c r="BI226" s="150">
        <f t="shared" si="68"/>
        <v>0</v>
      </c>
      <c r="BJ226" s="19" t="s">
        <v>76</v>
      </c>
      <c r="BK226" s="150">
        <f t="shared" si="69"/>
        <v>0</v>
      </c>
      <c r="BL226" s="19" t="s">
        <v>3700</v>
      </c>
      <c r="BM226" s="149" t="s">
        <v>4754</v>
      </c>
    </row>
    <row r="227" spans="2:65" s="1" customFormat="1" ht="16.5" customHeight="1">
      <c r="B227" s="137"/>
      <c r="C227" s="177" t="s">
        <v>1185</v>
      </c>
      <c r="D227" s="177" t="s">
        <v>513</v>
      </c>
      <c r="E227" s="178" t="s">
        <v>4755</v>
      </c>
      <c r="F227" s="179" t="s">
        <v>4756</v>
      </c>
      <c r="G227" s="180" t="s">
        <v>664</v>
      </c>
      <c r="H227" s="181">
        <v>2</v>
      </c>
      <c r="I227" s="182"/>
      <c r="J227" s="183">
        <f t="shared" si="60"/>
        <v>0</v>
      </c>
      <c r="K227" s="179" t="s">
        <v>665</v>
      </c>
      <c r="L227" s="184"/>
      <c r="M227" s="185" t="s">
        <v>3</v>
      </c>
      <c r="N227" s="186" t="s">
        <v>43</v>
      </c>
      <c r="P227" s="147">
        <f t="shared" si="61"/>
        <v>0</v>
      </c>
      <c r="Q227" s="147">
        <v>0</v>
      </c>
      <c r="R227" s="147">
        <f t="shared" si="62"/>
        <v>0</v>
      </c>
      <c r="S227" s="147">
        <v>0</v>
      </c>
      <c r="T227" s="148">
        <f t="shared" si="63"/>
        <v>0</v>
      </c>
      <c r="AR227" s="149" t="s">
        <v>3700</v>
      </c>
      <c r="AT227" s="149" t="s">
        <v>513</v>
      </c>
      <c r="AU227" s="149" t="s">
        <v>80</v>
      </c>
      <c r="AY227" s="19" t="s">
        <v>408</v>
      </c>
      <c r="BE227" s="150">
        <f t="shared" si="64"/>
        <v>0</v>
      </c>
      <c r="BF227" s="150">
        <f t="shared" si="65"/>
        <v>0</v>
      </c>
      <c r="BG227" s="150">
        <f t="shared" si="66"/>
        <v>0</v>
      </c>
      <c r="BH227" s="150">
        <f t="shared" si="67"/>
        <v>0</v>
      </c>
      <c r="BI227" s="150">
        <f t="shared" si="68"/>
        <v>0</v>
      </c>
      <c r="BJ227" s="19" t="s">
        <v>76</v>
      </c>
      <c r="BK227" s="150">
        <f t="shared" si="69"/>
        <v>0</v>
      </c>
      <c r="BL227" s="19" t="s">
        <v>3700</v>
      </c>
      <c r="BM227" s="149" t="s">
        <v>4757</v>
      </c>
    </row>
    <row r="228" spans="2:65" s="1" customFormat="1" ht="16.5" customHeight="1">
      <c r="B228" s="137"/>
      <c r="C228" s="177" t="s">
        <v>1197</v>
      </c>
      <c r="D228" s="177" t="s">
        <v>513</v>
      </c>
      <c r="E228" s="178" t="s">
        <v>4758</v>
      </c>
      <c r="F228" s="179" t="s">
        <v>4759</v>
      </c>
      <c r="G228" s="180" t="s">
        <v>650</v>
      </c>
      <c r="H228" s="181">
        <v>140</v>
      </c>
      <c r="I228" s="182"/>
      <c r="J228" s="183">
        <f t="shared" si="60"/>
        <v>0</v>
      </c>
      <c r="K228" s="179" t="s">
        <v>665</v>
      </c>
      <c r="L228" s="184"/>
      <c r="M228" s="185" t="s">
        <v>3</v>
      </c>
      <c r="N228" s="186" t="s">
        <v>43</v>
      </c>
      <c r="P228" s="147">
        <f t="shared" si="61"/>
        <v>0</v>
      </c>
      <c r="Q228" s="147">
        <v>0</v>
      </c>
      <c r="R228" s="147">
        <f t="shared" si="62"/>
        <v>0</v>
      </c>
      <c r="S228" s="147">
        <v>0</v>
      </c>
      <c r="T228" s="148">
        <f t="shared" si="63"/>
        <v>0</v>
      </c>
      <c r="AR228" s="149" t="s">
        <v>3700</v>
      </c>
      <c r="AT228" s="149" t="s">
        <v>513</v>
      </c>
      <c r="AU228" s="149" t="s">
        <v>80</v>
      </c>
      <c r="AY228" s="19" t="s">
        <v>408</v>
      </c>
      <c r="BE228" s="150">
        <f t="shared" si="64"/>
        <v>0</v>
      </c>
      <c r="BF228" s="150">
        <f t="shared" si="65"/>
        <v>0</v>
      </c>
      <c r="BG228" s="150">
        <f t="shared" si="66"/>
        <v>0</v>
      </c>
      <c r="BH228" s="150">
        <f t="shared" si="67"/>
        <v>0</v>
      </c>
      <c r="BI228" s="150">
        <f t="shared" si="68"/>
        <v>0</v>
      </c>
      <c r="BJ228" s="19" t="s">
        <v>76</v>
      </c>
      <c r="BK228" s="150">
        <f t="shared" si="69"/>
        <v>0</v>
      </c>
      <c r="BL228" s="19" t="s">
        <v>3700</v>
      </c>
      <c r="BM228" s="149" t="s">
        <v>4760</v>
      </c>
    </row>
    <row r="229" spans="2:65" s="1" customFormat="1" ht="16.5" customHeight="1">
      <c r="B229" s="137"/>
      <c r="C229" s="177" t="s">
        <v>1202</v>
      </c>
      <c r="D229" s="177" t="s">
        <v>513</v>
      </c>
      <c r="E229" s="178" t="s">
        <v>4761</v>
      </c>
      <c r="F229" s="179" t="s">
        <v>4762</v>
      </c>
      <c r="G229" s="180" t="s">
        <v>650</v>
      </c>
      <c r="H229" s="181">
        <v>100</v>
      </c>
      <c r="I229" s="182"/>
      <c r="J229" s="183">
        <f t="shared" si="60"/>
        <v>0</v>
      </c>
      <c r="K229" s="179" t="s">
        <v>665</v>
      </c>
      <c r="L229" s="184"/>
      <c r="M229" s="185" t="s">
        <v>3</v>
      </c>
      <c r="N229" s="186" t="s">
        <v>43</v>
      </c>
      <c r="P229" s="147">
        <f t="shared" si="61"/>
        <v>0</v>
      </c>
      <c r="Q229" s="147">
        <v>0</v>
      </c>
      <c r="R229" s="147">
        <f t="shared" si="62"/>
        <v>0</v>
      </c>
      <c r="S229" s="147">
        <v>0</v>
      </c>
      <c r="T229" s="148">
        <f t="shared" si="63"/>
        <v>0</v>
      </c>
      <c r="AR229" s="149" t="s">
        <v>3700</v>
      </c>
      <c r="AT229" s="149" t="s">
        <v>513</v>
      </c>
      <c r="AU229" s="149" t="s">
        <v>80</v>
      </c>
      <c r="AY229" s="19" t="s">
        <v>408</v>
      </c>
      <c r="BE229" s="150">
        <f t="shared" si="64"/>
        <v>0</v>
      </c>
      <c r="BF229" s="150">
        <f t="shared" si="65"/>
        <v>0</v>
      </c>
      <c r="BG229" s="150">
        <f t="shared" si="66"/>
        <v>0</v>
      </c>
      <c r="BH229" s="150">
        <f t="shared" si="67"/>
        <v>0</v>
      </c>
      <c r="BI229" s="150">
        <f t="shared" si="68"/>
        <v>0</v>
      </c>
      <c r="BJ229" s="19" t="s">
        <v>76</v>
      </c>
      <c r="BK229" s="150">
        <f t="shared" si="69"/>
        <v>0</v>
      </c>
      <c r="BL229" s="19" t="s">
        <v>3700</v>
      </c>
      <c r="BM229" s="149" t="s">
        <v>4763</v>
      </c>
    </row>
    <row r="230" spans="2:65" s="11" customFormat="1" ht="25.95" customHeight="1">
      <c r="B230" s="125"/>
      <c r="D230" s="126" t="s">
        <v>71</v>
      </c>
      <c r="E230" s="127" t="s">
        <v>114</v>
      </c>
      <c r="F230" s="127" t="s">
        <v>4764</v>
      </c>
      <c r="I230" s="128"/>
      <c r="J230" s="129">
        <f>BK230</f>
        <v>0</v>
      </c>
      <c r="L230" s="125"/>
      <c r="M230" s="130"/>
      <c r="P230" s="131">
        <f>P231</f>
        <v>0</v>
      </c>
      <c r="R230" s="131">
        <f>R231</f>
        <v>0</v>
      </c>
      <c r="T230" s="132">
        <f>T231</f>
        <v>0</v>
      </c>
      <c r="AR230" s="126" t="s">
        <v>415</v>
      </c>
      <c r="AT230" s="133" t="s">
        <v>71</v>
      </c>
      <c r="AU230" s="133" t="s">
        <v>72</v>
      </c>
      <c r="AY230" s="126" t="s">
        <v>408</v>
      </c>
      <c r="BK230" s="134">
        <f>BK231</f>
        <v>0</v>
      </c>
    </row>
    <row r="231" spans="2:65" s="11" customFormat="1" ht="22.8" customHeight="1">
      <c r="B231" s="125"/>
      <c r="D231" s="126" t="s">
        <v>71</v>
      </c>
      <c r="E231" s="135" t="s">
        <v>609</v>
      </c>
      <c r="F231" s="135" t="s">
        <v>4688</v>
      </c>
      <c r="I231" s="128"/>
      <c r="J231" s="136">
        <f>BK231</f>
        <v>0</v>
      </c>
      <c r="L231" s="125"/>
      <c r="M231" s="130"/>
      <c r="P231" s="131">
        <f>P232</f>
        <v>0</v>
      </c>
      <c r="R231" s="131">
        <f>R232</f>
        <v>0</v>
      </c>
      <c r="T231" s="132">
        <f>T232</f>
        <v>0</v>
      </c>
      <c r="AR231" s="126" t="s">
        <v>415</v>
      </c>
      <c r="AT231" s="133" t="s">
        <v>71</v>
      </c>
      <c r="AU231" s="133" t="s">
        <v>76</v>
      </c>
      <c r="AY231" s="126" t="s">
        <v>408</v>
      </c>
      <c r="BK231" s="134">
        <f>BK232</f>
        <v>0</v>
      </c>
    </row>
    <row r="232" spans="2:65" s="1" customFormat="1" ht="16.5" customHeight="1">
      <c r="B232" s="137"/>
      <c r="C232" s="177" t="s">
        <v>1209</v>
      </c>
      <c r="D232" s="177" t="s">
        <v>513</v>
      </c>
      <c r="E232" s="178" t="s">
        <v>4765</v>
      </c>
      <c r="F232" s="179" t="s">
        <v>4766</v>
      </c>
      <c r="G232" s="180" t="s">
        <v>658</v>
      </c>
      <c r="H232" s="181">
        <v>2</v>
      </c>
      <c r="I232" s="182"/>
      <c r="J232" s="183">
        <f>ROUND(I232*H232,2)</f>
        <v>0</v>
      </c>
      <c r="K232" s="179" t="s">
        <v>665</v>
      </c>
      <c r="L232" s="184"/>
      <c r="M232" s="185" t="s">
        <v>3</v>
      </c>
      <c r="N232" s="186" t="s">
        <v>43</v>
      </c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AR232" s="149" t="s">
        <v>3700</v>
      </c>
      <c r="AT232" s="149" t="s">
        <v>513</v>
      </c>
      <c r="AU232" s="149" t="s">
        <v>80</v>
      </c>
      <c r="AY232" s="19" t="s">
        <v>408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9" t="s">
        <v>76</v>
      </c>
      <c r="BK232" s="150">
        <f>ROUND(I232*H232,2)</f>
        <v>0</v>
      </c>
      <c r="BL232" s="19" t="s">
        <v>3700</v>
      </c>
      <c r="BM232" s="149" t="s">
        <v>4767</v>
      </c>
    </row>
    <row r="233" spans="2:65" s="11" customFormat="1" ht="25.95" customHeight="1">
      <c r="B233" s="125"/>
      <c r="D233" s="126" t="s">
        <v>71</v>
      </c>
      <c r="E233" s="127" t="s">
        <v>415</v>
      </c>
      <c r="F233" s="127" t="s">
        <v>4768</v>
      </c>
      <c r="I233" s="128"/>
      <c r="J233" s="129">
        <f>BK233</f>
        <v>0</v>
      </c>
      <c r="L233" s="125"/>
      <c r="M233" s="130"/>
      <c r="P233" s="131">
        <f>P234+P295+P307+P313+P317+P321</f>
        <v>0</v>
      </c>
      <c r="R233" s="131">
        <f>R234+R295+R307+R313+R317+R321</f>
        <v>0</v>
      </c>
      <c r="T233" s="132">
        <f>T234+T295+T307+T313+T317+T321</f>
        <v>0</v>
      </c>
      <c r="AR233" s="126" t="s">
        <v>415</v>
      </c>
      <c r="AT233" s="133" t="s">
        <v>71</v>
      </c>
      <c r="AU233" s="133" t="s">
        <v>72</v>
      </c>
      <c r="AY233" s="126" t="s">
        <v>408</v>
      </c>
      <c r="BK233" s="134">
        <f>BK234+BK295+BK307+BK313+BK317+BK321</f>
        <v>0</v>
      </c>
    </row>
    <row r="234" spans="2:65" s="11" customFormat="1" ht="22.8" customHeight="1">
      <c r="B234" s="125"/>
      <c r="D234" s="126" t="s">
        <v>71</v>
      </c>
      <c r="E234" s="135" t="s">
        <v>671</v>
      </c>
      <c r="F234" s="135" t="s">
        <v>4415</v>
      </c>
      <c r="I234" s="128"/>
      <c r="J234" s="136">
        <f>BK234</f>
        <v>0</v>
      </c>
      <c r="L234" s="125"/>
      <c r="M234" s="130"/>
      <c r="P234" s="131">
        <f>SUM(P235:P294)</f>
        <v>0</v>
      </c>
      <c r="R234" s="131">
        <f>SUM(R235:R294)</f>
        <v>0</v>
      </c>
      <c r="T234" s="132">
        <f>SUM(T235:T294)</f>
        <v>0</v>
      </c>
      <c r="AR234" s="126" t="s">
        <v>415</v>
      </c>
      <c r="AT234" s="133" t="s">
        <v>71</v>
      </c>
      <c r="AU234" s="133" t="s">
        <v>76</v>
      </c>
      <c r="AY234" s="126" t="s">
        <v>408</v>
      </c>
      <c r="BK234" s="134">
        <f>SUM(BK235:BK294)</f>
        <v>0</v>
      </c>
    </row>
    <row r="235" spans="2:65" s="1" customFormat="1" ht="16.5" customHeight="1">
      <c r="B235" s="137"/>
      <c r="C235" s="138" t="s">
        <v>1214</v>
      </c>
      <c r="D235" s="138" t="s">
        <v>411</v>
      </c>
      <c r="E235" s="139" t="s">
        <v>4769</v>
      </c>
      <c r="F235" s="140" t="s">
        <v>4770</v>
      </c>
      <c r="G235" s="141" t="s">
        <v>664</v>
      </c>
      <c r="H235" s="142">
        <v>3</v>
      </c>
      <c r="I235" s="143"/>
      <c r="J235" s="144">
        <f>ROUND(I235*H235,2)</f>
        <v>0</v>
      </c>
      <c r="K235" s="140" t="s">
        <v>665</v>
      </c>
      <c r="L235" s="34"/>
      <c r="M235" s="145" t="s">
        <v>3</v>
      </c>
      <c r="N235" s="146" t="s">
        <v>43</v>
      </c>
      <c r="P235" s="147">
        <f>O235*H235</f>
        <v>0</v>
      </c>
      <c r="Q235" s="147">
        <v>0</v>
      </c>
      <c r="R235" s="147">
        <f>Q235*H235</f>
        <v>0</v>
      </c>
      <c r="S235" s="147">
        <v>0</v>
      </c>
      <c r="T235" s="148">
        <f>S235*H235</f>
        <v>0</v>
      </c>
      <c r="AR235" s="149" t="s">
        <v>3700</v>
      </c>
      <c r="AT235" s="149" t="s">
        <v>411</v>
      </c>
      <c r="AU235" s="149" t="s">
        <v>80</v>
      </c>
      <c r="AY235" s="19" t="s">
        <v>408</v>
      </c>
      <c r="BE235" s="150">
        <f>IF(N235="základní",J235,0)</f>
        <v>0</v>
      </c>
      <c r="BF235" s="150">
        <f>IF(N235="snížená",J235,0)</f>
        <v>0</v>
      </c>
      <c r="BG235" s="150">
        <f>IF(N235="zákl. přenesená",J235,0)</f>
        <v>0</v>
      </c>
      <c r="BH235" s="150">
        <f>IF(N235="sníž. přenesená",J235,0)</f>
        <v>0</v>
      </c>
      <c r="BI235" s="150">
        <f>IF(N235="nulová",J235,0)</f>
        <v>0</v>
      </c>
      <c r="BJ235" s="19" t="s">
        <v>76</v>
      </c>
      <c r="BK235" s="150">
        <f>ROUND(I235*H235,2)</f>
        <v>0</v>
      </c>
      <c r="BL235" s="19" t="s">
        <v>3700</v>
      </c>
      <c r="BM235" s="149" t="s">
        <v>4771</v>
      </c>
    </row>
    <row r="236" spans="2:65" s="1" customFormat="1" ht="16.5" customHeight="1">
      <c r="B236" s="137"/>
      <c r="C236" s="138" t="s">
        <v>1222</v>
      </c>
      <c r="D236" s="138" t="s">
        <v>411</v>
      </c>
      <c r="E236" s="139" t="s">
        <v>4772</v>
      </c>
      <c r="F236" s="140" t="s">
        <v>4773</v>
      </c>
      <c r="G236" s="141" t="s">
        <v>664</v>
      </c>
      <c r="H236" s="142">
        <v>1</v>
      </c>
      <c r="I236" s="143"/>
      <c r="J236" s="144">
        <f>ROUND(I236*H236,2)</f>
        <v>0</v>
      </c>
      <c r="K236" s="140" t="s">
        <v>414</v>
      </c>
      <c r="L236" s="34"/>
      <c r="M236" s="145" t="s">
        <v>3</v>
      </c>
      <c r="N236" s="146" t="s">
        <v>43</v>
      </c>
      <c r="P236" s="147">
        <f>O236*H236</f>
        <v>0</v>
      </c>
      <c r="Q236" s="147">
        <v>0</v>
      </c>
      <c r="R236" s="147">
        <f>Q236*H236</f>
        <v>0</v>
      </c>
      <c r="S236" s="147">
        <v>0</v>
      </c>
      <c r="T236" s="148">
        <f>S236*H236</f>
        <v>0</v>
      </c>
      <c r="AR236" s="149" t="s">
        <v>3700</v>
      </c>
      <c r="AT236" s="149" t="s">
        <v>411</v>
      </c>
      <c r="AU236" s="149" t="s">
        <v>80</v>
      </c>
      <c r="AY236" s="19" t="s">
        <v>408</v>
      </c>
      <c r="BE236" s="150">
        <f>IF(N236="základní",J236,0)</f>
        <v>0</v>
      </c>
      <c r="BF236" s="150">
        <f>IF(N236="snížená",J236,0)</f>
        <v>0</v>
      </c>
      <c r="BG236" s="150">
        <f>IF(N236="zákl. přenesená",J236,0)</f>
        <v>0</v>
      </c>
      <c r="BH236" s="150">
        <f>IF(N236="sníž. přenesená",J236,0)</f>
        <v>0</v>
      </c>
      <c r="BI236" s="150">
        <f>IF(N236="nulová",J236,0)</f>
        <v>0</v>
      </c>
      <c r="BJ236" s="19" t="s">
        <v>76</v>
      </c>
      <c r="BK236" s="150">
        <f>ROUND(I236*H236,2)</f>
        <v>0</v>
      </c>
      <c r="BL236" s="19" t="s">
        <v>3700</v>
      </c>
      <c r="BM236" s="149" t="s">
        <v>4774</v>
      </c>
    </row>
    <row r="237" spans="2:65" s="1" customFormat="1">
      <c r="B237" s="34"/>
      <c r="D237" s="151" t="s">
        <v>417</v>
      </c>
      <c r="F237" s="152" t="s">
        <v>4775</v>
      </c>
      <c r="I237" s="153"/>
      <c r="L237" s="34"/>
      <c r="M237" s="154"/>
      <c r="T237" s="55"/>
      <c r="AT237" s="19" t="s">
        <v>417</v>
      </c>
      <c r="AU237" s="19" t="s">
        <v>80</v>
      </c>
    </row>
    <row r="238" spans="2:65" s="1" customFormat="1" ht="21.75" customHeight="1">
      <c r="B238" s="137"/>
      <c r="C238" s="138" t="s">
        <v>1230</v>
      </c>
      <c r="D238" s="138" t="s">
        <v>411</v>
      </c>
      <c r="E238" s="139" t="s">
        <v>4776</v>
      </c>
      <c r="F238" s="140" t="s">
        <v>4777</v>
      </c>
      <c r="G238" s="141" t="s">
        <v>664</v>
      </c>
      <c r="H238" s="142">
        <v>1</v>
      </c>
      <c r="I238" s="143"/>
      <c r="J238" s="144">
        <f>ROUND(I238*H238,2)</f>
        <v>0</v>
      </c>
      <c r="K238" s="140" t="s">
        <v>414</v>
      </c>
      <c r="L238" s="34"/>
      <c r="M238" s="145" t="s">
        <v>3</v>
      </c>
      <c r="N238" s="146" t="s">
        <v>43</v>
      </c>
      <c r="P238" s="147">
        <f>O238*H238</f>
        <v>0</v>
      </c>
      <c r="Q238" s="147">
        <v>0</v>
      </c>
      <c r="R238" s="147">
        <f>Q238*H238</f>
        <v>0</v>
      </c>
      <c r="S238" s="147">
        <v>0</v>
      </c>
      <c r="T238" s="148">
        <f>S238*H238</f>
        <v>0</v>
      </c>
      <c r="AR238" s="149" t="s">
        <v>3700</v>
      </c>
      <c r="AT238" s="149" t="s">
        <v>411</v>
      </c>
      <c r="AU238" s="149" t="s">
        <v>80</v>
      </c>
      <c r="AY238" s="19" t="s">
        <v>408</v>
      </c>
      <c r="BE238" s="150">
        <f>IF(N238="základní",J238,0)</f>
        <v>0</v>
      </c>
      <c r="BF238" s="150">
        <f>IF(N238="snížená",J238,0)</f>
        <v>0</v>
      </c>
      <c r="BG238" s="150">
        <f>IF(N238="zákl. přenesená",J238,0)</f>
        <v>0</v>
      </c>
      <c r="BH238" s="150">
        <f>IF(N238="sníž. přenesená",J238,0)</f>
        <v>0</v>
      </c>
      <c r="BI238" s="150">
        <f>IF(N238="nulová",J238,0)</f>
        <v>0</v>
      </c>
      <c r="BJ238" s="19" t="s">
        <v>76</v>
      </c>
      <c r="BK238" s="150">
        <f>ROUND(I238*H238,2)</f>
        <v>0</v>
      </c>
      <c r="BL238" s="19" t="s">
        <v>3700</v>
      </c>
      <c r="BM238" s="149" t="s">
        <v>4778</v>
      </c>
    </row>
    <row r="239" spans="2:65" s="1" customFormat="1">
      <c r="B239" s="34"/>
      <c r="D239" s="151" t="s">
        <v>417</v>
      </c>
      <c r="F239" s="152" t="s">
        <v>4779</v>
      </c>
      <c r="I239" s="153"/>
      <c r="L239" s="34"/>
      <c r="M239" s="154"/>
      <c r="T239" s="55"/>
      <c r="AT239" s="19" t="s">
        <v>417</v>
      </c>
      <c r="AU239" s="19" t="s">
        <v>80</v>
      </c>
    </row>
    <row r="240" spans="2:65" s="1" customFormat="1" ht="16.5" customHeight="1">
      <c r="B240" s="137"/>
      <c r="C240" s="138" t="s">
        <v>1235</v>
      </c>
      <c r="D240" s="138" t="s">
        <v>411</v>
      </c>
      <c r="E240" s="139" t="s">
        <v>4780</v>
      </c>
      <c r="F240" s="140" t="s">
        <v>4781</v>
      </c>
      <c r="G240" s="141" t="s">
        <v>664</v>
      </c>
      <c r="H240" s="142">
        <v>1</v>
      </c>
      <c r="I240" s="143"/>
      <c r="J240" s="144">
        <f t="shared" ref="J240:J271" si="70">ROUND(I240*H240,2)</f>
        <v>0</v>
      </c>
      <c r="K240" s="140" t="s">
        <v>665</v>
      </c>
      <c r="L240" s="34"/>
      <c r="M240" s="145" t="s">
        <v>3</v>
      </c>
      <c r="N240" s="146" t="s">
        <v>43</v>
      </c>
      <c r="P240" s="147">
        <f t="shared" ref="P240:P271" si="71">O240*H240</f>
        <v>0</v>
      </c>
      <c r="Q240" s="147">
        <v>0</v>
      </c>
      <c r="R240" s="147">
        <f t="shared" ref="R240:R271" si="72">Q240*H240</f>
        <v>0</v>
      </c>
      <c r="S240" s="147">
        <v>0</v>
      </c>
      <c r="T240" s="148">
        <f t="shared" ref="T240:T271" si="73">S240*H240</f>
        <v>0</v>
      </c>
      <c r="AR240" s="149" t="s">
        <v>3700</v>
      </c>
      <c r="AT240" s="149" t="s">
        <v>411</v>
      </c>
      <c r="AU240" s="149" t="s">
        <v>80</v>
      </c>
      <c r="AY240" s="19" t="s">
        <v>408</v>
      </c>
      <c r="BE240" s="150">
        <f t="shared" ref="BE240:BE271" si="74">IF(N240="základní",J240,0)</f>
        <v>0</v>
      </c>
      <c r="BF240" s="150">
        <f t="shared" ref="BF240:BF271" si="75">IF(N240="snížená",J240,0)</f>
        <v>0</v>
      </c>
      <c r="BG240" s="150">
        <f t="shared" ref="BG240:BG271" si="76">IF(N240="zákl. přenesená",J240,0)</f>
        <v>0</v>
      </c>
      <c r="BH240" s="150">
        <f t="shared" ref="BH240:BH271" si="77">IF(N240="sníž. přenesená",J240,0)</f>
        <v>0</v>
      </c>
      <c r="BI240" s="150">
        <f t="shared" ref="BI240:BI271" si="78">IF(N240="nulová",J240,0)</f>
        <v>0</v>
      </c>
      <c r="BJ240" s="19" t="s">
        <v>76</v>
      </c>
      <c r="BK240" s="150">
        <f t="shared" ref="BK240:BK271" si="79">ROUND(I240*H240,2)</f>
        <v>0</v>
      </c>
      <c r="BL240" s="19" t="s">
        <v>3700</v>
      </c>
      <c r="BM240" s="149" t="s">
        <v>4782</v>
      </c>
    </row>
    <row r="241" spans="2:65" s="1" customFormat="1" ht="16.5" customHeight="1">
      <c r="B241" s="137"/>
      <c r="C241" s="138" t="s">
        <v>1240</v>
      </c>
      <c r="D241" s="138" t="s">
        <v>411</v>
      </c>
      <c r="E241" s="139" t="s">
        <v>4783</v>
      </c>
      <c r="F241" s="140" t="s">
        <v>4784</v>
      </c>
      <c r="G241" s="141" t="s">
        <v>664</v>
      </c>
      <c r="H241" s="142">
        <v>1</v>
      </c>
      <c r="I241" s="143"/>
      <c r="J241" s="144">
        <f t="shared" si="70"/>
        <v>0</v>
      </c>
      <c r="K241" s="140" t="s">
        <v>665</v>
      </c>
      <c r="L241" s="34"/>
      <c r="M241" s="145" t="s">
        <v>3</v>
      </c>
      <c r="N241" s="146" t="s">
        <v>43</v>
      </c>
      <c r="P241" s="147">
        <f t="shared" si="71"/>
        <v>0</v>
      </c>
      <c r="Q241" s="147">
        <v>0</v>
      </c>
      <c r="R241" s="147">
        <f t="shared" si="72"/>
        <v>0</v>
      </c>
      <c r="S241" s="147">
        <v>0</v>
      </c>
      <c r="T241" s="148">
        <f t="shared" si="73"/>
        <v>0</v>
      </c>
      <c r="AR241" s="149" t="s">
        <v>3700</v>
      </c>
      <c r="AT241" s="149" t="s">
        <v>411</v>
      </c>
      <c r="AU241" s="149" t="s">
        <v>80</v>
      </c>
      <c r="AY241" s="19" t="s">
        <v>408</v>
      </c>
      <c r="BE241" s="150">
        <f t="shared" si="74"/>
        <v>0</v>
      </c>
      <c r="BF241" s="150">
        <f t="shared" si="75"/>
        <v>0</v>
      </c>
      <c r="BG241" s="150">
        <f t="shared" si="76"/>
        <v>0</v>
      </c>
      <c r="BH241" s="150">
        <f t="shared" si="77"/>
        <v>0</v>
      </c>
      <c r="BI241" s="150">
        <f t="shared" si="78"/>
        <v>0</v>
      </c>
      <c r="BJ241" s="19" t="s">
        <v>76</v>
      </c>
      <c r="BK241" s="150">
        <f t="shared" si="79"/>
        <v>0</v>
      </c>
      <c r="BL241" s="19" t="s">
        <v>3700</v>
      </c>
      <c r="BM241" s="149" t="s">
        <v>4785</v>
      </c>
    </row>
    <row r="242" spans="2:65" s="1" customFormat="1" ht="16.5" customHeight="1">
      <c r="B242" s="137"/>
      <c r="C242" s="138" t="s">
        <v>1247</v>
      </c>
      <c r="D242" s="138" t="s">
        <v>411</v>
      </c>
      <c r="E242" s="139" t="s">
        <v>4780</v>
      </c>
      <c r="F242" s="140" t="s">
        <v>4781</v>
      </c>
      <c r="G242" s="141" t="s">
        <v>664</v>
      </c>
      <c r="H242" s="142">
        <v>1</v>
      </c>
      <c r="I242" s="143"/>
      <c r="J242" s="144">
        <f t="shared" si="70"/>
        <v>0</v>
      </c>
      <c r="K242" s="140" t="s">
        <v>665</v>
      </c>
      <c r="L242" s="34"/>
      <c r="M242" s="145" t="s">
        <v>3</v>
      </c>
      <c r="N242" s="146" t="s">
        <v>43</v>
      </c>
      <c r="P242" s="147">
        <f t="shared" si="71"/>
        <v>0</v>
      </c>
      <c r="Q242" s="147">
        <v>0</v>
      </c>
      <c r="R242" s="147">
        <f t="shared" si="72"/>
        <v>0</v>
      </c>
      <c r="S242" s="147">
        <v>0</v>
      </c>
      <c r="T242" s="148">
        <f t="shared" si="73"/>
        <v>0</v>
      </c>
      <c r="AR242" s="149" t="s">
        <v>3700</v>
      </c>
      <c r="AT242" s="149" t="s">
        <v>411</v>
      </c>
      <c r="AU242" s="149" t="s">
        <v>80</v>
      </c>
      <c r="AY242" s="19" t="s">
        <v>408</v>
      </c>
      <c r="BE242" s="150">
        <f t="shared" si="74"/>
        <v>0</v>
      </c>
      <c r="BF242" s="150">
        <f t="shared" si="75"/>
        <v>0</v>
      </c>
      <c r="BG242" s="150">
        <f t="shared" si="76"/>
        <v>0</v>
      </c>
      <c r="BH242" s="150">
        <f t="shared" si="77"/>
        <v>0</v>
      </c>
      <c r="BI242" s="150">
        <f t="shared" si="78"/>
        <v>0</v>
      </c>
      <c r="BJ242" s="19" t="s">
        <v>76</v>
      </c>
      <c r="BK242" s="150">
        <f t="shared" si="79"/>
        <v>0</v>
      </c>
      <c r="BL242" s="19" t="s">
        <v>3700</v>
      </c>
      <c r="BM242" s="149" t="s">
        <v>4786</v>
      </c>
    </row>
    <row r="243" spans="2:65" s="1" customFormat="1" ht="16.5" customHeight="1">
      <c r="B243" s="137"/>
      <c r="C243" s="138" t="s">
        <v>1252</v>
      </c>
      <c r="D243" s="138" t="s">
        <v>411</v>
      </c>
      <c r="E243" s="139" t="s">
        <v>4787</v>
      </c>
      <c r="F243" s="140" t="s">
        <v>4788</v>
      </c>
      <c r="G243" s="141" t="s">
        <v>664</v>
      </c>
      <c r="H243" s="142">
        <v>1</v>
      </c>
      <c r="I243" s="143"/>
      <c r="J243" s="144">
        <f t="shared" si="70"/>
        <v>0</v>
      </c>
      <c r="K243" s="140" t="s">
        <v>665</v>
      </c>
      <c r="L243" s="34"/>
      <c r="M243" s="145" t="s">
        <v>3</v>
      </c>
      <c r="N243" s="146" t="s">
        <v>43</v>
      </c>
      <c r="P243" s="147">
        <f t="shared" si="71"/>
        <v>0</v>
      </c>
      <c r="Q243" s="147">
        <v>0</v>
      </c>
      <c r="R243" s="147">
        <f t="shared" si="72"/>
        <v>0</v>
      </c>
      <c r="S243" s="147">
        <v>0</v>
      </c>
      <c r="T243" s="148">
        <f t="shared" si="73"/>
        <v>0</v>
      </c>
      <c r="AR243" s="149" t="s">
        <v>3700</v>
      </c>
      <c r="AT243" s="149" t="s">
        <v>411</v>
      </c>
      <c r="AU243" s="149" t="s">
        <v>80</v>
      </c>
      <c r="AY243" s="19" t="s">
        <v>408</v>
      </c>
      <c r="BE243" s="150">
        <f t="shared" si="74"/>
        <v>0</v>
      </c>
      <c r="BF243" s="150">
        <f t="shared" si="75"/>
        <v>0</v>
      </c>
      <c r="BG243" s="150">
        <f t="shared" si="76"/>
        <v>0</v>
      </c>
      <c r="BH243" s="150">
        <f t="shared" si="77"/>
        <v>0</v>
      </c>
      <c r="BI243" s="150">
        <f t="shared" si="78"/>
        <v>0</v>
      </c>
      <c r="BJ243" s="19" t="s">
        <v>76</v>
      </c>
      <c r="BK243" s="150">
        <f t="shared" si="79"/>
        <v>0</v>
      </c>
      <c r="BL243" s="19" t="s">
        <v>3700</v>
      </c>
      <c r="BM243" s="149" t="s">
        <v>4789</v>
      </c>
    </row>
    <row r="244" spans="2:65" s="1" customFormat="1" ht="16.5" customHeight="1">
      <c r="B244" s="137"/>
      <c r="C244" s="138" t="s">
        <v>1258</v>
      </c>
      <c r="D244" s="138" t="s">
        <v>411</v>
      </c>
      <c r="E244" s="139" t="s">
        <v>4790</v>
      </c>
      <c r="F244" s="140" t="s">
        <v>4435</v>
      </c>
      <c r="G244" s="141" t="s">
        <v>664</v>
      </c>
      <c r="H244" s="142">
        <v>2</v>
      </c>
      <c r="I244" s="143"/>
      <c r="J244" s="144">
        <f t="shared" si="70"/>
        <v>0</v>
      </c>
      <c r="K244" s="140" t="s">
        <v>665</v>
      </c>
      <c r="L244" s="34"/>
      <c r="M244" s="145" t="s">
        <v>3</v>
      </c>
      <c r="N244" s="146" t="s">
        <v>43</v>
      </c>
      <c r="P244" s="147">
        <f t="shared" si="71"/>
        <v>0</v>
      </c>
      <c r="Q244" s="147">
        <v>0</v>
      </c>
      <c r="R244" s="147">
        <f t="shared" si="72"/>
        <v>0</v>
      </c>
      <c r="S244" s="147">
        <v>0</v>
      </c>
      <c r="T244" s="148">
        <f t="shared" si="73"/>
        <v>0</v>
      </c>
      <c r="AR244" s="149" t="s">
        <v>3700</v>
      </c>
      <c r="AT244" s="149" t="s">
        <v>411</v>
      </c>
      <c r="AU244" s="149" t="s">
        <v>80</v>
      </c>
      <c r="AY244" s="19" t="s">
        <v>408</v>
      </c>
      <c r="BE244" s="150">
        <f t="shared" si="74"/>
        <v>0</v>
      </c>
      <c r="BF244" s="150">
        <f t="shared" si="75"/>
        <v>0</v>
      </c>
      <c r="BG244" s="150">
        <f t="shared" si="76"/>
        <v>0</v>
      </c>
      <c r="BH244" s="150">
        <f t="shared" si="77"/>
        <v>0</v>
      </c>
      <c r="BI244" s="150">
        <f t="shared" si="78"/>
        <v>0</v>
      </c>
      <c r="BJ244" s="19" t="s">
        <v>76</v>
      </c>
      <c r="BK244" s="150">
        <f t="shared" si="79"/>
        <v>0</v>
      </c>
      <c r="BL244" s="19" t="s">
        <v>3700</v>
      </c>
      <c r="BM244" s="149" t="s">
        <v>4791</v>
      </c>
    </row>
    <row r="245" spans="2:65" s="1" customFormat="1" ht="16.5" customHeight="1">
      <c r="B245" s="137"/>
      <c r="C245" s="138" t="s">
        <v>1265</v>
      </c>
      <c r="D245" s="138" t="s">
        <v>411</v>
      </c>
      <c r="E245" s="139" t="s">
        <v>4792</v>
      </c>
      <c r="F245" s="140" t="s">
        <v>4438</v>
      </c>
      <c r="G245" s="141" t="s">
        <v>664</v>
      </c>
      <c r="H245" s="142">
        <v>26</v>
      </c>
      <c r="I245" s="143"/>
      <c r="J245" s="144">
        <f t="shared" si="70"/>
        <v>0</v>
      </c>
      <c r="K245" s="140" t="s">
        <v>665</v>
      </c>
      <c r="L245" s="34"/>
      <c r="M245" s="145" t="s">
        <v>3</v>
      </c>
      <c r="N245" s="146" t="s">
        <v>43</v>
      </c>
      <c r="P245" s="147">
        <f t="shared" si="71"/>
        <v>0</v>
      </c>
      <c r="Q245" s="147">
        <v>0</v>
      </c>
      <c r="R245" s="147">
        <f t="shared" si="72"/>
        <v>0</v>
      </c>
      <c r="S245" s="147">
        <v>0</v>
      </c>
      <c r="T245" s="148">
        <f t="shared" si="73"/>
        <v>0</v>
      </c>
      <c r="AR245" s="149" t="s">
        <v>3700</v>
      </c>
      <c r="AT245" s="149" t="s">
        <v>411</v>
      </c>
      <c r="AU245" s="149" t="s">
        <v>80</v>
      </c>
      <c r="AY245" s="19" t="s">
        <v>408</v>
      </c>
      <c r="BE245" s="150">
        <f t="shared" si="74"/>
        <v>0</v>
      </c>
      <c r="BF245" s="150">
        <f t="shared" si="75"/>
        <v>0</v>
      </c>
      <c r="BG245" s="150">
        <f t="shared" si="76"/>
        <v>0</v>
      </c>
      <c r="BH245" s="150">
        <f t="shared" si="77"/>
        <v>0</v>
      </c>
      <c r="BI245" s="150">
        <f t="shared" si="78"/>
        <v>0</v>
      </c>
      <c r="BJ245" s="19" t="s">
        <v>76</v>
      </c>
      <c r="BK245" s="150">
        <f t="shared" si="79"/>
        <v>0</v>
      </c>
      <c r="BL245" s="19" t="s">
        <v>3700</v>
      </c>
      <c r="BM245" s="149" t="s">
        <v>4793</v>
      </c>
    </row>
    <row r="246" spans="2:65" s="1" customFormat="1" ht="16.5" customHeight="1">
      <c r="B246" s="137"/>
      <c r="C246" s="138" t="s">
        <v>1270</v>
      </c>
      <c r="D246" s="138" t="s">
        <v>411</v>
      </c>
      <c r="E246" s="139" t="s">
        <v>4794</v>
      </c>
      <c r="F246" s="140" t="s">
        <v>4441</v>
      </c>
      <c r="G246" s="141" t="s">
        <v>664</v>
      </c>
      <c r="H246" s="142">
        <v>4</v>
      </c>
      <c r="I246" s="143"/>
      <c r="J246" s="144">
        <f t="shared" si="70"/>
        <v>0</v>
      </c>
      <c r="K246" s="140" t="s">
        <v>665</v>
      </c>
      <c r="L246" s="34"/>
      <c r="M246" s="145" t="s">
        <v>3</v>
      </c>
      <c r="N246" s="146" t="s">
        <v>43</v>
      </c>
      <c r="P246" s="147">
        <f t="shared" si="71"/>
        <v>0</v>
      </c>
      <c r="Q246" s="147">
        <v>0</v>
      </c>
      <c r="R246" s="147">
        <f t="shared" si="72"/>
        <v>0</v>
      </c>
      <c r="S246" s="147">
        <v>0</v>
      </c>
      <c r="T246" s="148">
        <f t="shared" si="73"/>
        <v>0</v>
      </c>
      <c r="AR246" s="149" t="s">
        <v>3700</v>
      </c>
      <c r="AT246" s="149" t="s">
        <v>411</v>
      </c>
      <c r="AU246" s="149" t="s">
        <v>80</v>
      </c>
      <c r="AY246" s="19" t="s">
        <v>408</v>
      </c>
      <c r="BE246" s="150">
        <f t="shared" si="74"/>
        <v>0</v>
      </c>
      <c r="BF246" s="150">
        <f t="shared" si="75"/>
        <v>0</v>
      </c>
      <c r="BG246" s="150">
        <f t="shared" si="76"/>
        <v>0</v>
      </c>
      <c r="BH246" s="150">
        <f t="shared" si="77"/>
        <v>0</v>
      </c>
      <c r="BI246" s="150">
        <f t="shared" si="78"/>
        <v>0</v>
      </c>
      <c r="BJ246" s="19" t="s">
        <v>76</v>
      </c>
      <c r="BK246" s="150">
        <f t="shared" si="79"/>
        <v>0</v>
      </c>
      <c r="BL246" s="19" t="s">
        <v>3700</v>
      </c>
      <c r="BM246" s="149" t="s">
        <v>4795</v>
      </c>
    </row>
    <row r="247" spans="2:65" s="1" customFormat="1" ht="16.5" customHeight="1">
      <c r="B247" s="137"/>
      <c r="C247" s="138" t="s">
        <v>1277</v>
      </c>
      <c r="D247" s="138" t="s">
        <v>411</v>
      </c>
      <c r="E247" s="139" t="s">
        <v>4796</v>
      </c>
      <c r="F247" s="140" t="s">
        <v>4444</v>
      </c>
      <c r="G247" s="141" t="s">
        <v>664</v>
      </c>
      <c r="H247" s="142">
        <v>3</v>
      </c>
      <c r="I247" s="143"/>
      <c r="J247" s="144">
        <f t="shared" si="70"/>
        <v>0</v>
      </c>
      <c r="K247" s="140" t="s">
        <v>665</v>
      </c>
      <c r="L247" s="34"/>
      <c r="M247" s="145" t="s">
        <v>3</v>
      </c>
      <c r="N247" s="146" t="s">
        <v>43</v>
      </c>
      <c r="P247" s="147">
        <f t="shared" si="71"/>
        <v>0</v>
      </c>
      <c r="Q247" s="147">
        <v>0</v>
      </c>
      <c r="R247" s="147">
        <f t="shared" si="72"/>
        <v>0</v>
      </c>
      <c r="S247" s="147">
        <v>0</v>
      </c>
      <c r="T247" s="148">
        <f t="shared" si="73"/>
        <v>0</v>
      </c>
      <c r="AR247" s="149" t="s">
        <v>3700</v>
      </c>
      <c r="AT247" s="149" t="s">
        <v>411</v>
      </c>
      <c r="AU247" s="149" t="s">
        <v>80</v>
      </c>
      <c r="AY247" s="19" t="s">
        <v>408</v>
      </c>
      <c r="BE247" s="150">
        <f t="shared" si="74"/>
        <v>0</v>
      </c>
      <c r="BF247" s="150">
        <f t="shared" si="75"/>
        <v>0</v>
      </c>
      <c r="BG247" s="150">
        <f t="shared" si="76"/>
        <v>0</v>
      </c>
      <c r="BH247" s="150">
        <f t="shared" si="77"/>
        <v>0</v>
      </c>
      <c r="BI247" s="150">
        <f t="shared" si="78"/>
        <v>0</v>
      </c>
      <c r="BJ247" s="19" t="s">
        <v>76</v>
      </c>
      <c r="BK247" s="150">
        <f t="shared" si="79"/>
        <v>0</v>
      </c>
      <c r="BL247" s="19" t="s">
        <v>3700</v>
      </c>
      <c r="BM247" s="149" t="s">
        <v>4797</v>
      </c>
    </row>
    <row r="248" spans="2:65" s="1" customFormat="1" ht="16.5" customHeight="1">
      <c r="B248" s="137"/>
      <c r="C248" s="138" t="s">
        <v>1282</v>
      </c>
      <c r="D248" s="138" t="s">
        <v>411</v>
      </c>
      <c r="E248" s="139" t="s">
        <v>4798</v>
      </c>
      <c r="F248" s="140" t="s">
        <v>4447</v>
      </c>
      <c r="G248" s="141" t="s">
        <v>664</v>
      </c>
      <c r="H248" s="142">
        <v>3</v>
      </c>
      <c r="I248" s="143"/>
      <c r="J248" s="144">
        <f t="shared" si="70"/>
        <v>0</v>
      </c>
      <c r="K248" s="140" t="s">
        <v>665</v>
      </c>
      <c r="L248" s="34"/>
      <c r="M248" s="145" t="s">
        <v>3</v>
      </c>
      <c r="N248" s="146" t="s">
        <v>43</v>
      </c>
      <c r="P248" s="147">
        <f t="shared" si="71"/>
        <v>0</v>
      </c>
      <c r="Q248" s="147">
        <v>0</v>
      </c>
      <c r="R248" s="147">
        <f t="shared" si="72"/>
        <v>0</v>
      </c>
      <c r="S248" s="147">
        <v>0</v>
      </c>
      <c r="T248" s="148">
        <f t="shared" si="73"/>
        <v>0</v>
      </c>
      <c r="AR248" s="149" t="s">
        <v>3700</v>
      </c>
      <c r="AT248" s="149" t="s">
        <v>411</v>
      </c>
      <c r="AU248" s="149" t="s">
        <v>80</v>
      </c>
      <c r="AY248" s="19" t="s">
        <v>408</v>
      </c>
      <c r="BE248" s="150">
        <f t="shared" si="74"/>
        <v>0</v>
      </c>
      <c r="BF248" s="150">
        <f t="shared" si="75"/>
        <v>0</v>
      </c>
      <c r="BG248" s="150">
        <f t="shared" si="76"/>
        <v>0</v>
      </c>
      <c r="BH248" s="150">
        <f t="shared" si="77"/>
        <v>0</v>
      </c>
      <c r="BI248" s="150">
        <f t="shared" si="78"/>
        <v>0</v>
      </c>
      <c r="BJ248" s="19" t="s">
        <v>76</v>
      </c>
      <c r="BK248" s="150">
        <f t="shared" si="79"/>
        <v>0</v>
      </c>
      <c r="BL248" s="19" t="s">
        <v>3700</v>
      </c>
      <c r="BM248" s="149" t="s">
        <v>4799</v>
      </c>
    </row>
    <row r="249" spans="2:65" s="1" customFormat="1" ht="16.5" customHeight="1">
      <c r="B249" s="137"/>
      <c r="C249" s="138" t="s">
        <v>1287</v>
      </c>
      <c r="D249" s="138" t="s">
        <v>411</v>
      </c>
      <c r="E249" s="139" t="s">
        <v>4800</v>
      </c>
      <c r="F249" s="140" t="s">
        <v>4450</v>
      </c>
      <c r="G249" s="141" t="s">
        <v>664</v>
      </c>
      <c r="H249" s="142">
        <v>2</v>
      </c>
      <c r="I249" s="143"/>
      <c r="J249" s="144">
        <f t="shared" si="70"/>
        <v>0</v>
      </c>
      <c r="K249" s="140" t="s">
        <v>665</v>
      </c>
      <c r="L249" s="34"/>
      <c r="M249" s="145" t="s">
        <v>3</v>
      </c>
      <c r="N249" s="146" t="s">
        <v>43</v>
      </c>
      <c r="P249" s="147">
        <f t="shared" si="71"/>
        <v>0</v>
      </c>
      <c r="Q249" s="147">
        <v>0</v>
      </c>
      <c r="R249" s="147">
        <f t="shared" si="72"/>
        <v>0</v>
      </c>
      <c r="S249" s="147">
        <v>0</v>
      </c>
      <c r="T249" s="148">
        <f t="shared" si="73"/>
        <v>0</v>
      </c>
      <c r="AR249" s="149" t="s">
        <v>3700</v>
      </c>
      <c r="AT249" s="149" t="s">
        <v>411</v>
      </c>
      <c r="AU249" s="149" t="s">
        <v>80</v>
      </c>
      <c r="AY249" s="19" t="s">
        <v>408</v>
      </c>
      <c r="BE249" s="150">
        <f t="shared" si="74"/>
        <v>0</v>
      </c>
      <c r="BF249" s="150">
        <f t="shared" si="75"/>
        <v>0</v>
      </c>
      <c r="BG249" s="150">
        <f t="shared" si="76"/>
        <v>0</v>
      </c>
      <c r="BH249" s="150">
        <f t="shared" si="77"/>
        <v>0</v>
      </c>
      <c r="BI249" s="150">
        <f t="shared" si="78"/>
        <v>0</v>
      </c>
      <c r="BJ249" s="19" t="s">
        <v>76</v>
      </c>
      <c r="BK249" s="150">
        <f t="shared" si="79"/>
        <v>0</v>
      </c>
      <c r="BL249" s="19" t="s">
        <v>3700</v>
      </c>
      <c r="BM249" s="149" t="s">
        <v>4801</v>
      </c>
    </row>
    <row r="250" spans="2:65" s="1" customFormat="1" ht="16.5" customHeight="1">
      <c r="B250" s="137"/>
      <c r="C250" s="138" t="s">
        <v>1293</v>
      </c>
      <c r="D250" s="138" t="s">
        <v>411</v>
      </c>
      <c r="E250" s="139" t="s">
        <v>4802</v>
      </c>
      <c r="F250" s="140" t="s">
        <v>4453</v>
      </c>
      <c r="G250" s="141" t="s">
        <v>664</v>
      </c>
      <c r="H250" s="142">
        <v>12</v>
      </c>
      <c r="I250" s="143"/>
      <c r="J250" s="144">
        <f t="shared" si="70"/>
        <v>0</v>
      </c>
      <c r="K250" s="140" t="s">
        <v>665</v>
      </c>
      <c r="L250" s="34"/>
      <c r="M250" s="145" t="s">
        <v>3</v>
      </c>
      <c r="N250" s="146" t="s">
        <v>43</v>
      </c>
      <c r="P250" s="147">
        <f t="shared" si="71"/>
        <v>0</v>
      </c>
      <c r="Q250" s="147">
        <v>0</v>
      </c>
      <c r="R250" s="147">
        <f t="shared" si="72"/>
        <v>0</v>
      </c>
      <c r="S250" s="147">
        <v>0</v>
      </c>
      <c r="T250" s="148">
        <f t="shared" si="73"/>
        <v>0</v>
      </c>
      <c r="AR250" s="149" t="s">
        <v>3700</v>
      </c>
      <c r="AT250" s="149" t="s">
        <v>411</v>
      </c>
      <c r="AU250" s="149" t="s">
        <v>80</v>
      </c>
      <c r="AY250" s="19" t="s">
        <v>408</v>
      </c>
      <c r="BE250" s="150">
        <f t="shared" si="74"/>
        <v>0</v>
      </c>
      <c r="BF250" s="150">
        <f t="shared" si="75"/>
        <v>0</v>
      </c>
      <c r="BG250" s="150">
        <f t="shared" si="76"/>
        <v>0</v>
      </c>
      <c r="BH250" s="150">
        <f t="shared" si="77"/>
        <v>0</v>
      </c>
      <c r="BI250" s="150">
        <f t="shared" si="78"/>
        <v>0</v>
      </c>
      <c r="BJ250" s="19" t="s">
        <v>76</v>
      </c>
      <c r="BK250" s="150">
        <f t="shared" si="79"/>
        <v>0</v>
      </c>
      <c r="BL250" s="19" t="s">
        <v>3700</v>
      </c>
      <c r="BM250" s="149" t="s">
        <v>4803</v>
      </c>
    </row>
    <row r="251" spans="2:65" s="1" customFormat="1" ht="16.5" customHeight="1">
      <c r="B251" s="137"/>
      <c r="C251" s="138" t="s">
        <v>1303</v>
      </c>
      <c r="D251" s="138" t="s">
        <v>411</v>
      </c>
      <c r="E251" s="139" t="s">
        <v>4804</v>
      </c>
      <c r="F251" s="140" t="s">
        <v>4456</v>
      </c>
      <c r="G251" s="141" t="s">
        <v>664</v>
      </c>
      <c r="H251" s="142">
        <v>15</v>
      </c>
      <c r="I251" s="143"/>
      <c r="J251" s="144">
        <f t="shared" si="70"/>
        <v>0</v>
      </c>
      <c r="K251" s="140" t="s">
        <v>665</v>
      </c>
      <c r="L251" s="34"/>
      <c r="M251" s="145" t="s">
        <v>3</v>
      </c>
      <c r="N251" s="146" t="s">
        <v>43</v>
      </c>
      <c r="P251" s="147">
        <f t="shared" si="71"/>
        <v>0</v>
      </c>
      <c r="Q251" s="147">
        <v>0</v>
      </c>
      <c r="R251" s="147">
        <f t="shared" si="72"/>
        <v>0</v>
      </c>
      <c r="S251" s="147">
        <v>0</v>
      </c>
      <c r="T251" s="148">
        <f t="shared" si="73"/>
        <v>0</v>
      </c>
      <c r="AR251" s="149" t="s">
        <v>3700</v>
      </c>
      <c r="AT251" s="149" t="s">
        <v>411</v>
      </c>
      <c r="AU251" s="149" t="s">
        <v>80</v>
      </c>
      <c r="AY251" s="19" t="s">
        <v>408</v>
      </c>
      <c r="BE251" s="150">
        <f t="shared" si="74"/>
        <v>0</v>
      </c>
      <c r="BF251" s="150">
        <f t="shared" si="75"/>
        <v>0</v>
      </c>
      <c r="BG251" s="150">
        <f t="shared" si="76"/>
        <v>0</v>
      </c>
      <c r="BH251" s="150">
        <f t="shared" si="77"/>
        <v>0</v>
      </c>
      <c r="BI251" s="150">
        <f t="shared" si="78"/>
        <v>0</v>
      </c>
      <c r="BJ251" s="19" t="s">
        <v>76</v>
      </c>
      <c r="BK251" s="150">
        <f t="shared" si="79"/>
        <v>0</v>
      </c>
      <c r="BL251" s="19" t="s">
        <v>3700</v>
      </c>
      <c r="BM251" s="149" t="s">
        <v>4805</v>
      </c>
    </row>
    <row r="252" spans="2:65" s="1" customFormat="1" ht="16.5" customHeight="1">
      <c r="B252" s="137"/>
      <c r="C252" s="138" t="s">
        <v>1311</v>
      </c>
      <c r="D252" s="138" t="s">
        <v>411</v>
      </c>
      <c r="E252" s="139" t="s">
        <v>4806</v>
      </c>
      <c r="F252" s="140" t="s">
        <v>4459</v>
      </c>
      <c r="G252" s="141" t="s">
        <v>664</v>
      </c>
      <c r="H252" s="142">
        <v>2</v>
      </c>
      <c r="I252" s="143"/>
      <c r="J252" s="144">
        <f t="shared" si="70"/>
        <v>0</v>
      </c>
      <c r="K252" s="140" t="s">
        <v>665</v>
      </c>
      <c r="L252" s="34"/>
      <c r="M252" s="145" t="s">
        <v>3</v>
      </c>
      <c r="N252" s="146" t="s">
        <v>43</v>
      </c>
      <c r="P252" s="147">
        <f t="shared" si="71"/>
        <v>0</v>
      </c>
      <c r="Q252" s="147">
        <v>0</v>
      </c>
      <c r="R252" s="147">
        <f t="shared" si="72"/>
        <v>0</v>
      </c>
      <c r="S252" s="147">
        <v>0</v>
      </c>
      <c r="T252" s="148">
        <f t="shared" si="73"/>
        <v>0</v>
      </c>
      <c r="AR252" s="149" t="s">
        <v>3700</v>
      </c>
      <c r="AT252" s="149" t="s">
        <v>411</v>
      </c>
      <c r="AU252" s="149" t="s">
        <v>80</v>
      </c>
      <c r="AY252" s="19" t="s">
        <v>408</v>
      </c>
      <c r="BE252" s="150">
        <f t="shared" si="74"/>
        <v>0</v>
      </c>
      <c r="BF252" s="150">
        <f t="shared" si="75"/>
        <v>0</v>
      </c>
      <c r="BG252" s="150">
        <f t="shared" si="76"/>
        <v>0</v>
      </c>
      <c r="BH252" s="150">
        <f t="shared" si="77"/>
        <v>0</v>
      </c>
      <c r="BI252" s="150">
        <f t="shared" si="78"/>
        <v>0</v>
      </c>
      <c r="BJ252" s="19" t="s">
        <v>76</v>
      </c>
      <c r="BK252" s="150">
        <f t="shared" si="79"/>
        <v>0</v>
      </c>
      <c r="BL252" s="19" t="s">
        <v>3700</v>
      </c>
      <c r="BM252" s="149" t="s">
        <v>4807</v>
      </c>
    </row>
    <row r="253" spans="2:65" s="1" customFormat="1" ht="16.5" customHeight="1">
      <c r="B253" s="137"/>
      <c r="C253" s="138" t="s">
        <v>1319</v>
      </c>
      <c r="D253" s="138" t="s">
        <v>411</v>
      </c>
      <c r="E253" s="139" t="s">
        <v>4808</v>
      </c>
      <c r="F253" s="140" t="s">
        <v>4462</v>
      </c>
      <c r="G253" s="141" t="s">
        <v>664</v>
      </c>
      <c r="H253" s="142">
        <v>6</v>
      </c>
      <c r="I253" s="143"/>
      <c r="J253" s="144">
        <f t="shared" si="70"/>
        <v>0</v>
      </c>
      <c r="K253" s="140" t="s">
        <v>665</v>
      </c>
      <c r="L253" s="34"/>
      <c r="M253" s="145" t="s">
        <v>3</v>
      </c>
      <c r="N253" s="146" t="s">
        <v>43</v>
      </c>
      <c r="P253" s="147">
        <f t="shared" si="71"/>
        <v>0</v>
      </c>
      <c r="Q253" s="147">
        <v>0</v>
      </c>
      <c r="R253" s="147">
        <f t="shared" si="72"/>
        <v>0</v>
      </c>
      <c r="S253" s="147">
        <v>0</v>
      </c>
      <c r="T253" s="148">
        <f t="shared" si="73"/>
        <v>0</v>
      </c>
      <c r="AR253" s="149" t="s">
        <v>3700</v>
      </c>
      <c r="AT253" s="149" t="s">
        <v>411</v>
      </c>
      <c r="AU253" s="149" t="s">
        <v>80</v>
      </c>
      <c r="AY253" s="19" t="s">
        <v>408</v>
      </c>
      <c r="BE253" s="150">
        <f t="shared" si="74"/>
        <v>0</v>
      </c>
      <c r="BF253" s="150">
        <f t="shared" si="75"/>
        <v>0</v>
      </c>
      <c r="BG253" s="150">
        <f t="shared" si="76"/>
        <v>0</v>
      </c>
      <c r="BH253" s="150">
        <f t="shared" si="77"/>
        <v>0</v>
      </c>
      <c r="BI253" s="150">
        <f t="shared" si="78"/>
        <v>0</v>
      </c>
      <c r="BJ253" s="19" t="s">
        <v>76</v>
      </c>
      <c r="BK253" s="150">
        <f t="shared" si="79"/>
        <v>0</v>
      </c>
      <c r="BL253" s="19" t="s">
        <v>3700</v>
      </c>
      <c r="BM253" s="149" t="s">
        <v>4809</v>
      </c>
    </row>
    <row r="254" spans="2:65" s="1" customFormat="1" ht="16.5" customHeight="1">
      <c r="B254" s="137"/>
      <c r="C254" s="138" t="s">
        <v>1326</v>
      </c>
      <c r="D254" s="138" t="s">
        <v>411</v>
      </c>
      <c r="E254" s="139" t="s">
        <v>4810</v>
      </c>
      <c r="F254" s="140" t="s">
        <v>4465</v>
      </c>
      <c r="G254" s="141" t="s">
        <v>664</v>
      </c>
      <c r="H254" s="142">
        <v>11</v>
      </c>
      <c r="I254" s="143"/>
      <c r="J254" s="144">
        <f t="shared" si="70"/>
        <v>0</v>
      </c>
      <c r="K254" s="140" t="s">
        <v>665</v>
      </c>
      <c r="L254" s="34"/>
      <c r="M254" s="145" t="s">
        <v>3</v>
      </c>
      <c r="N254" s="146" t="s">
        <v>43</v>
      </c>
      <c r="P254" s="147">
        <f t="shared" si="71"/>
        <v>0</v>
      </c>
      <c r="Q254" s="147">
        <v>0</v>
      </c>
      <c r="R254" s="147">
        <f t="shared" si="72"/>
        <v>0</v>
      </c>
      <c r="S254" s="147">
        <v>0</v>
      </c>
      <c r="T254" s="148">
        <f t="shared" si="73"/>
        <v>0</v>
      </c>
      <c r="AR254" s="149" t="s">
        <v>3700</v>
      </c>
      <c r="AT254" s="149" t="s">
        <v>411</v>
      </c>
      <c r="AU254" s="149" t="s">
        <v>80</v>
      </c>
      <c r="AY254" s="19" t="s">
        <v>408</v>
      </c>
      <c r="BE254" s="150">
        <f t="shared" si="74"/>
        <v>0</v>
      </c>
      <c r="BF254" s="150">
        <f t="shared" si="75"/>
        <v>0</v>
      </c>
      <c r="BG254" s="150">
        <f t="shared" si="76"/>
        <v>0</v>
      </c>
      <c r="BH254" s="150">
        <f t="shared" si="77"/>
        <v>0</v>
      </c>
      <c r="BI254" s="150">
        <f t="shared" si="78"/>
        <v>0</v>
      </c>
      <c r="BJ254" s="19" t="s">
        <v>76</v>
      </c>
      <c r="BK254" s="150">
        <f t="shared" si="79"/>
        <v>0</v>
      </c>
      <c r="BL254" s="19" t="s">
        <v>3700</v>
      </c>
      <c r="BM254" s="149" t="s">
        <v>4811</v>
      </c>
    </row>
    <row r="255" spans="2:65" s="1" customFormat="1" ht="16.5" customHeight="1">
      <c r="B255" s="137"/>
      <c r="C255" s="138" t="s">
        <v>1332</v>
      </c>
      <c r="D255" s="138" t="s">
        <v>411</v>
      </c>
      <c r="E255" s="139" t="s">
        <v>4812</v>
      </c>
      <c r="F255" s="140" t="s">
        <v>4468</v>
      </c>
      <c r="G255" s="141" t="s">
        <v>664</v>
      </c>
      <c r="H255" s="142">
        <v>1</v>
      </c>
      <c r="I255" s="143"/>
      <c r="J255" s="144">
        <f t="shared" si="70"/>
        <v>0</v>
      </c>
      <c r="K255" s="140" t="s">
        <v>665</v>
      </c>
      <c r="L255" s="34"/>
      <c r="M255" s="145" t="s">
        <v>3</v>
      </c>
      <c r="N255" s="146" t="s">
        <v>43</v>
      </c>
      <c r="P255" s="147">
        <f t="shared" si="71"/>
        <v>0</v>
      </c>
      <c r="Q255" s="147">
        <v>0</v>
      </c>
      <c r="R255" s="147">
        <f t="shared" si="72"/>
        <v>0</v>
      </c>
      <c r="S255" s="147">
        <v>0</v>
      </c>
      <c r="T255" s="148">
        <f t="shared" si="73"/>
        <v>0</v>
      </c>
      <c r="AR255" s="149" t="s">
        <v>3700</v>
      </c>
      <c r="AT255" s="149" t="s">
        <v>411</v>
      </c>
      <c r="AU255" s="149" t="s">
        <v>80</v>
      </c>
      <c r="AY255" s="19" t="s">
        <v>408</v>
      </c>
      <c r="BE255" s="150">
        <f t="shared" si="74"/>
        <v>0</v>
      </c>
      <c r="BF255" s="150">
        <f t="shared" si="75"/>
        <v>0</v>
      </c>
      <c r="BG255" s="150">
        <f t="shared" si="76"/>
        <v>0</v>
      </c>
      <c r="BH255" s="150">
        <f t="shared" si="77"/>
        <v>0</v>
      </c>
      <c r="BI255" s="150">
        <f t="shared" si="78"/>
        <v>0</v>
      </c>
      <c r="BJ255" s="19" t="s">
        <v>76</v>
      </c>
      <c r="BK255" s="150">
        <f t="shared" si="79"/>
        <v>0</v>
      </c>
      <c r="BL255" s="19" t="s">
        <v>3700</v>
      </c>
      <c r="BM255" s="149" t="s">
        <v>4813</v>
      </c>
    </row>
    <row r="256" spans="2:65" s="1" customFormat="1" ht="16.5" customHeight="1">
      <c r="B256" s="137"/>
      <c r="C256" s="138" t="s">
        <v>1341</v>
      </c>
      <c r="D256" s="138" t="s">
        <v>411</v>
      </c>
      <c r="E256" s="139" t="s">
        <v>4814</v>
      </c>
      <c r="F256" s="140" t="s">
        <v>4471</v>
      </c>
      <c r="G256" s="141" t="s">
        <v>664</v>
      </c>
      <c r="H256" s="142">
        <v>13</v>
      </c>
      <c r="I256" s="143"/>
      <c r="J256" s="144">
        <f t="shared" si="70"/>
        <v>0</v>
      </c>
      <c r="K256" s="140" t="s">
        <v>665</v>
      </c>
      <c r="L256" s="34"/>
      <c r="M256" s="145" t="s">
        <v>3</v>
      </c>
      <c r="N256" s="146" t="s">
        <v>43</v>
      </c>
      <c r="P256" s="147">
        <f t="shared" si="71"/>
        <v>0</v>
      </c>
      <c r="Q256" s="147">
        <v>0</v>
      </c>
      <c r="R256" s="147">
        <f t="shared" si="72"/>
        <v>0</v>
      </c>
      <c r="S256" s="147">
        <v>0</v>
      </c>
      <c r="T256" s="148">
        <f t="shared" si="73"/>
        <v>0</v>
      </c>
      <c r="AR256" s="149" t="s">
        <v>3700</v>
      </c>
      <c r="AT256" s="149" t="s">
        <v>411</v>
      </c>
      <c r="AU256" s="149" t="s">
        <v>80</v>
      </c>
      <c r="AY256" s="19" t="s">
        <v>408</v>
      </c>
      <c r="BE256" s="150">
        <f t="shared" si="74"/>
        <v>0</v>
      </c>
      <c r="BF256" s="150">
        <f t="shared" si="75"/>
        <v>0</v>
      </c>
      <c r="BG256" s="150">
        <f t="shared" si="76"/>
        <v>0</v>
      </c>
      <c r="BH256" s="150">
        <f t="shared" si="77"/>
        <v>0</v>
      </c>
      <c r="BI256" s="150">
        <f t="shared" si="78"/>
        <v>0</v>
      </c>
      <c r="BJ256" s="19" t="s">
        <v>76</v>
      </c>
      <c r="BK256" s="150">
        <f t="shared" si="79"/>
        <v>0</v>
      </c>
      <c r="BL256" s="19" t="s">
        <v>3700</v>
      </c>
      <c r="BM256" s="149" t="s">
        <v>4815</v>
      </c>
    </row>
    <row r="257" spans="2:65" s="1" customFormat="1" ht="16.5" customHeight="1">
      <c r="B257" s="137"/>
      <c r="C257" s="138" t="s">
        <v>1343</v>
      </c>
      <c r="D257" s="138" t="s">
        <v>411</v>
      </c>
      <c r="E257" s="139" t="s">
        <v>4816</v>
      </c>
      <c r="F257" s="140" t="s">
        <v>4474</v>
      </c>
      <c r="G257" s="141" t="s">
        <v>664</v>
      </c>
      <c r="H257" s="142">
        <v>4</v>
      </c>
      <c r="I257" s="143"/>
      <c r="J257" s="144">
        <f t="shared" si="70"/>
        <v>0</v>
      </c>
      <c r="K257" s="140" t="s">
        <v>665</v>
      </c>
      <c r="L257" s="34"/>
      <c r="M257" s="145" t="s">
        <v>3</v>
      </c>
      <c r="N257" s="146" t="s">
        <v>43</v>
      </c>
      <c r="P257" s="147">
        <f t="shared" si="71"/>
        <v>0</v>
      </c>
      <c r="Q257" s="147">
        <v>0</v>
      </c>
      <c r="R257" s="147">
        <f t="shared" si="72"/>
        <v>0</v>
      </c>
      <c r="S257" s="147">
        <v>0</v>
      </c>
      <c r="T257" s="148">
        <f t="shared" si="73"/>
        <v>0</v>
      </c>
      <c r="AR257" s="149" t="s">
        <v>3700</v>
      </c>
      <c r="AT257" s="149" t="s">
        <v>411</v>
      </c>
      <c r="AU257" s="149" t="s">
        <v>80</v>
      </c>
      <c r="AY257" s="19" t="s">
        <v>408</v>
      </c>
      <c r="BE257" s="150">
        <f t="shared" si="74"/>
        <v>0</v>
      </c>
      <c r="BF257" s="150">
        <f t="shared" si="75"/>
        <v>0</v>
      </c>
      <c r="BG257" s="150">
        <f t="shared" si="76"/>
        <v>0</v>
      </c>
      <c r="BH257" s="150">
        <f t="shared" si="77"/>
        <v>0</v>
      </c>
      <c r="BI257" s="150">
        <f t="shared" si="78"/>
        <v>0</v>
      </c>
      <c r="BJ257" s="19" t="s">
        <v>76</v>
      </c>
      <c r="BK257" s="150">
        <f t="shared" si="79"/>
        <v>0</v>
      </c>
      <c r="BL257" s="19" t="s">
        <v>3700</v>
      </c>
      <c r="BM257" s="149" t="s">
        <v>4817</v>
      </c>
    </row>
    <row r="258" spans="2:65" s="1" customFormat="1" ht="16.5" customHeight="1">
      <c r="B258" s="137"/>
      <c r="C258" s="138" t="s">
        <v>1351</v>
      </c>
      <c r="D258" s="138" t="s">
        <v>411</v>
      </c>
      <c r="E258" s="139" t="s">
        <v>4818</v>
      </c>
      <c r="F258" s="140" t="s">
        <v>4819</v>
      </c>
      <c r="G258" s="141" t="s">
        <v>664</v>
      </c>
      <c r="H258" s="142">
        <v>2</v>
      </c>
      <c r="I258" s="143"/>
      <c r="J258" s="144">
        <f t="shared" si="70"/>
        <v>0</v>
      </c>
      <c r="K258" s="140" t="s">
        <v>665</v>
      </c>
      <c r="L258" s="34"/>
      <c r="M258" s="145" t="s">
        <v>3</v>
      </c>
      <c r="N258" s="146" t="s">
        <v>43</v>
      </c>
      <c r="P258" s="147">
        <f t="shared" si="71"/>
        <v>0</v>
      </c>
      <c r="Q258" s="147">
        <v>0</v>
      </c>
      <c r="R258" s="147">
        <f t="shared" si="72"/>
        <v>0</v>
      </c>
      <c r="S258" s="147">
        <v>0</v>
      </c>
      <c r="T258" s="148">
        <f t="shared" si="73"/>
        <v>0</v>
      </c>
      <c r="AR258" s="149" t="s">
        <v>3700</v>
      </c>
      <c r="AT258" s="149" t="s">
        <v>411</v>
      </c>
      <c r="AU258" s="149" t="s">
        <v>80</v>
      </c>
      <c r="AY258" s="19" t="s">
        <v>408</v>
      </c>
      <c r="BE258" s="150">
        <f t="shared" si="74"/>
        <v>0</v>
      </c>
      <c r="BF258" s="150">
        <f t="shared" si="75"/>
        <v>0</v>
      </c>
      <c r="BG258" s="150">
        <f t="shared" si="76"/>
        <v>0</v>
      </c>
      <c r="BH258" s="150">
        <f t="shared" si="77"/>
        <v>0</v>
      </c>
      <c r="BI258" s="150">
        <f t="shared" si="78"/>
        <v>0</v>
      </c>
      <c r="BJ258" s="19" t="s">
        <v>76</v>
      </c>
      <c r="BK258" s="150">
        <f t="shared" si="79"/>
        <v>0</v>
      </c>
      <c r="BL258" s="19" t="s">
        <v>3700</v>
      </c>
      <c r="BM258" s="149" t="s">
        <v>4820</v>
      </c>
    </row>
    <row r="259" spans="2:65" s="1" customFormat="1" ht="16.5" customHeight="1">
      <c r="B259" s="137"/>
      <c r="C259" s="138" t="s">
        <v>1353</v>
      </c>
      <c r="D259" s="138" t="s">
        <v>411</v>
      </c>
      <c r="E259" s="139" t="s">
        <v>4818</v>
      </c>
      <c r="F259" s="140" t="s">
        <v>4819</v>
      </c>
      <c r="G259" s="141" t="s">
        <v>664</v>
      </c>
      <c r="H259" s="142">
        <v>2</v>
      </c>
      <c r="I259" s="143"/>
      <c r="J259" s="144">
        <f t="shared" si="70"/>
        <v>0</v>
      </c>
      <c r="K259" s="140" t="s">
        <v>665</v>
      </c>
      <c r="L259" s="34"/>
      <c r="M259" s="145" t="s">
        <v>3</v>
      </c>
      <c r="N259" s="146" t="s">
        <v>43</v>
      </c>
      <c r="P259" s="147">
        <f t="shared" si="71"/>
        <v>0</v>
      </c>
      <c r="Q259" s="147">
        <v>0</v>
      </c>
      <c r="R259" s="147">
        <f t="shared" si="72"/>
        <v>0</v>
      </c>
      <c r="S259" s="147">
        <v>0</v>
      </c>
      <c r="T259" s="148">
        <f t="shared" si="73"/>
        <v>0</v>
      </c>
      <c r="AR259" s="149" t="s">
        <v>3700</v>
      </c>
      <c r="AT259" s="149" t="s">
        <v>411</v>
      </c>
      <c r="AU259" s="149" t="s">
        <v>80</v>
      </c>
      <c r="AY259" s="19" t="s">
        <v>408</v>
      </c>
      <c r="BE259" s="150">
        <f t="shared" si="74"/>
        <v>0</v>
      </c>
      <c r="BF259" s="150">
        <f t="shared" si="75"/>
        <v>0</v>
      </c>
      <c r="BG259" s="150">
        <f t="shared" si="76"/>
        <v>0</v>
      </c>
      <c r="BH259" s="150">
        <f t="shared" si="77"/>
        <v>0</v>
      </c>
      <c r="BI259" s="150">
        <f t="shared" si="78"/>
        <v>0</v>
      </c>
      <c r="BJ259" s="19" t="s">
        <v>76</v>
      </c>
      <c r="BK259" s="150">
        <f t="shared" si="79"/>
        <v>0</v>
      </c>
      <c r="BL259" s="19" t="s">
        <v>3700</v>
      </c>
      <c r="BM259" s="149" t="s">
        <v>4821</v>
      </c>
    </row>
    <row r="260" spans="2:65" s="1" customFormat="1" ht="16.5" customHeight="1">
      <c r="B260" s="137"/>
      <c r="C260" s="138" t="s">
        <v>1357</v>
      </c>
      <c r="D260" s="138" t="s">
        <v>411</v>
      </c>
      <c r="E260" s="139" t="s">
        <v>4822</v>
      </c>
      <c r="F260" s="140" t="s">
        <v>4823</v>
      </c>
      <c r="G260" s="141" t="s">
        <v>664</v>
      </c>
      <c r="H260" s="142">
        <v>4</v>
      </c>
      <c r="I260" s="143"/>
      <c r="J260" s="144">
        <f t="shared" si="70"/>
        <v>0</v>
      </c>
      <c r="K260" s="140" t="s">
        <v>665</v>
      </c>
      <c r="L260" s="34"/>
      <c r="M260" s="145" t="s">
        <v>3</v>
      </c>
      <c r="N260" s="146" t="s">
        <v>43</v>
      </c>
      <c r="P260" s="147">
        <f t="shared" si="71"/>
        <v>0</v>
      </c>
      <c r="Q260" s="147">
        <v>0</v>
      </c>
      <c r="R260" s="147">
        <f t="shared" si="72"/>
        <v>0</v>
      </c>
      <c r="S260" s="147">
        <v>0</v>
      </c>
      <c r="T260" s="148">
        <f t="shared" si="73"/>
        <v>0</v>
      </c>
      <c r="AR260" s="149" t="s">
        <v>3700</v>
      </c>
      <c r="AT260" s="149" t="s">
        <v>411</v>
      </c>
      <c r="AU260" s="149" t="s">
        <v>80</v>
      </c>
      <c r="AY260" s="19" t="s">
        <v>408</v>
      </c>
      <c r="BE260" s="150">
        <f t="shared" si="74"/>
        <v>0</v>
      </c>
      <c r="BF260" s="150">
        <f t="shared" si="75"/>
        <v>0</v>
      </c>
      <c r="BG260" s="150">
        <f t="shared" si="76"/>
        <v>0</v>
      </c>
      <c r="BH260" s="150">
        <f t="shared" si="77"/>
        <v>0</v>
      </c>
      <c r="BI260" s="150">
        <f t="shared" si="78"/>
        <v>0</v>
      </c>
      <c r="BJ260" s="19" t="s">
        <v>76</v>
      </c>
      <c r="BK260" s="150">
        <f t="shared" si="79"/>
        <v>0</v>
      </c>
      <c r="BL260" s="19" t="s">
        <v>3700</v>
      </c>
      <c r="BM260" s="149" t="s">
        <v>4824</v>
      </c>
    </row>
    <row r="261" spans="2:65" s="1" customFormat="1" ht="16.5" customHeight="1">
      <c r="B261" s="137"/>
      <c r="C261" s="138" t="s">
        <v>1362</v>
      </c>
      <c r="D261" s="138" t="s">
        <v>411</v>
      </c>
      <c r="E261" s="139" t="s">
        <v>4825</v>
      </c>
      <c r="F261" s="140" t="s">
        <v>4826</v>
      </c>
      <c r="G261" s="141" t="s">
        <v>664</v>
      </c>
      <c r="H261" s="142">
        <v>4</v>
      </c>
      <c r="I261" s="143"/>
      <c r="J261" s="144">
        <f t="shared" si="70"/>
        <v>0</v>
      </c>
      <c r="K261" s="140" t="s">
        <v>665</v>
      </c>
      <c r="L261" s="34"/>
      <c r="M261" s="145" t="s">
        <v>3</v>
      </c>
      <c r="N261" s="146" t="s">
        <v>43</v>
      </c>
      <c r="P261" s="147">
        <f t="shared" si="71"/>
        <v>0</v>
      </c>
      <c r="Q261" s="147">
        <v>0</v>
      </c>
      <c r="R261" s="147">
        <f t="shared" si="72"/>
        <v>0</v>
      </c>
      <c r="S261" s="147">
        <v>0</v>
      </c>
      <c r="T261" s="148">
        <f t="shared" si="73"/>
        <v>0</v>
      </c>
      <c r="AR261" s="149" t="s">
        <v>3700</v>
      </c>
      <c r="AT261" s="149" t="s">
        <v>411</v>
      </c>
      <c r="AU261" s="149" t="s">
        <v>80</v>
      </c>
      <c r="AY261" s="19" t="s">
        <v>408</v>
      </c>
      <c r="BE261" s="150">
        <f t="shared" si="74"/>
        <v>0</v>
      </c>
      <c r="BF261" s="150">
        <f t="shared" si="75"/>
        <v>0</v>
      </c>
      <c r="BG261" s="150">
        <f t="shared" si="76"/>
        <v>0</v>
      </c>
      <c r="BH261" s="150">
        <f t="shared" si="77"/>
        <v>0</v>
      </c>
      <c r="BI261" s="150">
        <f t="shared" si="78"/>
        <v>0</v>
      </c>
      <c r="BJ261" s="19" t="s">
        <v>76</v>
      </c>
      <c r="BK261" s="150">
        <f t="shared" si="79"/>
        <v>0</v>
      </c>
      <c r="BL261" s="19" t="s">
        <v>3700</v>
      </c>
      <c r="BM261" s="149" t="s">
        <v>4827</v>
      </c>
    </row>
    <row r="262" spans="2:65" s="1" customFormat="1" ht="16.5" customHeight="1">
      <c r="B262" s="137"/>
      <c r="C262" s="138" t="s">
        <v>1368</v>
      </c>
      <c r="D262" s="138" t="s">
        <v>411</v>
      </c>
      <c r="E262" s="139" t="s">
        <v>4828</v>
      </c>
      <c r="F262" s="140" t="s">
        <v>4829</v>
      </c>
      <c r="G262" s="141" t="s">
        <v>664</v>
      </c>
      <c r="H262" s="142">
        <v>12</v>
      </c>
      <c r="I262" s="143"/>
      <c r="J262" s="144">
        <f t="shared" si="70"/>
        <v>0</v>
      </c>
      <c r="K262" s="140" t="s">
        <v>665</v>
      </c>
      <c r="L262" s="34"/>
      <c r="M262" s="145" t="s">
        <v>3</v>
      </c>
      <c r="N262" s="146" t="s">
        <v>43</v>
      </c>
      <c r="P262" s="147">
        <f t="shared" si="71"/>
        <v>0</v>
      </c>
      <c r="Q262" s="147">
        <v>0</v>
      </c>
      <c r="R262" s="147">
        <f t="shared" si="72"/>
        <v>0</v>
      </c>
      <c r="S262" s="147">
        <v>0</v>
      </c>
      <c r="T262" s="148">
        <f t="shared" si="73"/>
        <v>0</v>
      </c>
      <c r="AR262" s="149" t="s">
        <v>3700</v>
      </c>
      <c r="AT262" s="149" t="s">
        <v>411</v>
      </c>
      <c r="AU262" s="149" t="s">
        <v>80</v>
      </c>
      <c r="AY262" s="19" t="s">
        <v>408</v>
      </c>
      <c r="BE262" s="150">
        <f t="shared" si="74"/>
        <v>0</v>
      </c>
      <c r="BF262" s="150">
        <f t="shared" si="75"/>
        <v>0</v>
      </c>
      <c r="BG262" s="150">
        <f t="shared" si="76"/>
        <v>0</v>
      </c>
      <c r="BH262" s="150">
        <f t="shared" si="77"/>
        <v>0</v>
      </c>
      <c r="BI262" s="150">
        <f t="shared" si="78"/>
        <v>0</v>
      </c>
      <c r="BJ262" s="19" t="s">
        <v>76</v>
      </c>
      <c r="BK262" s="150">
        <f t="shared" si="79"/>
        <v>0</v>
      </c>
      <c r="BL262" s="19" t="s">
        <v>3700</v>
      </c>
      <c r="BM262" s="149" t="s">
        <v>4830</v>
      </c>
    </row>
    <row r="263" spans="2:65" s="1" customFormat="1" ht="16.5" customHeight="1">
      <c r="B263" s="137"/>
      <c r="C263" s="138" t="s">
        <v>1374</v>
      </c>
      <c r="D263" s="138" t="s">
        <v>411</v>
      </c>
      <c r="E263" s="139" t="s">
        <v>4831</v>
      </c>
      <c r="F263" s="140" t="s">
        <v>4832</v>
      </c>
      <c r="G263" s="141" t="s">
        <v>664</v>
      </c>
      <c r="H263" s="142">
        <v>10</v>
      </c>
      <c r="I263" s="143"/>
      <c r="J263" s="144">
        <f t="shared" si="70"/>
        <v>0</v>
      </c>
      <c r="K263" s="140" t="s">
        <v>665</v>
      </c>
      <c r="L263" s="34"/>
      <c r="M263" s="145" t="s">
        <v>3</v>
      </c>
      <c r="N263" s="146" t="s">
        <v>43</v>
      </c>
      <c r="P263" s="147">
        <f t="shared" si="71"/>
        <v>0</v>
      </c>
      <c r="Q263" s="147">
        <v>0</v>
      </c>
      <c r="R263" s="147">
        <f t="shared" si="72"/>
        <v>0</v>
      </c>
      <c r="S263" s="147">
        <v>0</v>
      </c>
      <c r="T263" s="148">
        <f t="shared" si="73"/>
        <v>0</v>
      </c>
      <c r="AR263" s="149" t="s">
        <v>3700</v>
      </c>
      <c r="AT263" s="149" t="s">
        <v>411</v>
      </c>
      <c r="AU263" s="149" t="s">
        <v>80</v>
      </c>
      <c r="AY263" s="19" t="s">
        <v>408</v>
      </c>
      <c r="BE263" s="150">
        <f t="shared" si="74"/>
        <v>0</v>
      </c>
      <c r="BF263" s="150">
        <f t="shared" si="75"/>
        <v>0</v>
      </c>
      <c r="BG263" s="150">
        <f t="shared" si="76"/>
        <v>0</v>
      </c>
      <c r="BH263" s="150">
        <f t="shared" si="77"/>
        <v>0</v>
      </c>
      <c r="BI263" s="150">
        <f t="shared" si="78"/>
        <v>0</v>
      </c>
      <c r="BJ263" s="19" t="s">
        <v>76</v>
      </c>
      <c r="BK263" s="150">
        <f t="shared" si="79"/>
        <v>0</v>
      </c>
      <c r="BL263" s="19" t="s">
        <v>3700</v>
      </c>
      <c r="BM263" s="149" t="s">
        <v>4833</v>
      </c>
    </row>
    <row r="264" spans="2:65" s="1" customFormat="1" ht="16.5" customHeight="1">
      <c r="B264" s="137"/>
      <c r="C264" s="138" t="s">
        <v>1382</v>
      </c>
      <c r="D264" s="138" t="s">
        <v>411</v>
      </c>
      <c r="E264" s="139" t="s">
        <v>4834</v>
      </c>
      <c r="F264" s="140" t="s">
        <v>4835</v>
      </c>
      <c r="G264" s="141" t="s">
        <v>664</v>
      </c>
      <c r="H264" s="142">
        <v>2</v>
      </c>
      <c r="I264" s="143"/>
      <c r="J264" s="144">
        <f t="shared" si="70"/>
        <v>0</v>
      </c>
      <c r="K264" s="140" t="s">
        <v>665</v>
      </c>
      <c r="L264" s="34"/>
      <c r="M264" s="145" t="s">
        <v>3</v>
      </c>
      <c r="N264" s="146" t="s">
        <v>43</v>
      </c>
      <c r="P264" s="147">
        <f t="shared" si="71"/>
        <v>0</v>
      </c>
      <c r="Q264" s="147">
        <v>0</v>
      </c>
      <c r="R264" s="147">
        <f t="shared" si="72"/>
        <v>0</v>
      </c>
      <c r="S264" s="147">
        <v>0</v>
      </c>
      <c r="T264" s="148">
        <f t="shared" si="73"/>
        <v>0</v>
      </c>
      <c r="AR264" s="149" t="s">
        <v>3700</v>
      </c>
      <c r="AT264" s="149" t="s">
        <v>411</v>
      </c>
      <c r="AU264" s="149" t="s">
        <v>80</v>
      </c>
      <c r="AY264" s="19" t="s">
        <v>408</v>
      </c>
      <c r="BE264" s="150">
        <f t="shared" si="74"/>
        <v>0</v>
      </c>
      <c r="BF264" s="150">
        <f t="shared" si="75"/>
        <v>0</v>
      </c>
      <c r="BG264" s="150">
        <f t="shared" si="76"/>
        <v>0</v>
      </c>
      <c r="BH264" s="150">
        <f t="shared" si="77"/>
        <v>0</v>
      </c>
      <c r="BI264" s="150">
        <f t="shared" si="78"/>
        <v>0</v>
      </c>
      <c r="BJ264" s="19" t="s">
        <v>76</v>
      </c>
      <c r="BK264" s="150">
        <f t="shared" si="79"/>
        <v>0</v>
      </c>
      <c r="BL264" s="19" t="s">
        <v>3700</v>
      </c>
      <c r="BM264" s="149" t="s">
        <v>4836</v>
      </c>
    </row>
    <row r="265" spans="2:65" s="1" customFormat="1" ht="16.5" customHeight="1">
      <c r="B265" s="137"/>
      <c r="C265" s="138" t="s">
        <v>1387</v>
      </c>
      <c r="D265" s="138" t="s">
        <v>411</v>
      </c>
      <c r="E265" s="139" t="s">
        <v>4837</v>
      </c>
      <c r="F265" s="140" t="s">
        <v>4838</v>
      </c>
      <c r="G265" s="141" t="s">
        <v>664</v>
      </c>
      <c r="H265" s="142">
        <v>6</v>
      </c>
      <c r="I265" s="143"/>
      <c r="J265" s="144">
        <f t="shared" si="70"/>
        <v>0</v>
      </c>
      <c r="K265" s="140" t="s">
        <v>665</v>
      </c>
      <c r="L265" s="34"/>
      <c r="M265" s="145" t="s">
        <v>3</v>
      </c>
      <c r="N265" s="146" t="s">
        <v>43</v>
      </c>
      <c r="P265" s="147">
        <f t="shared" si="71"/>
        <v>0</v>
      </c>
      <c r="Q265" s="147">
        <v>0</v>
      </c>
      <c r="R265" s="147">
        <f t="shared" si="72"/>
        <v>0</v>
      </c>
      <c r="S265" s="147">
        <v>0</v>
      </c>
      <c r="T265" s="148">
        <f t="shared" si="73"/>
        <v>0</v>
      </c>
      <c r="AR265" s="149" t="s">
        <v>3700</v>
      </c>
      <c r="AT265" s="149" t="s">
        <v>411</v>
      </c>
      <c r="AU265" s="149" t="s">
        <v>80</v>
      </c>
      <c r="AY265" s="19" t="s">
        <v>408</v>
      </c>
      <c r="BE265" s="150">
        <f t="shared" si="74"/>
        <v>0</v>
      </c>
      <c r="BF265" s="150">
        <f t="shared" si="75"/>
        <v>0</v>
      </c>
      <c r="BG265" s="150">
        <f t="shared" si="76"/>
        <v>0</v>
      </c>
      <c r="BH265" s="150">
        <f t="shared" si="77"/>
        <v>0</v>
      </c>
      <c r="BI265" s="150">
        <f t="shared" si="78"/>
        <v>0</v>
      </c>
      <c r="BJ265" s="19" t="s">
        <v>76</v>
      </c>
      <c r="BK265" s="150">
        <f t="shared" si="79"/>
        <v>0</v>
      </c>
      <c r="BL265" s="19" t="s">
        <v>3700</v>
      </c>
      <c r="BM265" s="149" t="s">
        <v>4839</v>
      </c>
    </row>
    <row r="266" spans="2:65" s="1" customFormat="1" ht="16.5" customHeight="1">
      <c r="B266" s="137"/>
      <c r="C266" s="138" t="s">
        <v>1392</v>
      </c>
      <c r="D266" s="138" t="s">
        <v>411</v>
      </c>
      <c r="E266" s="139" t="s">
        <v>4840</v>
      </c>
      <c r="F266" s="140" t="s">
        <v>4841</v>
      </c>
      <c r="G266" s="141" t="s">
        <v>664</v>
      </c>
      <c r="H266" s="142">
        <v>2</v>
      </c>
      <c r="I266" s="143"/>
      <c r="J266" s="144">
        <f t="shared" si="70"/>
        <v>0</v>
      </c>
      <c r="K266" s="140" t="s">
        <v>665</v>
      </c>
      <c r="L266" s="34"/>
      <c r="M266" s="145" t="s">
        <v>3</v>
      </c>
      <c r="N266" s="146" t="s">
        <v>43</v>
      </c>
      <c r="P266" s="147">
        <f t="shared" si="71"/>
        <v>0</v>
      </c>
      <c r="Q266" s="147">
        <v>0</v>
      </c>
      <c r="R266" s="147">
        <f t="shared" si="72"/>
        <v>0</v>
      </c>
      <c r="S266" s="147">
        <v>0</v>
      </c>
      <c r="T266" s="148">
        <f t="shared" si="73"/>
        <v>0</v>
      </c>
      <c r="AR266" s="149" t="s">
        <v>3700</v>
      </c>
      <c r="AT266" s="149" t="s">
        <v>411</v>
      </c>
      <c r="AU266" s="149" t="s">
        <v>80</v>
      </c>
      <c r="AY266" s="19" t="s">
        <v>408</v>
      </c>
      <c r="BE266" s="150">
        <f t="shared" si="74"/>
        <v>0</v>
      </c>
      <c r="BF266" s="150">
        <f t="shared" si="75"/>
        <v>0</v>
      </c>
      <c r="BG266" s="150">
        <f t="shared" si="76"/>
        <v>0</v>
      </c>
      <c r="BH266" s="150">
        <f t="shared" si="77"/>
        <v>0</v>
      </c>
      <c r="BI266" s="150">
        <f t="shared" si="78"/>
        <v>0</v>
      </c>
      <c r="BJ266" s="19" t="s">
        <v>76</v>
      </c>
      <c r="BK266" s="150">
        <f t="shared" si="79"/>
        <v>0</v>
      </c>
      <c r="BL266" s="19" t="s">
        <v>3700</v>
      </c>
      <c r="BM266" s="149" t="s">
        <v>4842</v>
      </c>
    </row>
    <row r="267" spans="2:65" s="1" customFormat="1" ht="16.5" customHeight="1">
      <c r="B267" s="137"/>
      <c r="C267" s="138" t="s">
        <v>1397</v>
      </c>
      <c r="D267" s="138" t="s">
        <v>411</v>
      </c>
      <c r="E267" s="139" t="s">
        <v>4843</v>
      </c>
      <c r="F267" s="140" t="s">
        <v>4844</v>
      </c>
      <c r="G267" s="141" t="s">
        <v>664</v>
      </c>
      <c r="H267" s="142">
        <v>10</v>
      </c>
      <c r="I267" s="143"/>
      <c r="J267" s="144">
        <f t="shared" si="70"/>
        <v>0</v>
      </c>
      <c r="K267" s="140" t="s">
        <v>665</v>
      </c>
      <c r="L267" s="34"/>
      <c r="M267" s="145" t="s">
        <v>3</v>
      </c>
      <c r="N267" s="146" t="s">
        <v>43</v>
      </c>
      <c r="P267" s="147">
        <f t="shared" si="71"/>
        <v>0</v>
      </c>
      <c r="Q267" s="147">
        <v>0</v>
      </c>
      <c r="R267" s="147">
        <f t="shared" si="72"/>
        <v>0</v>
      </c>
      <c r="S267" s="147">
        <v>0</v>
      </c>
      <c r="T267" s="148">
        <f t="shared" si="73"/>
        <v>0</v>
      </c>
      <c r="AR267" s="149" t="s">
        <v>3700</v>
      </c>
      <c r="AT267" s="149" t="s">
        <v>411</v>
      </c>
      <c r="AU267" s="149" t="s">
        <v>80</v>
      </c>
      <c r="AY267" s="19" t="s">
        <v>408</v>
      </c>
      <c r="BE267" s="150">
        <f t="shared" si="74"/>
        <v>0</v>
      </c>
      <c r="BF267" s="150">
        <f t="shared" si="75"/>
        <v>0</v>
      </c>
      <c r="BG267" s="150">
        <f t="shared" si="76"/>
        <v>0</v>
      </c>
      <c r="BH267" s="150">
        <f t="shared" si="77"/>
        <v>0</v>
      </c>
      <c r="BI267" s="150">
        <f t="shared" si="78"/>
        <v>0</v>
      </c>
      <c r="BJ267" s="19" t="s">
        <v>76</v>
      </c>
      <c r="BK267" s="150">
        <f t="shared" si="79"/>
        <v>0</v>
      </c>
      <c r="BL267" s="19" t="s">
        <v>3700</v>
      </c>
      <c r="BM267" s="149" t="s">
        <v>4845</v>
      </c>
    </row>
    <row r="268" spans="2:65" s="1" customFormat="1" ht="16.5" customHeight="1">
      <c r="B268" s="137"/>
      <c r="C268" s="138" t="s">
        <v>1402</v>
      </c>
      <c r="D268" s="138" t="s">
        <v>411</v>
      </c>
      <c r="E268" s="139" t="s">
        <v>4846</v>
      </c>
      <c r="F268" s="140" t="s">
        <v>4847</v>
      </c>
      <c r="G268" s="141" t="s">
        <v>664</v>
      </c>
      <c r="H268" s="142">
        <v>42</v>
      </c>
      <c r="I268" s="143"/>
      <c r="J268" s="144">
        <f t="shared" si="70"/>
        <v>0</v>
      </c>
      <c r="K268" s="140" t="s">
        <v>665</v>
      </c>
      <c r="L268" s="34"/>
      <c r="M268" s="145" t="s">
        <v>3</v>
      </c>
      <c r="N268" s="146" t="s">
        <v>43</v>
      </c>
      <c r="P268" s="147">
        <f t="shared" si="71"/>
        <v>0</v>
      </c>
      <c r="Q268" s="147">
        <v>0</v>
      </c>
      <c r="R268" s="147">
        <f t="shared" si="72"/>
        <v>0</v>
      </c>
      <c r="S268" s="147">
        <v>0</v>
      </c>
      <c r="T268" s="148">
        <f t="shared" si="73"/>
        <v>0</v>
      </c>
      <c r="AR268" s="149" t="s">
        <v>3700</v>
      </c>
      <c r="AT268" s="149" t="s">
        <v>411</v>
      </c>
      <c r="AU268" s="149" t="s">
        <v>80</v>
      </c>
      <c r="AY268" s="19" t="s">
        <v>408</v>
      </c>
      <c r="BE268" s="150">
        <f t="shared" si="74"/>
        <v>0</v>
      </c>
      <c r="BF268" s="150">
        <f t="shared" si="75"/>
        <v>0</v>
      </c>
      <c r="BG268" s="150">
        <f t="shared" si="76"/>
        <v>0</v>
      </c>
      <c r="BH268" s="150">
        <f t="shared" si="77"/>
        <v>0</v>
      </c>
      <c r="BI268" s="150">
        <f t="shared" si="78"/>
        <v>0</v>
      </c>
      <c r="BJ268" s="19" t="s">
        <v>76</v>
      </c>
      <c r="BK268" s="150">
        <f t="shared" si="79"/>
        <v>0</v>
      </c>
      <c r="BL268" s="19" t="s">
        <v>3700</v>
      </c>
      <c r="BM268" s="149" t="s">
        <v>4848</v>
      </c>
    </row>
    <row r="269" spans="2:65" s="1" customFormat="1" ht="16.5" customHeight="1">
      <c r="B269" s="137"/>
      <c r="C269" s="138" t="s">
        <v>1407</v>
      </c>
      <c r="D269" s="138" t="s">
        <v>411</v>
      </c>
      <c r="E269" s="139" t="s">
        <v>4849</v>
      </c>
      <c r="F269" s="140" t="s">
        <v>4850</v>
      </c>
      <c r="G269" s="141" t="s">
        <v>664</v>
      </c>
      <c r="H269" s="142">
        <v>37</v>
      </c>
      <c r="I269" s="143"/>
      <c r="J269" s="144">
        <f t="shared" si="70"/>
        <v>0</v>
      </c>
      <c r="K269" s="140" t="s">
        <v>665</v>
      </c>
      <c r="L269" s="34"/>
      <c r="M269" s="145" t="s">
        <v>3</v>
      </c>
      <c r="N269" s="146" t="s">
        <v>43</v>
      </c>
      <c r="P269" s="147">
        <f t="shared" si="71"/>
        <v>0</v>
      </c>
      <c r="Q269" s="147">
        <v>0</v>
      </c>
      <c r="R269" s="147">
        <f t="shared" si="72"/>
        <v>0</v>
      </c>
      <c r="S269" s="147">
        <v>0</v>
      </c>
      <c r="T269" s="148">
        <f t="shared" si="73"/>
        <v>0</v>
      </c>
      <c r="AR269" s="149" t="s">
        <v>3700</v>
      </c>
      <c r="AT269" s="149" t="s">
        <v>411</v>
      </c>
      <c r="AU269" s="149" t="s">
        <v>80</v>
      </c>
      <c r="AY269" s="19" t="s">
        <v>408</v>
      </c>
      <c r="BE269" s="150">
        <f t="shared" si="74"/>
        <v>0</v>
      </c>
      <c r="BF269" s="150">
        <f t="shared" si="75"/>
        <v>0</v>
      </c>
      <c r="BG269" s="150">
        <f t="shared" si="76"/>
        <v>0</v>
      </c>
      <c r="BH269" s="150">
        <f t="shared" si="77"/>
        <v>0</v>
      </c>
      <c r="BI269" s="150">
        <f t="shared" si="78"/>
        <v>0</v>
      </c>
      <c r="BJ269" s="19" t="s">
        <v>76</v>
      </c>
      <c r="BK269" s="150">
        <f t="shared" si="79"/>
        <v>0</v>
      </c>
      <c r="BL269" s="19" t="s">
        <v>3700</v>
      </c>
      <c r="BM269" s="149" t="s">
        <v>4851</v>
      </c>
    </row>
    <row r="270" spans="2:65" s="1" customFormat="1" ht="16.5" customHeight="1">
      <c r="B270" s="137"/>
      <c r="C270" s="138" t="s">
        <v>1414</v>
      </c>
      <c r="D270" s="138" t="s">
        <v>411</v>
      </c>
      <c r="E270" s="139" t="s">
        <v>4852</v>
      </c>
      <c r="F270" s="140" t="s">
        <v>4853</v>
      </c>
      <c r="G270" s="141" t="s">
        <v>664</v>
      </c>
      <c r="H270" s="142">
        <v>60</v>
      </c>
      <c r="I270" s="143"/>
      <c r="J270" s="144">
        <f t="shared" si="70"/>
        <v>0</v>
      </c>
      <c r="K270" s="140" t="s">
        <v>665</v>
      </c>
      <c r="L270" s="34"/>
      <c r="M270" s="145" t="s">
        <v>3</v>
      </c>
      <c r="N270" s="146" t="s">
        <v>43</v>
      </c>
      <c r="P270" s="147">
        <f t="shared" si="71"/>
        <v>0</v>
      </c>
      <c r="Q270" s="147">
        <v>0</v>
      </c>
      <c r="R270" s="147">
        <f t="shared" si="72"/>
        <v>0</v>
      </c>
      <c r="S270" s="147">
        <v>0</v>
      </c>
      <c r="T270" s="148">
        <f t="shared" si="73"/>
        <v>0</v>
      </c>
      <c r="AR270" s="149" t="s">
        <v>3700</v>
      </c>
      <c r="AT270" s="149" t="s">
        <v>411</v>
      </c>
      <c r="AU270" s="149" t="s">
        <v>80</v>
      </c>
      <c r="AY270" s="19" t="s">
        <v>408</v>
      </c>
      <c r="BE270" s="150">
        <f t="shared" si="74"/>
        <v>0</v>
      </c>
      <c r="BF270" s="150">
        <f t="shared" si="75"/>
        <v>0</v>
      </c>
      <c r="BG270" s="150">
        <f t="shared" si="76"/>
        <v>0</v>
      </c>
      <c r="BH270" s="150">
        <f t="shared" si="77"/>
        <v>0</v>
      </c>
      <c r="BI270" s="150">
        <f t="shared" si="78"/>
        <v>0</v>
      </c>
      <c r="BJ270" s="19" t="s">
        <v>76</v>
      </c>
      <c r="BK270" s="150">
        <f t="shared" si="79"/>
        <v>0</v>
      </c>
      <c r="BL270" s="19" t="s">
        <v>3700</v>
      </c>
      <c r="BM270" s="149" t="s">
        <v>4854</v>
      </c>
    </row>
    <row r="271" spans="2:65" s="1" customFormat="1" ht="16.5" customHeight="1">
      <c r="B271" s="137"/>
      <c r="C271" s="138" t="s">
        <v>1418</v>
      </c>
      <c r="D271" s="138" t="s">
        <v>411</v>
      </c>
      <c r="E271" s="139" t="s">
        <v>4852</v>
      </c>
      <c r="F271" s="140" t="s">
        <v>4853</v>
      </c>
      <c r="G271" s="141" t="s">
        <v>664</v>
      </c>
      <c r="H271" s="142">
        <v>6</v>
      </c>
      <c r="I271" s="143"/>
      <c r="J271" s="144">
        <f t="shared" si="70"/>
        <v>0</v>
      </c>
      <c r="K271" s="140" t="s">
        <v>665</v>
      </c>
      <c r="L271" s="34"/>
      <c r="M271" s="145" t="s">
        <v>3</v>
      </c>
      <c r="N271" s="146" t="s">
        <v>43</v>
      </c>
      <c r="P271" s="147">
        <f t="shared" si="71"/>
        <v>0</v>
      </c>
      <c r="Q271" s="147">
        <v>0</v>
      </c>
      <c r="R271" s="147">
        <f t="shared" si="72"/>
        <v>0</v>
      </c>
      <c r="S271" s="147">
        <v>0</v>
      </c>
      <c r="T271" s="148">
        <f t="shared" si="73"/>
        <v>0</v>
      </c>
      <c r="AR271" s="149" t="s">
        <v>3700</v>
      </c>
      <c r="AT271" s="149" t="s">
        <v>411</v>
      </c>
      <c r="AU271" s="149" t="s">
        <v>80</v>
      </c>
      <c r="AY271" s="19" t="s">
        <v>408</v>
      </c>
      <c r="BE271" s="150">
        <f t="shared" si="74"/>
        <v>0</v>
      </c>
      <c r="BF271" s="150">
        <f t="shared" si="75"/>
        <v>0</v>
      </c>
      <c r="BG271" s="150">
        <f t="shared" si="76"/>
        <v>0</v>
      </c>
      <c r="BH271" s="150">
        <f t="shared" si="77"/>
        <v>0</v>
      </c>
      <c r="BI271" s="150">
        <f t="shared" si="78"/>
        <v>0</v>
      </c>
      <c r="BJ271" s="19" t="s">
        <v>76</v>
      </c>
      <c r="BK271" s="150">
        <f t="shared" si="79"/>
        <v>0</v>
      </c>
      <c r="BL271" s="19" t="s">
        <v>3700</v>
      </c>
      <c r="BM271" s="149" t="s">
        <v>4855</v>
      </c>
    </row>
    <row r="272" spans="2:65" s="1" customFormat="1" ht="16.5" customHeight="1">
      <c r="B272" s="137"/>
      <c r="C272" s="138" t="s">
        <v>1426</v>
      </c>
      <c r="D272" s="138" t="s">
        <v>411</v>
      </c>
      <c r="E272" s="139" t="s">
        <v>4856</v>
      </c>
      <c r="F272" s="140" t="s">
        <v>4857</v>
      </c>
      <c r="G272" s="141" t="s">
        <v>664</v>
      </c>
      <c r="H272" s="142">
        <v>29</v>
      </c>
      <c r="I272" s="143"/>
      <c r="J272" s="144">
        <f t="shared" ref="J272:J294" si="80">ROUND(I272*H272,2)</f>
        <v>0</v>
      </c>
      <c r="K272" s="140" t="s">
        <v>665</v>
      </c>
      <c r="L272" s="34"/>
      <c r="M272" s="145" t="s">
        <v>3</v>
      </c>
      <c r="N272" s="146" t="s">
        <v>43</v>
      </c>
      <c r="P272" s="147">
        <f t="shared" ref="P272:P294" si="81">O272*H272</f>
        <v>0</v>
      </c>
      <c r="Q272" s="147">
        <v>0</v>
      </c>
      <c r="R272" s="147">
        <f t="shared" ref="R272:R294" si="82">Q272*H272</f>
        <v>0</v>
      </c>
      <c r="S272" s="147">
        <v>0</v>
      </c>
      <c r="T272" s="148">
        <f t="shared" ref="T272:T294" si="83">S272*H272</f>
        <v>0</v>
      </c>
      <c r="AR272" s="149" t="s">
        <v>3700</v>
      </c>
      <c r="AT272" s="149" t="s">
        <v>411</v>
      </c>
      <c r="AU272" s="149" t="s">
        <v>80</v>
      </c>
      <c r="AY272" s="19" t="s">
        <v>408</v>
      </c>
      <c r="BE272" s="150">
        <f t="shared" ref="BE272:BE294" si="84">IF(N272="základní",J272,0)</f>
        <v>0</v>
      </c>
      <c r="BF272" s="150">
        <f t="shared" ref="BF272:BF294" si="85">IF(N272="snížená",J272,0)</f>
        <v>0</v>
      </c>
      <c r="BG272" s="150">
        <f t="shared" ref="BG272:BG294" si="86">IF(N272="zákl. přenesená",J272,0)</f>
        <v>0</v>
      </c>
      <c r="BH272" s="150">
        <f t="shared" ref="BH272:BH294" si="87">IF(N272="sníž. přenesená",J272,0)</f>
        <v>0</v>
      </c>
      <c r="BI272" s="150">
        <f t="shared" ref="BI272:BI294" si="88">IF(N272="nulová",J272,0)</f>
        <v>0</v>
      </c>
      <c r="BJ272" s="19" t="s">
        <v>76</v>
      </c>
      <c r="BK272" s="150">
        <f t="shared" ref="BK272:BK294" si="89">ROUND(I272*H272,2)</f>
        <v>0</v>
      </c>
      <c r="BL272" s="19" t="s">
        <v>3700</v>
      </c>
      <c r="BM272" s="149" t="s">
        <v>4858</v>
      </c>
    </row>
    <row r="273" spans="2:65" s="1" customFormat="1" ht="16.5" customHeight="1">
      <c r="B273" s="137"/>
      <c r="C273" s="138" t="s">
        <v>1434</v>
      </c>
      <c r="D273" s="138" t="s">
        <v>411</v>
      </c>
      <c r="E273" s="139" t="s">
        <v>4846</v>
      </c>
      <c r="F273" s="140" t="s">
        <v>4847</v>
      </c>
      <c r="G273" s="141" t="s">
        <v>664</v>
      </c>
      <c r="H273" s="142">
        <v>103</v>
      </c>
      <c r="I273" s="143"/>
      <c r="J273" s="144">
        <f t="shared" si="80"/>
        <v>0</v>
      </c>
      <c r="K273" s="140" t="s">
        <v>665</v>
      </c>
      <c r="L273" s="34"/>
      <c r="M273" s="145" t="s">
        <v>3</v>
      </c>
      <c r="N273" s="146" t="s">
        <v>43</v>
      </c>
      <c r="P273" s="147">
        <f t="shared" si="81"/>
        <v>0</v>
      </c>
      <c r="Q273" s="147">
        <v>0</v>
      </c>
      <c r="R273" s="147">
        <f t="shared" si="82"/>
        <v>0</v>
      </c>
      <c r="S273" s="147">
        <v>0</v>
      </c>
      <c r="T273" s="148">
        <f t="shared" si="83"/>
        <v>0</v>
      </c>
      <c r="AR273" s="149" t="s">
        <v>3700</v>
      </c>
      <c r="AT273" s="149" t="s">
        <v>411</v>
      </c>
      <c r="AU273" s="149" t="s">
        <v>80</v>
      </c>
      <c r="AY273" s="19" t="s">
        <v>408</v>
      </c>
      <c r="BE273" s="150">
        <f t="shared" si="84"/>
        <v>0</v>
      </c>
      <c r="BF273" s="150">
        <f t="shared" si="85"/>
        <v>0</v>
      </c>
      <c r="BG273" s="150">
        <f t="shared" si="86"/>
        <v>0</v>
      </c>
      <c r="BH273" s="150">
        <f t="shared" si="87"/>
        <v>0</v>
      </c>
      <c r="BI273" s="150">
        <f t="shared" si="88"/>
        <v>0</v>
      </c>
      <c r="BJ273" s="19" t="s">
        <v>76</v>
      </c>
      <c r="BK273" s="150">
        <f t="shared" si="89"/>
        <v>0</v>
      </c>
      <c r="BL273" s="19" t="s">
        <v>3700</v>
      </c>
      <c r="BM273" s="149" t="s">
        <v>4859</v>
      </c>
    </row>
    <row r="274" spans="2:65" s="1" customFormat="1" ht="16.5" customHeight="1">
      <c r="B274" s="137"/>
      <c r="C274" s="138" t="s">
        <v>1439</v>
      </c>
      <c r="D274" s="138" t="s">
        <v>411</v>
      </c>
      <c r="E274" s="139" t="s">
        <v>4849</v>
      </c>
      <c r="F274" s="140" t="s">
        <v>4850</v>
      </c>
      <c r="G274" s="141" t="s">
        <v>664</v>
      </c>
      <c r="H274" s="142">
        <v>10</v>
      </c>
      <c r="I274" s="143"/>
      <c r="J274" s="144">
        <f t="shared" si="80"/>
        <v>0</v>
      </c>
      <c r="K274" s="140" t="s">
        <v>665</v>
      </c>
      <c r="L274" s="34"/>
      <c r="M274" s="145" t="s">
        <v>3</v>
      </c>
      <c r="N274" s="146" t="s">
        <v>43</v>
      </c>
      <c r="P274" s="147">
        <f t="shared" si="81"/>
        <v>0</v>
      </c>
      <c r="Q274" s="147">
        <v>0</v>
      </c>
      <c r="R274" s="147">
        <f t="shared" si="82"/>
        <v>0</v>
      </c>
      <c r="S274" s="147">
        <v>0</v>
      </c>
      <c r="T274" s="148">
        <f t="shared" si="83"/>
        <v>0</v>
      </c>
      <c r="AR274" s="149" t="s">
        <v>3700</v>
      </c>
      <c r="AT274" s="149" t="s">
        <v>411</v>
      </c>
      <c r="AU274" s="149" t="s">
        <v>80</v>
      </c>
      <c r="AY274" s="19" t="s">
        <v>408</v>
      </c>
      <c r="BE274" s="150">
        <f t="shared" si="84"/>
        <v>0</v>
      </c>
      <c r="BF274" s="150">
        <f t="shared" si="85"/>
        <v>0</v>
      </c>
      <c r="BG274" s="150">
        <f t="shared" si="86"/>
        <v>0</v>
      </c>
      <c r="BH274" s="150">
        <f t="shared" si="87"/>
        <v>0</v>
      </c>
      <c r="BI274" s="150">
        <f t="shared" si="88"/>
        <v>0</v>
      </c>
      <c r="BJ274" s="19" t="s">
        <v>76</v>
      </c>
      <c r="BK274" s="150">
        <f t="shared" si="89"/>
        <v>0</v>
      </c>
      <c r="BL274" s="19" t="s">
        <v>3700</v>
      </c>
      <c r="BM274" s="149" t="s">
        <v>4860</v>
      </c>
    </row>
    <row r="275" spans="2:65" s="1" customFormat="1" ht="21.75" customHeight="1">
      <c r="B275" s="137"/>
      <c r="C275" s="138" t="s">
        <v>1442</v>
      </c>
      <c r="D275" s="138" t="s">
        <v>411</v>
      </c>
      <c r="E275" s="139" t="s">
        <v>4861</v>
      </c>
      <c r="F275" s="140" t="s">
        <v>4862</v>
      </c>
      <c r="G275" s="141" t="s">
        <v>664</v>
      </c>
      <c r="H275" s="142">
        <v>2</v>
      </c>
      <c r="I275" s="143"/>
      <c r="J275" s="144">
        <f t="shared" si="80"/>
        <v>0</v>
      </c>
      <c r="K275" s="140" t="s">
        <v>665</v>
      </c>
      <c r="L275" s="34"/>
      <c r="M275" s="145" t="s">
        <v>3</v>
      </c>
      <c r="N275" s="146" t="s">
        <v>43</v>
      </c>
      <c r="P275" s="147">
        <f t="shared" si="81"/>
        <v>0</v>
      </c>
      <c r="Q275" s="147">
        <v>0</v>
      </c>
      <c r="R275" s="147">
        <f t="shared" si="82"/>
        <v>0</v>
      </c>
      <c r="S275" s="147">
        <v>0</v>
      </c>
      <c r="T275" s="148">
        <f t="shared" si="83"/>
        <v>0</v>
      </c>
      <c r="AR275" s="149" t="s">
        <v>3700</v>
      </c>
      <c r="AT275" s="149" t="s">
        <v>411</v>
      </c>
      <c r="AU275" s="149" t="s">
        <v>80</v>
      </c>
      <c r="AY275" s="19" t="s">
        <v>408</v>
      </c>
      <c r="BE275" s="150">
        <f t="shared" si="84"/>
        <v>0</v>
      </c>
      <c r="BF275" s="150">
        <f t="shared" si="85"/>
        <v>0</v>
      </c>
      <c r="BG275" s="150">
        <f t="shared" si="86"/>
        <v>0</v>
      </c>
      <c r="BH275" s="150">
        <f t="shared" si="87"/>
        <v>0</v>
      </c>
      <c r="BI275" s="150">
        <f t="shared" si="88"/>
        <v>0</v>
      </c>
      <c r="BJ275" s="19" t="s">
        <v>76</v>
      </c>
      <c r="BK275" s="150">
        <f t="shared" si="89"/>
        <v>0</v>
      </c>
      <c r="BL275" s="19" t="s">
        <v>3700</v>
      </c>
      <c r="BM275" s="149" t="s">
        <v>4863</v>
      </c>
    </row>
    <row r="276" spans="2:65" s="1" customFormat="1" ht="21.75" customHeight="1">
      <c r="B276" s="137"/>
      <c r="C276" s="138" t="s">
        <v>1444</v>
      </c>
      <c r="D276" s="138" t="s">
        <v>411</v>
      </c>
      <c r="E276" s="139" t="s">
        <v>4864</v>
      </c>
      <c r="F276" s="140" t="s">
        <v>4862</v>
      </c>
      <c r="G276" s="141" t="s">
        <v>664</v>
      </c>
      <c r="H276" s="142">
        <v>1</v>
      </c>
      <c r="I276" s="143"/>
      <c r="J276" s="144">
        <f t="shared" si="80"/>
        <v>0</v>
      </c>
      <c r="K276" s="140" t="s">
        <v>665</v>
      </c>
      <c r="L276" s="34"/>
      <c r="M276" s="145" t="s">
        <v>3</v>
      </c>
      <c r="N276" s="146" t="s">
        <v>43</v>
      </c>
      <c r="P276" s="147">
        <f t="shared" si="81"/>
        <v>0</v>
      </c>
      <c r="Q276" s="147">
        <v>0</v>
      </c>
      <c r="R276" s="147">
        <f t="shared" si="82"/>
        <v>0</v>
      </c>
      <c r="S276" s="147">
        <v>0</v>
      </c>
      <c r="T276" s="148">
        <f t="shared" si="83"/>
        <v>0</v>
      </c>
      <c r="AR276" s="149" t="s">
        <v>3700</v>
      </c>
      <c r="AT276" s="149" t="s">
        <v>411</v>
      </c>
      <c r="AU276" s="149" t="s">
        <v>80</v>
      </c>
      <c r="AY276" s="19" t="s">
        <v>408</v>
      </c>
      <c r="BE276" s="150">
        <f t="shared" si="84"/>
        <v>0</v>
      </c>
      <c r="BF276" s="150">
        <f t="shared" si="85"/>
        <v>0</v>
      </c>
      <c r="BG276" s="150">
        <f t="shared" si="86"/>
        <v>0</v>
      </c>
      <c r="BH276" s="150">
        <f t="shared" si="87"/>
        <v>0</v>
      </c>
      <c r="BI276" s="150">
        <f t="shared" si="88"/>
        <v>0</v>
      </c>
      <c r="BJ276" s="19" t="s">
        <v>76</v>
      </c>
      <c r="BK276" s="150">
        <f t="shared" si="89"/>
        <v>0</v>
      </c>
      <c r="BL276" s="19" t="s">
        <v>3700</v>
      </c>
      <c r="BM276" s="149" t="s">
        <v>4865</v>
      </c>
    </row>
    <row r="277" spans="2:65" s="1" customFormat="1" ht="21.75" customHeight="1">
      <c r="B277" s="137"/>
      <c r="C277" s="138" t="s">
        <v>1449</v>
      </c>
      <c r="D277" s="138" t="s">
        <v>411</v>
      </c>
      <c r="E277" s="139" t="s">
        <v>4866</v>
      </c>
      <c r="F277" s="140" t="s">
        <v>4862</v>
      </c>
      <c r="G277" s="141" t="s">
        <v>664</v>
      </c>
      <c r="H277" s="142">
        <v>2</v>
      </c>
      <c r="I277" s="143"/>
      <c r="J277" s="144">
        <f t="shared" si="80"/>
        <v>0</v>
      </c>
      <c r="K277" s="140" t="s">
        <v>665</v>
      </c>
      <c r="L277" s="34"/>
      <c r="M277" s="145" t="s">
        <v>3</v>
      </c>
      <c r="N277" s="146" t="s">
        <v>43</v>
      </c>
      <c r="P277" s="147">
        <f t="shared" si="81"/>
        <v>0</v>
      </c>
      <c r="Q277" s="147">
        <v>0</v>
      </c>
      <c r="R277" s="147">
        <f t="shared" si="82"/>
        <v>0</v>
      </c>
      <c r="S277" s="147">
        <v>0</v>
      </c>
      <c r="T277" s="148">
        <f t="shared" si="83"/>
        <v>0</v>
      </c>
      <c r="AR277" s="149" t="s">
        <v>3700</v>
      </c>
      <c r="AT277" s="149" t="s">
        <v>411</v>
      </c>
      <c r="AU277" s="149" t="s">
        <v>80</v>
      </c>
      <c r="AY277" s="19" t="s">
        <v>408</v>
      </c>
      <c r="BE277" s="150">
        <f t="shared" si="84"/>
        <v>0</v>
      </c>
      <c r="BF277" s="150">
        <f t="shared" si="85"/>
        <v>0</v>
      </c>
      <c r="BG277" s="150">
        <f t="shared" si="86"/>
        <v>0</v>
      </c>
      <c r="BH277" s="150">
        <f t="shared" si="87"/>
        <v>0</v>
      </c>
      <c r="BI277" s="150">
        <f t="shared" si="88"/>
        <v>0</v>
      </c>
      <c r="BJ277" s="19" t="s">
        <v>76</v>
      </c>
      <c r="BK277" s="150">
        <f t="shared" si="89"/>
        <v>0</v>
      </c>
      <c r="BL277" s="19" t="s">
        <v>3700</v>
      </c>
      <c r="BM277" s="149" t="s">
        <v>4867</v>
      </c>
    </row>
    <row r="278" spans="2:65" s="1" customFormat="1" ht="16.5" customHeight="1">
      <c r="B278" s="137"/>
      <c r="C278" s="138" t="s">
        <v>1458</v>
      </c>
      <c r="D278" s="138" t="s">
        <v>411</v>
      </c>
      <c r="E278" s="139" t="s">
        <v>4868</v>
      </c>
      <c r="F278" s="140" t="s">
        <v>4869</v>
      </c>
      <c r="G278" s="141" t="s">
        <v>650</v>
      </c>
      <c r="H278" s="142">
        <v>120</v>
      </c>
      <c r="I278" s="143"/>
      <c r="J278" s="144">
        <f t="shared" si="80"/>
        <v>0</v>
      </c>
      <c r="K278" s="140" t="s">
        <v>665</v>
      </c>
      <c r="L278" s="34"/>
      <c r="M278" s="145" t="s">
        <v>3</v>
      </c>
      <c r="N278" s="146" t="s">
        <v>43</v>
      </c>
      <c r="P278" s="147">
        <f t="shared" si="81"/>
        <v>0</v>
      </c>
      <c r="Q278" s="147">
        <v>0</v>
      </c>
      <c r="R278" s="147">
        <f t="shared" si="82"/>
        <v>0</v>
      </c>
      <c r="S278" s="147">
        <v>0</v>
      </c>
      <c r="T278" s="148">
        <f t="shared" si="83"/>
        <v>0</v>
      </c>
      <c r="AR278" s="149" t="s">
        <v>3700</v>
      </c>
      <c r="AT278" s="149" t="s">
        <v>411</v>
      </c>
      <c r="AU278" s="149" t="s">
        <v>80</v>
      </c>
      <c r="AY278" s="19" t="s">
        <v>408</v>
      </c>
      <c r="BE278" s="150">
        <f t="shared" si="84"/>
        <v>0</v>
      </c>
      <c r="BF278" s="150">
        <f t="shared" si="85"/>
        <v>0</v>
      </c>
      <c r="BG278" s="150">
        <f t="shared" si="86"/>
        <v>0</v>
      </c>
      <c r="BH278" s="150">
        <f t="shared" si="87"/>
        <v>0</v>
      </c>
      <c r="BI278" s="150">
        <f t="shared" si="88"/>
        <v>0</v>
      </c>
      <c r="BJ278" s="19" t="s">
        <v>76</v>
      </c>
      <c r="BK278" s="150">
        <f t="shared" si="89"/>
        <v>0</v>
      </c>
      <c r="BL278" s="19" t="s">
        <v>3700</v>
      </c>
      <c r="BM278" s="149" t="s">
        <v>4870</v>
      </c>
    </row>
    <row r="279" spans="2:65" s="1" customFormat="1" ht="16.5" customHeight="1">
      <c r="B279" s="137"/>
      <c r="C279" s="138" t="s">
        <v>1463</v>
      </c>
      <c r="D279" s="138" t="s">
        <v>411</v>
      </c>
      <c r="E279" s="139" t="s">
        <v>4868</v>
      </c>
      <c r="F279" s="140" t="s">
        <v>4869</v>
      </c>
      <c r="G279" s="141" t="s">
        <v>650</v>
      </c>
      <c r="H279" s="142">
        <v>50</v>
      </c>
      <c r="I279" s="143"/>
      <c r="J279" s="144">
        <f t="shared" si="80"/>
        <v>0</v>
      </c>
      <c r="K279" s="140" t="s">
        <v>665</v>
      </c>
      <c r="L279" s="34"/>
      <c r="M279" s="145" t="s">
        <v>3</v>
      </c>
      <c r="N279" s="146" t="s">
        <v>43</v>
      </c>
      <c r="P279" s="147">
        <f t="shared" si="81"/>
        <v>0</v>
      </c>
      <c r="Q279" s="147">
        <v>0</v>
      </c>
      <c r="R279" s="147">
        <f t="shared" si="82"/>
        <v>0</v>
      </c>
      <c r="S279" s="147">
        <v>0</v>
      </c>
      <c r="T279" s="148">
        <f t="shared" si="83"/>
        <v>0</v>
      </c>
      <c r="AR279" s="149" t="s">
        <v>3700</v>
      </c>
      <c r="AT279" s="149" t="s">
        <v>411</v>
      </c>
      <c r="AU279" s="149" t="s">
        <v>80</v>
      </c>
      <c r="AY279" s="19" t="s">
        <v>408</v>
      </c>
      <c r="BE279" s="150">
        <f t="shared" si="84"/>
        <v>0</v>
      </c>
      <c r="BF279" s="150">
        <f t="shared" si="85"/>
        <v>0</v>
      </c>
      <c r="BG279" s="150">
        <f t="shared" si="86"/>
        <v>0</v>
      </c>
      <c r="BH279" s="150">
        <f t="shared" si="87"/>
        <v>0</v>
      </c>
      <c r="BI279" s="150">
        <f t="shared" si="88"/>
        <v>0</v>
      </c>
      <c r="BJ279" s="19" t="s">
        <v>76</v>
      </c>
      <c r="BK279" s="150">
        <f t="shared" si="89"/>
        <v>0</v>
      </c>
      <c r="BL279" s="19" t="s">
        <v>3700</v>
      </c>
      <c r="BM279" s="149" t="s">
        <v>4871</v>
      </c>
    </row>
    <row r="280" spans="2:65" s="1" customFormat="1" ht="16.5" customHeight="1">
      <c r="B280" s="137"/>
      <c r="C280" s="138" t="s">
        <v>1471</v>
      </c>
      <c r="D280" s="138" t="s">
        <v>411</v>
      </c>
      <c r="E280" s="139" t="s">
        <v>4868</v>
      </c>
      <c r="F280" s="140" t="s">
        <v>4869</v>
      </c>
      <c r="G280" s="141" t="s">
        <v>650</v>
      </c>
      <c r="H280" s="142">
        <v>30</v>
      </c>
      <c r="I280" s="143"/>
      <c r="J280" s="144">
        <f t="shared" si="80"/>
        <v>0</v>
      </c>
      <c r="K280" s="140" t="s">
        <v>665</v>
      </c>
      <c r="L280" s="34"/>
      <c r="M280" s="145" t="s">
        <v>3</v>
      </c>
      <c r="N280" s="146" t="s">
        <v>43</v>
      </c>
      <c r="P280" s="147">
        <f t="shared" si="81"/>
        <v>0</v>
      </c>
      <c r="Q280" s="147">
        <v>0</v>
      </c>
      <c r="R280" s="147">
        <f t="shared" si="82"/>
        <v>0</v>
      </c>
      <c r="S280" s="147">
        <v>0</v>
      </c>
      <c r="T280" s="148">
        <f t="shared" si="83"/>
        <v>0</v>
      </c>
      <c r="AR280" s="149" t="s">
        <v>3700</v>
      </c>
      <c r="AT280" s="149" t="s">
        <v>411</v>
      </c>
      <c r="AU280" s="149" t="s">
        <v>80</v>
      </c>
      <c r="AY280" s="19" t="s">
        <v>408</v>
      </c>
      <c r="BE280" s="150">
        <f t="shared" si="84"/>
        <v>0</v>
      </c>
      <c r="BF280" s="150">
        <f t="shared" si="85"/>
        <v>0</v>
      </c>
      <c r="BG280" s="150">
        <f t="shared" si="86"/>
        <v>0</v>
      </c>
      <c r="BH280" s="150">
        <f t="shared" si="87"/>
        <v>0</v>
      </c>
      <c r="BI280" s="150">
        <f t="shared" si="88"/>
        <v>0</v>
      </c>
      <c r="BJ280" s="19" t="s">
        <v>76</v>
      </c>
      <c r="BK280" s="150">
        <f t="shared" si="89"/>
        <v>0</v>
      </c>
      <c r="BL280" s="19" t="s">
        <v>3700</v>
      </c>
      <c r="BM280" s="149" t="s">
        <v>4872</v>
      </c>
    </row>
    <row r="281" spans="2:65" s="1" customFormat="1" ht="16.5" customHeight="1">
      <c r="B281" s="137"/>
      <c r="C281" s="138" t="s">
        <v>1476</v>
      </c>
      <c r="D281" s="138" t="s">
        <v>411</v>
      </c>
      <c r="E281" s="139" t="s">
        <v>4873</v>
      </c>
      <c r="F281" s="140" t="s">
        <v>4874</v>
      </c>
      <c r="G281" s="141" t="s">
        <v>650</v>
      </c>
      <c r="H281" s="142">
        <v>480</v>
      </c>
      <c r="I281" s="143"/>
      <c r="J281" s="144">
        <f t="shared" si="80"/>
        <v>0</v>
      </c>
      <c r="K281" s="140" t="s">
        <v>665</v>
      </c>
      <c r="L281" s="34"/>
      <c r="M281" s="145" t="s">
        <v>3</v>
      </c>
      <c r="N281" s="146" t="s">
        <v>43</v>
      </c>
      <c r="P281" s="147">
        <f t="shared" si="81"/>
        <v>0</v>
      </c>
      <c r="Q281" s="147">
        <v>0</v>
      </c>
      <c r="R281" s="147">
        <f t="shared" si="82"/>
        <v>0</v>
      </c>
      <c r="S281" s="147">
        <v>0</v>
      </c>
      <c r="T281" s="148">
        <f t="shared" si="83"/>
        <v>0</v>
      </c>
      <c r="AR281" s="149" t="s">
        <v>3700</v>
      </c>
      <c r="AT281" s="149" t="s">
        <v>411</v>
      </c>
      <c r="AU281" s="149" t="s">
        <v>80</v>
      </c>
      <c r="AY281" s="19" t="s">
        <v>408</v>
      </c>
      <c r="BE281" s="150">
        <f t="shared" si="84"/>
        <v>0</v>
      </c>
      <c r="BF281" s="150">
        <f t="shared" si="85"/>
        <v>0</v>
      </c>
      <c r="BG281" s="150">
        <f t="shared" si="86"/>
        <v>0</v>
      </c>
      <c r="BH281" s="150">
        <f t="shared" si="87"/>
        <v>0</v>
      </c>
      <c r="BI281" s="150">
        <f t="shared" si="88"/>
        <v>0</v>
      </c>
      <c r="BJ281" s="19" t="s">
        <v>76</v>
      </c>
      <c r="BK281" s="150">
        <f t="shared" si="89"/>
        <v>0</v>
      </c>
      <c r="BL281" s="19" t="s">
        <v>3700</v>
      </c>
      <c r="BM281" s="149" t="s">
        <v>4875</v>
      </c>
    </row>
    <row r="282" spans="2:65" s="1" customFormat="1" ht="16.5" customHeight="1">
      <c r="B282" s="137"/>
      <c r="C282" s="138" t="s">
        <v>1491</v>
      </c>
      <c r="D282" s="138" t="s">
        <v>411</v>
      </c>
      <c r="E282" s="139" t="s">
        <v>4873</v>
      </c>
      <c r="F282" s="140" t="s">
        <v>4874</v>
      </c>
      <c r="G282" s="141" t="s">
        <v>650</v>
      </c>
      <c r="H282" s="142">
        <v>480</v>
      </c>
      <c r="I282" s="143"/>
      <c r="J282" s="144">
        <f t="shared" si="80"/>
        <v>0</v>
      </c>
      <c r="K282" s="140" t="s">
        <v>665</v>
      </c>
      <c r="L282" s="34"/>
      <c r="M282" s="145" t="s">
        <v>3</v>
      </c>
      <c r="N282" s="146" t="s">
        <v>43</v>
      </c>
      <c r="P282" s="147">
        <f t="shared" si="81"/>
        <v>0</v>
      </c>
      <c r="Q282" s="147">
        <v>0</v>
      </c>
      <c r="R282" s="147">
        <f t="shared" si="82"/>
        <v>0</v>
      </c>
      <c r="S282" s="147">
        <v>0</v>
      </c>
      <c r="T282" s="148">
        <f t="shared" si="83"/>
        <v>0</v>
      </c>
      <c r="AR282" s="149" t="s">
        <v>3700</v>
      </c>
      <c r="AT282" s="149" t="s">
        <v>411</v>
      </c>
      <c r="AU282" s="149" t="s">
        <v>80</v>
      </c>
      <c r="AY282" s="19" t="s">
        <v>408</v>
      </c>
      <c r="BE282" s="150">
        <f t="shared" si="84"/>
        <v>0</v>
      </c>
      <c r="BF282" s="150">
        <f t="shared" si="85"/>
        <v>0</v>
      </c>
      <c r="BG282" s="150">
        <f t="shared" si="86"/>
        <v>0</v>
      </c>
      <c r="BH282" s="150">
        <f t="shared" si="87"/>
        <v>0</v>
      </c>
      <c r="BI282" s="150">
        <f t="shared" si="88"/>
        <v>0</v>
      </c>
      <c r="BJ282" s="19" t="s">
        <v>76</v>
      </c>
      <c r="BK282" s="150">
        <f t="shared" si="89"/>
        <v>0</v>
      </c>
      <c r="BL282" s="19" t="s">
        <v>3700</v>
      </c>
      <c r="BM282" s="149" t="s">
        <v>4876</v>
      </c>
    </row>
    <row r="283" spans="2:65" s="1" customFormat="1" ht="16.5" customHeight="1">
      <c r="B283" s="137"/>
      <c r="C283" s="138" t="s">
        <v>1500</v>
      </c>
      <c r="D283" s="138" t="s">
        <v>411</v>
      </c>
      <c r="E283" s="139" t="s">
        <v>4873</v>
      </c>
      <c r="F283" s="140" t="s">
        <v>4874</v>
      </c>
      <c r="G283" s="141" t="s">
        <v>650</v>
      </c>
      <c r="H283" s="142">
        <v>80</v>
      </c>
      <c r="I283" s="143"/>
      <c r="J283" s="144">
        <f t="shared" si="80"/>
        <v>0</v>
      </c>
      <c r="K283" s="140" t="s">
        <v>665</v>
      </c>
      <c r="L283" s="34"/>
      <c r="M283" s="145" t="s">
        <v>3</v>
      </c>
      <c r="N283" s="146" t="s">
        <v>43</v>
      </c>
      <c r="P283" s="147">
        <f t="shared" si="81"/>
        <v>0</v>
      </c>
      <c r="Q283" s="147">
        <v>0</v>
      </c>
      <c r="R283" s="147">
        <f t="shared" si="82"/>
        <v>0</v>
      </c>
      <c r="S283" s="147">
        <v>0</v>
      </c>
      <c r="T283" s="148">
        <f t="shared" si="83"/>
        <v>0</v>
      </c>
      <c r="AR283" s="149" t="s">
        <v>3700</v>
      </c>
      <c r="AT283" s="149" t="s">
        <v>411</v>
      </c>
      <c r="AU283" s="149" t="s">
        <v>80</v>
      </c>
      <c r="AY283" s="19" t="s">
        <v>408</v>
      </c>
      <c r="BE283" s="150">
        <f t="shared" si="84"/>
        <v>0</v>
      </c>
      <c r="BF283" s="150">
        <f t="shared" si="85"/>
        <v>0</v>
      </c>
      <c r="BG283" s="150">
        <f t="shared" si="86"/>
        <v>0</v>
      </c>
      <c r="BH283" s="150">
        <f t="shared" si="87"/>
        <v>0</v>
      </c>
      <c r="BI283" s="150">
        <f t="shared" si="88"/>
        <v>0</v>
      </c>
      <c r="BJ283" s="19" t="s">
        <v>76</v>
      </c>
      <c r="BK283" s="150">
        <f t="shared" si="89"/>
        <v>0</v>
      </c>
      <c r="BL283" s="19" t="s">
        <v>3700</v>
      </c>
      <c r="BM283" s="149" t="s">
        <v>4877</v>
      </c>
    </row>
    <row r="284" spans="2:65" s="1" customFormat="1" ht="16.5" customHeight="1">
      <c r="B284" s="137"/>
      <c r="C284" s="138" t="s">
        <v>1505</v>
      </c>
      <c r="D284" s="138" t="s">
        <v>411</v>
      </c>
      <c r="E284" s="139" t="s">
        <v>4878</v>
      </c>
      <c r="F284" s="140" t="s">
        <v>4879</v>
      </c>
      <c r="G284" s="141" t="s">
        <v>650</v>
      </c>
      <c r="H284" s="142">
        <v>60</v>
      </c>
      <c r="I284" s="143"/>
      <c r="J284" s="144">
        <f t="shared" si="80"/>
        <v>0</v>
      </c>
      <c r="K284" s="140" t="s">
        <v>665</v>
      </c>
      <c r="L284" s="34"/>
      <c r="M284" s="145" t="s">
        <v>3</v>
      </c>
      <c r="N284" s="146" t="s">
        <v>43</v>
      </c>
      <c r="P284" s="147">
        <f t="shared" si="81"/>
        <v>0</v>
      </c>
      <c r="Q284" s="147">
        <v>0</v>
      </c>
      <c r="R284" s="147">
        <f t="shared" si="82"/>
        <v>0</v>
      </c>
      <c r="S284" s="147">
        <v>0</v>
      </c>
      <c r="T284" s="148">
        <f t="shared" si="83"/>
        <v>0</v>
      </c>
      <c r="AR284" s="149" t="s">
        <v>3700</v>
      </c>
      <c r="AT284" s="149" t="s">
        <v>411</v>
      </c>
      <c r="AU284" s="149" t="s">
        <v>80</v>
      </c>
      <c r="AY284" s="19" t="s">
        <v>408</v>
      </c>
      <c r="BE284" s="150">
        <f t="shared" si="84"/>
        <v>0</v>
      </c>
      <c r="BF284" s="150">
        <f t="shared" si="85"/>
        <v>0</v>
      </c>
      <c r="BG284" s="150">
        <f t="shared" si="86"/>
        <v>0</v>
      </c>
      <c r="BH284" s="150">
        <f t="shared" si="87"/>
        <v>0</v>
      </c>
      <c r="BI284" s="150">
        <f t="shared" si="88"/>
        <v>0</v>
      </c>
      <c r="BJ284" s="19" t="s">
        <v>76</v>
      </c>
      <c r="BK284" s="150">
        <f t="shared" si="89"/>
        <v>0</v>
      </c>
      <c r="BL284" s="19" t="s">
        <v>3700</v>
      </c>
      <c r="BM284" s="149" t="s">
        <v>4880</v>
      </c>
    </row>
    <row r="285" spans="2:65" s="1" customFormat="1" ht="16.5" customHeight="1">
      <c r="B285" s="137"/>
      <c r="C285" s="138" t="s">
        <v>1510</v>
      </c>
      <c r="D285" s="138" t="s">
        <v>411</v>
      </c>
      <c r="E285" s="139" t="s">
        <v>4873</v>
      </c>
      <c r="F285" s="140" t="s">
        <v>4874</v>
      </c>
      <c r="G285" s="141" t="s">
        <v>650</v>
      </c>
      <c r="H285" s="142">
        <v>442</v>
      </c>
      <c r="I285" s="143"/>
      <c r="J285" s="144">
        <f t="shared" si="80"/>
        <v>0</v>
      </c>
      <c r="K285" s="140" t="s">
        <v>665</v>
      </c>
      <c r="L285" s="34"/>
      <c r="M285" s="145" t="s">
        <v>3</v>
      </c>
      <c r="N285" s="146" t="s">
        <v>43</v>
      </c>
      <c r="P285" s="147">
        <f t="shared" si="81"/>
        <v>0</v>
      </c>
      <c r="Q285" s="147">
        <v>0</v>
      </c>
      <c r="R285" s="147">
        <f t="shared" si="82"/>
        <v>0</v>
      </c>
      <c r="S285" s="147">
        <v>0</v>
      </c>
      <c r="T285" s="148">
        <f t="shared" si="83"/>
        <v>0</v>
      </c>
      <c r="AR285" s="149" t="s">
        <v>3700</v>
      </c>
      <c r="AT285" s="149" t="s">
        <v>411</v>
      </c>
      <c r="AU285" s="149" t="s">
        <v>80</v>
      </c>
      <c r="AY285" s="19" t="s">
        <v>408</v>
      </c>
      <c r="BE285" s="150">
        <f t="shared" si="84"/>
        <v>0</v>
      </c>
      <c r="BF285" s="150">
        <f t="shared" si="85"/>
        <v>0</v>
      </c>
      <c r="BG285" s="150">
        <f t="shared" si="86"/>
        <v>0</v>
      </c>
      <c r="BH285" s="150">
        <f t="shared" si="87"/>
        <v>0</v>
      </c>
      <c r="BI285" s="150">
        <f t="shared" si="88"/>
        <v>0</v>
      </c>
      <c r="BJ285" s="19" t="s">
        <v>76</v>
      </c>
      <c r="BK285" s="150">
        <f t="shared" si="89"/>
        <v>0</v>
      </c>
      <c r="BL285" s="19" t="s">
        <v>3700</v>
      </c>
      <c r="BM285" s="149" t="s">
        <v>4881</v>
      </c>
    </row>
    <row r="286" spans="2:65" s="1" customFormat="1" ht="16.5" customHeight="1">
      <c r="B286" s="137"/>
      <c r="C286" s="138" t="s">
        <v>1515</v>
      </c>
      <c r="D286" s="138" t="s">
        <v>411</v>
      </c>
      <c r="E286" s="139" t="s">
        <v>4882</v>
      </c>
      <c r="F286" s="140" t="s">
        <v>4883</v>
      </c>
      <c r="G286" s="141" t="s">
        <v>650</v>
      </c>
      <c r="H286" s="142">
        <v>220</v>
      </c>
      <c r="I286" s="143"/>
      <c r="J286" s="144">
        <f t="shared" si="80"/>
        <v>0</v>
      </c>
      <c r="K286" s="140" t="s">
        <v>665</v>
      </c>
      <c r="L286" s="34"/>
      <c r="M286" s="145" t="s">
        <v>3</v>
      </c>
      <c r="N286" s="146" t="s">
        <v>43</v>
      </c>
      <c r="P286" s="147">
        <f t="shared" si="81"/>
        <v>0</v>
      </c>
      <c r="Q286" s="147">
        <v>0</v>
      </c>
      <c r="R286" s="147">
        <f t="shared" si="82"/>
        <v>0</v>
      </c>
      <c r="S286" s="147">
        <v>0</v>
      </c>
      <c r="T286" s="148">
        <f t="shared" si="83"/>
        <v>0</v>
      </c>
      <c r="AR286" s="149" t="s">
        <v>3700</v>
      </c>
      <c r="AT286" s="149" t="s">
        <v>411</v>
      </c>
      <c r="AU286" s="149" t="s">
        <v>80</v>
      </c>
      <c r="AY286" s="19" t="s">
        <v>408</v>
      </c>
      <c r="BE286" s="150">
        <f t="shared" si="84"/>
        <v>0</v>
      </c>
      <c r="BF286" s="150">
        <f t="shared" si="85"/>
        <v>0</v>
      </c>
      <c r="BG286" s="150">
        <f t="shared" si="86"/>
        <v>0</v>
      </c>
      <c r="BH286" s="150">
        <f t="shared" si="87"/>
        <v>0</v>
      </c>
      <c r="BI286" s="150">
        <f t="shared" si="88"/>
        <v>0</v>
      </c>
      <c r="BJ286" s="19" t="s">
        <v>76</v>
      </c>
      <c r="BK286" s="150">
        <f t="shared" si="89"/>
        <v>0</v>
      </c>
      <c r="BL286" s="19" t="s">
        <v>3700</v>
      </c>
      <c r="BM286" s="149" t="s">
        <v>4884</v>
      </c>
    </row>
    <row r="287" spans="2:65" s="1" customFormat="1" ht="16.5" customHeight="1">
      <c r="B287" s="137"/>
      <c r="C287" s="138" t="s">
        <v>1521</v>
      </c>
      <c r="D287" s="138" t="s">
        <v>411</v>
      </c>
      <c r="E287" s="139" t="s">
        <v>4882</v>
      </c>
      <c r="F287" s="140" t="s">
        <v>4883</v>
      </c>
      <c r="G287" s="141" t="s">
        <v>650</v>
      </c>
      <c r="H287" s="142">
        <v>140</v>
      </c>
      <c r="I287" s="143"/>
      <c r="J287" s="144">
        <f t="shared" si="80"/>
        <v>0</v>
      </c>
      <c r="K287" s="140" t="s">
        <v>665</v>
      </c>
      <c r="L287" s="34"/>
      <c r="M287" s="145" t="s">
        <v>3</v>
      </c>
      <c r="N287" s="146" t="s">
        <v>43</v>
      </c>
      <c r="P287" s="147">
        <f t="shared" si="81"/>
        <v>0</v>
      </c>
      <c r="Q287" s="147">
        <v>0</v>
      </c>
      <c r="R287" s="147">
        <f t="shared" si="82"/>
        <v>0</v>
      </c>
      <c r="S287" s="147">
        <v>0</v>
      </c>
      <c r="T287" s="148">
        <f t="shared" si="83"/>
        <v>0</v>
      </c>
      <c r="AR287" s="149" t="s">
        <v>3700</v>
      </c>
      <c r="AT287" s="149" t="s">
        <v>411</v>
      </c>
      <c r="AU287" s="149" t="s">
        <v>80</v>
      </c>
      <c r="AY287" s="19" t="s">
        <v>408</v>
      </c>
      <c r="BE287" s="150">
        <f t="shared" si="84"/>
        <v>0</v>
      </c>
      <c r="BF287" s="150">
        <f t="shared" si="85"/>
        <v>0</v>
      </c>
      <c r="BG287" s="150">
        <f t="shared" si="86"/>
        <v>0</v>
      </c>
      <c r="BH287" s="150">
        <f t="shared" si="87"/>
        <v>0</v>
      </c>
      <c r="BI287" s="150">
        <f t="shared" si="88"/>
        <v>0</v>
      </c>
      <c r="BJ287" s="19" t="s">
        <v>76</v>
      </c>
      <c r="BK287" s="150">
        <f t="shared" si="89"/>
        <v>0</v>
      </c>
      <c r="BL287" s="19" t="s">
        <v>3700</v>
      </c>
      <c r="BM287" s="149" t="s">
        <v>4885</v>
      </c>
    </row>
    <row r="288" spans="2:65" s="1" customFormat="1" ht="16.5" customHeight="1">
      <c r="B288" s="137"/>
      <c r="C288" s="138" t="s">
        <v>1527</v>
      </c>
      <c r="D288" s="138" t="s">
        <v>411</v>
      </c>
      <c r="E288" s="139" t="s">
        <v>4886</v>
      </c>
      <c r="F288" s="140" t="s">
        <v>4887</v>
      </c>
      <c r="G288" s="141" t="s">
        <v>650</v>
      </c>
      <c r="H288" s="142">
        <v>15</v>
      </c>
      <c r="I288" s="143"/>
      <c r="J288" s="144">
        <f t="shared" si="80"/>
        <v>0</v>
      </c>
      <c r="K288" s="140" t="s">
        <v>665</v>
      </c>
      <c r="L288" s="34"/>
      <c r="M288" s="145" t="s">
        <v>3</v>
      </c>
      <c r="N288" s="146" t="s">
        <v>43</v>
      </c>
      <c r="P288" s="147">
        <f t="shared" si="81"/>
        <v>0</v>
      </c>
      <c r="Q288" s="147">
        <v>0</v>
      </c>
      <c r="R288" s="147">
        <f t="shared" si="82"/>
        <v>0</v>
      </c>
      <c r="S288" s="147">
        <v>0</v>
      </c>
      <c r="T288" s="148">
        <f t="shared" si="83"/>
        <v>0</v>
      </c>
      <c r="AR288" s="149" t="s">
        <v>3700</v>
      </c>
      <c r="AT288" s="149" t="s">
        <v>411</v>
      </c>
      <c r="AU288" s="149" t="s">
        <v>80</v>
      </c>
      <c r="AY288" s="19" t="s">
        <v>408</v>
      </c>
      <c r="BE288" s="150">
        <f t="shared" si="84"/>
        <v>0</v>
      </c>
      <c r="BF288" s="150">
        <f t="shared" si="85"/>
        <v>0</v>
      </c>
      <c r="BG288" s="150">
        <f t="shared" si="86"/>
        <v>0</v>
      </c>
      <c r="BH288" s="150">
        <f t="shared" si="87"/>
        <v>0</v>
      </c>
      <c r="BI288" s="150">
        <f t="shared" si="88"/>
        <v>0</v>
      </c>
      <c r="BJ288" s="19" t="s">
        <v>76</v>
      </c>
      <c r="BK288" s="150">
        <f t="shared" si="89"/>
        <v>0</v>
      </c>
      <c r="BL288" s="19" t="s">
        <v>3700</v>
      </c>
      <c r="BM288" s="149" t="s">
        <v>4888</v>
      </c>
    </row>
    <row r="289" spans="2:65" s="1" customFormat="1" ht="16.5" customHeight="1">
      <c r="B289" s="137"/>
      <c r="C289" s="138" t="s">
        <v>1532</v>
      </c>
      <c r="D289" s="138" t="s">
        <v>411</v>
      </c>
      <c r="E289" s="139" t="s">
        <v>4889</v>
      </c>
      <c r="F289" s="140" t="s">
        <v>4890</v>
      </c>
      <c r="G289" s="141" t="s">
        <v>650</v>
      </c>
      <c r="H289" s="142">
        <v>30</v>
      </c>
      <c r="I289" s="143"/>
      <c r="J289" s="144">
        <f t="shared" si="80"/>
        <v>0</v>
      </c>
      <c r="K289" s="140" t="s">
        <v>665</v>
      </c>
      <c r="L289" s="34"/>
      <c r="M289" s="145" t="s">
        <v>3</v>
      </c>
      <c r="N289" s="146" t="s">
        <v>43</v>
      </c>
      <c r="P289" s="147">
        <f t="shared" si="81"/>
        <v>0</v>
      </c>
      <c r="Q289" s="147">
        <v>0</v>
      </c>
      <c r="R289" s="147">
        <f t="shared" si="82"/>
        <v>0</v>
      </c>
      <c r="S289" s="147">
        <v>0</v>
      </c>
      <c r="T289" s="148">
        <f t="shared" si="83"/>
        <v>0</v>
      </c>
      <c r="AR289" s="149" t="s">
        <v>3700</v>
      </c>
      <c r="AT289" s="149" t="s">
        <v>411</v>
      </c>
      <c r="AU289" s="149" t="s">
        <v>80</v>
      </c>
      <c r="AY289" s="19" t="s">
        <v>408</v>
      </c>
      <c r="BE289" s="150">
        <f t="shared" si="84"/>
        <v>0</v>
      </c>
      <c r="BF289" s="150">
        <f t="shared" si="85"/>
        <v>0</v>
      </c>
      <c r="BG289" s="150">
        <f t="shared" si="86"/>
        <v>0</v>
      </c>
      <c r="BH289" s="150">
        <f t="shared" si="87"/>
        <v>0</v>
      </c>
      <c r="BI289" s="150">
        <f t="shared" si="88"/>
        <v>0</v>
      </c>
      <c r="BJ289" s="19" t="s">
        <v>76</v>
      </c>
      <c r="BK289" s="150">
        <f t="shared" si="89"/>
        <v>0</v>
      </c>
      <c r="BL289" s="19" t="s">
        <v>3700</v>
      </c>
      <c r="BM289" s="149" t="s">
        <v>4891</v>
      </c>
    </row>
    <row r="290" spans="2:65" s="1" customFormat="1" ht="16.5" customHeight="1">
      <c r="B290" s="137"/>
      <c r="C290" s="138" t="s">
        <v>1541</v>
      </c>
      <c r="D290" s="138" t="s">
        <v>411</v>
      </c>
      <c r="E290" s="139" t="s">
        <v>4892</v>
      </c>
      <c r="F290" s="140" t="s">
        <v>4893</v>
      </c>
      <c r="G290" s="141" t="s">
        <v>650</v>
      </c>
      <c r="H290" s="142">
        <v>450</v>
      </c>
      <c r="I290" s="143"/>
      <c r="J290" s="144">
        <f t="shared" si="80"/>
        <v>0</v>
      </c>
      <c r="K290" s="140" t="s">
        <v>665</v>
      </c>
      <c r="L290" s="34"/>
      <c r="M290" s="145" t="s">
        <v>3</v>
      </c>
      <c r="N290" s="146" t="s">
        <v>43</v>
      </c>
      <c r="P290" s="147">
        <f t="shared" si="81"/>
        <v>0</v>
      </c>
      <c r="Q290" s="147">
        <v>0</v>
      </c>
      <c r="R290" s="147">
        <f t="shared" si="82"/>
        <v>0</v>
      </c>
      <c r="S290" s="147">
        <v>0</v>
      </c>
      <c r="T290" s="148">
        <f t="shared" si="83"/>
        <v>0</v>
      </c>
      <c r="AR290" s="149" t="s">
        <v>3700</v>
      </c>
      <c r="AT290" s="149" t="s">
        <v>411</v>
      </c>
      <c r="AU290" s="149" t="s">
        <v>80</v>
      </c>
      <c r="AY290" s="19" t="s">
        <v>408</v>
      </c>
      <c r="BE290" s="150">
        <f t="shared" si="84"/>
        <v>0</v>
      </c>
      <c r="BF290" s="150">
        <f t="shared" si="85"/>
        <v>0</v>
      </c>
      <c r="BG290" s="150">
        <f t="shared" si="86"/>
        <v>0</v>
      </c>
      <c r="BH290" s="150">
        <f t="shared" si="87"/>
        <v>0</v>
      </c>
      <c r="BI290" s="150">
        <f t="shared" si="88"/>
        <v>0</v>
      </c>
      <c r="BJ290" s="19" t="s">
        <v>76</v>
      </c>
      <c r="BK290" s="150">
        <f t="shared" si="89"/>
        <v>0</v>
      </c>
      <c r="BL290" s="19" t="s">
        <v>3700</v>
      </c>
      <c r="BM290" s="149" t="s">
        <v>4894</v>
      </c>
    </row>
    <row r="291" spans="2:65" s="1" customFormat="1" ht="16.5" customHeight="1">
      <c r="B291" s="137"/>
      <c r="C291" s="138" t="s">
        <v>1547</v>
      </c>
      <c r="D291" s="138" t="s">
        <v>411</v>
      </c>
      <c r="E291" s="139" t="s">
        <v>4895</v>
      </c>
      <c r="F291" s="140" t="s">
        <v>4896</v>
      </c>
      <c r="G291" s="141" t="s">
        <v>664</v>
      </c>
      <c r="H291" s="142">
        <v>2</v>
      </c>
      <c r="I291" s="143"/>
      <c r="J291" s="144">
        <f t="shared" si="80"/>
        <v>0</v>
      </c>
      <c r="K291" s="140" t="s">
        <v>665</v>
      </c>
      <c r="L291" s="34"/>
      <c r="M291" s="145" t="s">
        <v>3</v>
      </c>
      <c r="N291" s="146" t="s">
        <v>43</v>
      </c>
      <c r="P291" s="147">
        <f t="shared" si="81"/>
        <v>0</v>
      </c>
      <c r="Q291" s="147">
        <v>0</v>
      </c>
      <c r="R291" s="147">
        <f t="shared" si="82"/>
        <v>0</v>
      </c>
      <c r="S291" s="147">
        <v>0</v>
      </c>
      <c r="T291" s="148">
        <f t="shared" si="83"/>
        <v>0</v>
      </c>
      <c r="AR291" s="149" t="s">
        <v>3700</v>
      </c>
      <c r="AT291" s="149" t="s">
        <v>411</v>
      </c>
      <c r="AU291" s="149" t="s">
        <v>80</v>
      </c>
      <c r="AY291" s="19" t="s">
        <v>408</v>
      </c>
      <c r="BE291" s="150">
        <f t="shared" si="84"/>
        <v>0</v>
      </c>
      <c r="BF291" s="150">
        <f t="shared" si="85"/>
        <v>0</v>
      </c>
      <c r="BG291" s="150">
        <f t="shared" si="86"/>
        <v>0</v>
      </c>
      <c r="BH291" s="150">
        <f t="shared" si="87"/>
        <v>0</v>
      </c>
      <c r="BI291" s="150">
        <f t="shared" si="88"/>
        <v>0</v>
      </c>
      <c r="BJ291" s="19" t="s">
        <v>76</v>
      </c>
      <c r="BK291" s="150">
        <f t="shared" si="89"/>
        <v>0</v>
      </c>
      <c r="BL291" s="19" t="s">
        <v>3700</v>
      </c>
      <c r="BM291" s="149" t="s">
        <v>4897</v>
      </c>
    </row>
    <row r="292" spans="2:65" s="1" customFormat="1" ht="16.5" customHeight="1">
      <c r="B292" s="137"/>
      <c r="C292" s="138" t="s">
        <v>1552</v>
      </c>
      <c r="D292" s="138" t="s">
        <v>411</v>
      </c>
      <c r="E292" s="139" t="s">
        <v>4898</v>
      </c>
      <c r="F292" s="140" t="s">
        <v>4899</v>
      </c>
      <c r="G292" s="141" t="s">
        <v>664</v>
      </c>
      <c r="H292" s="142">
        <v>5</v>
      </c>
      <c r="I292" s="143"/>
      <c r="J292" s="144">
        <f t="shared" si="80"/>
        <v>0</v>
      </c>
      <c r="K292" s="140" t="s">
        <v>665</v>
      </c>
      <c r="L292" s="34"/>
      <c r="M292" s="145" t="s">
        <v>3</v>
      </c>
      <c r="N292" s="146" t="s">
        <v>43</v>
      </c>
      <c r="P292" s="147">
        <f t="shared" si="81"/>
        <v>0</v>
      </c>
      <c r="Q292" s="147">
        <v>0</v>
      </c>
      <c r="R292" s="147">
        <f t="shared" si="82"/>
        <v>0</v>
      </c>
      <c r="S292" s="147">
        <v>0</v>
      </c>
      <c r="T292" s="148">
        <f t="shared" si="83"/>
        <v>0</v>
      </c>
      <c r="AR292" s="149" t="s">
        <v>3700</v>
      </c>
      <c r="AT292" s="149" t="s">
        <v>411</v>
      </c>
      <c r="AU292" s="149" t="s">
        <v>80</v>
      </c>
      <c r="AY292" s="19" t="s">
        <v>408</v>
      </c>
      <c r="BE292" s="150">
        <f t="shared" si="84"/>
        <v>0</v>
      </c>
      <c r="BF292" s="150">
        <f t="shared" si="85"/>
        <v>0</v>
      </c>
      <c r="BG292" s="150">
        <f t="shared" si="86"/>
        <v>0</v>
      </c>
      <c r="BH292" s="150">
        <f t="shared" si="87"/>
        <v>0</v>
      </c>
      <c r="BI292" s="150">
        <f t="shared" si="88"/>
        <v>0</v>
      </c>
      <c r="BJ292" s="19" t="s">
        <v>76</v>
      </c>
      <c r="BK292" s="150">
        <f t="shared" si="89"/>
        <v>0</v>
      </c>
      <c r="BL292" s="19" t="s">
        <v>3700</v>
      </c>
      <c r="BM292" s="149" t="s">
        <v>4900</v>
      </c>
    </row>
    <row r="293" spans="2:65" s="1" customFormat="1" ht="16.5" customHeight="1">
      <c r="B293" s="137"/>
      <c r="C293" s="138" t="s">
        <v>1559</v>
      </c>
      <c r="D293" s="138" t="s">
        <v>411</v>
      </c>
      <c r="E293" s="139" t="s">
        <v>4901</v>
      </c>
      <c r="F293" s="140" t="s">
        <v>4902</v>
      </c>
      <c r="G293" s="141" t="s">
        <v>117</v>
      </c>
      <c r="H293" s="142">
        <v>2</v>
      </c>
      <c r="I293" s="143"/>
      <c r="J293" s="144">
        <f t="shared" si="80"/>
        <v>0</v>
      </c>
      <c r="K293" s="140" t="s">
        <v>665</v>
      </c>
      <c r="L293" s="34"/>
      <c r="M293" s="145" t="s">
        <v>3</v>
      </c>
      <c r="N293" s="146" t="s">
        <v>43</v>
      </c>
      <c r="P293" s="147">
        <f t="shared" si="81"/>
        <v>0</v>
      </c>
      <c r="Q293" s="147">
        <v>0</v>
      </c>
      <c r="R293" s="147">
        <f t="shared" si="82"/>
        <v>0</v>
      </c>
      <c r="S293" s="147">
        <v>0</v>
      </c>
      <c r="T293" s="148">
        <f t="shared" si="83"/>
        <v>0</v>
      </c>
      <c r="AR293" s="149" t="s">
        <v>3700</v>
      </c>
      <c r="AT293" s="149" t="s">
        <v>411</v>
      </c>
      <c r="AU293" s="149" t="s">
        <v>80</v>
      </c>
      <c r="AY293" s="19" t="s">
        <v>408</v>
      </c>
      <c r="BE293" s="150">
        <f t="shared" si="84"/>
        <v>0</v>
      </c>
      <c r="BF293" s="150">
        <f t="shared" si="85"/>
        <v>0</v>
      </c>
      <c r="BG293" s="150">
        <f t="shared" si="86"/>
        <v>0</v>
      </c>
      <c r="BH293" s="150">
        <f t="shared" si="87"/>
        <v>0</v>
      </c>
      <c r="BI293" s="150">
        <f t="shared" si="88"/>
        <v>0</v>
      </c>
      <c r="BJ293" s="19" t="s">
        <v>76</v>
      </c>
      <c r="BK293" s="150">
        <f t="shared" si="89"/>
        <v>0</v>
      </c>
      <c r="BL293" s="19" t="s">
        <v>3700</v>
      </c>
      <c r="BM293" s="149" t="s">
        <v>4903</v>
      </c>
    </row>
    <row r="294" spans="2:65" s="1" customFormat="1" ht="16.5" customHeight="1">
      <c r="B294" s="137"/>
      <c r="C294" s="138" t="s">
        <v>1567</v>
      </c>
      <c r="D294" s="138" t="s">
        <v>411</v>
      </c>
      <c r="E294" s="139" t="s">
        <v>4904</v>
      </c>
      <c r="F294" s="140" t="s">
        <v>4905</v>
      </c>
      <c r="G294" s="141" t="s">
        <v>664</v>
      </c>
      <c r="H294" s="142">
        <v>300</v>
      </c>
      <c r="I294" s="143"/>
      <c r="J294" s="144">
        <f t="shared" si="80"/>
        <v>0</v>
      </c>
      <c r="K294" s="140" t="s">
        <v>665</v>
      </c>
      <c r="L294" s="34"/>
      <c r="M294" s="145" t="s">
        <v>3</v>
      </c>
      <c r="N294" s="146" t="s">
        <v>43</v>
      </c>
      <c r="P294" s="147">
        <f t="shared" si="81"/>
        <v>0</v>
      </c>
      <c r="Q294" s="147">
        <v>0</v>
      </c>
      <c r="R294" s="147">
        <f t="shared" si="82"/>
        <v>0</v>
      </c>
      <c r="S294" s="147">
        <v>0</v>
      </c>
      <c r="T294" s="148">
        <f t="shared" si="83"/>
        <v>0</v>
      </c>
      <c r="AR294" s="149" t="s">
        <v>3700</v>
      </c>
      <c r="AT294" s="149" t="s">
        <v>411</v>
      </c>
      <c r="AU294" s="149" t="s">
        <v>80</v>
      </c>
      <c r="AY294" s="19" t="s">
        <v>408</v>
      </c>
      <c r="BE294" s="150">
        <f t="shared" si="84"/>
        <v>0</v>
      </c>
      <c r="BF294" s="150">
        <f t="shared" si="85"/>
        <v>0</v>
      </c>
      <c r="BG294" s="150">
        <f t="shared" si="86"/>
        <v>0</v>
      </c>
      <c r="BH294" s="150">
        <f t="shared" si="87"/>
        <v>0</v>
      </c>
      <c r="BI294" s="150">
        <f t="shared" si="88"/>
        <v>0</v>
      </c>
      <c r="BJ294" s="19" t="s">
        <v>76</v>
      </c>
      <c r="BK294" s="150">
        <f t="shared" si="89"/>
        <v>0</v>
      </c>
      <c r="BL294" s="19" t="s">
        <v>3700</v>
      </c>
      <c r="BM294" s="149" t="s">
        <v>4906</v>
      </c>
    </row>
    <row r="295" spans="2:65" s="11" customFormat="1" ht="22.8" customHeight="1">
      <c r="B295" s="125"/>
      <c r="D295" s="126" t="s">
        <v>71</v>
      </c>
      <c r="E295" s="135" t="s">
        <v>678</v>
      </c>
      <c r="F295" s="135" t="s">
        <v>4657</v>
      </c>
      <c r="I295" s="128"/>
      <c r="J295" s="136">
        <f>BK295</f>
        <v>0</v>
      </c>
      <c r="L295" s="125"/>
      <c r="M295" s="130"/>
      <c r="P295" s="131">
        <f>SUM(P296:P306)</f>
        <v>0</v>
      </c>
      <c r="R295" s="131">
        <f>SUM(R296:R306)</f>
        <v>0</v>
      </c>
      <c r="T295" s="132">
        <f>SUM(T296:T306)</f>
        <v>0</v>
      </c>
      <c r="AR295" s="126" t="s">
        <v>415</v>
      </c>
      <c r="AT295" s="133" t="s">
        <v>71</v>
      </c>
      <c r="AU295" s="133" t="s">
        <v>76</v>
      </c>
      <c r="AY295" s="126" t="s">
        <v>408</v>
      </c>
      <c r="BK295" s="134">
        <f>SUM(BK296:BK306)</f>
        <v>0</v>
      </c>
    </row>
    <row r="296" spans="2:65" s="1" customFormat="1" ht="16.5" customHeight="1">
      <c r="B296" s="137"/>
      <c r="C296" s="138" t="s">
        <v>1572</v>
      </c>
      <c r="D296" s="138" t="s">
        <v>411</v>
      </c>
      <c r="E296" s="139" t="s">
        <v>4907</v>
      </c>
      <c r="F296" s="140" t="s">
        <v>4908</v>
      </c>
      <c r="G296" s="141" t="s">
        <v>650</v>
      </c>
      <c r="H296" s="142">
        <v>32</v>
      </c>
      <c r="I296" s="143"/>
      <c r="J296" s="144">
        <f>ROUND(I296*H296,2)</f>
        <v>0</v>
      </c>
      <c r="K296" s="140" t="s">
        <v>414</v>
      </c>
      <c r="L296" s="34"/>
      <c r="M296" s="145" t="s">
        <v>3</v>
      </c>
      <c r="N296" s="146" t="s">
        <v>43</v>
      </c>
      <c r="P296" s="147">
        <f>O296*H296</f>
        <v>0</v>
      </c>
      <c r="Q296" s="147">
        <v>0</v>
      </c>
      <c r="R296" s="147">
        <f>Q296*H296</f>
        <v>0</v>
      </c>
      <c r="S296" s="147">
        <v>0</v>
      </c>
      <c r="T296" s="148">
        <f>S296*H296</f>
        <v>0</v>
      </c>
      <c r="AR296" s="149" t="s">
        <v>3700</v>
      </c>
      <c r="AT296" s="149" t="s">
        <v>411</v>
      </c>
      <c r="AU296" s="149" t="s">
        <v>80</v>
      </c>
      <c r="AY296" s="19" t="s">
        <v>408</v>
      </c>
      <c r="BE296" s="150">
        <f>IF(N296="základní",J296,0)</f>
        <v>0</v>
      </c>
      <c r="BF296" s="150">
        <f>IF(N296="snížená",J296,0)</f>
        <v>0</v>
      </c>
      <c r="BG296" s="150">
        <f>IF(N296="zákl. přenesená",J296,0)</f>
        <v>0</v>
      </c>
      <c r="BH296" s="150">
        <f>IF(N296="sníž. přenesená",J296,0)</f>
        <v>0</v>
      </c>
      <c r="BI296" s="150">
        <f>IF(N296="nulová",J296,0)</f>
        <v>0</v>
      </c>
      <c r="BJ296" s="19" t="s">
        <v>76</v>
      </c>
      <c r="BK296" s="150">
        <f>ROUND(I296*H296,2)</f>
        <v>0</v>
      </c>
      <c r="BL296" s="19" t="s">
        <v>3700</v>
      </c>
      <c r="BM296" s="149" t="s">
        <v>4909</v>
      </c>
    </row>
    <row r="297" spans="2:65" s="1" customFormat="1">
      <c r="B297" s="34"/>
      <c r="D297" s="151" t="s">
        <v>417</v>
      </c>
      <c r="F297" s="152" t="s">
        <v>4910</v>
      </c>
      <c r="I297" s="153"/>
      <c r="L297" s="34"/>
      <c r="M297" s="154"/>
      <c r="T297" s="55"/>
      <c r="AT297" s="19" t="s">
        <v>417</v>
      </c>
      <c r="AU297" s="19" t="s">
        <v>80</v>
      </c>
    </row>
    <row r="298" spans="2:65" s="1" customFormat="1" ht="24.15" customHeight="1">
      <c r="B298" s="137"/>
      <c r="C298" s="138" t="s">
        <v>1577</v>
      </c>
      <c r="D298" s="138" t="s">
        <v>411</v>
      </c>
      <c r="E298" s="139" t="s">
        <v>4911</v>
      </c>
      <c r="F298" s="140" t="s">
        <v>4912</v>
      </c>
      <c r="G298" s="141" t="s">
        <v>658</v>
      </c>
      <c r="H298" s="142">
        <v>14.4</v>
      </c>
      <c r="I298" s="143"/>
      <c r="J298" s="144">
        <f>ROUND(I298*H298,2)</f>
        <v>0</v>
      </c>
      <c r="K298" s="140" t="s">
        <v>414</v>
      </c>
      <c r="L298" s="34"/>
      <c r="M298" s="145" t="s">
        <v>3</v>
      </c>
      <c r="N298" s="146" t="s">
        <v>43</v>
      </c>
      <c r="P298" s="147">
        <f>O298*H298</f>
        <v>0</v>
      </c>
      <c r="Q298" s="147">
        <v>0</v>
      </c>
      <c r="R298" s="147">
        <f>Q298*H298</f>
        <v>0</v>
      </c>
      <c r="S298" s="147">
        <v>0</v>
      </c>
      <c r="T298" s="148">
        <f>S298*H298</f>
        <v>0</v>
      </c>
      <c r="AR298" s="149" t="s">
        <v>3700</v>
      </c>
      <c r="AT298" s="149" t="s">
        <v>411</v>
      </c>
      <c r="AU298" s="149" t="s">
        <v>80</v>
      </c>
      <c r="AY298" s="19" t="s">
        <v>408</v>
      </c>
      <c r="BE298" s="150">
        <f>IF(N298="základní",J298,0)</f>
        <v>0</v>
      </c>
      <c r="BF298" s="150">
        <f>IF(N298="snížená",J298,0)</f>
        <v>0</v>
      </c>
      <c r="BG298" s="150">
        <f>IF(N298="zákl. přenesená",J298,0)</f>
        <v>0</v>
      </c>
      <c r="BH298" s="150">
        <f>IF(N298="sníž. přenesená",J298,0)</f>
        <v>0</v>
      </c>
      <c r="BI298" s="150">
        <f>IF(N298="nulová",J298,0)</f>
        <v>0</v>
      </c>
      <c r="BJ298" s="19" t="s">
        <v>76</v>
      </c>
      <c r="BK298" s="150">
        <f>ROUND(I298*H298,2)</f>
        <v>0</v>
      </c>
      <c r="BL298" s="19" t="s">
        <v>3700</v>
      </c>
      <c r="BM298" s="149" t="s">
        <v>4913</v>
      </c>
    </row>
    <row r="299" spans="2:65" s="1" customFormat="1">
      <c r="B299" s="34"/>
      <c r="D299" s="151" t="s">
        <v>417</v>
      </c>
      <c r="F299" s="152" t="s">
        <v>4914</v>
      </c>
      <c r="I299" s="153"/>
      <c r="L299" s="34"/>
      <c r="M299" s="154"/>
      <c r="T299" s="55"/>
      <c r="AT299" s="19" t="s">
        <v>417</v>
      </c>
      <c r="AU299" s="19" t="s">
        <v>80</v>
      </c>
    </row>
    <row r="300" spans="2:65" s="1" customFormat="1" ht="16.5" customHeight="1">
      <c r="B300" s="137"/>
      <c r="C300" s="138" t="s">
        <v>1585</v>
      </c>
      <c r="D300" s="138" t="s">
        <v>411</v>
      </c>
      <c r="E300" s="139" t="s">
        <v>4915</v>
      </c>
      <c r="F300" s="140" t="s">
        <v>4916</v>
      </c>
      <c r="G300" s="141" t="s">
        <v>664</v>
      </c>
      <c r="H300" s="142">
        <v>2</v>
      </c>
      <c r="I300" s="143"/>
      <c r="J300" s="144">
        <f>ROUND(I300*H300,2)</f>
        <v>0</v>
      </c>
      <c r="K300" s="140" t="s">
        <v>414</v>
      </c>
      <c r="L300" s="34"/>
      <c r="M300" s="145" t="s">
        <v>3</v>
      </c>
      <c r="N300" s="146" t="s">
        <v>43</v>
      </c>
      <c r="P300" s="147">
        <f>O300*H300</f>
        <v>0</v>
      </c>
      <c r="Q300" s="147">
        <v>0</v>
      </c>
      <c r="R300" s="147">
        <f>Q300*H300</f>
        <v>0</v>
      </c>
      <c r="S300" s="147">
        <v>0</v>
      </c>
      <c r="T300" s="148">
        <f>S300*H300</f>
        <v>0</v>
      </c>
      <c r="AR300" s="149" t="s">
        <v>3700</v>
      </c>
      <c r="AT300" s="149" t="s">
        <v>411</v>
      </c>
      <c r="AU300" s="149" t="s">
        <v>80</v>
      </c>
      <c r="AY300" s="19" t="s">
        <v>408</v>
      </c>
      <c r="BE300" s="150">
        <f>IF(N300="základní",J300,0)</f>
        <v>0</v>
      </c>
      <c r="BF300" s="150">
        <f>IF(N300="snížená",J300,0)</f>
        <v>0</v>
      </c>
      <c r="BG300" s="150">
        <f>IF(N300="zákl. přenesená",J300,0)</f>
        <v>0</v>
      </c>
      <c r="BH300" s="150">
        <f>IF(N300="sníž. přenesená",J300,0)</f>
        <v>0</v>
      </c>
      <c r="BI300" s="150">
        <f>IF(N300="nulová",J300,0)</f>
        <v>0</v>
      </c>
      <c r="BJ300" s="19" t="s">
        <v>76</v>
      </c>
      <c r="BK300" s="150">
        <f>ROUND(I300*H300,2)</f>
        <v>0</v>
      </c>
      <c r="BL300" s="19" t="s">
        <v>3700</v>
      </c>
      <c r="BM300" s="149" t="s">
        <v>4917</v>
      </c>
    </row>
    <row r="301" spans="2:65" s="1" customFormat="1">
      <c r="B301" s="34"/>
      <c r="D301" s="151" t="s">
        <v>417</v>
      </c>
      <c r="F301" s="152" t="s">
        <v>4918</v>
      </c>
      <c r="I301" s="153"/>
      <c r="L301" s="34"/>
      <c r="M301" s="154"/>
      <c r="T301" s="55"/>
      <c r="AT301" s="19" t="s">
        <v>417</v>
      </c>
      <c r="AU301" s="19" t="s">
        <v>80</v>
      </c>
    </row>
    <row r="302" spans="2:65" s="1" customFormat="1" ht="16.5" customHeight="1">
      <c r="B302" s="137"/>
      <c r="C302" s="138" t="s">
        <v>1590</v>
      </c>
      <c r="D302" s="138" t="s">
        <v>411</v>
      </c>
      <c r="E302" s="139" t="s">
        <v>4919</v>
      </c>
      <c r="F302" s="140" t="s">
        <v>4920</v>
      </c>
      <c r="G302" s="141" t="s">
        <v>664</v>
      </c>
      <c r="H302" s="142">
        <v>4</v>
      </c>
      <c r="I302" s="143"/>
      <c r="J302" s="144">
        <f>ROUND(I302*H302,2)</f>
        <v>0</v>
      </c>
      <c r="K302" s="140" t="s">
        <v>414</v>
      </c>
      <c r="L302" s="34"/>
      <c r="M302" s="145" t="s">
        <v>3</v>
      </c>
      <c r="N302" s="146" t="s">
        <v>43</v>
      </c>
      <c r="P302" s="147">
        <f>O302*H302</f>
        <v>0</v>
      </c>
      <c r="Q302" s="147">
        <v>0</v>
      </c>
      <c r="R302" s="147">
        <f>Q302*H302</f>
        <v>0</v>
      </c>
      <c r="S302" s="147">
        <v>0</v>
      </c>
      <c r="T302" s="148">
        <f>S302*H302</f>
        <v>0</v>
      </c>
      <c r="AR302" s="149" t="s">
        <v>3700</v>
      </c>
      <c r="AT302" s="149" t="s">
        <v>411</v>
      </c>
      <c r="AU302" s="149" t="s">
        <v>80</v>
      </c>
      <c r="AY302" s="19" t="s">
        <v>408</v>
      </c>
      <c r="BE302" s="150">
        <f>IF(N302="základní",J302,0)</f>
        <v>0</v>
      </c>
      <c r="BF302" s="150">
        <f>IF(N302="snížená",J302,0)</f>
        <v>0</v>
      </c>
      <c r="BG302" s="150">
        <f>IF(N302="zákl. přenesená",J302,0)</f>
        <v>0</v>
      </c>
      <c r="BH302" s="150">
        <f>IF(N302="sníž. přenesená",J302,0)</f>
        <v>0</v>
      </c>
      <c r="BI302" s="150">
        <f>IF(N302="nulová",J302,0)</f>
        <v>0</v>
      </c>
      <c r="BJ302" s="19" t="s">
        <v>76</v>
      </c>
      <c r="BK302" s="150">
        <f>ROUND(I302*H302,2)</f>
        <v>0</v>
      </c>
      <c r="BL302" s="19" t="s">
        <v>3700</v>
      </c>
      <c r="BM302" s="149" t="s">
        <v>4921</v>
      </c>
    </row>
    <row r="303" spans="2:65" s="1" customFormat="1">
      <c r="B303" s="34"/>
      <c r="D303" s="151" t="s">
        <v>417</v>
      </c>
      <c r="F303" s="152" t="s">
        <v>4922</v>
      </c>
      <c r="I303" s="153"/>
      <c r="L303" s="34"/>
      <c r="M303" s="154"/>
      <c r="T303" s="55"/>
      <c r="AT303" s="19" t="s">
        <v>417</v>
      </c>
      <c r="AU303" s="19" t="s">
        <v>80</v>
      </c>
    </row>
    <row r="304" spans="2:65" s="1" customFormat="1" ht="21.75" customHeight="1">
      <c r="B304" s="137"/>
      <c r="C304" s="138" t="s">
        <v>1597</v>
      </c>
      <c r="D304" s="138" t="s">
        <v>411</v>
      </c>
      <c r="E304" s="139" t="s">
        <v>4923</v>
      </c>
      <c r="F304" s="140" t="s">
        <v>4924</v>
      </c>
      <c r="G304" s="141" t="s">
        <v>664</v>
      </c>
      <c r="H304" s="142">
        <v>2</v>
      </c>
      <c r="I304" s="143"/>
      <c r="J304" s="144">
        <f>ROUND(I304*H304,2)</f>
        <v>0</v>
      </c>
      <c r="K304" s="140" t="s">
        <v>665</v>
      </c>
      <c r="L304" s="34"/>
      <c r="M304" s="145" t="s">
        <v>3</v>
      </c>
      <c r="N304" s="146" t="s">
        <v>43</v>
      </c>
      <c r="P304" s="147">
        <f>O304*H304</f>
        <v>0</v>
      </c>
      <c r="Q304" s="147">
        <v>0</v>
      </c>
      <c r="R304" s="147">
        <f>Q304*H304</f>
        <v>0</v>
      </c>
      <c r="S304" s="147">
        <v>0</v>
      </c>
      <c r="T304" s="148">
        <f>S304*H304</f>
        <v>0</v>
      </c>
      <c r="AR304" s="149" t="s">
        <v>3700</v>
      </c>
      <c r="AT304" s="149" t="s">
        <v>411</v>
      </c>
      <c r="AU304" s="149" t="s">
        <v>80</v>
      </c>
      <c r="AY304" s="19" t="s">
        <v>408</v>
      </c>
      <c r="BE304" s="150">
        <f>IF(N304="základní",J304,0)</f>
        <v>0</v>
      </c>
      <c r="BF304" s="150">
        <f>IF(N304="snížená",J304,0)</f>
        <v>0</v>
      </c>
      <c r="BG304" s="150">
        <f>IF(N304="zákl. přenesená",J304,0)</f>
        <v>0</v>
      </c>
      <c r="BH304" s="150">
        <f>IF(N304="sníž. přenesená",J304,0)</f>
        <v>0</v>
      </c>
      <c r="BI304" s="150">
        <f>IF(N304="nulová",J304,0)</f>
        <v>0</v>
      </c>
      <c r="BJ304" s="19" t="s">
        <v>76</v>
      </c>
      <c r="BK304" s="150">
        <f>ROUND(I304*H304,2)</f>
        <v>0</v>
      </c>
      <c r="BL304" s="19" t="s">
        <v>3700</v>
      </c>
      <c r="BM304" s="149" t="s">
        <v>4925</v>
      </c>
    </row>
    <row r="305" spans="2:65" s="1" customFormat="1" ht="16.5" customHeight="1">
      <c r="B305" s="137"/>
      <c r="C305" s="138" t="s">
        <v>1604</v>
      </c>
      <c r="D305" s="138" t="s">
        <v>411</v>
      </c>
      <c r="E305" s="139" t="s">
        <v>4926</v>
      </c>
      <c r="F305" s="140" t="s">
        <v>4927</v>
      </c>
      <c r="G305" s="141" t="s">
        <v>664</v>
      </c>
      <c r="H305" s="142">
        <v>2</v>
      </c>
      <c r="I305" s="143"/>
      <c r="J305" s="144">
        <f>ROUND(I305*H305,2)</f>
        <v>0</v>
      </c>
      <c r="K305" s="140" t="s">
        <v>414</v>
      </c>
      <c r="L305" s="34"/>
      <c r="M305" s="145" t="s">
        <v>3</v>
      </c>
      <c r="N305" s="146" t="s">
        <v>43</v>
      </c>
      <c r="P305" s="147">
        <f>O305*H305</f>
        <v>0</v>
      </c>
      <c r="Q305" s="147">
        <v>0</v>
      </c>
      <c r="R305" s="147">
        <f>Q305*H305</f>
        <v>0</v>
      </c>
      <c r="S305" s="147">
        <v>0</v>
      </c>
      <c r="T305" s="148">
        <f>S305*H305</f>
        <v>0</v>
      </c>
      <c r="AR305" s="149" t="s">
        <v>3700</v>
      </c>
      <c r="AT305" s="149" t="s">
        <v>411</v>
      </c>
      <c r="AU305" s="149" t="s">
        <v>80</v>
      </c>
      <c r="AY305" s="19" t="s">
        <v>408</v>
      </c>
      <c r="BE305" s="150">
        <f>IF(N305="základní",J305,0)</f>
        <v>0</v>
      </c>
      <c r="BF305" s="150">
        <f>IF(N305="snížená",J305,0)</f>
        <v>0</v>
      </c>
      <c r="BG305" s="150">
        <f>IF(N305="zákl. přenesená",J305,0)</f>
        <v>0</v>
      </c>
      <c r="BH305" s="150">
        <f>IF(N305="sníž. přenesená",J305,0)</f>
        <v>0</v>
      </c>
      <c r="BI305" s="150">
        <f>IF(N305="nulová",J305,0)</f>
        <v>0</v>
      </c>
      <c r="BJ305" s="19" t="s">
        <v>76</v>
      </c>
      <c r="BK305" s="150">
        <f>ROUND(I305*H305,2)</f>
        <v>0</v>
      </c>
      <c r="BL305" s="19" t="s">
        <v>3700</v>
      </c>
      <c r="BM305" s="149" t="s">
        <v>4928</v>
      </c>
    </row>
    <row r="306" spans="2:65" s="1" customFormat="1">
      <c r="B306" s="34"/>
      <c r="D306" s="151" t="s">
        <v>417</v>
      </c>
      <c r="F306" s="152" t="s">
        <v>4929</v>
      </c>
      <c r="I306" s="153"/>
      <c r="L306" s="34"/>
      <c r="M306" s="154"/>
      <c r="T306" s="55"/>
      <c r="AT306" s="19" t="s">
        <v>417</v>
      </c>
      <c r="AU306" s="19" t="s">
        <v>80</v>
      </c>
    </row>
    <row r="307" spans="2:65" s="11" customFormat="1" ht="22.8" customHeight="1">
      <c r="B307" s="125"/>
      <c r="D307" s="126" t="s">
        <v>71</v>
      </c>
      <c r="E307" s="135" t="s">
        <v>683</v>
      </c>
      <c r="F307" s="135" t="s">
        <v>4688</v>
      </c>
      <c r="I307" s="128"/>
      <c r="J307" s="136">
        <f>BK307</f>
        <v>0</v>
      </c>
      <c r="L307" s="125"/>
      <c r="M307" s="130"/>
      <c r="P307" s="131">
        <f>SUM(P308:P312)</f>
        <v>0</v>
      </c>
      <c r="R307" s="131">
        <f>SUM(R308:R312)</f>
        <v>0</v>
      </c>
      <c r="T307" s="132">
        <f>SUM(T308:T312)</f>
        <v>0</v>
      </c>
      <c r="AR307" s="126" t="s">
        <v>415</v>
      </c>
      <c r="AT307" s="133" t="s">
        <v>71</v>
      </c>
      <c r="AU307" s="133" t="s">
        <v>76</v>
      </c>
      <c r="AY307" s="126" t="s">
        <v>408</v>
      </c>
      <c r="BK307" s="134">
        <f>SUM(BK308:BK312)</f>
        <v>0</v>
      </c>
    </row>
    <row r="308" spans="2:65" s="1" customFormat="1" ht="24.15" customHeight="1">
      <c r="B308" s="137"/>
      <c r="C308" s="138" t="s">
        <v>1609</v>
      </c>
      <c r="D308" s="138" t="s">
        <v>411</v>
      </c>
      <c r="E308" s="139" t="s">
        <v>4930</v>
      </c>
      <c r="F308" s="140" t="s">
        <v>4931</v>
      </c>
      <c r="G308" s="141" t="s">
        <v>650</v>
      </c>
      <c r="H308" s="142">
        <v>1100</v>
      </c>
      <c r="I308" s="143"/>
      <c r="J308" s="144">
        <f>ROUND(I308*H308,2)</f>
        <v>0</v>
      </c>
      <c r="K308" s="140" t="s">
        <v>665</v>
      </c>
      <c r="L308" s="34"/>
      <c r="M308" s="145" t="s">
        <v>3</v>
      </c>
      <c r="N308" s="146" t="s">
        <v>43</v>
      </c>
      <c r="P308" s="147">
        <f>O308*H308</f>
        <v>0</v>
      </c>
      <c r="Q308" s="147">
        <v>0</v>
      </c>
      <c r="R308" s="147">
        <f>Q308*H308</f>
        <v>0</v>
      </c>
      <c r="S308" s="147">
        <v>0</v>
      </c>
      <c r="T308" s="148">
        <f>S308*H308</f>
        <v>0</v>
      </c>
      <c r="AR308" s="149" t="s">
        <v>3700</v>
      </c>
      <c r="AT308" s="149" t="s">
        <v>411</v>
      </c>
      <c r="AU308" s="149" t="s">
        <v>80</v>
      </c>
      <c r="AY308" s="19" t="s">
        <v>408</v>
      </c>
      <c r="BE308" s="150">
        <f>IF(N308="základní",J308,0)</f>
        <v>0</v>
      </c>
      <c r="BF308" s="150">
        <f>IF(N308="snížená",J308,0)</f>
        <v>0</v>
      </c>
      <c r="BG308" s="150">
        <f>IF(N308="zákl. přenesená",J308,0)</f>
        <v>0</v>
      </c>
      <c r="BH308" s="150">
        <f>IF(N308="sníž. přenesená",J308,0)</f>
        <v>0</v>
      </c>
      <c r="BI308" s="150">
        <f>IF(N308="nulová",J308,0)</f>
        <v>0</v>
      </c>
      <c r="BJ308" s="19" t="s">
        <v>76</v>
      </c>
      <c r="BK308" s="150">
        <f>ROUND(I308*H308,2)</f>
        <v>0</v>
      </c>
      <c r="BL308" s="19" t="s">
        <v>3700</v>
      </c>
      <c r="BM308" s="149" t="s">
        <v>4932</v>
      </c>
    </row>
    <row r="309" spans="2:65" s="1" customFormat="1" ht="21.75" customHeight="1">
      <c r="B309" s="137"/>
      <c r="C309" s="138" t="s">
        <v>1615</v>
      </c>
      <c r="D309" s="138" t="s">
        <v>411</v>
      </c>
      <c r="E309" s="139" t="s">
        <v>4933</v>
      </c>
      <c r="F309" s="140" t="s">
        <v>4934</v>
      </c>
      <c r="G309" s="141" t="s">
        <v>664</v>
      </c>
      <c r="H309" s="142">
        <v>1</v>
      </c>
      <c r="I309" s="143"/>
      <c r="J309" s="144">
        <f>ROUND(I309*H309,2)</f>
        <v>0</v>
      </c>
      <c r="K309" s="140" t="s">
        <v>665</v>
      </c>
      <c r="L309" s="34"/>
      <c r="M309" s="145" t="s">
        <v>3</v>
      </c>
      <c r="N309" s="146" t="s">
        <v>43</v>
      </c>
      <c r="P309" s="147">
        <f>O309*H309</f>
        <v>0</v>
      </c>
      <c r="Q309" s="147">
        <v>0</v>
      </c>
      <c r="R309" s="147">
        <f>Q309*H309</f>
        <v>0</v>
      </c>
      <c r="S309" s="147">
        <v>0</v>
      </c>
      <c r="T309" s="148">
        <f>S309*H309</f>
        <v>0</v>
      </c>
      <c r="AR309" s="149" t="s">
        <v>3700</v>
      </c>
      <c r="AT309" s="149" t="s">
        <v>411</v>
      </c>
      <c r="AU309" s="149" t="s">
        <v>80</v>
      </c>
      <c r="AY309" s="19" t="s">
        <v>408</v>
      </c>
      <c r="BE309" s="150">
        <f>IF(N309="základní",J309,0)</f>
        <v>0</v>
      </c>
      <c r="BF309" s="150">
        <f>IF(N309="snížená",J309,0)</f>
        <v>0</v>
      </c>
      <c r="BG309" s="150">
        <f>IF(N309="zákl. přenesená",J309,0)</f>
        <v>0</v>
      </c>
      <c r="BH309" s="150">
        <f>IF(N309="sníž. přenesená",J309,0)</f>
        <v>0</v>
      </c>
      <c r="BI309" s="150">
        <f>IF(N309="nulová",J309,0)</f>
        <v>0</v>
      </c>
      <c r="BJ309" s="19" t="s">
        <v>76</v>
      </c>
      <c r="BK309" s="150">
        <f>ROUND(I309*H309,2)</f>
        <v>0</v>
      </c>
      <c r="BL309" s="19" t="s">
        <v>3700</v>
      </c>
      <c r="BM309" s="149" t="s">
        <v>4935</v>
      </c>
    </row>
    <row r="310" spans="2:65" s="1" customFormat="1" ht="16.5" customHeight="1">
      <c r="B310" s="137"/>
      <c r="C310" s="138" t="s">
        <v>1620</v>
      </c>
      <c r="D310" s="138" t="s">
        <v>411</v>
      </c>
      <c r="E310" s="139" t="s">
        <v>4936</v>
      </c>
      <c r="F310" s="140" t="s">
        <v>4937</v>
      </c>
      <c r="G310" s="141" t="s">
        <v>664</v>
      </c>
      <c r="H310" s="142">
        <v>30</v>
      </c>
      <c r="I310" s="143"/>
      <c r="J310" s="144">
        <f>ROUND(I310*H310,2)</f>
        <v>0</v>
      </c>
      <c r="K310" s="140" t="s">
        <v>414</v>
      </c>
      <c r="L310" s="34"/>
      <c r="M310" s="145" t="s">
        <v>3</v>
      </c>
      <c r="N310" s="146" t="s">
        <v>43</v>
      </c>
      <c r="P310" s="147">
        <f>O310*H310</f>
        <v>0</v>
      </c>
      <c r="Q310" s="147">
        <v>0</v>
      </c>
      <c r="R310" s="147">
        <f>Q310*H310</f>
        <v>0</v>
      </c>
      <c r="S310" s="147">
        <v>0</v>
      </c>
      <c r="T310" s="148">
        <f>S310*H310</f>
        <v>0</v>
      </c>
      <c r="AR310" s="149" t="s">
        <v>3700</v>
      </c>
      <c r="AT310" s="149" t="s">
        <v>411</v>
      </c>
      <c r="AU310" s="149" t="s">
        <v>80</v>
      </c>
      <c r="AY310" s="19" t="s">
        <v>408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9" t="s">
        <v>76</v>
      </c>
      <c r="BK310" s="150">
        <f>ROUND(I310*H310,2)</f>
        <v>0</v>
      </c>
      <c r="BL310" s="19" t="s">
        <v>3700</v>
      </c>
      <c r="BM310" s="149" t="s">
        <v>4938</v>
      </c>
    </row>
    <row r="311" spans="2:65" s="1" customFormat="1">
      <c r="B311" s="34"/>
      <c r="D311" s="151" t="s">
        <v>417</v>
      </c>
      <c r="F311" s="152" t="s">
        <v>4939</v>
      </c>
      <c r="I311" s="153"/>
      <c r="L311" s="34"/>
      <c r="M311" s="154"/>
      <c r="T311" s="55"/>
      <c r="AT311" s="19" t="s">
        <v>417</v>
      </c>
      <c r="AU311" s="19" t="s">
        <v>80</v>
      </c>
    </row>
    <row r="312" spans="2:65" s="1" customFormat="1" ht="16.5" customHeight="1">
      <c r="B312" s="137"/>
      <c r="C312" s="138" t="s">
        <v>1625</v>
      </c>
      <c r="D312" s="138" t="s">
        <v>411</v>
      </c>
      <c r="E312" s="139" t="s">
        <v>4940</v>
      </c>
      <c r="F312" s="140" t="s">
        <v>4941</v>
      </c>
      <c r="G312" s="141" t="s">
        <v>664</v>
      </c>
      <c r="H312" s="142">
        <v>10</v>
      </c>
      <c r="I312" s="143"/>
      <c r="J312" s="144">
        <f>ROUND(I312*H312,2)</f>
        <v>0</v>
      </c>
      <c r="K312" s="140" t="s">
        <v>665</v>
      </c>
      <c r="L312" s="34"/>
      <c r="M312" s="145" t="s">
        <v>3</v>
      </c>
      <c r="N312" s="146" t="s">
        <v>43</v>
      </c>
      <c r="P312" s="147">
        <f>O312*H312</f>
        <v>0</v>
      </c>
      <c r="Q312" s="147">
        <v>0</v>
      </c>
      <c r="R312" s="147">
        <f>Q312*H312</f>
        <v>0</v>
      </c>
      <c r="S312" s="147">
        <v>0</v>
      </c>
      <c r="T312" s="148">
        <f>S312*H312</f>
        <v>0</v>
      </c>
      <c r="AR312" s="149" t="s">
        <v>3700</v>
      </c>
      <c r="AT312" s="149" t="s">
        <v>411</v>
      </c>
      <c r="AU312" s="149" t="s">
        <v>80</v>
      </c>
      <c r="AY312" s="19" t="s">
        <v>408</v>
      </c>
      <c r="BE312" s="150">
        <f>IF(N312="základní",J312,0)</f>
        <v>0</v>
      </c>
      <c r="BF312" s="150">
        <f>IF(N312="snížená",J312,0)</f>
        <v>0</v>
      </c>
      <c r="BG312" s="150">
        <f>IF(N312="zákl. přenesená",J312,0)</f>
        <v>0</v>
      </c>
      <c r="BH312" s="150">
        <f>IF(N312="sníž. přenesená",J312,0)</f>
        <v>0</v>
      </c>
      <c r="BI312" s="150">
        <f>IF(N312="nulová",J312,0)</f>
        <v>0</v>
      </c>
      <c r="BJ312" s="19" t="s">
        <v>76</v>
      </c>
      <c r="BK312" s="150">
        <f>ROUND(I312*H312,2)</f>
        <v>0</v>
      </c>
      <c r="BL312" s="19" t="s">
        <v>3700</v>
      </c>
      <c r="BM312" s="149" t="s">
        <v>4942</v>
      </c>
    </row>
    <row r="313" spans="2:65" s="11" customFormat="1" ht="22.8" customHeight="1">
      <c r="B313" s="125"/>
      <c r="D313" s="126" t="s">
        <v>71</v>
      </c>
      <c r="E313" s="135" t="s">
        <v>689</v>
      </c>
      <c r="F313" s="135" t="s">
        <v>4489</v>
      </c>
      <c r="I313" s="128"/>
      <c r="J313" s="136">
        <f>BK313</f>
        <v>0</v>
      </c>
      <c r="L313" s="125"/>
      <c r="M313" s="130"/>
      <c r="P313" s="131">
        <f>SUM(P314:P316)</f>
        <v>0</v>
      </c>
      <c r="R313" s="131">
        <f>SUM(R314:R316)</f>
        <v>0</v>
      </c>
      <c r="T313" s="132">
        <f>SUM(T314:T316)</f>
        <v>0</v>
      </c>
      <c r="AR313" s="126" t="s">
        <v>415</v>
      </c>
      <c r="AT313" s="133" t="s">
        <v>71</v>
      </c>
      <c r="AU313" s="133" t="s">
        <v>76</v>
      </c>
      <c r="AY313" s="126" t="s">
        <v>408</v>
      </c>
      <c r="BK313" s="134">
        <f>SUM(BK314:BK316)</f>
        <v>0</v>
      </c>
    </row>
    <row r="314" spans="2:65" s="1" customFormat="1" ht="16.5" customHeight="1">
      <c r="B314" s="137"/>
      <c r="C314" s="138" t="s">
        <v>1632</v>
      </c>
      <c r="D314" s="138" t="s">
        <v>411</v>
      </c>
      <c r="E314" s="139" t="s">
        <v>4943</v>
      </c>
      <c r="F314" s="140" t="s">
        <v>4944</v>
      </c>
      <c r="G314" s="141" t="s">
        <v>664</v>
      </c>
      <c r="H314" s="142">
        <v>8</v>
      </c>
      <c r="I314" s="143"/>
      <c r="J314" s="144">
        <f>ROUND(I314*H314,2)</f>
        <v>0</v>
      </c>
      <c r="K314" s="140" t="s">
        <v>665</v>
      </c>
      <c r="L314" s="34"/>
      <c r="M314" s="145" t="s">
        <v>3</v>
      </c>
      <c r="N314" s="146" t="s">
        <v>43</v>
      </c>
      <c r="P314" s="147">
        <f>O314*H314</f>
        <v>0</v>
      </c>
      <c r="Q314" s="147">
        <v>0</v>
      </c>
      <c r="R314" s="147">
        <f>Q314*H314</f>
        <v>0</v>
      </c>
      <c r="S314" s="147">
        <v>0</v>
      </c>
      <c r="T314" s="148">
        <f>S314*H314</f>
        <v>0</v>
      </c>
      <c r="AR314" s="149" t="s">
        <v>3700</v>
      </c>
      <c r="AT314" s="149" t="s">
        <v>411</v>
      </c>
      <c r="AU314" s="149" t="s">
        <v>80</v>
      </c>
      <c r="AY314" s="19" t="s">
        <v>408</v>
      </c>
      <c r="BE314" s="150">
        <f>IF(N314="základní",J314,0)</f>
        <v>0</v>
      </c>
      <c r="BF314" s="150">
        <f>IF(N314="snížená",J314,0)</f>
        <v>0</v>
      </c>
      <c r="BG314" s="150">
        <f>IF(N314="zákl. přenesená",J314,0)</f>
        <v>0</v>
      </c>
      <c r="BH314" s="150">
        <f>IF(N314="sníž. přenesená",J314,0)</f>
        <v>0</v>
      </c>
      <c r="BI314" s="150">
        <f>IF(N314="nulová",J314,0)</f>
        <v>0</v>
      </c>
      <c r="BJ314" s="19" t="s">
        <v>76</v>
      </c>
      <c r="BK314" s="150">
        <f>ROUND(I314*H314,2)</f>
        <v>0</v>
      </c>
      <c r="BL314" s="19" t="s">
        <v>3700</v>
      </c>
      <c r="BM314" s="149" t="s">
        <v>4945</v>
      </c>
    </row>
    <row r="315" spans="2:65" s="1" customFormat="1" ht="16.5" customHeight="1">
      <c r="B315" s="137"/>
      <c r="C315" s="138" t="s">
        <v>1638</v>
      </c>
      <c r="D315" s="138" t="s">
        <v>411</v>
      </c>
      <c r="E315" s="139" t="s">
        <v>4946</v>
      </c>
      <c r="F315" s="140" t="s">
        <v>4947</v>
      </c>
      <c r="G315" s="141" t="s">
        <v>664</v>
      </c>
      <c r="H315" s="142">
        <v>5</v>
      </c>
      <c r="I315" s="143"/>
      <c r="J315" s="144">
        <f>ROUND(I315*H315,2)</f>
        <v>0</v>
      </c>
      <c r="K315" s="140" t="s">
        <v>665</v>
      </c>
      <c r="L315" s="34"/>
      <c r="M315" s="145" t="s">
        <v>3</v>
      </c>
      <c r="N315" s="146" t="s">
        <v>43</v>
      </c>
      <c r="P315" s="147">
        <f>O315*H315</f>
        <v>0</v>
      </c>
      <c r="Q315" s="147">
        <v>0</v>
      </c>
      <c r="R315" s="147">
        <f>Q315*H315</f>
        <v>0</v>
      </c>
      <c r="S315" s="147">
        <v>0</v>
      </c>
      <c r="T315" s="148">
        <f>S315*H315</f>
        <v>0</v>
      </c>
      <c r="AR315" s="149" t="s">
        <v>3700</v>
      </c>
      <c r="AT315" s="149" t="s">
        <v>411</v>
      </c>
      <c r="AU315" s="149" t="s">
        <v>80</v>
      </c>
      <c r="AY315" s="19" t="s">
        <v>408</v>
      </c>
      <c r="BE315" s="150">
        <f>IF(N315="základní",J315,0)</f>
        <v>0</v>
      </c>
      <c r="BF315" s="150">
        <f>IF(N315="snížená",J315,0)</f>
        <v>0</v>
      </c>
      <c r="BG315" s="150">
        <f>IF(N315="zákl. přenesená",J315,0)</f>
        <v>0</v>
      </c>
      <c r="BH315" s="150">
        <f>IF(N315="sníž. přenesená",J315,0)</f>
        <v>0</v>
      </c>
      <c r="BI315" s="150">
        <f>IF(N315="nulová",J315,0)</f>
        <v>0</v>
      </c>
      <c r="BJ315" s="19" t="s">
        <v>76</v>
      </c>
      <c r="BK315" s="150">
        <f>ROUND(I315*H315,2)</f>
        <v>0</v>
      </c>
      <c r="BL315" s="19" t="s">
        <v>3700</v>
      </c>
      <c r="BM315" s="149" t="s">
        <v>4948</v>
      </c>
    </row>
    <row r="316" spans="2:65" s="1" customFormat="1" ht="21.75" customHeight="1">
      <c r="B316" s="137"/>
      <c r="C316" s="138" t="s">
        <v>1643</v>
      </c>
      <c r="D316" s="138" t="s">
        <v>411</v>
      </c>
      <c r="E316" s="139" t="s">
        <v>4949</v>
      </c>
      <c r="F316" s="140" t="s">
        <v>4950</v>
      </c>
      <c r="G316" s="141" t="s">
        <v>650</v>
      </c>
      <c r="H316" s="142">
        <v>610</v>
      </c>
      <c r="I316" s="143"/>
      <c r="J316" s="144">
        <f>ROUND(I316*H316,2)</f>
        <v>0</v>
      </c>
      <c r="K316" s="140" t="s">
        <v>665</v>
      </c>
      <c r="L316" s="34"/>
      <c r="M316" s="145" t="s">
        <v>3</v>
      </c>
      <c r="N316" s="146" t="s">
        <v>43</v>
      </c>
      <c r="P316" s="147">
        <f>O316*H316</f>
        <v>0</v>
      </c>
      <c r="Q316" s="147">
        <v>0</v>
      </c>
      <c r="R316" s="147">
        <f>Q316*H316</f>
        <v>0</v>
      </c>
      <c r="S316" s="147">
        <v>0</v>
      </c>
      <c r="T316" s="148">
        <f>S316*H316</f>
        <v>0</v>
      </c>
      <c r="AR316" s="149" t="s">
        <v>3700</v>
      </c>
      <c r="AT316" s="149" t="s">
        <v>411</v>
      </c>
      <c r="AU316" s="149" t="s">
        <v>80</v>
      </c>
      <c r="AY316" s="19" t="s">
        <v>408</v>
      </c>
      <c r="BE316" s="150">
        <f>IF(N316="základní",J316,0)</f>
        <v>0</v>
      </c>
      <c r="BF316" s="150">
        <f>IF(N316="snížená",J316,0)</f>
        <v>0</v>
      </c>
      <c r="BG316" s="150">
        <f>IF(N316="zákl. přenesená",J316,0)</f>
        <v>0</v>
      </c>
      <c r="BH316" s="150">
        <f>IF(N316="sníž. přenesená",J316,0)</f>
        <v>0</v>
      </c>
      <c r="BI316" s="150">
        <f>IF(N316="nulová",J316,0)</f>
        <v>0</v>
      </c>
      <c r="BJ316" s="19" t="s">
        <v>76</v>
      </c>
      <c r="BK316" s="150">
        <f>ROUND(I316*H316,2)</f>
        <v>0</v>
      </c>
      <c r="BL316" s="19" t="s">
        <v>3700</v>
      </c>
      <c r="BM316" s="149" t="s">
        <v>4951</v>
      </c>
    </row>
    <row r="317" spans="2:65" s="11" customFormat="1" ht="22.8" customHeight="1">
      <c r="B317" s="125"/>
      <c r="D317" s="126" t="s">
        <v>71</v>
      </c>
      <c r="E317" s="135" t="s">
        <v>692</v>
      </c>
      <c r="F317" s="135" t="s">
        <v>4496</v>
      </c>
      <c r="I317" s="128"/>
      <c r="J317" s="136">
        <f>BK317</f>
        <v>0</v>
      </c>
      <c r="L317" s="125"/>
      <c r="M317" s="130"/>
      <c r="P317" s="131">
        <f>SUM(P318:P320)</f>
        <v>0</v>
      </c>
      <c r="R317" s="131">
        <f>SUM(R318:R320)</f>
        <v>0</v>
      </c>
      <c r="T317" s="132">
        <f>SUM(T318:T320)</f>
        <v>0</v>
      </c>
      <c r="AR317" s="126" t="s">
        <v>415</v>
      </c>
      <c r="AT317" s="133" t="s">
        <v>71</v>
      </c>
      <c r="AU317" s="133" t="s">
        <v>76</v>
      </c>
      <c r="AY317" s="126" t="s">
        <v>408</v>
      </c>
      <c r="BK317" s="134">
        <f>SUM(BK318:BK320)</f>
        <v>0</v>
      </c>
    </row>
    <row r="318" spans="2:65" s="1" customFormat="1" ht="16.5" customHeight="1">
      <c r="B318" s="137"/>
      <c r="C318" s="138" t="s">
        <v>1648</v>
      </c>
      <c r="D318" s="138" t="s">
        <v>411</v>
      </c>
      <c r="E318" s="139" t="s">
        <v>4952</v>
      </c>
      <c r="F318" s="140" t="s">
        <v>4953</v>
      </c>
      <c r="G318" s="141" t="s">
        <v>664</v>
      </c>
      <c r="H318" s="142">
        <v>1</v>
      </c>
      <c r="I318" s="143"/>
      <c r="J318" s="144">
        <f>ROUND(I318*H318,2)</f>
        <v>0</v>
      </c>
      <c r="K318" s="140" t="s">
        <v>665</v>
      </c>
      <c r="L318" s="34"/>
      <c r="M318" s="145" t="s">
        <v>3</v>
      </c>
      <c r="N318" s="146" t="s">
        <v>43</v>
      </c>
      <c r="P318" s="147">
        <f>O318*H318</f>
        <v>0</v>
      </c>
      <c r="Q318" s="147">
        <v>0</v>
      </c>
      <c r="R318" s="147">
        <f>Q318*H318</f>
        <v>0</v>
      </c>
      <c r="S318" s="147">
        <v>0</v>
      </c>
      <c r="T318" s="148">
        <f>S318*H318</f>
        <v>0</v>
      </c>
      <c r="AR318" s="149" t="s">
        <v>3700</v>
      </c>
      <c r="AT318" s="149" t="s">
        <v>411</v>
      </c>
      <c r="AU318" s="149" t="s">
        <v>80</v>
      </c>
      <c r="AY318" s="19" t="s">
        <v>408</v>
      </c>
      <c r="BE318" s="150">
        <f>IF(N318="základní",J318,0)</f>
        <v>0</v>
      </c>
      <c r="BF318" s="150">
        <f>IF(N318="snížená",J318,0)</f>
        <v>0</v>
      </c>
      <c r="BG318" s="150">
        <f>IF(N318="zákl. přenesená",J318,0)</f>
        <v>0</v>
      </c>
      <c r="BH318" s="150">
        <f>IF(N318="sníž. přenesená",J318,0)</f>
        <v>0</v>
      </c>
      <c r="BI318" s="150">
        <f>IF(N318="nulová",J318,0)</f>
        <v>0</v>
      </c>
      <c r="BJ318" s="19" t="s">
        <v>76</v>
      </c>
      <c r="BK318" s="150">
        <f>ROUND(I318*H318,2)</f>
        <v>0</v>
      </c>
      <c r="BL318" s="19" t="s">
        <v>3700</v>
      </c>
      <c r="BM318" s="149" t="s">
        <v>4954</v>
      </c>
    </row>
    <row r="319" spans="2:65" s="1" customFormat="1" ht="16.5" customHeight="1">
      <c r="B319" s="137"/>
      <c r="C319" s="138" t="s">
        <v>1653</v>
      </c>
      <c r="D319" s="138" t="s">
        <v>411</v>
      </c>
      <c r="E319" s="139" t="s">
        <v>4955</v>
      </c>
      <c r="F319" s="140" t="s">
        <v>4956</v>
      </c>
      <c r="G319" s="141" t="s">
        <v>664</v>
      </c>
      <c r="H319" s="142">
        <v>1</v>
      </c>
      <c r="I319" s="143"/>
      <c r="J319" s="144">
        <f>ROUND(I319*H319,2)</f>
        <v>0</v>
      </c>
      <c r="K319" s="140" t="s">
        <v>665</v>
      </c>
      <c r="L319" s="34"/>
      <c r="M319" s="145" t="s">
        <v>3</v>
      </c>
      <c r="N319" s="146" t="s">
        <v>43</v>
      </c>
      <c r="P319" s="147">
        <f>O319*H319</f>
        <v>0</v>
      </c>
      <c r="Q319" s="147">
        <v>0</v>
      </c>
      <c r="R319" s="147">
        <f>Q319*H319</f>
        <v>0</v>
      </c>
      <c r="S319" s="147">
        <v>0</v>
      </c>
      <c r="T319" s="148">
        <f>S319*H319</f>
        <v>0</v>
      </c>
      <c r="AR319" s="149" t="s">
        <v>3700</v>
      </c>
      <c r="AT319" s="149" t="s">
        <v>411</v>
      </c>
      <c r="AU319" s="149" t="s">
        <v>80</v>
      </c>
      <c r="AY319" s="19" t="s">
        <v>408</v>
      </c>
      <c r="BE319" s="150">
        <f>IF(N319="základní",J319,0)</f>
        <v>0</v>
      </c>
      <c r="BF319" s="150">
        <f>IF(N319="snížená",J319,0)</f>
        <v>0</v>
      </c>
      <c r="BG319" s="150">
        <f>IF(N319="zákl. přenesená",J319,0)</f>
        <v>0</v>
      </c>
      <c r="BH319" s="150">
        <f>IF(N319="sníž. přenesená",J319,0)</f>
        <v>0</v>
      </c>
      <c r="BI319" s="150">
        <f>IF(N319="nulová",J319,0)</f>
        <v>0</v>
      </c>
      <c r="BJ319" s="19" t="s">
        <v>76</v>
      </c>
      <c r="BK319" s="150">
        <f>ROUND(I319*H319,2)</f>
        <v>0</v>
      </c>
      <c r="BL319" s="19" t="s">
        <v>3700</v>
      </c>
      <c r="BM319" s="149" t="s">
        <v>4957</v>
      </c>
    </row>
    <row r="320" spans="2:65" s="1" customFormat="1" ht="16.5" customHeight="1">
      <c r="B320" s="137"/>
      <c r="C320" s="138" t="s">
        <v>1658</v>
      </c>
      <c r="D320" s="138" t="s">
        <v>411</v>
      </c>
      <c r="E320" s="139" t="s">
        <v>4958</v>
      </c>
      <c r="F320" s="140" t="s">
        <v>4959</v>
      </c>
      <c r="G320" s="141" t="s">
        <v>664</v>
      </c>
      <c r="H320" s="142">
        <v>1</v>
      </c>
      <c r="I320" s="143"/>
      <c r="J320" s="144">
        <f>ROUND(I320*H320,2)</f>
        <v>0</v>
      </c>
      <c r="K320" s="140" t="s">
        <v>665</v>
      </c>
      <c r="L320" s="34"/>
      <c r="M320" s="145" t="s">
        <v>3</v>
      </c>
      <c r="N320" s="146" t="s">
        <v>43</v>
      </c>
      <c r="P320" s="147">
        <f>O320*H320</f>
        <v>0</v>
      </c>
      <c r="Q320" s="147">
        <v>0</v>
      </c>
      <c r="R320" s="147">
        <f>Q320*H320</f>
        <v>0</v>
      </c>
      <c r="S320" s="147">
        <v>0</v>
      </c>
      <c r="T320" s="148">
        <f>S320*H320</f>
        <v>0</v>
      </c>
      <c r="AR320" s="149" t="s">
        <v>3700</v>
      </c>
      <c r="AT320" s="149" t="s">
        <v>411</v>
      </c>
      <c r="AU320" s="149" t="s">
        <v>80</v>
      </c>
      <c r="AY320" s="19" t="s">
        <v>408</v>
      </c>
      <c r="BE320" s="150">
        <f>IF(N320="základní",J320,0)</f>
        <v>0</v>
      </c>
      <c r="BF320" s="150">
        <f>IF(N320="snížená",J320,0)</f>
        <v>0</v>
      </c>
      <c r="BG320" s="150">
        <f>IF(N320="zákl. přenesená",J320,0)</f>
        <v>0</v>
      </c>
      <c r="BH320" s="150">
        <f>IF(N320="sníž. přenesená",J320,0)</f>
        <v>0</v>
      </c>
      <c r="BI320" s="150">
        <f>IF(N320="nulová",J320,0)</f>
        <v>0</v>
      </c>
      <c r="BJ320" s="19" t="s">
        <v>76</v>
      </c>
      <c r="BK320" s="150">
        <f>ROUND(I320*H320,2)</f>
        <v>0</v>
      </c>
      <c r="BL320" s="19" t="s">
        <v>3700</v>
      </c>
      <c r="BM320" s="149" t="s">
        <v>4960</v>
      </c>
    </row>
    <row r="321" spans="2:65" s="11" customFormat="1" ht="22.8" customHeight="1">
      <c r="B321" s="125"/>
      <c r="D321" s="126" t="s">
        <v>71</v>
      </c>
      <c r="E321" s="135" t="s">
        <v>698</v>
      </c>
      <c r="F321" s="135" t="s">
        <v>4736</v>
      </c>
      <c r="I321" s="128"/>
      <c r="J321" s="136">
        <f>BK321</f>
        <v>0</v>
      </c>
      <c r="L321" s="125"/>
      <c r="M321" s="130"/>
      <c r="P321" s="131">
        <f>SUM(P322:P329)</f>
        <v>0</v>
      </c>
      <c r="R321" s="131">
        <f>SUM(R322:R329)</f>
        <v>0</v>
      </c>
      <c r="T321" s="132">
        <f>SUM(T322:T329)</f>
        <v>0</v>
      </c>
      <c r="AR321" s="126" t="s">
        <v>415</v>
      </c>
      <c r="AT321" s="133" t="s">
        <v>71</v>
      </c>
      <c r="AU321" s="133" t="s">
        <v>76</v>
      </c>
      <c r="AY321" s="126" t="s">
        <v>408</v>
      </c>
      <c r="BK321" s="134">
        <f>SUM(BK322:BK329)</f>
        <v>0</v>
      </c>
    </row>
    <row r="322" spans="2:65" s="1" customFormat="1" ht="16.5" customHeight="1">
      <c r="B322" s="137"/>
      <c r="C322" s="138" t="s">
        <v>1663</v>
      </c>
      <c r="D322" s="138" t="s">
        <v>411</v>
      </c>
      <c r="E322" s="139" t="s">
        <v>4961</v>
      </c>
      <c r="F322" s="140" t="s">
        <v>4962</v>
      </c>
      <c r="G322" s="141" t="s">
        <v>664</v>
      </c>
      <c r="H322" s="142">
        <v>2</v>
      </c>
      <c r="I322" s="143"/>
      <c r="J322" s="144">
        <f t="shared" ref="J322:J329" si="90">ROUND(I322*H322,2)</f>
        <v>0</v>
      </c>
      <c r="K322" s="140" t="s">
        <v>665</v>
      </c>
      <c r="L322" s="34"/>
      <c r="M322" s="145" t="s">
        <v>3</v>
      </c>
      <c r="N322" s="146" t="s">
        <v>43</v>
      </c>
      <c r="P322" s="147">
        <f t="shared" ref="P322:P329" si="91">O322*H322</f>
        <v>0</v>
      </c>
      <c r="Q322" s="147">
        <v>0</v>
      </c>
      <c r="R322" s="147">
        <f t="shared" ref="R322:R329" si="92">Q322*H322</f>
        <v>0</v>
      </c>
      <c r="S322" s="147">
        <v>0</v>
      </c>
      <c r="T322" s="148">
        <f t="shared" ref="T322:T329" si="93">S322*H322</f>
        <v>0</v>
      </c>
      <c r="AR322" s="149" t="s">
        <v>3700</v>
      </c>
      <c r="AT322" s="149" t="s">
        <v>411</v>
      </c>
      <c r="AU322" s="149" t="s">
        <v>80</v>
      </c>
      <c r="AY322" s="19" t="s">
        <v>408</v>
      </c>
      <c r="BE322" s="150">
        <f t="shared" ref="BE322:BE329" si="94">IF(N322="základní",J322,0)</f>
        <v>0</v>
      </c>
      <c r="BF322" s="150">
        <f t="shared" ref="BF322:BF329" si="95">IF(N322="snížená",J322,0)</f>
        <v>0</v>
      </c>
      <c r="BG322" s="150">
        <f t="shared" ref="BG322:BG329" si="96">IF(N322="zákl. přenesená",J322,0)</f>
        <v>0</v>
      </c>
      <c r="BH322" s="150">
        <f t="shared" ref="BH322:BH329" si="97">IF(N322="sníž. přenesená",J322,0)</f>
        <v>0</v>
      </c>
      <c r="BI322" s="150">
        <f t="shared" ref="BI322:BI329" si="98">IF(N322="nulová",J322,0)</f>
        <v>0</v>
      </c>
      <c r="BJ322" s="19" t="s">
        <v>76</v>
      </c>
      <c r="BK322" s="150">
        <f t="shared" ref="BK322:BK329" si="99">ROUND(I322*H322,2)</f>
        <v>0</v>
      </c>
      <c r="BL322" s="19" t="s">
        <v>3700</v>
      </c>
      <c r="BM322" s="149" t="s">
        <v>4963</v>
      </c>
    </row>
    <row r="323" spans="2:65" s="1" customFormat="1" ht="16.5" customHeight="1">
      <c r="B323" s="137"/>
      <c r="C323" s="138" t="s">
        <v>1668</v>
      </c>
      <c r="D323" s="138" t="s">
        <v>411</v>
      </c>
      <c r="E323" s="139" t="s">
        <v>4964</v>
      </c>
      <c r="F323" s="140" t="s">
        <v>4965</v>
      </c>
      <c r="G323" s="141" t="s">
        <v>664</v>
      </c>
      <c r="H323" s="142">
        <v>12</v>
      </c>
      <c r="I323" s="143"/>
      <c r="J323" s="144">
        <f t="shared" si="90"/>
        <v>0</v>
      </c>
      <c r="K323" s="140" t="s">
        <v>665</v>
      </c>
      <c r="L323" s="34"/>
      <c r="M323" s="145" t="s">
        <v>3</v>
      </c>
      <c r="N323" s="146" t="s">
        <v>43</v>
      </c>
      <c r="P323" s="147">
        <f t="shared" si="91"/>
        <v>0</v>
      </c>
      <c r="Q323" s="147">
        <v>0</v>
      </c>
      <c r="R323" s="147">
        <f t="shared" si="92"/>
        <v>0</v>
      </c>
      <c r="S323" s="147">
        <v>0</v>
      </c>
      <c r="T323" s="148">
        <f t="shared" si="93"/>
        <v>0</v>
      </c>
      <c r="AR323" s="149" t="s">
        <v>3700</v>
      </c>
      <c r="AT323" s="149" t="s">
        <v>411</v>
      </c>
      <c r="AU323" s="149" t="s">
        <v>80</v>
      </c>
      <c r="AY323" s="19" t="s">
        <v>408</v>
      </c>
      <c r="BE323" s="150">
        <f t="shared" si="94"/>
        <v>0</v>
      </c>
      <c r="BF323" s="150">
        <f t="shared" si="95"/>
        <v>0</v>
      </c>
      <c r="BG323" s="150">
        <f t="shared" si="96"/>
        <v>0</v>
      </c>
      <c r="BH323" s="150">
        <f t="shared" si="97"/>
        <v>0</v>
      </c>
      <c r="BI323" s="150">
        <f t="shared" si="98"/>
        <v>0</v>
      </c>
      <c r="BJ323" s="19" t="s">
        <v>76</v>
      </c>
      <c r="BK323" s="150">
        <f t="shared" si="99"/>
        <v>0</v>
      </c>
      <c r="BL323" s="19" t="s">
        <v>3700</v>
      </c>
      <c r="BM323" s="149" t="s">
        <v>4966</v>
      </c>
    </row>
    <row r="324" spans="2:65" s="1" customFormat="1" ht="16.5" customHeight="1">
      <c r="B324" s="137"/>
      <c r="C324" s="138" t="s">
        <v>1673</v>
      </c>
      <c r="D324" s="138" t="s">
        <v>411</v>
      </c>
      <c r="E324" s="139" t="s">
        <v>4967</v>
      </c>
      <c r="F324" s="140" t="s">
        <v>4968</v>
      </c>
      <c r="G324" s="141" t="s">
        <v>664</v>
      </c>
      <c r="H324" s="142">
        <v>4</v>
      </c>
      <c r="I324" s="143"/>
      <c r="J324" s="144">
        <f t="shared" si="90"/>
        <v>0</v>
      </c>
      <c r="K324" s="140" t="s">
        <v>665</v>
      </c>
      <c r="L324" s="34"/>
      <c r="M324" s="145" t="s">
        <v>3</v>
      </c>
      <c r="N324" s="146" t="s">
        <v>43</v>
      </c>
      <c r="P324" s="147">
        <f t="shared" si="91"/>
        <v>0</v>
      </c>
      <c r="Q324" s="147">
        <v>0</v>
      </c>
      <c r="R324" s="147">
        <f t="shared" si="92"/>
        <v>0</v>
      </c>
      <c r="S324" s="147">
        <v>0</v>
      </c>
      <c r="T324" s="148">
        <f t="shared" si="93"/>
        <v>0</v>
      </c>
      <c r="AR324" s="149" t="s">
        <v>3700</v>
      </c>
      <c r="AT324" s="149" t="s">
        <v>411</v>
      </c>
      <c r="AU324" s="149" t="s">
        <v>80</v>
      </c>
      <c r="AY324" s="19" t="s">
        <v>408</v>
      </c>
      <c r="BE324" s="150">
        <f t="shared" si="94"/>
        <v>0</v>
      </c>
      <c r="BF324" s="150">
        <f t="shared" si="95"/>
        <v>0</v>
      </c>
      <c r="BG324" s="150">
        <f t="shared" si="96"/>
        <v>0</v>
      </c>
      <c r="BH324" s="150">
        <f t="shared" si="97"/>
        <v>0</v>
      </c>
      <c r="BI324" s="150">
        <f t="shared" si="98"/>
        <v>0</v>
      </c>
      <c r="BJ324" s="19" t="s">
        <v>76</v>
      </c>
      <c r="BK324" s="150">
        <f t="shared" si="99"/>
        <v>0</v>
      </c>
      <c r="BL324" s="19" t="s">
        <v>3700</v>
      </c>
      <c r="BM324" s="149" t="s">
        <v>4969</v>
      </c>
    </row>
    <row r="325" spans="2:65" s="1" customFormat="1" ht="16.5" customHeight="1">
      <c r="B325" s="137"/>
      <c r="C325" s="138" t="s">
        <v>1678</v>
      </c>
      <c r="D325" s="138" t="s">
        <v>411</v>
      </c>
      <c r="E325" s="139" t="s">
        <v>4970</v>
      </c>
      <c r="F325" s="140" t="s">
        <v>4971</v>
      </c>
      <c r="G325" s="141" t="s">
        <v>664</v>
      </c>
      <c r="H325" s="142">
        <v>1</v>
      </c>
      <c r="I325" s="143"/>
      <c r="J325" s="144">
        <f t="shared" si="90"/>
        <v>0</v>
      </c>
      <c r="K325" s="140" t="s">
        <v>665</v>
      </c>
      <c r="L325" s="34"/>
      <c r="M325" s="145" t="s">
        <v>3</v>
      </c>
      <c r="N325" s="146" t="s">
        <v>43</v>
      </c>
      <c r="P325" s="147">
        <f t="shared" si="91"/>
        <v>0</v>
      </c>
      <c r="Q325" s="147">
        <v>0</v>
      </c>
      <c r="R325" s="147">
        <f t="shared" si="92"/>
        <v>0</v>
      </c>
      <c r="S325" s="147">
        <v>0</v>
      </c>
      <c r="T325" s="148">
        <f t="shared" si="93"/>
        <v>0</v>
      </c>
      <c r="AR325" s="149" t="s">
        <v>3700</v>
      </c>
      <c r="AT325" s="149" t="s">
        <v>411</v>
      </c>
      <c r="AU325" s="149" t="s">
        <v>80</v>
      </c>
      <c r="AY325" s="19" t="s">
        <v>408</v>
      </c>
      <c r="BE325" s="150">
        <f t="shared" si="94"/>
        <v>0</v>
      </c>
      <c r="BF325" s="150">
        <f t="shared" si="95"/>
        <v>0</v>
      </c>
      <c r="BG325" s="150">
        <f t="shared" si="96"/>
        <v>0</v>
      </c>
      <c r="BH325" s="150">
        <f t="shared" si="97"/>
        <v>0</v>
      </c>
      <c r="BI325" s="150">
        <f t="shared" si="98"/>
        <v>0</v>
      </c>
      <c r="BJ325" s="19" t="s">
        <v>76</v>
      </c>
      <c r="BK325" s="150">
        <f t="shared" si="99"/>
        <v>0</v>
      </c>
      <c r="BL325" s="19" t="s">
        <v>3700</v>
      </c>
      <c r="BM325" s="149" t="s">
        <v>4972</v>
      </c>
    </row>
    <row r="326" spans="2:65" s="1" customFormat="1" ht="16.5" customHeight="1">
      <c r="B326" s="137"/>
      <c r="C326" s="138" t="s">
        <v>1683</v>
      </c>
      <c r="D326" s="138" t="s">
        <v>411</v>
      </c>
      <c r="E326" s="139" t="s">
        <v>4973</v>
      </c>
      <c r="F326" s="140" t="s">
        <v>4974</v>
      </c>
      <c r="G326" s="141" t="s">
        <v>664</v>
      </c>
      <c r="H326" s="142">
        <v>2</v>
      </c>
      <c r="I326" s="143"/>
      <c r="J326" s="144">
        <f t="shared" si="90"/>
        <v>0</v>
      </c>
      <c r="K326" s="140" t="s">
        <v>665</v>
      </c>
      <c r="L326" s="34"/>
      <c r="M326" s="145" t="s">
        <v>3</v>
      </c>
      <c r="N326" s="146" t="s">
        <v>43</v>
      </c>
      <c r="P326" s="147">
        <f t="shared" si="91"/>
        <v>0</v>
      </c>
      <c r="Q326" s="147">
        <v>0</v>
      </c>
      <c r="R326" s="147">
        <f t="shared" si="92"/>
        <v>0</v>
      </c>
      <c r="S326" s="147">
        <v>0</v>
      </c>
      <c r="T326" s="148">
        <f t="shared" si="93"/>
        <v>0</v>
      </c>
      <c r="AR326" s="149" t="s">
        <v>3700</v>
      </c>
      <c r="AT326" s="149" t="s">
        <v>411</v>
      </c>
      <c r="AU326" s="149" t="s">
        <v>80</v>
      </c>
      <c r="AY326" s="19" t="s">
        <v>408</v>
      </c>
      <c r="BE326" s="150">
        <f t="shared" si="94"/>
        <v>0</v>
      </c>
      <c r="BF326" s="150">
        <f t="shared" si="95"/>
        <v>0</v>
      </c>
      <c r="BG326" s="150">
        <f t="shared" si="96"/>
        <v>0</v>
      </c>
      <c r="BH326" s="150">
        <f t="shared" si="97"/>
        <v>0</v>
      </c>
      <c r="BI326" s="150">
        <f t="shared" si="98"/>
        <v>0</v>
      </c>
      <c r="BJ326" s="19" t="s">
        <v>76</v>
      </c>
      <c r="BK326" s="150">
        <f t="shared" si="99"/>
        <v>0</v>
      </c>
      <c r="BL326" s="19" t="s">
        <v>3700</v>
      </c>
      <c r="BM326" s="149" t="s">
        <v>4975</v>
      </c>
    </row>
    <row r="327" spans="2:65" s="1" customFormat="1" ht="16.5" customHeight="1">
      <c r="B327" s="137"/>
      <c r="C327" s="138" t="s">
        <v>1688</v>
      </c>
      <c r="D327" s="138" t="s">
        <v>411</v>
      </c>
      <c r="E327" s="139" t="s">
        <v>4976</v>
      </c>
      <c r="F327" s="140" t="s">
        <v>4977</v>
      </c>
      <c r="G327" s="141" t="s">
        <v>664</v>
      </c>
      <c r="H327" s="142">
        <v>2</v>
      </c>
      <c r="I327" s="143"/>
      <c r="J327" s="144">
        <f t="shared" si="90"/>
        <v>0</v>
      </c>
      <c r="K327" s="140" t="s">
        <v>665</v>
      </c>
      <c r="L327" s="34"/>
      <c r="M327" s="145" t="s">
        <v>3</v>
      </c>
      <c r="N327" s="146" t="s">
        <v>43</v>
      </c>
      <c r="P327" s="147">
        <f t="shared" si="91"/>
        <v>0</v>
      </c>
      <c r="Q327" s="147">
        <v>0</v>
      </c>
      <c r="R327" s="147">
        <f t="shared" si="92"/>
        <v>0</v>
      </c>
      <c r="S327" s="147">
        <v>0</v>
      </c>
      <c r="T327" s="148">
        <f t="shared" si="93"/>
        <v>0</v>
      </c>
      <c r="AR327" s="149" t="s">
        <v>3700</v>
      </c>
      <c r="AT327" s="149" t="s">
        <v>411</v>
      </c>
      <c r="AU327" s="149" t="s">
        <v>80</v>
      </c>
      <c r="AY327" s="19" t="s">
        <v>408</v>
      </c>
      <c r="BE327" s="150">
        <f t="shared" si="94"/>
        <v>0</v>
      </c>
      <c r="BF327" s="150">
        <f t="shared" si="95"/>
        <v>0</v>
      </c>
      <c r="BG327" s="150">
        <f t="shared" si="96"/>
        <v>0</v>
      </c>
      <c r="BH327" s="150">
        <f t="shared" si="97"/>
        <v>0</v>
      </c>
      <c r="BI327" s="150">
        <f t="shared" si="98"/>
        <v>0</v>
      </c>
      <c r="BJ327" s="19" t="s">
        <v>76</v>
      </c>
      <c r="BK327" s="150">
        <f t="shared" si="99"/>
        <v>0</v>
      </c>
      <c r="BL327" s="19" t="s">
        <v>3700</v>
      </c>
      <c r="BM327" s="149" t="s">
        <v>4978</v>
      </c>
    </row>
    <row r="328" spans="2:65" s="1" customFormat="1" ht="16.5" customHeight="1">
      <c r="B328" s="137"/>
      <c r="C328" s="138" t="s">
        <v>1693</v>
      </c>
      <c r="D328" s="138" t="s">
        <v>411</v>
      </c>
      <c r="E328" s="139" t="s">
        <v>4979</v>
      </c>
      <c r="F328" s="140" t="s">
        <v>4980</v>
      </c>
      <c r="G328" s="141" t="s">
        <v>650</v>
      </c>
      <c r="H328" s="142">
        <v>140</v>
      </c>
      <c r="I328" s="143"/>
      <c r="J328" s="144">
        <f t="shared" si="90"/>
        <v>0</v>
      </c>
      <c r="K328" s="140" t="s">
        <v>665</v>
      </c>
      <c r="L328" s="34"/>
      <c r="M328" s="145" t="s">
        <v>3</v>
      </c>
      <c r="N328" s="146" t="s">
        <v>43</v>
      </c>
      <c r="P328" s="147">
        <f t="shared" si="91"/>
        <v>0</v>
      </c>
      <c r="Q328" s="147">
        <v>0</v>
      </c>
      <c r="R328" s="147">
        <f t="shared" si="92"/>
        <v>0</v>
      </c>
      <c r="S328" s="147">
        <v>0</v>
      </c>
      <c r="T328" s="148">
        <f t="shared" si="93"/>
        <v>0</v>
      </c>
      <c r="AR328" s="149" t="s">
        <v>3700</v>
      </c>
      <c r="AT328" s="149" t="s">
        <v>411</v>
      </c>
      <c r="AU328" s="149" t="s">
        <v>80</v>
      </c>
      <c r="AY328" s="19" t="s">
        <v>408</v>
      </c>
      <c r="BE328" s="150">
        <f t="shared" si="94"/>
        <v>0</v>
      </c>
      <c r="BF328" s="150">
        <f t="shared" si="95"/>
        <v>0</v>
      </c>
      <c r="BG328" s="150">
        <f t="shared" si="96"/>
        <v>0</v>
      </c>
      <c r="BH328" s="150">
        <f t="shared" si="97"/>
        <v>0</v>
      </c>
      <c r="BI328" s="150">
        <f t="shared" si="98"/>
        <v>0</v>
      </c>
      <c r="BJ328" s="19" t="s">
        <v>76</v>
      </c>
      <c r="BK328" s="150">
        <f t="shared" si="99"/>
        <v>0</v>
      </c>
      <c r="BL328" s="19" t="s">
        <v>3700</v>
      </c>
      <c r="BM328" s="149" t="s">
        <v>4981</v>
      </c>
    </row>
    <row r="329" spans="2:65" s="1" customFormat="1" ht="16.5" customHeight="1">
      <c r="B329" s="137"/>
      <c r="C329" s="138" t="s">
        <v>1699</v>
      </c>
      <c r="D329" s="138" t="s">
        <v>411</v>
      </c>
      <c r="E329" s="139" t="s">
        <v>4982</v>
      </c>
      <c r="F329" s="140" t="s">
        <v>4983</v>
      </c>
      <c r="G329" s="141" t="s">
        <v>650</v>
      </c>
      <c r="H329" s="142">
        <v>100</v>
      </c>
      <c r="I329" s="143"/>
      <c r="J329" s="144">
        <f t="shared" si="90"/>
        <v>0</v>
      </c>
      <c r="K329" s="140" t="s">
        <v>665</v>
      </c>
      <c r="L329" s="34"/>
      <c r="M329" s="145" t="s">
        <v>3</v>
      </c>
      <c r="N329" s="146" t="s">
        <v>43</v>
      </c>
      <c r="P329" s="147">
        <f t="shared" si="91"/>
        <v>0</v>
      </c>
      <c r="Q329" s="147">
        <v>0</v>
      </c>
      <c r="R329" s="147">
        <f t="shared" si="92"/>
        <v>0</v>
      </c>
      <c r="S329" s="147">
        <v>0</v>
      </c>
      <c r="T329" s="148">
        <f t="shared" si="93"/>
        <v>0</v>
      </c>
      <c r="AR329" s="149" t="s">
        <v>3700</v>
      </c>
      <c r="AT329" s="149" t="s">
        <v>411</v>
      </c>
      <c r="AU329" s="149" t="s">
        <v>80</v>
      </c>
      <c r="AY329" s="19" t="s">
        <v>408</v>
      </c>
      <c r="BE329" s="150">
        <f t="shared" si="94"/>
        <v>0</v>
      </c>
      <c r="BF329" s="150">
        <f t="shared" si="95"/>
        <v>0</v>
      </c>
      <c r="BG329" s="150">
        <f t="shared" si="96"/>
        <v>0</v>
      </c>
      <c r="BH329" s="150">
        <f t="shared" si="97"/>
        <v>0</v>
      </c>
      <c r="BI329" s="150">
        <f t="shared" si="98"/>
        <v>0</v>
      </c>
      <c r="BJ329" s="19" t="s">
        <v>76</v>
      </c>
      <c r="BK329" s="150">
        <f t="shared" si="99"/>
        <v>0</v>
      </c>
      <c r="BL329" s="19" t="s">
        <v>3700</v>
      </c>
      <c r="BM329" s="149" t="s">
        <v>4984</v>
      </c>
    </row>
    <row r="330" spans="2:65" s="11" customFormat="1" ht="25.95" customHeight="1">
      <c r="B330" s="125"/>
      <c r="D330" s="126" t="s">
        <v>71</v>
      </c>
      <c r="E330" s="127" t="s">
        <v>437</v>
      </c>
      <c r="F330" s="127" t="s">
        <v>3675</v>
      </c>
      <c r="I330" s="128"/>
      <c r="J330" s="129">
        <f>BK330</f>
        <v>0</v>
      </c>
      <c r="L330" s="125"/>
      <c r="M330" s="130"/>
      <c r="P330" s="131">
        <f>SUM(P331:P354)</f>
        <v>0</v>
      </c>
      <c r="R330" s="131">
        <f>SUM(R331:R354)</f>
        <v>0</v>
      </c>
      <c r="T330" s="132">
        <f>SUM(T331:T354)</f>
        <v>0</v>
      </c>
      <c r="AR330" s="126" t="s">
        <v>415</v>
      </c>
      <c r="AT330" s="133" t="s">
        <v>71</v>
      </c>
      <c r="AU330" s="133" t="s">
        <v>72</v>
      </c>
      <c r="AY330" s="126" t="s">
        <v>408</v>
      </c>
      <c r="BK330" s="134">
        <f>SUM(BK331:BK354)</f>
        <v>0</v>
      </c>
    </row>
    <row r="331" spans="2:65" s="1" customFormat="1" ht="21.75" customHeight="1">
      <c r="B331" s="137"/>
      <c r="C331" s="138" t="s">
        <v>1703</v>
      </c>
      <c r="D331" s="138" t="s">
        <v>411</v>
      </c>
      <c r="E331" s="139" t="s">
        <v>4985</v>
      </c>
      <c r="F331" s="140" t="s">
        <v>4986</v>
      </c>
      <c r="G331" s="141" t="s">
        <v>664</v>
      </c>
      <c r="H331" s="142">
        <v>143</v>
      </c>
      <c r="I331" s="143"/>
      <c r="J331" s="144">
        <f t="shared" ref="J331:J346" si="100">ROUND(I331*H331,2)</f>
        <v>0</v>
      </c>
      <c r="K331" s="140" t="s">
        <v>665</v>
      </c>
      <c r="L331" s="34"/>
      <c r="M331" s="145" t="s">
        <v>3</v>
      </c>
      <c r="N331" s="146" t="s">
        <v>43</v>
      </c>
      <c r="P331" s="147">
        <f t="shared" ref="P331:P346" si="101">O331*H331</f>
        <v>0</v>
      </c>
      <c r="Q331" s="147">
        <v>0</v>
      </c>
      <c r="R331" s="147">
        <f t="shared" ref="R331:R346" si="102">Q331*H331</f>
        <v>0</v>
      </c>
      <c r="S331" s="147">
        <v>0</v>
      </c>
      <c r="T331" s="148">
        <f t="shared" ref="T331:T346" si="103">S331*H331</f>
        <v>0</v>
      </c>
      <c r="AR331" s="149" t="s">
        <v>3700</v>
      </c>
      <c r="AT331" s="149" t="s">
        <v>411</v>
      </c>
      <c r="AU331" s="149" t="s">
        <v>76</v>
      </c>
      <c r="AY331" s="19" t="s">
        <v>408</v>
      </c>
      <c r="BE331" s="150">
        <f t="shared" ref="BE331:BE346" si="104">IF(N331="základní",J331,0)</f>
        <v>0</v>
      </c>
      <c r="BF331" s="150">
        <f t="shared" ref="BF331:BF346" si="105">IF(N331="snížená",J331,0)</f>
        <v>0</v>
      </c>
      <c r="BG331" s="150">
        <f t="shared" ref="BG331:BG346" si="106">IF(N331="zákl. přenesená",J331,0)</f>
        <v>0</v>
      </c>
      <c r="BH331" s="150">
        <f t="shared" ref="BH331:BH346" si="107">IF(N331="sníž. přenesená",J331,0)</f>
        <v>0</v>
      </c>
      <c r="BI331" s="150">
        <f t="shared" ref="BI331:BI346" si="108">IF(N331="nulová",J331,0)</f>
        <v>0</v>
      </c>
      <c r="BJ331" s="19" t="s">
        <v>76</v>
      </c>
      <c r="BK331" s="150">
        <f t="shared" ref="BK331:BK346" si="109">ROUND(I331*H331,2)</f>
        <v>0</v>
      </c>
      <c r="BL331" s="19" t="s">
        <v>3700</v>
      </c>
      <c r="BM331" s="149" t="s">
        <v>4987</v>
      </c>
    </row>
    <row r="332" spans="2:65" s="1" customFormat="1" ht="16.5" customHeight="1">
      <c r="B332" s="137"/>
      <c r="C332" s="138" t="s">
        <v>1716</v>
      </c>
      <c r="D332" s="138" t="s">
        <v>411</v>
      </c>
      <c r="E332" s="139" t="s">
        <v>4988</v>
      </c>
      <c r="F332" s="140" t="s">
        <v>4989</v>
      </c>
      <c r="G332" s="141" t="s">
        <v>650</v>
      </c>
      <c r="H332" s="142">
        <v>890</v>
      </c>
      <c r="I332" s="143"/>
      <c r="J332" s="144">
        <f t="shared" si="100"/>
        <v>0</v>
      </c>
      <c r="K332" s="140" t="s">
        <v>665</v>
      </c>
      <c r="L332" s="34"/>
      <c r="M332" s="145" t="s">
        <v>3</v>
      </c>
      <c r="N332" s="146" t="s">
        <v>43</v>
      </c>
      <c r="P332" s="147">
        <f t="shared" si="101"/>
        <v>0</v>
      </c>
      <c r="Q332" s="147">
        <v>0</v>
      </c>
      <c r="R332" s="147">
        <f t="shared" si="102"/>
        <v>0</v>
      </c>
      <c r="S332" s="147">
        <v>0</v>
      </c>
      <c r="T332" s="148">
        <f t="shared" si="103"/>
        <v>0</v>
      </c>
      <c r="AR332" s="149" t="s">
        <v>3700</v>
      </c>
      <c r="AT332" s="149" t="s">
        <v>411</v>
      </c>
      <c r="AU332" s="149" t="s">
        <v>76</v>
      </c>
      <c r="AY332" s="19" t="s">
        <v>408</v>
      </c>
      <c r="BE332" s="150">
        <f t="shared" si="104"/>
        <v>0</v>
      </c>
      <c r="BF332" s="150">
        <f t="shared" si="105"/>
        <v>0</v>
      </c>
      <c r="BG332" s="150">
        <f t="shared" si="106"/>
        <v>0</v>
      </c>
      <c r="BH332" s="150">
        <f t="shared" si="107"/>
        <v>0</v>
      </c>
      <c r="BI332" s="150">
        <f t="shared" si="108"/>
        <v>0</v>
      </c>
      <c r="BJ332" s="19" t="s">
        <v>76</v>
      </c>
      <c r="BK332" s="150">
        <f t="shared" si="109"/>
        <v>0</v>
      </c>
      <c r="BL332" s="19" t="s">
        <v>3700</v>
      </c>
      <c r="BM332" s="149" t="s">
        <v>4990</v>
      </c>
    </row>
    <row r="333" spans="2:65" s="1" customFormat="1" ht="16.5" customHeight="1">
      <c r="B333" s="137"/>
      <c r="C333" s="138" t="s">
        <v>1722</v>
      </c>
      <c r="D333" s="138" t="s">
        <v>411</v>
      </c>
      <c r="E333" s="139" t="s">
        <v>4991</v>
      </c>
      <c r="F333" s="140" t="s">
        <v>4992</v>
      </c>
      <c r="G333" s="141" t="s">
        <v>650</v>
      </c>
      <c r="H333" s="142">
        <v>240</v>
      </c>
      <c r="I333" s="143"/>
      <c r="J333" s="144">
        <f t="shared" si="100"/>
        <v>0</v>
      </c>
      <c r="K333" s="140" t="s">
        <v>665</v>
      </c>
      <c r="L333" s="34"/>
      <c r="M333" s="145" t="s">
        <v>3</v>
      </c>
      <c r="N333" s="146" t="s">
        <v>43</v>
      </c>
      <c r="P333" s="147">
        <f t="shared" si="101"/>
        <v>0</v>
      </c>
      <c r="Q333" s="147">
        <v>0</v>
      </c>
      <c r="R333" s="147">
        <f t="shared" si="102"/>
        <v>0</v>
      </c>
      <c r="S333" s="147">
        <v>0</v>
      </c>
      <c r="T333" s="148">
        <f t="shared" si="103"/>
        <v>0</v>
      </c>
      <c r="AR333" s="149" t="s">
        <v>3700</v>
      </c>
      <c r="AT333" s="149" t="s">
        <v>411</v>
      </c>
      <c r="AU333" s="149" t="s">
        <v>76</v>
      </c>
      <c r="AY333" s="19" t="s">
        <v>408</v>
      </c>
      <c r="BE333" s="150">
        <f t="shared" si="104"/>
        <v>0</v>
      </c>
      <c r="BF333" s="150">
        <f t="shared" si="105"/>
        <v>0</v>
      </c>
      <c r="BG333" s="150">
        <f t="shared" si="106"/>
        <v>0</v>
      </c>
      <c r="BH333" s="150">
        <f t="shared" si="107"/>
        <v>0</v>
      </c>
      <c r="BI333" s="150">
        <f t="shared" si="108"/>
        <v>0</v>
      </c>
      <c r="BJ333" s="19" t="s">
        <v>76</v>
      </c>
      <c r="BK333" s="150">
        <f t="shared" si="109"/>
        <v>0</v>
      </c>
      <c r="BL333" s="19" t="s">
        <v>3700</v>
      </c>
      <c r="BM333" s="149" t="s">
        <v>4993</v>
      </c>
    </row>
    <row r="334" spans="2:65" s="1" customFormat="1" ht="16.5" customHeight="1">
      <c r="B334" s="137"/>
      <c r="C334" s="138" t="s">
        <v>1727</v>
      </c>
      <c r="D334" s="138" t="s">
        <v>411</v>
      </c>
      <c r="E334" s="139" t="s">
        <v>4994</v>
      </c>
      <c r="F334" s="140" t="s">
        <v>4995</v>
      </c>
      <c r="G334" s="141" t="s">
        <v>650</v>
      </c>
      <c r="H334" s="142">
        <v>120</v>
      </c>
      <c r="I334" s="143"/>
      <c r="J334" s="144">
        <f t="shared" si="100"/>
        <v>0</v>
      </c>
      <c r="K334" s="140" t="s">
        <v>665</v>
      </c>
      <c r="L334" s="34"/>
      <c r="M334" s="145" t="s">
        <v>3</v>
      </c>
      <c r="N334" s="146" t="s">
        <v>43</v>
      </c>
      <c r="P334" s="147">
        <f t="shared" si="101"/>
        <v>0</v>
      </c>
      <c r="Q334" s="147">
        <v>0</v>
      </c>
      <c r="R334" s="147">
        <f t="shared" si="102"/>
        <v>0</v>
      </c>
      <c r="S334" s="147">
        <v>0</v>
      </c>
      <c r="T334" s="148">
        <f t="shared" si="103"/>
        <v>0</v>
      </c>
      <c r="AR334" s="149" t="s">
        <v>3700</v>
      </c>
      <c r="AT334" s="149" t="s">
        <v>411</v>
      </c>
      <c r="AU334" s="149" t="s">
        <v>76</v>
      </c>
      <c r="AY334" s="19" t="s">
        <v>408</v>
      </c>
      <c r="BE334" s="150">
        <f t="shared" si="104"/>
        <v>0</v>
      </c>
      <c r="BF334" s="150">
        <f t="shared" si="105"/>
        <v>0</v>
      </c>
      <c r="BG334" s="150">
        <f t="shared" si="106"/>
        <v>0</v>
      </c>
      <c r="BH334" s="150">
        <f t="shared" si="107"/>
        <v>0</v>
      </c>
      <c r="BI334" s="150">
        <f t="shared" si="108"/>
        <v>0</v>
      </c>
      <c r="BJ334" s="19" t="s">
        <v>76</v>
      </c>
      <c r="BK334" s="150">
        <f t="shared" si="109"/>
        <v>0</v>
      </c>
      <c r="BL334" s="19" t="s">
        <v>3700</v>
      </c>
      <c r="BM334" s="149" t="s">
        <v>4996</v>
      </c>
    </row>
    <row r="335" spans="2:65" s="1" customFormat="1" ht="16.5" customHeight="1">
      <c r="B335" s="137"/>
      <c r="C335" s="138" t="s">
        <v>1731</v>
      </c>
      <c r="D335" s="138" t="s">
        <v>411</v>
      </c>
      <c r="E335" s="139" t="s">
        <v>4997</v>
      </c>
      <c r="F335" s="140" t="s">
        <v>4998</v>
      </c>
      <c r="G335" s="141" t="s">
        <v>664</v>
      </c>
      <c r="H335" s="142">
        <v>15</v>
      </c>
      <c r="I335" s="143"/>
      <c r="J335" s="144">
        <f t="shared" si="100"/>
        <v>0</v>
      </c>
      <c r="K335" s="140" t="s">
        <v>665</v>
      </c>
      <c r="L335" s="34"/>
      <c r="M335" s="145" t="s">
        <v>3</v>
      </c>
      <c r="N335" s="146" t="s">
        <v>43</v>
      </c>
      <c r="P335" s="147">
        <f t="shared" si="101"/>
        <v>0</v>
      </c>
      <c r="Q335" s="147">
        <v>0</v>
      </c>
      <c r="R335" s="147">
        <f t="shared" si="102"/>
        <v>0</v>
      </c>
      <c r="S335" s="147">
        <v>0</v>
      </c>
      <c r="T335" s="148">
        <f t="shared" si="103"/>
        <v>0</v>
      </c>
      <c r="AR335" s="149" t="s">
        <v>3700</v>
      </c>
      <c r="AT335" s="149" t="s">
        <v>411</v>
      </c>
      <c r="AU335" s="149" t="s">
        <v>76</v>
      </c>
      <c r="AY335" s="19" t="s">
        <v>408</v>
      </c>
      <c r="BE335" s="150">
        <f t="shared" si="104"/>
        <v>0</v>
      </c>
      <c r="BF335" s="150">
        <f t="shared" si="105"/>
        <v>0</v>
      </c>
      <c r="BG335" s="150">
        <f t="shared" si="106"/>
        <v>0</v>
      </c>
      <c r="BH335" s="150">
        <f t="shared" si="107"/>
        <v>0</v>
      </c>
      <c r="BI335" s="150">
        <f t="shared" si="108"/>
        <v>0</v>
      </c>
      <c r="BJ335" s="19" t="s">
        <v>76</v>
      </c>
      <c r="BK335" s="150">
        <f t="shared" si="109"/>
        <v>0</v>
      </c>
      <c r="BL335" s="19" t="s">
        <v>3700</v>
      </c>
      <c r="BM335" s="149" t="s">
        <v>4999</v>
      </c>
    </row>
    <row r="336" spans="2:65" s="1" customFormat="1" ht="21.75" customHeight="1">
      <c r="B336" s="137"/>
      <c r="C336" s="138" t="s">
        <v>1736</v>
      </c>
      <c r="D336" s="138" t="s">
        <v>411</v>
      </c>
      <c r="E336" s="139" t="s">
        <v>5000</v>
      </c>
      <c r="F336" s="140" t="s">
        <v>5001</v>
      </c>
      <c r="G336" s="141" t="s">
        <v>664</v>
      </c>
      <c r="H336" s="142">
        <v>4</v>
      </c>
      <c r="I336" s="143"/>
      <c r="J336" s="144">
        <f t="shared" si="100"/>
        <v>0</v>
      </c>
      <c r="K336" s="140" t="s">
        <v>665</v>
      </c>
      <c r="L336" s="34"/>
      <c r="M336" s="145" t="s">
        <v>3</v>
      </c>
      <c r="N336" s="146" t="s">
        <v>43</v>
      </c>
      <c r="P336" s="147">
        <f t="shared" si="101"/>
        <v>0</v>
      </c>
      <c r="Q336" s="147">
        <v>0</v>
      </c>
      <c r="R336" s="147">
        <f t="shared" si="102"/>
        <v>0</v>
      </c>
      <c r="S336" s="147">
        <v>0</v>
      </c>
      <c r="T336" s="148">
        <f t="shared" si="103"/>
        <v>0</v>
      </c>
      <c r="AR336" s="149" t="s">
        <v>3700</v>
      </c>
      <c r="AT336" s="149" t="s">
        <v>411</v>
      </c>
      <c r="AU336" s="149" t="s">
        <v>76</v>
      </c>
      <c r="AY336" s="19" t="s">
        <v>408</v>
      </c>
      <c r="BE336" s="150">
        <f t="shared" si="104"/>
        <v>0</v>
      </c>
      <c r="BF336" s="150">
        <f t="shared" si="105"/>
        <v>0</v>
      </c>
      <c r="BG336" s="150">
        <f t="shared" si="106"/>
        <v>0</v>
      </c>
      <c r="BH336" s="150">
        <f t="shared" si="107"/>
        <v>0</v>
      </c>
      <c r="BI336" s="150">
        <f t="shared" si="108"/>
        <v>0</v>
      </c>
      <c r="BJ336" s="19" t="s">
        <v>76</v>
      </c>
      <c r="BK336" s="150">
        <f t="shared" si="109"/>
        <v>0</v>
      </c>
      <c r="BL336" s="19" t="s">
        <v>3700</v>
      </c>
      <c r="BM336" s="149" t="s">
        <v>5002</v>
      </c>
    </row>
    <row r="337" spans="2:65" s="1" customFormat="1" ht="16.5" customHeight="1">
      <c r="B337" s="137"/>
      <c r="C337" s="138" t="s">
        <v>1740</v>
      </c>
      <c r="D337" s="138" t="s">
        <v>411</v>
      </c>
      <c r="E337" s="139" t="s">
        <v>5003</v>
      </c>
      <c r="F337" s="140" t="s">
        <v>5004</v>
      </c>
      <c r="G337" s="141" t="s">
        <v>3684</v>
      </c>
      <c r="H337" s="142">
        <v>4</v>
      </c>
      <c r="I337" s="143"/>
      <c r="J337" s="144">
        <f t="shared" si="100"/>
        <v>0</v>
      </c>
      <c r="K337" s="140" t="s">
        <v>665</v>
      </c>
      <c r="L337" s="34"/>
      <c r="M337" s="145" t="s">
        <v>3</v>
      </c>
      <c r="N337" s="146" t="s">
        <v>43</v>
      </c>
      <c r="P337" s="147">
        <f t="shared" si="101"/>
        <v>0</v>
      </c>
      <c r="Q337" s="147">
        <v>0</v>
      </c>
      <c r="R337" s="147">
        <f t="shared" si="102"/>
        <v>0</v>
      </c>
      <c r="S337" s="147">
        <v>0</v>
      </c>
      <c r="T337" s="148">
        <f t="shared" si="103"/>
        <v>0</v>
      </c>
      <c r="AR337" s="149" t="s">
        <v>3700</v>
      </c>
      <c r="AT337" s="149" t="s">
        <v>411</v>
      </c>
      <c r="AU337" s="149" t="s">
        <v>76</v>
      </c>
      <c r="AY337" s="19" t="s">
        <v>408</v>
      </c>
      <c r="BE337" s="150">
        <f t="shared" si="104"/>
        <v>0</v>
      </c>
      <c r="BF337" s="150">
        <f t="shared" si="105"/>
        <v>0</v>
      </c>
      <c r="BG337" s="150">
        <f t="shared" si="106"/>
        <v>0</v>
      </c>
      <c r="BH337" s="150">
        <f t="shared" si="107"/>
        <v>0</v>
      </c>
      <c r="BI337" s="150">
        <f t="shared" si="108"/>
        <v>0</v>
      </c>
      <c r="BJ337" s="19" t="s">
        <v>76</v>
      </c>
      <c r="BK337" s="150">
        <f t="shared" si="109"/>
        <v>0</v>
      </c>
      <c r="BL337" s="19" t="s">
        <v>3700</v>
      </c>
      <c r="BM337" s="149" t="s">
        <v>5005</v>
      </c>
    </row>
    <row r="338" spans="2:65" s="1" customFormat="1" ht="16.5" customHeight="1">
      <c r="B338" s="137"/>
      <c r="C338" s="138" t="s">
        <v>1746</v>
      </c>
      <c r="D338" s="138" t="s">
        <v>411</v>
      </c>
      <c r="E338" s="139" t="s">
        <v>5006</v>
      </c>
      <c r="F338" s="140" t="s">
        <v>5007</v>
      </c>
      <c r="G338" s="141" t="s">
        <v>3684</v>
      </c>
      <c r="H338" s="142">
        <v>4</v>
      </c>
      <c r="I338" s="143"/>
      <c r="J338" s="144">
        <f t="shared" si="100"/>
        <v>0</v>
      </c>
      <c r="K338" s="140" t="s">
        <v>665</v>
      </c>
      <c r="L338" s="34"/>
      <c r="M338" s="145" t="s">
        <v>3</v>
      </c>
      <c r="N338" s="146" t="s">
        <v>43</v>
      </c>
      <c r="P338" s="147">
        <f t="shared" si="101"/>
        <v>0</v>
      </c>
      <c r="Q338" s="147">
        <v>0</v>
      </c>
      <c r="R338" s="147">
        <f t="shared" si="102"/>
        <v>0</v>
      </c>
      <c r="S338" s="147">
        <v>0</v>
      </c>
      <c r="T338" s="148">
        <f t="shared" si="103"/>
        <v>0</v>
      </c>
      <c r="AR338" s="149" t="s">
        <v>3700</v>
      </c>
      <c r="AT338" s="149" t="s">
        <v>411</v>
      </c>
      <c r="AU338" s="149" t="s">
        <v>76</v>
      </c>
      <c r="AY338" s="19" t="s">
        <v>408</v>
      </c>
      <c r="BE338" s="150">
        <f t="shared" si="104"/>
        <v>0</v>
      </c>
      <c r="BF338" s="150">
        <f t="shared" si="105"/>
        <v>0</v>
      </c>
      <c r="BG338" s="150">
        <f t="shared" si="106"/>
        <v>0</v>
      </c>
      <c r="BH338" s="150">
        <f t="shared" si="107"/>
        <v>0</v>
      </c>
      <c r="BI338" s="150">
        <f t="shared" si="108"/>
        <v>0</v>
      </c>
      <c r="BJ338" s="19" t="s">
        <v>76</v>
      </c>
      <c r="BK338" s="150">
        <f t="shared" si="109"/>
        <v>0</v>
      </c>
      <c r="BL338" s="19" t="s">
        <v>3700</v>
      </c>
      <c r="BM338" s="149" t="s">
        <v>5008</v>
      </c>
    </row>
    <row r="339" spans="2:65" s="1" customFormat="1" ht="16.5" customHeight="1">
      <c r="B339" s="137"/>
      <c r="C339" s="138" t="s">
        <v>1756</v>
      </c>
      <c r="D339" s="138" t="s">
        <v>411</v>
      </c>
      <c r="E339" s="139" t="s">
        <v>5009</v>
      </c>
      <c r="F339" s="140" t="s">
        <v>5010</v>
      </c>
      <c r="G339" s="141" t="s">
        <v>4478</v>
      </c>
      <c r="H339" s="142">
        <v>1</v>
      </c>
      <c r="I339" s="143"/>
      <c r="J339" s="144">
        <f t="shared" si="100"/>
        <v>0</v>
      </c>
      <c r="K339" s="140" t="s">
        <v>665</v>
      </c>
      <c r="L339" s="34"/>
      <c r="M339" s="145" t="s">
        <v>3</v>
      </c>
      <c r="N339" s="146" t="s">
        <v>43</v>
      </c>
      <c r="P339" s="147">
        <f t="shared" si="101"/>
        <v>0</v>
      </c>
      <c r="Q339" s="147">
        <v>0</v>
      </c>
      <c r="R339" s="147">
        <f t="shared" si="102"/>
        <v>0</v>
      </c>
      <c r="S339" s="147">
        <v>0</v>
      </c>
      <c r="T339" s="148">
        <f t="shared" si="103"/>
        <v>0</v>
      </c>
      <c r="AR339" s="149" t="s">
        <v>3700</v>
      </c>
      <c r="AT339" s="149" t="s">
        <v>411</v>
      </c>
      <c r="AU339" s="149" t="s">
        <v>76</v>
      </c>
      <c r="AY339" s="19" t="s">
        <v>408</v>
      </c>
      <c r="BE339" s="150">
        <f t="shared" si="104"/>
        <v>0</v>
      </c>
      <c r="BF339" s="150">
        <f t="shared" si="105"/>
        <v>0</v>
      </c>
      <c r="BG339" s="150">
        <f t="shared" si="106"/>
        <v>0</v>
      </c>
      <c r="BH339" s="150">
        <f t="shared" si="107"/>
        <v>0</v>
      </c>
      <c r="BI339" s="150">
        <f t="shared" si="108"/>
        <v>0</v>
      </c>
      <c r="BJ339" s="19" t="s">
        <v>76</v>
      </c>
      <c r="BK339" s="150">
        <f t="shared" si="109"/>
        <v>0</v>
      </c>
      <c r="BL339" s="19" t="s">
        <v>3700</v>
      </c>
      <c r="BM339" s="149" t="s">
        <v>5011</v>
      </c>
    </row>
    <row r="340" spans="2:65" s="1" customFormat="1" ht="16.5" customHeight="1">
      <c r="B340" s="137"/>
      <c r="C340" s="138" t="s">
        <v>1761</v>
      </c>
      <c r="D340" s="138" t="s">
        <v>411</v>
      </c>
      <c r="E340" s="139" t="s">
        <v>5012</v>
      </c>
      <c r="F340" s="140" t="s">
        <v>5013</v>
      </c>
      <c r="G340" s="141" t="s">
        <v>4478</v>
      </c>
      <c r="H340" s="142">
        <v>1</v>
      </c>
      <c r="I340" s="143"/>
      <c r="J340" s="144">
        <f t="shared" si="100"/>
        <v>0</v>
      </c>
      <c r="K340" s="140" t="s">
        <v>665</v>
      </c>
      <c r="L340" s="34"/>
      <c r="M340" s="145" t="s">
        <v>3</v>
      </c>
      <c r="N340" s="146" t="s">
        <v>43</v>
      </c>
      <c r="P340" s="147">
        <f t="shared" si="101"/>
        <v>0</v>
      </c>
      <c r="Q340" s="147">
        <v>0</v>
      </c>
      <c r="R340" s="147">
        <f t="shared" si="102"/>
        <v>0</v>
      </c>
      <c r="S340" s="147">
        <v>0</v>
      </c>
      <c r="T340" s="148">
        <f t="shared" si="103"/>
        <v>0</v>
      </c>
      <c r="AR340" s="149" t="s">
        <v>3700</v>
      </c>
      <c r="AT340" s="149" t="s">
        <v>411</v>
      </c>
      <c r="AU340" s="149" t="s">
        <v>76</v>
      </c>
      <c r="AY340" s="19" t="s">
        <v>408</v>
      </c>
      <c r="BE340" s="150">
        <f t="shared" si="104"/>
        <v>0</v>
      </c>
      <c r="BF340" s="150">
        <f t="shared" si="105"/>
        <v>0</v>
      </c>
      <c r="BG340" s="150">
        <f t="shared" si="106"/>
        <v>0</v>
      </c>
      <c r="BH340" s="150">
        <f t="shared" si="107"/>
        <v>0</v>
      </c>
      <c r="BI340" s="150">
        <f t="shared" si="108"/>
        <v>0</v>
      </c>
      <c r="BJ340" s="19" t="s">
        <v>76</v>
      </c>
      <c r="BK340" s="150">
        <f t="shared" si="109"/>
        <v>0</v>
      </c>
      <c r="BL340" s="19" t="s">
        <v>3700</v>
      </c>
      <c r="BM340" s="149" t="s">
        <v>5014</v>
      </c>
    </row>
    <row r="341" spans="2:65" s="1" customFormat="1" ht="16.5" customHeight="1">
      <c r="B341" s="137"/>
      <c r="C341" s="138" t="s">
        <v>1768</v>
      </c>
      <c r="D341" s="138" t="s">
        <v>411</v>
      </c>
      <c r="E341" s="139" t="s">
        <v>5015</v>
      </c>
      <c r="F341" s="140" t="s">
        <v>5016</v>
      </c>
      <c r="G341" s="141" t="s">
        <v>3684</v>
      </c>
      <c r="H341" s="142">
        <v>12</v>
      </c>
      <c r="I341" s="143"/>
      <c r="J341" s="144">
        <f t="shared" si="100"/>
        <v>0</v>
      </c>
      <c r="K341" s="140" t="s">
        <v>665</v>
      </c>
      <c r="L341" s="34"/>
      <c r="M341" s="145" t="s">
        <v>3</v>
      </c>
      <c r="N341" s="146" t="s">
        <v>43</v>
      </c>
      <c r="P341" s="147">
        <f t="shared" si="101"/>
        <v>0</v>
      </c>
      <c r="Q341" s="147">
        <v>0</v>
      </c>
      <c r="R341" s="147">
        <f t="shared" si="102"/>
        <v>0</v>
      </c>
      <c r="S341" s="147">
        <v>0</v>
      </c>
      <c r="T341" s="148">
        <f t="shared" si="103"/>
        <v>0</v>
      </c>
      <c r="AR341" s="149" t="s">
        <v>3700</v>
      </c>
      <c r="AT341" s="149" t="s">
        <v>411</v>
      </c>
      <c r="AU341" s="149" t="s">
        <v>76</v>
      </c>
      <c r="AY341" s="19" t="s">
        <v>408</v>
      </c>
      <c r="BE341" s="150">
        <f t="shared" si="104"/>
        <v>0</v>
      </c>
      <c r="BF341" s="150">
        <f t="shared" si="105"/>
        <v>0</v>
      </c>
      <c r="BG341" s="150">
        <f t="shared" si="106"/>
        <v>0</v>
      </c>
      <c r="BH341" s="150">
        <f t="shared" si="107"/>
        <v>0</v>
      </c>
      <c r="BI341" s="150">
        <f t="shared" si="108"/>
        <v>0</v>
      </c>
      <c r="BJ341" s="19" t="s">
        <v>76</v>
      </c>
      <c r="BK341" s="150">
        <f t="shared" si="109"/>
        <v>0</v>
      </c>
      <c r="BL341" s="19" t="s">
        <v>3700</v>
      </c>
      <c r="BM341" s="149" t="s">
        <v>5017</v>
      </c>
    </row>
    <row r="342" spans="2:65" s="1" customFormat="1" ht="16.5" customHeight="1">
      <c r="B342" s="137"/>
      <c r="C342" s="138" t="s">
        <v>1773</v>
      </c>
      <c r="D342" s="138" t="s">
        <v>411</v>
      </c>
      <c r="E342" s="139" t="s">
        <v>5018</v>
      </c>
      <c r="F342" s="140" t="s">
        <v>5019</v>
      </c>
      <c r="G342" s="141" t="s">
        <v>664</v>
      </c>
      <c r="H342" s="142">
        <v>1</v>
      </c>
      <c r="I342" s="143"/>
      <c r="J342" s="144">
        <f t="shared" si="100"/>
        <v>0</v>
      </c>
      <c r="K342" s="140" t="s">
        <v>665</v>
      </c>
      <c r="L342" s="34"/>
      <c r="M342" s="145" t="s">
        <v>3</v>
      </c>
      <c r="N342" s="146" t="s">
        <v>43</v>
      </c>
      <c r="P342" s="147">
        <f t="shared" si="101"/>
        <v>0</v>
      </c>
      <c r="Q342" s="147">
        <v>0</v>
      </c>
      <c r="R342" s="147">
        <f t="shared" si="102"/>
        <v>0</v>
      </c>
      <c r="S342" s="147">
        <v>0</v>
      </c>
      <c r="T342" s="148">
        <f t="shared" si="103"/>
        <v>0</v>
      </c>
      <c r="AR342" s="149" t="s">
        <v>3700</v>
      </c>
      <c r="AT342" s="149" t="s">
        <v>411</v>
      </c>
      <c r="AU342" s="149" t="s">
        <v>76</v>
      </c>
      <c r="AY342" s="19" t="s">
        <v>408</v>
      </c>
      <c r="BE342" s="150">
        <f t="shared" si="104"/>
        <v>0</v>
      </c>
      <c r="BF342" s="150">
        <f t="shared" si="105"/>
        <v>0</v>
      </c>
      <c r="BG342" s="150">
        <f t="shared" si="106"/>
        <v>0</v>
      </c>
      <c r="BH342" s="150">
        <f t="shared" si="107"/>
        <v>0</v>
      </c>
      <c r="BI342" s="150">
        <f t="shared" si="108"/>
        <v>0</v>
      </c>
      <c r="BJ342" s="19" t="s">
        <v>76</v>
      </c>
      <c r="BK342" s="150">
        <f t="shared" si="109"/>
        <v>0</v>
      </c>
      <c r="BL342" s="19" t="s">
        <v>3700</v>
      </c>
      <c r="BM342" s="149" t="s">
        <v>5020</v>
      </c>
    </row>
    <row r="343" spans="2:65" s="1" customFormat="1" ht="16.5" customHeight="1">
      <c r="B343" s="137"/>
      <c r="C343" s="138" t="s">
        <v>1779</v>
      </c>
      <c r="D343" s="138" t="s">
        <v>411</v>
      </c>
      <c r="E343" s="139" t="s">
        <v>5021</v>
      </c>
      <c r="F343" s="140" t="s">
        <v>5022</v>
      </c>
      <c r="G343" s="141" t="s">
        <v>664</v>
      </c>
      <c r="H343" s="142">
        <v>1</v>
      </c>
      <c r="I343" s="143"/>
      <c r="J343" s="144">
        <f t="shared" si="100"/>
        <v>0</v>
      </c>
      <c r="K343" s="140" t="s">
        <v>665</v>
      </c>
      <c r="L343" s="34"/>
      <c r="M343" s="145" t="s">
        <v>3</v>
      </c>
      <c r="N343" s="146" t="s">
        <v>43</v>
      </c>
      <c r="P343" s="147">
        <f t="shared" si="101"/>
        <v>0</v>
      </c>
      <c r="Q343" s="147">
        <v>0</v>
      </c>
      <c r="R343" s="147">
        <f t="shared" si="102"/>
        <v>0</v>
      </c>
      <c r="S343" s="147">
        <v>0</v>
      </c>
      <c r="T343" s="148">
        <f t="shared" si="103"/>
        <v>0</v>
      </c>
      <c r="AR343" s="149" t="s">
        <v>3700</v>
      </c>
      <c r="AT343" s="149" t="s">
        <v>411</v>
      </c>
      <c r="AU343" s="149" t="s">
        <v>76</v>
      </c>
      <c r="AY343" s="19" t="s">
        <v>408</v>
      </c>
      <c r="BE343" s="150">
        <f t="shared" si="104"/>
        <v>0</v>
      </c>
      <c r="BF343" s="150">
        <f t="shared" si="105"/>
        <v>0</v>
      </c>
      <c r="BG343" s="150">
        <f t="shared" si="106"/>
        <v>0</v>
      </c>
      <c r="BH343" s="150">
        <f t="shared" si="107"/>
        <v>0</v>
      </c>
      <c r="BI343" s="150">
        <f t="shared" si="108"/>
        <v>0</v>
      </c>
      <c r="BJ343" s="19" t="s">
        <v>76</v>
      </c>
      <c r="BK343" s="150">
        <f t="shared" si="109"/>
        <v>0</v>
      </c>
      <c r="BL343" s="19" t="s">
        <v>3700</v>
      </c>
      <c r="BM343" s="149" t="s">
        <v>5023</v>
      </c>
    </row>
    <row r="344" spans="2:65" s="1" customFormat="1" ht="16.5" customHeight="1">
      <c r="B344" s="137"/>
      <c r="C344" s="138" t="s">
        <v>1784</v>
      </c>
      <c r="D344" s="138" t="s">
        <v>411</v>
      </c>
      <c r="E344" s="139" t="s">
        <v>5024</v>
      </c>
      <c r="F344" s="140" t="s">
        <v>5025</v>
      </c>
      <c r="G344" s="141" t="s">
        <v>664</v>
      </c>
      <c r="H344" s="142">
        <v>1</v>
      </c>
      <c r="I344" s="143"/>
      <c r="J344" s="144">
        <f t="shared" si="100"/>
        <v>0</v>
      </c>
      <c r="K344" s="140" t="s">
        <v>665</v>
      </c>
      <c r="L344" s="34"/>
      <c r="M344" s="145" t="s">
        <v>3</v>
      </c>
      <c r="N344" s="146" t="s">
        <v>43</v>
      </c>
      <c r="P344" s="147">
        <f t="shared" si="101"/>
        <v>0</v>
      </c>
      <c r="Q344" s="147">
        <v>0</v>
      </c>
      <c r="R344" s="147">
        <f t="shared" si="102"/>
        <v>0</v>
      </c>
      <c r="S344" s="147">
        <v>0</v>
      </c>
      <c r="T344" s="148">
        <f t="shared" si="103"/>
        <v>0</v>
      </c>
      <c r="AR344" s="149" t="s">
        <v>3700</v>
      </c>
      <c r="AT344" s="149" t="s">
        <v>411</v>
      </c>
      <c r="AU344" s="149" t="s">
        <v>76</v>
      </c>
      <c r="AY344" s="19" t="s">
        <v>408</v>
      </c>
      <c r="BE344" s="150">
        <f t="shared" si="104"/>
        <v>0</v>
      </c>
      <c r="BF344" s="150">
        <f t="shared" si="105"/>
        <v>0</v>
      </c>
      <c r="BG344" s="150">
        <f t="shared" si="106"/>
        <v>0</v>
      </c>
      <c r="BH344" s="150">
        <f t="shared" si="107"/>
        <v>0</v>
      </c>
      <c r="BI344" s="150">
        <f t="shared" si="108"/>
        <v>0</v>
      </c>
      <c r="BJ344" s="19" t="s">
        <v>76</v>
      </c>
      <c r="BK344" s="150">
        <f t="shared" si="109"/>
        <v>0</v>
      </c>
      <c r="BL344" s="19" t="s">
        <v>3700</v>
      </c>
      <c r="BM344" s="149" t="s">
        <v>5026</v>
      </c>
    </row>
    <row r="345" spans="2:65" s="1" customFormat="1" ht="16.5" customHeight="1">
      <c r="B345" s="137"/>
      <c r="C345" s="138" t="s">
        <v>1790</v>
      </c>
      <c r="D345" s="138" t="s">
        <v>411</v>
      </c>
      <c r="E345" s="139" t="s">
        <v>5027</v>
      </c>
      <c r="F345" s="140" t="s">
        <v>5028</v>
      </c>
      <c r="G345" s="141" t="s">
        <v>664</v>
      </c>
      <c r="H345" s="142">
        <v>1</v>
      </c>
      <c r="I345" s="143"/>
      <c r="J345" s="144">
        <f t="shared" si="100"/>
        <v>0</v>
      </c>
      <c r="K345" s="140" t="s">
        <v>665</v>
      </c>
      <c r="L345" s="34"/>
      <c r="M345" s="145" t="s">
        <v>3</v>
      </c>
      <c r="N345" s="146" t="s">
        <v>43</v>
      </c>
      <c r="P345" s="147">
        <f t="shared" si="101"/>
        <v>0</v>
      </c>
      <c r="Q345" s="147">
        <v>0</v>
      </c>
      <c r="R345" s="147">
        <f t="shared" si="102"/>
        <v>0</v>
      </c>
      <c r="S345" s="147">
        <v>0</v>
      </c>
      <c r="T345" s="148">
        <f t="shared" si="103"/>
        <v>0</v>
      </c>
      <c r="AR345" s="149" t="s">
        <v>3700</v>
      </c>
      <c r="AT345" s="149" t="s">
        <v>411</v>
      </c>
      <c r="AU345" s="149" t="s">
        <v>76</v>
      </c>
      <c r="AY345" s="19" t="s">
        <v>408</v>
      </c>
      <c r="BE345" s="150">
        <f t="shared" si="104"/>
        <v>0</v>
      </c>
      <c r="BF345" s="150">
        <f t="shared" si="105"/>
        <v>0</v>
      </c>
      <c r="BG345" s="150">
        <f t="shared" si="106"/>
        <v>0</v>
      </c>
      <c r="BH345" s="150">
        <f t="shared" si="107"/>
        <v>0</v>
      </c>
      <c r="BI345" s="150">
        <f t="shared" si="108"/>
        <v>0</v>
      </c>
      <c r="BJ345" s="19" t="s">
        <v>76</v>
      </c>
      <c r="BK345" s="150">
        <f t="shared" si="109"/>
        <v>0</v>
      </c>
      <c r="BL345" s="19" t="s">
        <v>3700</v>
      </c>
      <c r="BM345" s="149" t="s">
        <v>5029</v>
      </c>
    </row>
    <row r="346" spans="2:65" s="1" customFormat="1" ht="16.5" customHeight="1">
      <c r="B346" s="137"/>
      <c r="C346" s="138" t="s">
        <v>1795</v>
      </c>
      <c r="D346" s="138" t="s">
        <v>411</v>
      </c>
      <c r="E346" s="139" t="s">
        <v>5030</v>
      </c>
      <c r="F346" s="140" t="s">
        <v>5031</v>
      </c>
      <c r="G346" s="141" t="s">
        <v>664</v>
      </c>
      <c r="H346" s="142">
        <v>1</v>
      </c>
      <c r="I346" s="143"/>
      <c r="J346" s="144">
        <f t="shared" si="100"/>
        <v>0</v>
      </c>
      <c r="K346" s="140" t="s">
        <v>414</v>
      </c>
      <c r="L346" s="34"/>
      <c r="M346" s="145" t="s">
        <v>3</v>
      </c>
      <c r="N346" s="146" t="s">
        <v>43</v>
      </c>
      <c r="P346" s="147">
        <f t="shared" si="101"/>
        <v>0</v>
      </c>
      <c r="Q346" s="147">
        <v>0</v>
      </c>
      <c r="R346" s="147">
        <f t="shared" si="102"/>
        <v>0</v>
      </c>
      <c r="S346" s="147">
        <v>0</v>
      </c>
      <c r="T346" s="148">
        <f t="shared" si="103"/>
        <v>0</v>
      </c>
      <c r="AR346" s="149" t="s">
        <v>3700</v>
      </c>
      <c r="AT346" s="149" t="s">
        <v>411</v>
      </c>
      <c r="AU346" s="149" t="s">
        <v>76</v>
      </c>
      <c r="AY346" s="19" t="s">
        <v>408</v>
      </c>
      <c r="BE346" s="150">
        <f t="shared" si="104"/>
        <v>0</v>
      </c>
      <c r="BF346" s="150">
        <f t="shared" si="105"/>
        <v>0</v>
      </c>
      <c r="BG346" s="150">
        <f t="shared" si="106"/>
        <v>0</v>
      </c>
      <c r="BH346" s="150">
        <f t="shared" si="107"/>
        <v>0</v>
      </c>
      <c r="BI346" s="150">
        <f t="shared" si="108"/>
        <v>0</v>
      </c>
      <c r="BJ346" s="19" t="s">
        <v>76</v>
      </c>
      <c r="BK346" s="150">
        <f t="shared" si="109"/>
        <v>0</v>
      </c>
      <c r="BL346" s="19" t="s">
        <v>3700</v>
      </c>
      <c r="BM346" s="149" t="s">
        <v>5032</v>
      </c>
    </row>
    <row r="347" spans="2:65" s="1" customFormat="1">
      <c r="B347" s="34"/>
      <c r="D347" s="151" t="s">
        <v>417</v>
      </c>
      <c r="F347" s="152" t="s">
        <v>5033</v>
      </c>
      <c r="I347" s="153"/>
      <c r="L347" s="34"/>
      <c r="M347" s="154"/>
      <c r="T347" s="55"/>
      <c r="AT347" s="19" t="s">
        <v>417</v>
      </c>
      <c r="AU347" s="19" t="s">
        <v>76</v>
      </c>
    </row>
    <row r="348" spans="2:65" s="1" customFormat="1" ht="16.5" customHeight="1">
      <c r="B348" s="137"/>
      <c r="C348" s="138" t="s">
        <v>1800</v>
      </c>
      <c r="D348" s="138" t="s">
        <v>411</v>
      </c>
      <c r="E348" s="139" t="s">
        <v>5034</v>
      </c>
      <c r="F348" s="140" t="s">
        <v>5035</v>
      </c>
      <c r="G348" s="141" t="s">
        <v>664</v>
      </c>
      <c r="H348" s="142">
        <v>1</v>
      </c>
      <c r="I348" s="143"/>
      <c r="J348" s="144">
        <f t="shared" ref="J348:J353" si="110">ROUND(I348*H348,2)</f>
        <v>0</v>
      </c>
      <c r="K348" s="140" t="s">
        <v>665</v>
      </c>
      <c r="L348" s="34"/>
      <c r="M348" s="145" t="s">
        <v>3</v>
      </c>
      <c r="N348" s="146" t="s">
        <v>43</v>
      </c>
      <c r="P348" s="147">
        <f t="shared" ref="P348:P353" si="111">O348*H348</f>
        <v>0</v>
      </c>
      <c r="Q348" s="147">
        <v>0</v>
      </c>
      <c r="R348" s="147">
        <f t="shared" ref="R348:R353" si="112">Q348*H348</f>
        <v>0</v>
      </c>
      <c r="S348" s="147">
        <v>0</v>
      </c>
      <c r="T348" s="148">
        <f t="shared" ref="T348:T353" si="113">S348*H348</f>
        <v>0</v>
      </c>
      <c r="AR348" s="149" t="s">
        <v>3700</v>
      </c>
      <c r="AT348" s="149" t="s">
        <v>411</v>
      </c>
      <c r="AU348" s="149" t="s">
        <v>76</v>
      </c>
      <c r="AY348" s="19" t="s">
        <v>408</v>
      </c>
      <c r="BE348" s="150">
        <f t="shared" ref="BE348:BE353" si="114">IF(N348="základní",J348,0)</f>
        <v>0</v>
      </c>
      <c r="BF348" s="150">
        <f t="shared" ref="BF348:BF353" si="115">IF(N348="snížená",J348,0)</f>
        <v>0</v>
      </c>
      <c r="BG348" s="150">
        <f t="shared" ref="BG348:BG353" si="116">IF(N348="zákl. přenesená",J348,0)</f>
        <v>0</v>
      </c>
      <c r="BH348" s="150">
        <f t="shared" ref="BH348:BH353" si="117">IF(N348="sníž. přenesená",J348,0)</f>
        <v>0</v>
      </c>
      <c r="BI348" s="150">
        <f t="shared" ref="BI348:BI353" si="118">IF(N348="nulová",J348,0)</f>
        <v>0</v>
      </c>
      <c r="BJ348" s="19" t="s">
        <v>76</v>
      </c>
      <c r="BK348" s="150">
        <f t="shared" ref="BK348:BK353" si="119">ROUND(I348*H348,2)</f>
        <v>0</v>
      </c>
      <c r="BL348" s="19" t="s">
        <v>3700</v>
      </c>
      <c r="BM348" s="149" t="s">
        <v>5036</v>
      </c>
    </row>
    <row r="349" spans="2:65" s="1" customFormat="1" ht="16.5" customHeight="1">
      <c r="B349" s="137"/>
      <c r="C349" s="138" t="s">
        <v>1807</v>
      </c>
      <c r="D349" s="138" t="s">
        <v>411</v>
      </c>
      <c r="E349" s="139" t="s">
        <v>5037</v>
      </c>
      <c r="F349" s="140" t="s">
        <v>5038</v>
      </c>
      <c r="G349" s="141" t="s">
        <v>664</v>
      </c>
      <c r="H349" s="142">
        <v>1</v>
      </c>
      <c r="I349" s="143"/>
      <c r="J349" s="144">
        <f t="shared" si="110"/>
        <v>0</v>
      </c>
      <c r="K349" s="140" t="s">
        <v>665</v>
      </c>
      <c r="L349" s="34"/>
      <c r="M349" s="145" t="s">
        <v>3</v>
      </c>
      <c r="N349" s="146" t="s">
        <v>43</v>
      </c>
      <c r="P349" s="147">
        <f t="shared" si="111"/>
        <v>0</v>
      </c>
      <c r="Q349" s="147">
        <v>0</v>
      </c>
      <c r="R349" s="147">
        <f t="shared" si="112"/>
        <v>0</v>
      </c>
      <c r="S349" s="147">
        <v>0</v>
      </c>
      <c r="T349" s="148">
        <f t="shared" si="113"/>
        <v>0</v>
      </c>
      <c r="AR349" s="149" t="s">
        <v>3700</v>
      </c>
      <c r="AT349" s="149" t="s">
        <v>411</v>
      </c>
      <c r="AU349" s="149" t="s">
        <v>76</v>
      </c>
      <c r="AY349" s="19" t="s">
        <v>408</v>
      </c>
      <c r="BE349" s="150">
        <f t="shared" si="114"/>
        <v>0</v>
      </c>
      <c r="BF349" s="150">
        <f t="shared" si="115"/>
        <v>0</v>
      </c>
      <c r="BG349" s="150">
        <f t="shared" si="116"/>
        <v>0</v>
      </c>
      <c r="BH349" s="150">
        <f t="shared" si="117"/>
        <v>0</v>
      </c>
      <c r="BI349" s="150">
        <f t="shared" si="118"/>
        <v>0</v>
      </c>
      <c r="BJ349" s="19" t="s">
        <v>76</v>
      </c>
      <c r="BK349" s="150">
        <f t="shared" si="119"/>
        <v>0</v>
      </c>
      <c r="BL349" s="19" t="s">
        <v>3700</v>
      </c>
      <c r="BM349" s="149" t="s">
        <v>5039</v>
      </c>
    </row>
    <row r="350" spans="2:65" s="1" customFormat="1" ht="16.5" customHeight="1">
      <c r="B350" s="137"/>
      <c r="C350" s="138" t="s">
        <v>1816</v>
      </c>
      <c r="D350" s="138" t="s">
        <v>411</v>
      </c>
      <c r="E350" s="139" t="s">
        <v>5040</v>
      </c>
      <c r="F350" s="140" t="s">
        <v>5041</v>
      </c>
      <c r="G350" s="141" t="s">
        <v>664</v>
      </c>
      <c r="H350" s="142">
        <v>1</v>
      </c>
      <c r="I350" s="143"/>
      <c r="J350" s="144">
        <f t="shared" si="110"/>
        <v>0</v>
      </c>
      <c r="K350" s="140" t="s">
        <v>665</v>
      </c>
      <c r="L350" s="34"/>
      <c r="M350" s="145" t="s">
        <v>3</v>
      </c>
      <c r="N350" s="146" t="s">
        <v>43</v>
      </c>
      <c r="P350" s="147">
        <f t="shared" si="111"/>
        <v>0</v>
      </c>
      <c r="Q350" s="147">
        <v>0</v>
      </c>
      <c r="R350" s="147">
        <f t="shared" si="112"/>
        <v>0</v>
      </c>
      <c r="S350" s="147">
        <v>0</v>
      </c>
      <c r="T350" s="148">
        <f t="shared" si="113"/>
        <v>0</v>
      </c>
      <c r="AR350" s="149" t="s">
        <v>3700</v>
      </c>
      <c r="AT350" s="149" t="s">
        <v>411</v>
      </c>
      <c r="AU350" s="149" t="s">
        <v>76</v>
      </c>
      <c r="AY350" s="19" t="s">
        <v>408</v>
      </c>
      <c r="BE350" s="150">
        <f t="shared" si="114"/>
        <v>0</v>
      </c>
      <c r="BF350" s="150">
        <f t="shared" si="115"/>
        <v>0</v>
      </c>
      <c r="BG350" s="150">
        <f t="shared" si="116"/>
        <v>0</v>
      </c>
      <c r="BH350" s="150">
        <f t="shared" si="117"/>
        <v>0</v>
      </c>
      <c r="BI350" s="150">
        <f t="shared" si="118"/>
        <v>0</v>
      </c>
      <c r="BJ350" s="19" t="s">
        <v>76</v>
      </c>
      <c r="BK350" s="150">
        <f t="shared" si="119"/>
        <v>0</v>
      </c>
      <c r="BL350" s="19" t="s">
        <v>3700</v>
      </c>
      <c r="BM350" s="149" t="s">
        <v>5042</v>
      </c>
    </row>
    <row r="351" spans="2:65" s="1" customFormat="1" ht="16.5" customHeight="1">
      <c r="B351" s="137"/>
      <c r="C351" s="138" t="s">
        <v>1821</v>
      </c>
      <c r="D351" s="138" t="s">
        <v>411</v>
      </c>
      <c r="E351" s="139" t="s">
        <v>5043</v>
      </c>
      <c r="F351" s="140" t="s">
        <v>5044</v>
      </c>
      <c r="G351" s="141" t="s">
        <v>664</v>
      </c>
      <c r="H351" s="142">
        <v>1</v>
      </c>
      <c r="I351" s="143"/>
      <c r="J351" s="144">
        <f t="shared" si="110"/>
        <v>0</v>
      </c>
      <c r="K351" s="140" t="s">
        <v>665</v>
      </c>
      <c r="L351" s="34"/>
      <c r="M351" s="145" t="s">
        <v>3</v>
      </c>
      <c r="N351" s="146" t="s">
        <v>43</v>
      </c>
      <c r="P351" s="147">
        <f t="shared" si="111"/>
        <v>0</v>
      </c>
      <c r="Q351" s="147">
        <v>0</v>
      </c>
      <c r="R351" s="147">
        <f t="shared" si="112"/>
        <v>0</v>
      </c>
      <c r="S351" s="147">
        <v>0</v>
      </c>
      <c r="T351" s="148">
        <f t="shared" si="113"/>
        <v>0</v>
      </c>
      <c r="AR351" s="149" t="s">
        <v>3700</v>
      </c>
      <c r="AT351" s="149" t="s">
        <v>411</v>
      </c>
      <c r="AU351" s="149" t="s">
        <v>76</v>
      </c>
      <c r="AY351" s="19" t="s">
        <v>408</v>
      </c>
      <c r="BE351" s="150">
        <f t="shared" si="114"/>
        <v>0</v>
      </c>
      <c r="BF351" s="150">
        <f t="shared" si="115"/>
        <v>0</v>
      </c>
      <c r="BG351" s="150">
        <f t="shared" si="116"/>
        <v>0</v>
      </c>
      <c r="BH351" s="150">
        <f t="shared" si="117"/>
        <v>0</v>
      </c>
      <c r="BI351" s="150">
        <f t="shared" si="118"/>
        <v>0</v>
      </c>
      <c r="BJ351" s="19" t="s">
        <v>76</v>
      </c>
      <c r="BK351" s="150">
        <f t="shared" si="119"/>
        <v>0</v>
      </c>
      <c r="BL351" s="19" t="s">
        <v>3700</v>
      </c>
      <c r="BM351" s="149" t="s">
        <v>5045</v>
      </c>
    </row>
    <row r="352" spans="2:65" s="1" customFormat="1" ht="16.5" customHeight="1">
      <c r="B352" s="137"/>
      <c r="C352" s="138" t="s">
        <v>1828</v>
      </c>
      <c r="D352" s="138" t="s">
        <v>411</v>
      </c>
      <c r="E352" s="139" t="s">
        <v>5046</v>
      </c>
      <c r="F352" s="140" t="s">
        <v>5047</v>
      </c>
      <c r="G352" s="141" t="s">
        <v>664</v>
      </c>
      <c r="H352" s="142">
        <v>1</v>
      </c>
      <c r="I352" s="143"/>
      <c r="J352" s="144">
        <f t="shared" si="110"/>
        <v>0</v>
      </c>
      <c r="K352" s="140" t="s">
        <v>665</v>
      </c>
      <c r="L352" s="34"/>
      <c r="M352" s="145" t="s">
        <v>3</v>
      </c>
      <c r="N352" s="146" t="s">
        <v>43</v>
      </c>
      <c r="P352" s="147">
        <f t="shared" si="111"/>
        <v>0</v>
      </c>
      <c r="Q352" s="147">
        <v>0</v>
      </c>
      <c r="R352" s="147">
        <f t="shared" si="112"/>
        <v>0</v>
      </c>
      <c r="S352" s="147">
        <v>0</v>
      </c>
      <c r="T352" s="148">
        <f t="shared" si="113"/>
        <v>0</v>
      </c>
      <c r="AR352" s="149" t="s">
        <v>415</v>
      </c>
      <c r="AT352" s="149" t="s">
        <v>411</v>
      </c>
      <c r="AU352" s="149" t="s">
        <v>76</v>
      </c>
      <c r="AY352" s="19" t="s">
        <v>408</v>
      </c>
      <c r="BE352" s="150">
        <f t="shared" si="114"/>
        <v>0</v>
      </c>
      <c r="BF352" s="150">
        <f t="shared" si="115"/>
        <v>0</v>
      </c>
      <c r="BG352" s="150">
        <f t="shared" si="116"/>
        <v>0</v>
      </c>
      <c r="BH352" s="150">
        <f t="shared" si="117"/>
        <v>0</v>
      </c>
      <c r="BI352" s="150">
        <f t="shared" si="118"/>
        <v>0</v>
      </c>
      <c r="BJ352" s="19" t="s">
        <v>76</v>
      </c>
      <c r="BK352" s="150">
        <f t="shared" si="119"/>
        <v>0</v>
      </c>
      <c r="BL352" s="19" t="s">
        <v>415</v>
      </c>
      <c r="BM352" s="149" t="s">
        <v>5048</v>
      </c>
    </row>
    <row r="353" spans="2:65" s="1" customFormat="1" ht="16.5" customHeight="1">
      <c r="B353" s="137"/>
      <c r="C353" s="138" t="s">
        <v>1833</v>
      </c>
      <c r="D353" s="138" t="s">
        <v>411</v>
      </c>
      <c r="E353" s="139" t="s">
        <v>5049</v>
      </c>
      <c r="F353" s="140" t="s">
        <v>5050</v>
      </c>
      <c r="G353" s="141" t="s">
        <v>2634</v>
      </c>
      <c r="H353" s="142">
        <v>1</v>
      </c>
      <c r="I353" s="143"/>
      <c r="J353" s="144">
        <f t="shared" si="110"/>
        <v>0</v>
      </c>
      <c r="K353" s="140" t="s">
        <v>414</v>
      </c>
      <c r="L353" s="34"/>
      <c r="M353" s="145" t="s">
        <v>3</v>
      </c>
      <c r="N353" s="146" t="s">
        <v>43</v>
      </c>
      <c r="P353" s="147">
        <f t="shared" si="111"/>
        <v>0</v>
      </c>
      <c r="Q353" s="147">
        <v>0</v>
      </c>
      <c r="R353" s="147">
        <f t="shared" si="112"/>
        <v>0</v>
      </c>
      <c r="S353" s="147">
        <v>0</v>
      </c>
      <c r="T353" s="148">
        <f t="shared" si="113"/>
        <v>0</v>
      </c>
      <c r="AR353" s="149" t="s">
        <v>415</v>
      </c>
      <c r="AT353" s="149" t="s">
        <v>411</v>
      </c>
      <c r="AU353" s="149" t="s">
        <v>76</v>
      </c>
      <c r="AY353" s="19" t="s">
        <v>408</v>
      </c>
      <c r="BE353" s="150">
        <f t="shared" si="114"/>
        <v>0</v>
      </c>
      <c r="BF353" s="150">
        <f t="shared" si="115"/>
        <v>0</v>
      </c>
      <c r="BG353" s="150">
        <f t="shared" si="116"/>
        <v>0</v>
      </c>
      <c r="BH353" s="150">
        <f t="shared" si="117"/>
        <v>0</v>
      </c>
      <c r="BI353" s="150">
        <f t="shared" si="118"/>
        <v>0</v>
      </c>
      <c r="BJ353" s="19" t="s">
        <v>76</v>
      </c>
      <c r="BK353" s="150">
        <f t="shared" si="119"/>
        <v>0</v>
      </c>
      <c r="BL353" s="19" t="s">
        <v>415</v>
      </c>
      <c r="BM353" s="149" t="s">
        <v>5051</v>
      </c>
    </row>
    <row r="354" spans="2:65" s="1" customFormat="1">
      <c r="B354" s="34"/>
      <c r="D354" s="151" t="s">
        <v>417</v>
      </c>
      <c r="F354" s="152" t="s">
        <v>5052</v>
      </c>
      <c r="I354" s="153"/>
      <c r="L354" s="34"/>
      <c r="M354" s="203"/>
      <c r="N354" s="204"/>
      <c r="O354" s="204"/>
      <c r="P354" s="204"/>
      <c r="Q354" s="204"/>
      <c r="R354" s="204"/>
      <c r="S354" s="204"/>
      <c r="T354" s="205"/>
      <c r="AT354" s="19" t="s">
        <v>417</v>
      </c>
      <c r="AU354" s="19" t="s">
        <v>76</v>
      </c>
    </row>
    <row r="355" spans="2:65" s="1" customFormat="1" ht="6.9" customHeight="1">
      <c r="B355" s="43"/>
      <c r="C355" s="44"/>
      <c r="D355" s="44"/>
      <c r="E355" s="44"/>
      <c r="F355" s="44"/>
      <c r="G355" s="44"/>
      <c r="H355" s="44"/>
      <c r="I355" s="44"/>
      <c r="J355" s="44"/>
      <c r="K355" s="44"/>
      <c r="L355" s="34"/>
    </row>
  </sheetData>
  <autoFilter ref="C104:K354" xr:uid="{00000000-0009-0000-0000-000006000000}"/>
  <mergeCells count="12">
    <mergeCell ref="E97:H97"/>
    <mergeCell ref="L2:V2"/>
    <mergeCell ref="E50:H50"/>
    <mergeCell ref="E52:H52"/>
    <mergeCell ref="E54:H54"/>
    <mergeCell ref="E93:H93"/>
    <mergeCell ref="E95:H95"/>
    <mergeCell ref="E7:H7"/>
    <mergeCell ref="E9:H9"/>
    <mergeCell ref="E11:H11"/>
    <mergeCell ref="E20:H20"/>
    <mergeCell ref="E29:H29"/>
  </mergeCells>
  <hyperlinks>
    <hyperlink ref="F237" r:id="rId1" xr:uid="{00000000-0004-0000-0600-000000000000}"/>
    <hyperlink ref="F239" r:id="rId2" xr:uid="{00000000-0004-0000-0600-000001000000}"/>
    <hyperlink ref="F297" r:id="rId3" xr:uid="{00000000-0004-0000-0600-000002000000}"/>
    <hyperlink ref="F299" r:id="rId4" xr:uid="{00000000-0004-0000-0600-000003000000}"/>
    <hyperlink ref="F301" r:id="rId5" xr:uid="{00000000-0004-0000-0600-000004000000}"/>
    <hyperlink ref="F303" r:id="rId6" xr:uid="{00000000-0004-0000-0600-000005000000}"/>
    <hyperlink ref="F306" r:id="rId7" xr:uid="{00000000-0004-0000-0600-000006000000}"/>
    <hyperlink ref="F311" r:id="rId8" xr:uid="{00000000-0004-0000-0600-000007000000}"/>
    <hyperlink ref="F347" r:id="rId9" xr:uid="{00000000-0004-0000-0600-000008000000}"/>
    <hyperlink ref="F354" r:id="rId10" xr:uid="{00000000-0004-0000-06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28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100</v>
      </c>
    </row>
    <row r="3" spans="2:4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2:46" ht="24.9" customHeight="1">
      <c r="B4" s="22"/>
      <c r="D4" s="23" t="s">
        <v>119</v>
      </c>
      <c r="L4" s="22"/>
      <c r="M4" s="93" t="s">
        <v>11</v>
      </c>
      <c r="AT4" s="19" t="s">
        <v>4</v>
      </c>
    </row>
    <row r="5" spans="2:46" ht="6.9" customHeight="1">
      <c r="B5" s="22"/>
      <c r="L5" s="22"/>
    </row>
    <row r="6" spans="2:46" ht="12" customHeight="1">
      <c r="B6" s="22"/>
      <c r="D6" s="29" t="s">
        <v>17</v>
      </c>
      <c r="L6" s="22"/>
    </row>
    <row r="7" spans="2:4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</row>
    <row r="8" spans="2:46" ht="12" customHeight="1">
      <c r="B8" s="22"/>
      <c r="D8" s="29" t="s">
        <v>132</v>
      </c>
      <c r="L8" s="22"/>
    </row>
    <row r="9" spans="2:46" s="1" customFormat="1" ht="16.5" customHeight="1">
      <c r="B9" s="34"/>
      <c r="E9" s="352" t="s">
        <v>136</v>
      </c>
      <c r="F9" s="351"/>
      <c r="G9" s="351"/>
      <c r="H9" s="351"/>
      <c r="L9" s="34"/>
    </row>
    <row r="10" spans="2:46" s="1" customFormat="1" ht="12" customHeight="1">
      <c r="B10" s="34"/>
      <c r="D10" s="29" t="s">
        <v>3299</v>
      </c>
      <c r="L10" s="34"/>
    </row>
    <row r="11" spans="2:46" s="1" customFormat="1" ht="30" customHeight="1">
      <c r="B11" s="34"/>
      <c r="E11" s="339" t="s">
        <v>5053</v>
      </c>
      <c r="F11" s="351"/>
      <c r="G11" s="351"/>
      <c r="H11" s="351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9" t="s">
        <v>19</v>
      </c>
      <c r="F13" s="27" t="s">
        <v>3</v>
      </c>
      <c r="I13" s="29" t="s">
        <v>20</v>
      </c>
      <c r="J13" s="27" t="s">
        <v>3</v>
      </c>
      <c r="L13" s="34"/>
    </row>
    <row r="14" spans="2:46" s="1" customFormat="1" ht="12" customHeight="1">
      <c r="B14" s="34"/>
      <c r="D14" s="29" t="s">
        <v>21</v>
      </c>
      <c r="F14" s="27" t="s">
        <v>3301</v>
      </c>
      <c r="I14" s="29" t="s">
        <v>23</v>
      </c>
      <c r="J14" s="51" t="str">
        <f>'Rekapitulace stavby'!AN8</f>
        <v>10. 1. 2024</v>
      </c>
      <c r="L14" s="34"/>
    </row>
    <row r="15" spans="2:46" s="1" customFormat="1" ht="10.8" customHeight="1">
      <c r="B15" s="34"/>
      <c r="L15" s="34"/>
    </row>
    <row r="16" spans="2:46" s="1" customFormat="1" ht="12" customHeight="1">
      <c r="B16" s="34"/>
      <c r="D16" s="29" t="s">
        <v>25</v>
      </c>
      <c r="I16" s="29" t="s">
        <v>26</v>
      </c>
      <c r="J16" s="27" t="str">
        <f>IF('Rekapitulace stavby'!AN10="","",'Rekapitulace stavby'!AN10)</f>
        <v/>
      </c>
      <c r="L16" s="34"/>
    </row>
    <row r="17" spans="2:12" s="1" customFormat="1" ht="18" customHeight="1">
      <c r="B17" s="34"/>
      <c r="E17" s="27" t="str">
        <f>IF('Rekapitulace stavby'!E11="","",'Rekapitulace stavby'!E11)</f>
        <v xml:space="preserve"> </v>
      </c>
      <c r="I17" s="29" t="s">
        <v>28</v>
      </c>
      <c r="J17" s="27" t="str">
        <f>IF('Rekapitulace stavby'!AN11="","",'Rekapitulace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9" t="s">
        <v>29</v>
      </c>
      <c r="I19" s="29" t="s">
        <v>26</v>
      </c>
      <c r="J19" s="30" t="str">
        <f>'Rekapitulace stavby'!AN13</f>
        <v>Vyplň údaj</v>
      </c>
      <c r="L19" s="34"/>
    </row>
    <row r="20" spans="2:12" s="1" customFormat="1" ht="18" customHeight="1">
      <c r="B20" s="34"/>
      <c r="E20" s="354" t="str">
        <f>'Rekapitulace stavby'!E14</f>
        <v>Vyplň údaj</v>
      </c>
      <c r="F20" s="318"/>
      <c r="G20" s="318"/>
      <c r="H20" s="318"/>
      <c r="I20" s="29" t="s">
        <v>28</v>
      </c>
      <c r="J20" s="30" t="str">
        <f>'Rekapitulace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9" t="s">
        <v>31</v>
      </c>
      <c r="I22" s="29" t="s">
        <v>26</v>
      </c>
      <c r="J22" s="27" t="s">
        <v>3</v>
      </c>
      <c r="L22" s="34"/>
    </row>
    <row r="23" spans="2:12" s="1" customFormat="1" ht="18" customHeight="1">
      <c r="B23" s="34"/>
      <c r="E23" s="27" t="s">
        <v>3302</v>
      </c>
      <c r="I23" s="29" t="s">
        <v>28</v>
      </c>
      <c r="J23" s="27" t="s">
        <v>3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9" t="s">
        <v>34</v>
      </c>
      <c r="I25" s="29" t="s">
        <v>26</v>
      </c>
      <c r="J25" s="27" t="s">
        <v>3</v>
      </c>
      <c r="L25" s="34"/>
    </row>
    <row r="26" spans="2:12" s="1" customFormat="1" ht="18" customHeight="1">
      <c r="B26" s="34"/>
      <c r="E26" s="27" t="s">
        <v>3302</v>
      </c>
      <c r="I26" s="29" t="s">
        <v>28</v>
      </c>
      <c r="J26" s="27" t="s">
        <v>3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9" t="s">
        <v>36</v>
      </c>
      <c r="L28" s="34"/>
    </row>
    <row r="29" spans="2:12" s="7" customFormat="1" ht="16.5" customHeight="1">
      <c r="B29" s="94"/>
      <c r="E29" s="323" t="s">
        <v>3</v>
      </c>
      <c r="F29" s="323"/>
      <c r="G29" s="323"/>
      <c r="H29" s="323"/>
      <c r="L29" s="94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6" t="s">
        <v>38</v>
      </c>
      <c r="J32" s="65">
        <f>ROUND(J89, 2)</f>
        <v>0</v>
      </c>
      <c r="L32" s="34"/>
    </row>
    <row r="33" spans="2:12" s="1" customFormat="1" ht="6.9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>
      <c r="B34" s="34"/>
      <c r="F34" s="37" t="s">
        <v>40</v>
      </c>
      <c r="I34" s="37" t="s">
        <v>39</v>
      </c>
      <c r="J34" s="37" t="s">
        <v>41</v>
      </c>
      <c r="L34" s="34"/>
    </row>
    <row r="35" spans="2:12" s="1" customFormat="1" ht="14.4" customHeight="1">
      <c r="B35" s="34"/>
      <c r="D35" s="54" t="s">
        <v>42</v>
      </c>
      <c r="E35" s="29" t="s">
        <v>43</v>
      </c>
      <c r="F35" s="85">
        <f>ROUND((SUM(BE89:BE127)),  2)</f>
        <v>0</v>
      </c>
      <c r="I35" s="97">
        <v>0.21</v>
      </c>
      <c r="J35" s="85">
        <f>ROUND(((SUM(BE89:BE127))*I35),  2)</f>
        <v>0</v>
      </c>
      <c r="L35" s="34"/>
    </row>
    <row r="36" spans="2:12" s="1" customFormat="1" ht="14.4" customHeight="1">
      <c r="B36" s="34"/>
      <c r="E36" s="29" t="s">
        <v>44</v>
      </c>
      <c r="F36" s="85">
        <f>ROUND((SUM(BF89:BF127)),  2)</f>
        <v>0</v>
      </c>
      <c r="I36" s="97">
        <v>0.12</v>
      </c>
      <c r="J36" s="85">
        <f>ROUND(((SUM(BF89:BF127))*I36),  2)</f>
        <v>0</v>
      </c>
      <c r="L36" s="34"/>
    </row>
    <row r="37" spans="2:12" s="1" customFormat="1" ht="14.4" hidden="1" customHeight="1">
      <c r="B37" s="34"/>
      <c r="E37" s="29" t="s">
        <v>45</v>
      </c>
      <c r="F37" s="85">
        <f>ROUND((SUM(BG89:BG127)),  2)</f>
        <v>0</v>
      </c>
      <c r="I37" s="97">
        <v>0.21</v>
      </c>
      <c r="J37" s="85">
        <f>0</f>
        <v>0</v>
      </c>
      <c r="L37" s="34"/>
    </row>
    <row r="38" spans="2:12" s="1" customFormat="1" ht="14.4" hidden="1" customHeight="1">
      <c r="B38" s="34"/>
      <c r="E38" s="29" t="s">
        <v>46</v>
      </c>
      <c r="F38" s="85">
        <f>ROUND((SUM(BH89:BH127)),  2)</f>
        <v>0</v>
      </c>
      <c r="I38" s="97">
        <v>0.12</v>
      </c>
      <c r="J38" s="85">
        <f>0</f>
        <v>0</v>
      </c>
      <c r="L38" s="34"/>
    </row>
    <row r="39" spans="2:12" s="1" customFormat="1" ht="14.4" hidden="1" customHeight="1">
      <c r="B39" s="34"/>
      <c r="E39" s="29" t="s">
        <v>47</v>
      </c>
      <c r="F39" s="85">
        <f>ROUND((SUM(BI89:BI127)),  2)</f>
        <v>0</v>
      </c>
      <c r="I39" s="97">
        <v>0</v>
      </c>
      <c r="J39" s="85">
        <f>0</f>
        <v>0</v>
      </c>
      <c r="L39" s="34"/>
    </row>
    <row r="40" spans="2:12" s="1" customFormat="1" ht="6.9" customHeight="1">
      <c r="B40" s="34"/>
      <c r="L40" s="34"/>
    </row>
    <row r="41" spans="2:12" s="1" customFormat="1" ht="25.35" customHeight="1">
      <c r="B41" s="34"/>
      <c r="C41" s="98"/>
      <c r="D41" s="99" t="s">
        <v>48</v>
      </c>
      <c r="E41" s="56"/>
      <c r="F41" s="56"/>
      <c r="G41" s="100" t="s">
        <v>49</v>
      </c>
      <c r="H41" s="101" t="s">
        <v>50</v>
      </c>
      <c r="I41" s="56"/>
      <c r="J41" s="102">
        <f>SUM(J32:J39)</f>
        <v>0</v>
      </c>
      <c r="K41" s="103"/>
      <c r="L41" s="34"/>
    </row>
    <row r="42" spans="2:12" s="1" customFormat="1" ht="14.4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" customHeight="1">
      <c r="B47" s="34"/>
      <c r="C47" s="23" t="s">
        <v>245</v>
      </c>
      <c r="L47" s="34"/>
    </row>
    <row r="48" spans="2:12" s="1" customFormat="1" ht="6.9" customHeight="1">
      <c r="B48" s="34"/>
      <c r="L48" s="34"/>
    </row>
    <row r="49" spans="2:47" s="1" customFormat="1" ht="12" customHeight="1">
      <c r="B49" s="34"/>
      <c r="C49" s="29" t="s">
        <v>17</v>
      </c>
      <c r="L49" s="34"/>
    </row>
    <row r="50" spans="2:47" s="1" customFormat="1" ht="16.5" customHeight="1">
      <c r="B50" s="34"/>
      <c r="E50" s="352" t="str">
        <f>E7</f>
        <v>Obecní dům Rudíkov - smlouva č. 1 - SO01, 10, 12</v>
      </c>
      <c r="F50" s="353"/>
      <c r="G50" s="353"/>
      <c r="H50" s="353"/>
      <c r="L50" s="34"/>
    </row>
    <row r="51" spans="2:47" ht="12" customHeight="1">
      <c r="B51" s="22"/>
      <c r="C51" s="29" t="s">
        <v>132</v>
      </c>
      <c r="L51" s="22"/>
    </row>
    <row r="52" spans="2:47" s="1" customFormat="1" ht="16.5" customHeight="1">
      <c r="B52" s="34"/>
      <c r="E52" s="352" t="s">
        <v>136</v>
      </c>
      <c r="F52" s="351"/>
      <c r="G52" s="351"/>
      <c r="H52" s="351"/>
      <c r="L52" s="34"/>
    </row>
    <row r="53" spans="2:47" s="1" customFormat="1" ht="12" customHeight="1">
      <c r="B53" s="34"/>
      <c r="C53" s="29" t="s">
        <v>3299</v>
      </c>
      <c r="L53" s="34"/>
    </row>
    <row r="54" spans="2:47" s="1" customFormat="1" ht="30" customHeight="1">
      <c r="B54" s="34"/>
      <c r="E54" s="339" t="str">
        <f>E11</f>
        <v>16 - Vybavení dle návrhu interieru, pevně spojené se stavbou</v>
      </c>
      <c r="F54" s="351"/>
      <c r="G54" s="351"/>
      <c r="H54" s="351"/>
      <c r="L54" s="34"/>
    </row>
    <row r="55" spans="2:47" s="1" customFormat="1" ht="6.9" customHeight="1">
      <c r="B55" s="34"/>
      <c r="L55" s="34"/>
    </row>
    <row r="56" spans="2:47" s="1" customFormat="1" ht="12" customHeight="1">
      <c r="B56" s="34"/>
      <c r="C56" s="29" t="s">
        <v>21</v>
      </c>
      <c r="F56" s="27" t="str">
        <f>F14</f>
        <v>RUDÍKOV, P.Č. 2250/4, 2261, ST. 63, 2208/9</v>
      </c>
      <c r="I56" s="29" t="s">
        <v>23</v>
      </c>
      <c r="J56" s="51" t="str">
        <f>IF(J14="","",J14)</f>
        <v>10. 1. 2024</v>
      </c>
      <c r="L56" s="34"/>
    </row>
    <row r="57" spans="2:47" s="1" customFormat="1" ht="6.9" customHeight="1">
      <c r="B57" s="34"/>
      <c r="L57" s="34"/>
    </row>
    <row r="58" spans="2:47" s="1" customFormat="1" ht="15.15" customHeight="1">
      <c r="B58" s="34"/>
      <c r="C58" s="29" t="s">
        <v>25</v>
      </c>
      <c r="F58" s="27" t="str">
        <f>E17</f>
        <v xml:space="preserve"> </v>
      </c>
      <c r="I58" s="29" t="s">
        <v>31</v>
      </c>
      <c r="J58" s="32" t="str">
        <f>E23</f>
        <v>Ondřej Zikán</v>
      </c>
      <c r="L58" s="34"/>
    </row>
    <row r="59" spans="2:47" s="1" customFormat="1" ht="15.15" customHeight="1">
      <c r="B59" s="34"/>
      <c r="C59" s="29" t="s">
        <v>29</v>
      </c>
      <c r="F59" s="27" t="str">
        <f>IF(E20="","",E20)</f>
        <v>Vyplň údaj</v>
      </c>
      <c r="I59" s="29" t="s">
        <v>34</v>
      </c>
      <c r="J59" s="32" t="str">
        <f>E26</f>
        <v>Ondřej Zikán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4" t="s">
        <v>280</v>
      </c>
      <c r="D61" s="98"/>
      <c r="E61" s="98"/>
      <c r="F61" s="98"/>
      <c r="G61" s="98"/>
      <c r="H61" s="98"/>
      <c r="I61" s="98"/>
      <c r="J61" s="105" t="s">
        <v>281</v>
      </c>
      <c r="K61" s="98"/>
      <c r="L61" s="34"/>
    </row>
    <row r="62" spans="2:47" s="1" customFormat="1" ht="10.35" customHeight="1">
      <c r="B62" s="34"/>
      <c r="L62" s="34"/>
    </row>
    <row r="63" spans="2:47" s="1" customFormat="1" ht="22.8" customHeight="1">
      <c r="B63" s="34"/>
      <c r="C63" s="106" t="s">
        <v>70</v>
      </c>
      <c r="J63" s="65">
        <f>J89</f>
        <v>0</v>
      </c>
      <c r="L63" s="34"/>
      <c r="AU63" s="19" t="s">
        <v>287</v>
      </c>
    </row>
    <row r="64" spans="2:47" s="8" customFormat="1" ht="24.9" customHeight="1">
      <c r="B64" s="107"/>
      <c r="D64" s="108" t="s">
        <v>5054</v>
      </c>
      <c r="E64" s="109"/>
      <c r="F64" s="109"/>
      <c r="G64" s="109"/>
      <c r="H64" s="109"/>
      <c r="I64" s="109"/>
      <c r="J64" s="110">
        <f>J90</f>
        <v>0</v>
      </c>
      <c r="L64" s="107"/>
    </row>
    <row r="65" spans="2:12" s="9" customFormat="1" ht="19.95" customHeight="1">
      <c r="B65" s="112"/>
      <c r="D65" s="113" t="s">
        <v>5055</v>
      </c>
      <c r="E65" s="114"/>
      <c r="F65" s="114"/>
      <c r="G65" s="114"/>
      <c r="H65" s="114"/>
      <c r="I65" s="114"/>
      <c r="J65" s="115">
        <f>J91</f>
        <v>0</v>
      </c>
      <c r="L65" s="112"/>
    </row>
    <row r="66" spans="2:12" s="9" customFormat="1" ht="19.95" customHeight="1">
      <c r="B66" s="112"/>
      <c r="D66" s="113" t="s">
        <v>5056</v>
      </c>
      <c r="E66" s="114"/>
      <c r="F66" s="114"/>
      <c r="G66" s="114"/>
      <c r="H66" s="114"/>
      <c r="I66" s="114"/>
      <c r="J66" s="115">
        <f>J110</f>
        <v>0</v>
      </c>
      <c r="L66" s="112"/>
    </row>
    <row r="67" spans="2:12" s="9" customFormat="1" ht="19.95" customHeight="1">
      <c r="B67" s="112"/>
      <c r="D67" s="113" t="s">
        <v>5057</v>
      </c>
      <c r="E67" s="114"/>
      <c r="F67" s="114"/>
      <c r="G67" s="114"/>
      <c r="H67" s="114"/>
      <c r="I67" s="114"/>
      <c r="J67" s="115">
        <f>J124</f>
        <v>0</v>
      </c>
      <c r="L67" s="112"/>
    </row>
    <row r="68" spans="2:12" s="1" customFormat="1" ht="21.75" customHeight="1">
      <c r="B68" s="34"/>
      <c r="L68" s="34"/>
    </row>
    <row r="69" spans="2:12" s="1" customFormat="1" ht="6.9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4"/>
    </row>
    <row r="73" spans="2:12" s="1" customFormat="1" ht="6.9" customHeight="1"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34"/>
    </row>
    <row r="74" spans="2:12" s="1" customFormat="1" ht="24.9" customHeight="1">
      <c r="B74" s="34"/>
      <c r="C74" s="23" t="s">
        <v>393</v>
      </c>
      <c r="L74" s="34"/>
    </row>
    <row r="75" spans="2:12" s="1" customFormat="1" ht="6.9" customHeight="1">
      <c r="B75" s="34"/>
      <c r="L75" s="34"/>
    </row>
    <row r="76" spans="2:12" s="1" customFormat="1" ht="12" customHeight="1">
      <c r="B76" s="34"/>
      <c r="C76" s="29" t="s">
        <v>17</v>
      </c>
      <c r="L76" s="34"/>
    </row>
    <row r="77" spans="2:12" s="1" customFormat="1" ht="16.5" customHeight="1">
      <c r="B77" s="34"/>
      <c r="E77" s="352" t="str">
        <f>E7</f>
        <v>Obecní dům Rudíkov - smlouva č. 1 - SO01, 10, 12</v>
      </c>
      <c r="F77" s="353"/>
      <c r="G77" s="353"/>
      <c r="H77" s="353"/>
      <c r="L77" s="34"/>
    </row>
    <row r="78" spans="2:12" ht="12" customHeight="1">
      <c r="B78" s="22"/>
      <c r="C78" s="29" t="s">
        <v>132</v>
      </c>
      <c r="L78" s="22"/>
    </row>
    <row r="79" spans="2:12" s="1" customFormat="1" ht="16.5" customHeight="1">
      <c r="B79" s="34"/>
      <c r="E79" s="352" t="s">
        <v>136</v>
      </c>
      <c r="F79" s="351"/>
      <c r="G79" s="351"/>
      <c r="H79" s="351"/>
      <c r="L79" s="34"/>
    </row>
    <row r="80" spans="2:12" s="1" customFormat="1" ht="12" customHeight="1">
      <c r="B80" s="34"/>
      <c r="C80" s="29" t="s">
        <v>3299</v>
      </c>
      <c r="L80" s="34"/>
    </row>
    <row r="81" spans="2:65" s="1" customFormat="1" ht="30" customHeight="1">
      <c r="B81" s="34"/>
      <c r="E81" s="339" t="str">
        <f>E11</f>
        <v>16 - Vybavení dle návrhu interieru, pevně spojené se stavbou</v>
      </c>
      <c r="F81" s="351"/>
      <c r="G81" s="351"/>
      <c r="H81" s="351"/>
      <c r="L81" s="34"/>
    </row>
    <row r="82" spans="2:65" s="1" customFormat="1" ht="6.9" customHeight="1">
      <c r="B82" s="34"/>
      <c r="L82" s="34"/>
    </row>
    <row r="83" spans="2:65" s="1" customFormat="1" ht="12" customHeight="1">
      <c r="B83" s="34"/>
      <c r="C83" s="29" t="s">
        <v>21</v>
      </c>
      <c r="F83" s="27" t="str">
        <f>F14</f>
        <v>RUDÍKOV, P.Č. 2250/4, 2261, ST. 63, 2208/9</v>
      </c>
      <c r="I83" s="29" t="s">
        <v>23</v>
      </c>
      <c r="J83" s="51" t="str">
        <f>IF(J14="","",J14)</f>
        <v>10. 1. 2024</v>
      </c>
      <c r="L83" s="34"/>
    </row>
    <row r="84" spans="2:65" s="1" customFormat="1" ht="6.9" customHeight="1">
      <c r="B84" s="34"/>
      <c r="L84" s="34"/>
    </row>
    <row r="85" spans="2:65" s="1" customFormat="1" ht="15.15" customHeight="1">
      <c r="B85" s="34"/>
      <c r="C85" s="29" t="s">
        <v>25</v>
      </c>
      <c r="F85" s="27" t="str">
        <f>E17</f>
        <v xml:space="preserve"> </v>
      </c>
      <c r="I85" s="29" t="s">
        <v>31</v>
      </c>
      <c r="J85" s="32" t="str">
        <f>E23</f>
        <v>Ondřej Zikán</v>
      </c>
      <c r="L85" s="34"/>
    </row>
    <row r="86" spans="2:65" s="1" customFormat="1" ht="15.15" customHeight="1">
      <c r="B86" s="34"/>
      <c r="C86" s="29" t="s">
        <v>29</v>
      </c>
      <c r="F86" s="27" t="str">
        <f>IF(E20="","",E20)</f>
        <v>Vyplň údaj</v>
      </c>
      <c r="I86" s="29" t="s">
        <v>34</v>
      </c>
      <c r="J86" s="32" t="str">
        <f>E26</f>
        <v>Ondřej Zikán</v>
      </c>
      <c r="L86" s="34"/>
    </row>
    <row r="87" spans="2:65" s="1" customFormat="1" ht="10.35" customHeight="1">
      <c r="B87" s="34"/>
      <c r="L87" s="34"/>
    </row>
    <row r="88" spans="2:65" s="10" customFormat="1" ht="29.25" customHeight="1">
      <c r="B88" s="117"/>
      <c r="C88" s="118" t="s">
        <v>394</v>
      </c>
      <c r="D88" s="119" t="s">
        <v>57</v>
      </c>
      <c r="E88" s="119" t="s">
        <v>53</v>
      </c>
      <c r="F88" s="119" t="s">
        <v>54</v>
      </c>
      <c r="G88" s="119" t="s">
        <v>395</v>
      </c>
      <c r="H88" s="119" t="s">
        <v>396</v>
      </c>
      <c r="I88" s="119" t="s">
        <v>397</v>
      </c>
      <c r="J88" s="119" t="s">
        <v>281</v>
      </c>
      <c r="K88" s="120" t="s">
        <v>398</v>
      </c>
      <c r="L88" s="117"/>
      <c r="M88" s="58" t="s">
        <v>3</v>
      </c>
      <c r="N88" s="59" t="s">
        <v>42</v>
      </c>
      <c r="O88" s="59" t="s">
        <v>399</v>
      </c>
      <c r="P88" s="59" t="s">
        <v>400</v>
      </c>
      <c r="Q88" s="59" t="s">
        <v>401</v>
      </c>
      <c r="R88" s="59" t="s">
        <v>402</v>
      </c>
      <c r="S88" s="59" t="s">
        <v>403</v>
      </c>
      <c r="T88" s="60" t="s">
        <v>404</v>
      </c>
    </row>
    <row r="89" spans="2:65" s="1" customFormat="1" ht="22.8" customHeight="1">
      <c r="B89" s="34"/>
      <c r="C89" s="63" t="s">
        <v>405</v>
      </c>
      <c r="J89" s="121">
        <f>BK89</f>
        <v>0</v>
      </c>
      <c r="L89" s="34"/>
      <c r="M89" s="61"/>
      <c r="N89" s="52"/>
      <c r="O89" s="52"/>
      <c r="P89" s="122">
        <f>P90</f>
        <v>0</v>
      </c>
      <c r="Q89" s="52"/>
      <c r="R89" s="122">
        <f>R90</f>
        <v>0</v>
      </c>
      <c r="S89" s="52"/>
      <c r="T89" s="123">
        <f>T90</f>
        <v>0</v>
      </c>
      <c r="AT89" s="19" t="s">
        <v>71</v>
      </c>
      <c r="AU89" s="19" t="s">
        <v>287</v>
      </c>
      <c r="BK89" s="124">
        <f>BK90</f>
        <v>0</v>
      </c>
    </row>
    <row r="90" spans="2:65" s="11" customFormat="1" ht="25.95" customHeight="1">
      <c r="B90" s="125"/>
      <c r="D90" s="126" t="s">
        <v>71</v>
      </c>
      <c r="E90" s="127" t="s">
        <v>5058</v>
      </c>
      <c r="F90" s="127" t="s">
        <v>5059</v>
      </c>
      <c r="I90" s="128"/>
      <c r="J90" s="129">
        <f>BK90</f>
        <v>0</v>
      </c>
      <c r="L90" s="125"/>
      <c r="M90" s="130"/>
      <c r="P90" s="131">
        <f>P91+P110+P124</f>
        <v>0</v>
      </c>
      <c r="R90" s="131">
        <f>R91+R110+R124</f>
        <v>0</v>
      </c>
      <c r="T90" s="132">
        <f>T91+T110+T124</f>
        <v>0</v>
      </c>
      <c r="AR90" s="126" t="s">
        <v>415</v>
      </c>
      <c r="AT90" s="133" t="s">
        <v>71</v>
      </c>
      <c r="AU90" s="133" t="s">
        <v>72</v>
      </c>
      <c r="AY90" s="126" t="s">
        <v>408</v>
      </c>
      <c r="BK90" s="134">
        <f>BK91+BK110+BK124</f>
        <v>0</v>
      </c>
    </row>
    <row r="91" spans="2:65" s="11" customFormat="1" ht="22.8" customHeight="1">
      <c r="B91" s="125"/>
      <c r="D91" s="126" t="s">
        <v>71</v>
      </c>
      <c r="E91" s="135" t="s">
        <v>114</v>
      </c>
      <c r="F91" s="135" t="s">
        <v>5060</v>
      </c>
      <c r="I91" s="128"/>
      <c r="J91" s="136">
        <f>BK91</f>
        <v>0</v>
      </c>
      <c r="L91" s="125"/>
      <c r="M91" s="130"/>
      <c r="P91" s="131">
        <f>SUM(P92:P109)</f>
        <v>0</v>
      </c>
      <c r="R91" s="131">
        <f>SUM(R92:R109)</f>
        <v>0</v>
      </c>
      <c r="T91" s="132">
        <f>SUM(T92:T109)</f>
        <v>0</v>
      </c>
      <c r="AR91" s="126" t="s">
        <v>415</v>
      </c>
      <c r="AT91" s="133" t="s">
        <v>71</v>
      </c>
      <c r="AU91" s="133" t="s">
        <v>76</v>
      </c>
      <c r="AY91" s="126" t="s">
        <v>408</v>
      </c>
      <c r="BK91" s="134">
        <f>SUM(BK92:BK109)</f>
        <v>0</v>
      </c>
    </row>
    <row r="92" spans="2:65" s="1" customFormat="1" ht="16.5" customHeight="1">
      <c r="B92" s="137"/>
      <c r="C92" s="138" t="s">
        <v>76</v>
      </c>
      <c r="D92" s="138" t="s">
        <v>411</v>
      </c>
      <c r="E92" s="139" t="s">
        <v>5061</v>
      </c>
      <c r="F92" s="140" t="s">
        <v>5062</v>
      </c>
      <c r="G92" s="141" t="s">
        <v>664</v>
      </c>
      <c r="H92" s="142">
        <v>2</v>
      </c>
      <c r="I92" s="143"/>
      <c r="J92" s="144">
        <f>ROUND(I92*H92,2)</f>
        <v>0</v>
      </c>
      <c r="K92" s="140" t="s">
        <v>665</v>
      </c>
      <c r="L92" s="34"/>
      <c r="M92" s="145" t="s">
        <v>3</v>
      </c>
      <c r="N92" s="146" t="s">
        <v>43</v>
      </c>
      <c r="P92" s="147">
        <f>O92*H92</f>
        <v>0</v>
      </c>
      <c r="Q92" s="147">
        <v>0</v>
      </c>
      <c r="R92" s="147">
        <f>Q92*H92</f>
        <v>0</v>
      </c>
      <c r="S92" s="147">
        <v>0</v>
      </c>
      <c r="T92" s="148">
        <f>S92*H92</f>
        <v>0</v>
      </c>
      <c r="AR92" s="149" t="s">
        <v>415</v>
      </c>
      <c r="AT92" s="149" t="s">
        <v>411</v>
      </c>
      <c r="AU92" s="149" t="s">
        <v>80</v>
      </c>
      <c r="AY92" s="19" t="s">
        <v>408</v>
      </c>
      <c r="BE92" s="150">
        <f>IF(N92="základní",J92,0)</f>
        <v>0</v>
      </c>
      <c r="BF92" s="150">
        <f>IF(N92="snížená",J92,0)</f>
        <v>0</v>
      </c>
      <c r="BG92" s="150">
        <f>IF(N92="zákl. přenesená",J92,0)</f>
        <v>0</v>
      </c>
      <c r="BH92" s="150">
        <f>IF(N92="sníž. přenesená",J92,0)</f>
        <v>0</v>
      </c>
      <c r="BI92" s="150">
        <f>IF(N92="nulová",J92,0)</f>
        <v>0</v>
      </c>
      <c r="BJ92" s="19" t="s">
        <v>76</v>
      </c>
      <c r="BK92" s="150">
        <f>ROUND(I92*H92,2)</f>
        <v>0</v>
      </c>
      <c r="BL92" s="19" t="s">
        <v>415</v>
      </c>
      <c r="BM92" s="149" t="s">
        <v>5063</v>
      </c>
    </row>
    <row r="93" spans="2:65" s="1" customFormat="1" ht="28.8">
      <c r="B93" s="34"/>
      <c r="D93" s="156" t="s">
        <v>429</v>
      </c>
      <c r="F93" s="163" t="s">
        <v>5064</v>
      </c>
      <c r="I93" s="153"/>
      <c r="L93" s="34"/>
      <c r="M93" s="154"/>
      <c r="T93" s="55"/>
      <c r="AT93" s="19" t="s">
        <v>429</v>
      </c>
      <c r="AU93" s="19" t="s">
        <v>80</v>
      </c>
    </row>
    <row r="94" spans="2:65" s="1" customFormat="1" ht="16.5" customHeight="1">
      <c r="B94" s="137"/>
      <c r="C94" s="138" t="s">
        <v>80</v>
      </c>
      <c r="D94" s="138" t="s">
        <v>411</v>
      </c>
      <c r="E94" s="139" t="s">
        <v>5065</v>
      </c>
      <c r="F94" s="140" t="s">
        <v>5066</v>
      </c>
      <c r="G94" s="141" t="s">
        <v>664</v>
      </c>
      <c r="H94" s="142">
        <v>6</v>
      </c>
      <c r="I94" s="143"/>
      <c r="J94" s="144">
        <f>ROUND(I94*H94,2)</f>
        <v>0</v>
      </c>
      <c r="K94" s="140" t="s">
        <v>665</v>
      </c>
      <c r="L94" s="34"/>
      <c r="M94" s="145" t="s">
        <v>3</v>
      </c>
      <c r="N94" s="146" t="s">
        <v>43</v>
      </c>
      <c r="P94" s="147">
        <f>O94*H94</f>
        <v>0</v>
      </c>
      <c r="Q94" s="147">
        <v>0</v>
      </c>
      <c r="R94" s="147">
        <f>Q94*H94</f>
        <v>0</v>
      </c>
      <c r="S94" s="147">
        <v>0</v>
      </c>
      <c r="T94" s="148">
        <f>S94*H94</f>
        <v>0</v>
      </c>
      <c r="AR94" s="149" t="s">
        <v>415</v>
      </c>
      <c r="AT94" s="149" t="s">
        <v>411</v>
      </c>
      <c r="AU94" s="149" t="s">
        <v>80</v>
      </c>
      <c r="AY94" s="19" t="s">
        <v>408</v>
      </c>
      <c r="BE94" s="150">
        <f>IF(N94="základní",J94,0)</f>
        <v>0</v>
      </c>
      <c r="BF94" s="150">
        <f>IF(N94="snížená",J94,0)</f>
        <v>0</v>
      </c>
      <c r="BG94" s="150">
        <f>IF(N94="zákl. přenesená",J94,0)</f>
        <v>0</v>
      </c>
      <c r="BH94" s="150">
        <f>IF(N94="sníž. přenesená",J94,0)</f>
        <v>0</v>
      </c>
      <c r="BI94" s="150">
        <f>IF(N94="nulová",J94,0)</f>
        <v>0</v>
      </c>
      <c r="BJ94" s="19" t="s">
        <v>76</v>
      </c>
      <c r="BK94" s="150">
        <f>ROUND(I94*H94,2)</f>
        <v>0</v>
      </c>
      <c r="BL94" s="19" t="s">
        <v>415</v>
      </c>
      <c r="BM94" s="149" t="s">
        <v>5067</v>
      </c>
    </row>
    <row r="95" spans="2:65" s="1" customFormat="1" ht="28.8">
      <c r="B95" s="34"/>
      <c r="D95" s="156" t="s">
        <v>429</v>
      </c>
      <c r="F95" s="163" t="s">
        <v>5068</v>
      </c>
      <c r="I95" s="153"/>
      <c r="L95" s="34"/>
      <c r="M95" s="154"/>
      <c r="T95" s="55"/>
      <c r="AT95" s="19" t="s">
        <v>429</v>
      </c>
      <c r="AU95" s="19" t="s">
        <v>80</v>
      </c>
    </row>
    <row r="96" spans="2:65" s="1" customFormat="1" ht="16.5" customHeight="1">
      <c r="B96" s="137"/>
      <c r="C96" s="138" t="s">
        <v>114</v>
      </c>
      <c r="D96" s="138" t="s">
        <v>411</v>
      </c>
      <c r="E96" s="139" t="s">
        <v>5069</v>
      </c>
      <c r="F96" s="140" t="s">
        <v>5070</v>
      </c>
      <c r="G96" s="141" t="s">
        <v>664</v>
      </c>
      <c r="H96" s="142">
        <v>5</v>
      </c>
      <c r="I96" s="143"/>
      <c r="J96" s="144">
        <f>ROUND(I96*H96,2)</f>
        <v>0</v>
      </c>
      <c r="K96" s="140" t="s">
        <v>665</v>
      </c>
      <c r="L96" s="34"/>
      <c r="M96" s="145" t="s">
        <v>3</v>
      </c>
      <c r="N96" s="146" t="s">
        <v>43</v>
      </c>
      <c r="P96" s="147">
        <f>O96*H96</f>
        <v>0</v>
      </c>
      <c r="Q96" s="147">
        <v>0</v>
      </c>
      <c r="R96" s="147">
        <f>Q96*H96</f>
        <v>0</v>
      </c>
      <c r="S96" s="147">
        <v>0</v>
      </c>
      <c r="T96" s="148">
        <f>S96*H96</f>
        <v>0</v>
      </c>
      <c r="AR96" s="149" t="s">
        <v>415</v>
      </c>
      <c r="AT96" s="149" t="s">
        <v>411</v>
      </c>
      <c r="AU96" s="149" t="s">
        <v>80</v>
      </c>
      <c r="AY96" s="19" t="s">
        <v>408</v>
      </c>
      <c r="BE96" s="150">
        <f>IF(N96="základní",J96,0)</f>
        <v>0</v>
      </c>
      <c r="BF96" s="150">
        <f>IF(N96="snížená",J96,0)</f>
        <v>0</v>
      </c>
      <c r="BG96" s="150">
        <f>IF(N96="zákl. přenesená",J96,0)</f>
        <v>0</v>
      </c>
      <c r="BH96" s="150">
        <f>IF(N96="sníž. přenesená",J96,0)</f>
        <v>0</v>
      </c>
      <c r="BI96" s="150">
        <f>IF(N96="nulová",J96,0)</f>
        <v>0</v>
      </c>
      <c r="BJ96" s="19" t="s">
        <v>76</v>
      </c>
      <c r="BK96" s="150">
        <f>ROUND(I96*H96,2)</f>
        <v>0</v>
      </c>
      <c r="BL96" s="19" t="s">
        <v>415</v>
      </c>
      <c r="BM96" s="149" t="s">
        <v>5071</v>
      </c>
    </row>
    <row r="97" spans="2:65" s="1" customFormat="1" ht="28.8">
      <c r="B97" s="34"/>
      <c r="D97" s="156" t="s">
        <v>429</v>
      </c>
      <c r="F97" s="163" t="s">
        <v>5072</v>
      </c>
      <c r="I97" s="153"/>
      <c r="L97" s="34"/>
      <c r="M97" s="154"/>
      <c r="T97" s="55"/>
      <c r="AT97" s="19" t="s">
        <v>429</v>
      </c>
      <c r="AU97" s="19" t="s">
        <v>80</v>
      </c>
    </row>
    <row r="98" spans="2:65" s="1" customFormat="1" ht="21.75" customHeight="1">
      <c r="B98" s="137"/>
      <c r="C98" s="138" t="s">
        <v>415</v>
      </c>
      <c r="D98" s="138" t="s">
        <v>411</v>
      </c>
      <c r="E98" s="139" t="s">
        <v>5073</v>
      </c>
      <c r="F98" s="140" t="s">
        <v>5074</v>
      </c>
      <c r="G98" s="141" t="s">
        <v>664</v>
      </c>
      <c r="H98" s="142">
        <v>5</v>
      </c>
      <c r="I98" s="143"/>
      <c r="J98" s="144">
        <f>ROUND(I98*H98,2)</f>
        <v>0</v>
      </c>
      <c r="K98" s="140" t="s">
        <v>665</v>
      </c>
      <c r="L98" s="34"/>
      <c r="M98" s="145" t="s">
        <v>3</v>
      </c>
      <c r="N98" s="146" t="s">
        <v>43</v>
      </c>
      <c r="P98" s="147">
        <f>O98*H98</f>
        <v>0</v>
      </c>
      <c r="Q98" s="147">
        <v>0</v>
      </c>
      <c r="R98" s="147">
        <f>Q98*H98</f>
        <v>0</v>
      </c>
      <c r="S98" s="147">
        <v>0</v>
      </c>
      <c r="T98" s="148">
        <f>S98*H98</f>
        <v>0</v>
      </c>
      <c r="AR98" s="149" t="s">
        <v>415</v>
      </c>
      <c r="AT98" s="149" t="s">
        <v>411</v>
      </c>
      <c r="AU98" s="149" t="s">
        <v>80</v>
      </c>
      <c r="AY98" s="19" t="s">
        <v>408</v>
      </c>
      <c r="BE98" s="150">
        <f>IF(N98="základní",J98,0)</f>
        <v>0</v>
      </c>
      <c r="BF98" s="150">
        <f>IF(N98="snížená",J98,0)</f>
        <v>0</v>
      </c>
      <c r="BG98" s="150">
        <f>IF(N98="zákl. přenesená",J98,0)</f>
        <v>0</v>
      </c>
      <c r="BH98" s="150">
        <f>IF(N98="sníž. přenesená",J98,0)</f>
        <v>0</v>
      </c>
      <c r="BI98" s="150">
        <f>IF(N98="nulová",J98,0)</f>
        <v>0</v>
      </c>
      <c r="BJ98" s="19" t="s">
        <v>76</v>
      </c>
      <c r="BK98" s="150">
        <f>ROUND(I98*H98,2)</f>
        <v>0</v>
      </c>
      <c r="BL98" s="19" t="s">
        <v>415</v>
      </c>
      <c r="BM98" s="149" t="s">
        <v>5075</v>
      </c>
    </row>
    <row r="99" spans="2:65" s="1" customFormat="1" ht="28.8">
      <c r="B99" s="34"/>
      <c r="D99" s="156" t="s">
        <v>429</v>
      </c>
      <c r="F99" s="163" t="s">
        <v>5076</v>
      </c>
      <c r="I99" s="153"/>
      <c r="L99" s="34"/>
      <c r="M99" s="154"/>
      <c r="T99" s="55"/>
      <c r="AT99" s="19" t="s">
        <v>429</v>
      </c>
      <c r="AU99" s="19" t="s">
        <v>80</v>
      </c>
    </row>
    <row r="100" spans="2:65" s="1" customFormat="1" ht="16.5" customHeight="1">
      <c r="B100" s="137"/>
      <c r="C100" s="138" t="s">
        <v>437</v>
      </c>
      <c r="D100" s="138" t="s">
        <v>411</v>
      </c>
      <c r="E100" s="139" t="s">
        <v>5077</v>
      </c>
      <c r="F100" s="140" t="s">
        <v>5078</v>
      </c>
      <c r="G100" s="141" t="s">
        <v>664</v>
      </c>
      <c r="H100" s="142">
        <v>7</v>
      </c>
      <c r="I100" s="143"/>
      <c r="J100" s="144">
        <f>ROUND(I100*H100,2)</f>
        <v>0</v>
      </c>
      <c r="K100" s="140" t="s">
        <v>665</v>
      </c>
      <c r="L100" s="34"/>
      <c r="M100" s="145" t="s">
        <v>3</v>
      </c>
      <c r="N100" s="146" t="s">
        <v>43</v>
      </c>
      <c r="P100" s="147">
        <f>O100*H100</f>
        <v>0</v>
      </c>
      <c r="Q100" s="147">
        <v>0</v>
      </c>
      <c r="R100" s="147">
        <f>Q100*H100</f>
        <v>0</v>
      </c>
      <c r="S100" s="147">
        <v>0</v>
      </c>
      <c r="T100" s="148">
        <f>S100*H100</f>
        <v>0</v>
      </c>
      <c r="AR100" s="149" t="s">
        <v>415</v>
      </c>
      <c r="AT100" s="149" t="s">
        <v>411</v>
      </c>
      <c r="AU100" s="149" t="s">
        <v>80</v>
      </c>
      <c r="AY100" s="19" t="s">
        <v>408</v>
      </c>
      <c r="BE100" s="150">
        <f>IF(N100="základní",J100,0)</f>
        <v>0</v>
      </c>
      <c r="BF100" s="150">
        <f>IF(N100="snížená",J100,0)</f>
        <v>0</v>
      </c>
      <c r="BG100" s="150">
        <f>IF(N100="zákl. přenesená",J100,0)</f>
        <v>0</v>
      </c>
      <c r="BH100" s="150">
        <f>IF(N100="sníž. přenesená",J100,0)</f>
        <v>0</v>
      </c>
      <c r="BI100" s="150">
        <f>IF(N100="nulová",J100,0)</f>
        <v>0</v>
      </c>
      <c r="BJ100" s="19" t="s">
        <v>76</v>
      </c>
      <c r="BK100" s="150">
        <f>ROUND(I100*H100,2)</f>
        <v>0</v>
      </c>
      <c r="BL100" s="19" t="s">
        <v>415</v>
      </c>
      <c r="BM100" s="149" t="s">
        <v>5079</v>
      </c>
    </row>
    <row r="101" spans="2:65" s="1" customFormat="1" ht="28.8">
      <c r="B101" s="34"/>
      <c r="D101" s="156" t="s">
        <v>429</v>
      </c>
      <c r="F101" s="163" t="s">
        <v>5080</v>
      </c>
      <c r="I101" s="153"/>
      <c r="L101" s="34"/>
      <c r="M101" s="154"/>
      <c r="T101" s="55"/>
      <c r="AT101" s="19" t="s">
        <v>429</v>
      </c>
      <c r="AU101" s="19" t="s">
        <v>80</v>
      </c>
    </row>
    <row r="102" spans="2:65" s="1" customFormat="1" ht="16.5" customHeight="1">
      <c r="B102" s="137"/>
      <c r="C102" s="138" t="s">
        <v>452</v>
      </c>
      <c r="D102" s="138" t="s">
        <v>411</v>
      </c>
      <c r="E102" s="139" t="s">
        <v>5081</v>
      </c>
      <c r="F102" s="140" t="s">
        <v>5082</v>
      </c>
      <c r="G102" s="141" t="s">
        <v>664</v>
      </c>
      <c r="H102" s="142">
        <v>2</v>
      </c>
      <c r="I102" s="143"/>
      <c r="J102" s="144">
        <f>ROUND(I102*H102,2)</f>
        <v>0</v>
      </c>
      <c r="K102" s="140" t="s">
        <v>665</v>
      </c>
      <c r="L102" s="34"/>
      <c r="M102" s="145" t="s">
        <v>3</v>
      </c>
      <c r="N102" s="146" t="s">
        <v>43</v>
      </c>
      <c r="P102" s="147">
        <f>O102*H102</f>
        <v>0</v>
      </c>
      <c r="Q102" s="147">
        <v>0</v>
      </c>
      <c r="R102" s="147">
        <f>Q102*H102</f>
        <v>0</v>
      </c>
      <c r="S102" s="147">
        <v>0</v>
      </c>
      <c r="T102" s="148">
        <f>S102*H102</f>
        <v>0</v>
      </c>
      <c r="AR102" s="149" t="s">
        <v>415</v>
      </c>
      <c r="AT102" s="149" t="s">
        <v>411</v>
      </c>
      <c r="AU102" s="149" t="s">
        <v>80</v>
      </c>
      <c r="AY102" s="19" t="s">
        <v>408</v>
      </c>
      <c r="BE102" s="150">
        <f>IF(N102="základní",J102,0)</f>
        <v>0</v>
      </c>
      <c r="BF102" s="150">
        <f>IF(N102="snížená",J102,0)</f>
        <v>0</v>
      </c>
      <c r="BG102" s="150">
        <f>IF(N102="zákl. přenesená",J102,0)</f>
        <v>0</v>
      </c>
      <c r="BH102" s="150">
        <f>IF(N102="sníž. přenesená",J102,0)</f>
        <v>0</v>
      </c>
      <c r="BI102" s="150">
        <f>IF(N102="nulová",J102,0)</f>
        <v>0</v>
      </c>
      <c r="BJ102" s="19" t="s">
        <v>76</v>
      </c>
      <c r="BK102" s="150">
        <f>ROUND(I102*H102,2)</f>
        <v>0</v>
      </c>
      <c r="BL102" s="19" t="s">
        <v>415</v>
      </c>
      <c r="BM102" s="149" t="s">
        <v>5083</v>
      </c>
    </row>
    <row r="103" spans="2:65" s="1" customFormat="1" ht="38.4">
      <c r="B103" s="34"/>
      <c r="D103" s="156" t="s">
        <v>429</v>
      </c>
      <c r="F103" s="163" t="s">
        <v>5084</v>
      </c>
      <c r="I103" s="153"/>
      <c r="L103" s="34"/>
      <c r="M103" s="154"/>
      <c r="T103" s="55"/>
      <c r="AT103" s="19" t="s">
        <v>429</v>
      </c>
      <c r="AU103" s="19" t="s">
        <v>80</v>
      </c>
    </row>
    <row r="104" spans="2:65" s="1" customFormat="1" ht="16.5" customHeight="1">
      <c r="B104" s="137"/>
      <c r="C104" s="138" t="s">
        <v>458</v>
      </c>
      <c r="D104" s="138" t="s">
        <v>411</v>
      </c>
      <c r="E104" s="139" t="s">
        <v>5085</v>
      </c>
      <c r="F104" s="140" t="s">
        <v>5086</v>
      </c>
      <c r="G104" s="141" t="s">
        <v>664</v>
      </c>
      <c r="H104" s="142">
        <v>2</v>
      </c>
      <c r="I104" s="143"/>
      <c r="J104" s="144">
        <f>ROUND(I104*H104,2)</f>
        <v>0</v>
      </c>
      <c r="K104" s="140" t="s">
        <v>665</v>
      </c>
      <c r="L104" s="34"/>
      <c r="M104" s="145" t="s">
        <v>3</v>
      </c>
      <c r="N104" s="146" t="s">
        <v>43</v>
      </c>
      <c r="P104" s="147">
        <f>O104*H104</f>
        <v>0</v>
      </c>
      <c r="Q104" s="147">
        <v>0</v>
      </c>
      <c r="R104" s="147">
        <f>Q104*H104</f>
        <v>0</v>
      </c>
      <c r="S104" s="147">
        <v>0</v>
      </c>
      <c r="T104" s="148">
        <f>S104*H104</f>
        <v>0</v>
      </c>
      <c r="AR104" s="149" t="s">
        <v>415</v>
      </c>
      <c r="AT104" s="149" t="s">
        <v>411</v>
      </c>
      <c r="AU104" s="149" t="s">
        <v>80</v>
      </c>
      <c r="AY104" s="19" t="s">
        <v>408</v>
      </c>
      <c r="BE104" s="150">
        <f>IF(N104="základní",J104,0)</f>
        <v>0</v>
      </c>
      <c r="BF104" s="150">
        <f>IF(N104="snížená",J104,0)</f>
        <v>0</v>
      </c>
      <c r="BG104" s="150">
        <f>IF(N104="zákl. přenesená",J104,0)</f>
        <v>0</v>
      </c>
      <c r="BH104" s="150">
        <f>IF(N104="sníž. přenesená",J104,0)</f>
        <v>0</v>
      </c>
      <c r="BI104" s="150">
        <f>IF(N104="nulová",J104,0)</f>
        <v>0</v>
      </c>
      <c r="BJ104" s="19" t="s">
        <v>76</v>
      </c>
      <c r="BK104" s="150">
        <f>ROUND(I104*H104,2)</f>
        <v>0</v>
      </c>
      <c r="BL104" s="19" t="s">
        <v>415</v>
      </c>
      <c r="BM104" s="149" t="s">
        <v>5087</v>
      </c>
    </row>
    <row r="105" spans="2:65" s="1" customFormat="1" ht="28.8">
      <c r="B105" s="34"/>
      <c r="D105" s="156" t="s">
        <v>429</v>
      </c>
      <c r="F105" s="163" t="s">
        <v>5088</v>
      </c>
      <c r="I105" s="153"/>
      <c r="L105" s="34"/>
      <c r="M105" s="154"/>
      <c r="T105" s="55"/>
      <c r="AT105" s="19" t="s">
        <v>429</v>
      </c>
      <c r="AU105" s="19" t="s">
        <v>80</v>
      </c>
    </row>
    <row r="106" spans="2:65" s="1" customFormat="1" ht="16.5" customHeight="1">
      <c r="B106" s="137"/>
      <c r="C106" s="138" t="s">
        <v>470</v>
      </c>
      <c r="D106" s="138" t="s">
        <v>411</v>
      </c>
      <c r="E106" s="139" t="s">
        <v>5089</v>
      </c>
      <c r="F106" s="140" t="s">
        <v>5090</v>
      </c>
      <c r="G106" s="141" t="s">
        <v>664</v>
      </c>
      <c r="H106" s="142">
        <v>1</v>
      </c>
      <c r="I106" s="143"/>
      <c r="J106" s="144">
        <f>ROUND(I106*H106,2)</f>
        <v>0</v>
      </c>
      <c r="K106" s="140" t="s">
        <v>665</v>
      </c>
      <c r="L106" s="34"/>
      <c r="M106" s="145" t="s">
        <v>3</v>
      </c>
      <c r="N106" s="146" t="s">
        <v>43</v>
      </c>
      <c r="P106" s="147">
        <f>O106*H106</f>
        <v>0</v>
      </c>
      <c r="Q106" s="147">
        <v>0</v>
      </c>
      <c r="R106" s="147">
        <f>Q106*H106</f>
        <v>0</v>
      </c>
      <c r="S106" s="147">
        <v>0</v>
      </c>
      <c r="T106" s="148">
        <f>S106*H106</f>
        <v>0</v>
      </c>
      <c r="AR106" s="149" t="s">
        <v>415</v>
      </c>
      <c r="AT106" s="149" t="s">
        <v>411</v>
      </c>
      <c r="AU106" s="149" t="s">
        <v>80</v>
      </c>
      <c r="AY106" s="19" t="s">
        <v>408</v>
      </c>
      <c r="BE106" s="150">
        <f>IF(N106="základní",J106,0)</f>
        <v>0</v>
      </c>
      <c r="BF106" s="150">
        <f>IF(N106="snížená",J106,0)</f>
        <v>0</v>
      </c>
      <c r="BG106" s="150">
        <f>IF(N106="zákl. přenesená",J106,0)</f>
        <v>0</v>
      </c>
      <c r="BH106" s="150">
        <f>IF(N106="sníž. přenesená",J106,0)</f>
        <v>0</v>
      </c>
      <c r="BI106" s="150">
        <f>IF(N106="nulová",J106,0)</f>
        <v>0</v>
      </c>
      <c r="BJ106" s="19" t="s">
        <v>76</v>
      </c>
      <c r="BK106" s="150">
        <f>ROUND(I106*H106,2)</f>
        <v>0</v>
      </c>
      <c r="BL106" s="19" t="s">
        <v>415</v>
      </c>
      <c r="BM106" s="149" t="s">
        <v>5091</v>
      </c>
    </row>
    <row r="107" spans="2:65" s="1" customFormat="1" ht="28.8">
      <c r="B107" s="34"/>
      <c r="D107" s="156" t="s">
        <v>429</v>
      </c>
      <c r="F107" s="163" t="s">
        <v>5092</v>
      </c>
      <c r="I107" s="153"/>
      <c r="L107" s="34"/>
      <c r="M107" s="154"/>
      <c r="T107" s="55"/>
      <c r="AT107" s="19" t="s">
        <v>429</v>
      </c>
      <c r="AU107" s="19" t="s">
        <v>80</v>
      </c>
    </row>
    <row r="108" spans="2:65" s="1" customFormat="1" ht="16.5" customHeight="1">
      <c r="B108" s="137"/>
      <c r="C108" s="138" t="s">
        <v>107</v>
      </c>
      <c r="D108" s="138" t="s">
        <v>411</v>
      </c>
      <c r="E108" s="139" t="s">
        <v>5093</v>
      </c>
      <c r="F108" s="140" t="s">
        <v>5094</v>
      </c>
      <c r="G108" s="141" t="s">
        <v>4478</v>
      </c>
      <c r="H108" s="142">
        <v>1</v>
      </c>
      <c r="I108" s="143"/>
      <c r="J108" s="144">
        <f>ROUND(I108*H108,2)</f>
        <v>0</v>
      </c>
      <c r="K108" s="140" t="s">
        <v>665</v>
      </c>
      <c r="L108" s="34"/>
      <c r="M108" s="145" t="s">
        <v>3</v>
      </c>
      <c r="N108" s="146" t="s">
        <v>43</v>
      </c>
      <c r="P108" s="147">
        <f>O108*H108</f>
        <v>0</v>
      </c>
      <c r="Q108" s="147">
        <v>0</v>
      </c>
      <c r="R108" s="147">
        <f>Q108*H108</f>
        <v>0</v>
      </c>
      <c r="S108" s="147">
        <v>0</v>
      </c>
      <c r="T108" s="148">
        <f>S108*H108</f>
        <v>0</v>
      </c>
      <c r="AR108" s="149" t="s">
        <v>415</v>
      </c>
      <c r="AT108" s="149" t="s">
        <v>411</v>
      </c>
      <c r="AU108" s="149" t="s">
        <v>80</v>
      </c>
      <c r="AY108" s="19" t="s">
        <v>408</v>
      </c>
      <c r="BE108" s="150">
        <f>IF(N108="základní",J108,0)</f>
        <v>0</v>
      </c>
      <c r="BF108" s="150">
        <f>IF(N108="snížená",J108,0)</f>
        <v>0</v>
      </c>
      <c r="BG108" s="150">
        <f>IF(N108="zákl. přenesená",J108,0)</f>
        <v>0</v>
      </c>
      <c r="BH108" s="150">
        <f>IF(N108="sníž. přenesená",J108,0)</f>
        <v>0</v>
      </c>
      <c r="BI108" s="150">
        <f>IF(N108="nulová",J108,0)</f>
        <v>0</v>
      </c>
      <c r="BJ108" s="19" t="s">
        <v>76</v>
      </c>
      <c r="BK108" s="150">
        <f>ROUND(I108*H108,2)</f>
        <v>0</v>
      </c>
      <c r="BL108" s="19" t="s">
        <v>415</v>
      </c>
      <c r="BM108" s="149" t="s">
        <v>5095</v>
      </c>
    </row>
    <row r="109" spans="2:65" s="1" customFormat="1" ht="28.8">
      <c r="B109" s="34"/>
      <c r="D109" s="156" t="s">
        <v>429</v>
      </c>
      <c r="F109" s="163" t="s">
        <v>5096</v>
      </c>
      <c r="I109" s="153"/>
      <c r="L109" s="34"/>
      <c r="M109" s="154"/>
      <c r="T109" s="55"/>
      <c r="AT109" s="19" t="s">
        <v>429</v>
      </c>
      <c r="AU109" s="19" t="s">
        <v>80</v>
      </c>
    </row>
    <row r="110" spans="2:65" s="11" customFormat="1" ht="22.8" customHeight="1">
      <c r="B110" s="125"/>
      <c r="D110" s="126" t="s">
        <v>71</v>
      </c>
      <c r="E110" s="135" t="s">
        <v>415</v>
      </c>
      <c r="F110" s="135" t="s">
        <v>5097</v>
      </c>
      <c r="I110" s="128"/>
      <c r="J110" s="136">
        <f>BK110</f>
        <v>0</v>
      </c>
      <c r="L110" s="125"/>
      <c r="M110" s="130"/>
      <c r="P110" s="131">
        <f>SUM(P111:P123)</f>
        <v>0</v>
      </c>
      <c r="R110" s="131">
        <f>SUM(R111:R123)</f>
        <v>0</v>
      </c>
      <c r="T110" s="132">
        <f>SUM(T111:T123)</f>
        <v>0</v>
      </c>
      <c r="AR110" s="126" t="s">
        <v>415</v>
      </c>
      <c r="AT110" s="133" t="s">
        <v>71</v>
      </c>
      <c r="AU110" s="133" t="s">
        <v>76</v>
      </c>
      <c r="AY110" s="126" t="s">
        <v>408</v>
      </c>
      <c r="BK110" s="134">
        <f>SUM(BK111:BK123)</f>
        <v>0</v>
      </c>
    </row>
    <row r="111" spans="2:65" s="1" customFormat="1" ht="16.5" customHeight="1">
      <c r="B111" s="137"/>
      <c r="C111" s="138" t="s">
        <v>482</v>
      </c>
      <c r="D111" s="138" t="s">
        <v>411</v>
      </c>
      <c r="E111" s="139" t="s">
        <v>5098</v>
      </c>
      <c r="F111" s="140" t="s">
        <v>5099</v>
      </c>
      <c r="G111" s="141" t="s">
        <v>664</v>
      </c>
      <c r="H111" s="142">
        <v>2</v>
      </c>
      <c r="I111" s="143"/>
      <c r="J111" s="144">
        <f>ROUND(I111*H111,2)</f>
        <v>0</v>
      </c>
      <c r="K111" s="140" t="s">
        <v>665</v>
      </c>
      <c r="L111" s="34"/>
      <c r="M111" s="145" t="s">
        <v>3</v>
      </c>
      <c r="N111" s="146" t="s">
        <v>43</v>
      </c>
      <c r="P111" s="147">
        <f>O111*H111</f>
        <v>0</v>
      </c>
      <c r="Q111" s="147">
        <v>0</v>
      </c>
      <c r="R111" s="147">
        <f>Q111*H111</f>
        <v>0</v>
      </c>
      <c r="S111" s="147">
        <v>0</v>
      </c>
      <c r="T111" s="148">
        <f>S111*H111</f>
        <v>0</v>
      </c>
      <c r="AR111" s="149" t="s">
        <v>415</v>
      </c>
      <c r="AT111" s="149" t="s">
        <v>411</v>
      </c>
      <c r="AU111" s="149" t="s">
        <v>80</v>
      </c>
      <c r="AY111" s="19" t="s">
        <v>408</v>
      </c>
      <c r="BE111" s="150">
        <f>IF(N111="základní",J111,0)</f>
        <v>0</v>
      </c>
      <c r="BF111" s="150">
        <f>IF(N111="snížená",J111,0)</f>
        <v>0</v>
      </c>
      <c r="BG111" s="150">
        <f>IF(N111="zákl. přenesená",J111,0)</f>
        <v>0</v>
      </c>
      <c r="BH111" s="150">
        <f>IF(N111="sníž. přenesená",J111,0)</f>
        <v>0</v>
      </c>
      <c r="BI111" s="150">
        <f>IF(N111="nulová",J111,0)</f>
        <v>0</v>
      </c>
      <c r="BJ111" s="19" t="s">
        <v>76</v>
      </c>
      <c r="BK111" s="150">
        <f>ROUND(I111*H111,2)</f>
        <v>0</v>
      </c>
      <c r="BL111" s="19" t="s">
        <v>415</v>
      </c>
      <c r="BM111" s="149" t="s">
        <v>5100</v>
      </c>
    </row>
    <row r="112" spans="2:65" s="1" customFormat="1" ht="28.8">
      <c r="B112" s="34"/>
      <c r="D112" s="156" t="s">
        <v>429</v>
      </c>
      <c r="F112" s="163" t="s">
        <v>5101</v>
      </c>
      <c r="I112" s="153"/>
      <c r="L112" s="34"/>
      <c r="M112" s="154"/>
      <c r="T112" s="55"/>
      <c r="AT112" s="19" t="s">
        <v>429</v>
      </c>
      <c r="AU112" s="19" t="s">
        <v>80</v>
      </c>
    </row>
    <row r="113" spans="2:65" s="1" customFormat="1" ht="16.5" customHeight="1">
      <c r="B113" s="137"/>
      <c r="C113" s="138" t="s">
        <v>84</v>
      </c>
      <c r="D113" s="138" t="s">
        <v>411</v>
      </c>
      <c r="E113" s="139" t="s">
        <v>5102</v>
      </c>
      <c r="F113" s="140" t="s">
        <v>5103</v>
      </c>
      <c r="G113" s="141" t="s">
        <v>117</v>
      </c>
      <c r="H113" s="142">
        <v>3</v>
      </c>
      <c r="I113" s="143"/>
      <c r="J113" s="144">
        <f>ROUND(I113*H113,2)</f>
        <v>0</v>
      </c>
      <c r="K113" s="140" t="s">
        <v>665</v>
      </c>
      <c r="L113" s="34"/>
      <c r="M113" s="145" t="s">
        <v>3</v>
      </c>
      <c r="N113" s="146" t="s">
        <v>43</v>
      </c>
      <c r="P113" s="147">
        <f>O113*H113</f>
        <v>0</v>
      </c>
      <c r="Q113" s="147">
        <v>0</v>
      </c>
      <c r="R113" s="147">
        <f>Q113*H113</f>
        <v>0</v>
      </c>
      <c r="S113" s="147">
        <v>0</v>
      </c>
      <c r="T113" s="148">
        <f>S113*H113</f>
        <v>0</v>
      </c>
      <c r="AR113" s="149" t="s">
        <v>415</v>
      </c>
      <c r="AT113" s="149" t="s">
        <v>411</v>
      </c>
      <c r="AU113" s="149" t="s">
        <v>80</v>
      </c>
      <c r="AY113" s="19" t="s">
        <v>408</v>
      </c>
      <c r="BE113" s="150">
        <f>IF(N113="základní",J113,0)</f>
        <v>0</v>
      </c>
      <c r="BF113" s="150">
        <f>IF(N113="snížená",J113,0)</f>
        <v>0</v>
      </c>
      <c r="BG113" s="150">
        <f>IF(N113="zákl. přenesená",J113,0)</f>
        <v>0</v>
      </c>
      <c r="BH113" s="150">
        <f>IF(N113="sníž. přenesená",J113,0)</f>
        <v>0</v>
      </c>
      <c r="BI113" s="150">
        <f>IF(N113="nulová",J113,0)</f>
        <v>0</v>
      </c>
      <c r="BJ113" s="19" t="s">
        <v>76</v>
      </c>
      <c r="BK113" s="150">
        <f>ROUND(I113*H113,2)</f>
        <v>0</v>
      </c>
      <c r="BL113" s="19" t="s">
        <v>415</v>
      </c>
      <c r="BM113" s="149" t="s">
        <v>5104</v>
      </c>
    </row>
    <row r="114" spans="2:65" s="1" customFormat="1" ht="48">
      <c r="B114" s="34"/>
      <c r="D114" s="156" t="s">
        <v>429</v>
      </c>
      <c r="F114" s="163" t="s">
        <v>5105</v>
      </c>
      <c r="I114" s="153"/>
      <c r="L114" s="34"/>
      <c r="M114" s="154"/>
      <c r="T114" s="55"/>
      <c r="AT114" s="19" t="s">
        <v>429</v>
      </c>
      <c r="AU114" s="19" t="s">
        <v>80</v>
      </c>
    </row>
    <row r="115" spans="2:65" s="1" customFormat="1" ht="16.5" customHeight="1">
      <c r="B115" s="137"/>
      <c r="C115" s="138" t="s">
        <v>9</v>
      </c>
      <c r="D115" s="138" t="s">
        <v>411</v>
      </c>
      <c r="E115" s="139" t="s">
        <v>5106</v>
      </c>
      <c r="F115" s="140" t="s">
        <v>5107</v>
      </c>
      <c r="G115" s="141" t="s">
        <v>117</v>
      </c>
      <c r="H115" s="142">
        <v>17.600000000000001</v>
      </c>
      <c r="I115" s="143"/>
      <c r="J115" s="144">
        <f>ROUND(I115*H115,2)</f>
        <v>0</v>
      </c>
      <c r="K115" s="140" t="s">
        <v>665</v>
      </c>
      <c r="L115" s="34"/>
      <c r="M115" s="145" t="s">
        <v>3</v>
      </c>
      <c r="N115" s="146" t="s">
        <v>43</v>
      </c>
      <c r="P115" s="147">
        <f>O115*H115</f>
        <v>0</v>
      </c>
      <c r="Q115" s="147">
        <v>0</v>
      </c>
      <c r="R115" s="147">
        <f>Q115*H115</f>
        <v>0</v>
      </c>
      <c r="S115" s="147">
        <v>0</v>
      </c>
      <c r="T115" s="148">
        <f>S115*H115</f>
        <v>0</v>
      </c>
      <c r="AR115" s="149" t="s">
        <v>415</v>
      </c>
      <c r="AT115" s="149" t="s">
        <v>411</v>
      </c>
      <c r="AU115" s="149" t="s">
        <v>80</v>
      </c>
      <c r="AY115" s="19" t="s">
        <v>408</v>
      </c>
      <c r="BE115" s="150">
        <f>IF(N115="základní",J115,0)</f>
        <v>0</v>
      </c>
      <c r="BF115" s="150">
        <f>IF(N115="snížená",J115,0)</f>
        <v>0</v>
      </c>
      <c r="BG115" s="150">
        <f>IF(N115="zákl. přenesená",J115,0)</f>
        <v>0</v>
      </c>
      <c r="BH115" s="150">
        <f>IF(N115="sníž. přenesená",J115,0)</f>
        <v>0</v>
      </c>
      <c r="BI115" s="150">
        <f>IF(N115="nulová",J115,0)</f>
        <v>0</v>
      </c>
      <c r="BJ115" s="19" t="s">
        <v>76</v>
      </c>
      <c r="BK115" s="150">
        <f>ROUND(I115*H115,2)</f>
        <v>0</v>
      </c>
      <c r="BL115" s="19" t="s">
        <v>415</v>
      </c>
      <c r="BM115" s="149" t="s">
        <v>5108</v>
      </c>
    </row>
    <row r="116" spans="2:65" s="1" customFormat="1" ht="48">
      <c r="B116" s="34"/>
      <c r="D116" s="156" t="s">
        <v>429</v>
      </c>
      <c r="F116" s="163" t="s">
        <v>5109</v>
      </c>
      <c r="I116" s="153"/>
      <c r="L116" s="34"/>
      <c r="M116" s="154"/>
      <c r="T116" s="55"/>
      <c r="AT116" s="19" t="s">
        <v>429</v>
      </c>
      <c r="AU116" s="19" t="s">
        <v>80</v>
      </c>
    </row>
    <row r="117" spans="2:65" s="1" customFormat="1" ht="16.5" customHeight="1">
      <c r="B117" s="137"/>
      <c r="C117" s="138" t="s">
        <v>89</v>
      </c>
      <c r="D117" s="138" t="s">
        <v>411</v>
      </c>
      <c r="E117" s="139" t="s">
        <v>5110</v>
      </c>
      <c r="F117" s="140" t="s">
        <v>5111</v>
      </c>
      <c r="G117" s="141" t="s">
        <v>117</v>
      </c>
      <c r="H117" s="142">
        <v>5.0999999999999996</v>
      </c>
      <c r="I117" s="143"/>
      <c r="J117" s="144">
        <f>ROUND(I117*H117,2)</f>
        <v>0</v>
      </c>
      <c r="K117" s="140" t="s">
        <v>665</v>
      </c>
      <c r="L117" s="34"/>
      <c r="M117" s="145" t="s">
        <v>3</v>
      </c>
      <c r="N117" s="146" t="s">
        <v>43</v>
      </c>
      <c r="P117" s="147">
        <f>O117*H117</f>
        <v>0</v>
      </c>
      <c r="Q117" s="147">
        <v>0</v>
      </c>
      <c r="R117" s="147">
        <f>Q117*H117</f>
        <v>0</v>
      </c>
      <c r="S117" s="147">
        <v>0</v>
      </c>
      <c r="T117" s="148">
        <f>S117*H117</f>
        <v>0</v>
      </c>
      <c r="AR117" s="149" t="s">
        <v>415</v>
      </c>
      <c r="AT117" s="149" t="s">
        <v>411</v>
      </c>
      <c r="AU117" s="149" t="s">
        <v>80</v>
      </c>
      <c r="AY117" s="19" t="s">
        <v>408</v>
      </c>
      <c r="BE117" s="150">
        <f>IF(N117="základní",J117,0)</f>
        <v>0</v>
      </c>
      <c r="BF117" s="150">
        <f>IF(N117="snížená",J117,0)</f>
        <v>0</v>
      </c>
      <c r="BG117" s="150">
        <f>IF(N117="zákl. přenesená",J117,0)</f>
        <v>0</v>
      </c>
      <c r="BH117" s="150">
        <f>IF(N117="sníž. přenesená",J117,0)</f>
        <v>0</v>
      </c>
      <c r="BI117" s="150">
        <f>IF(N117="nulová",J117,0)</f>
        <v>0</v>
      </c>
      <c r="BJ117" s="19" t="s">
        <v>76</v>
      </c>
      <c r="BK117" s="150">
        <f>ROUND(I117*H117,2)</f>
        <v>0</v>
      </c>
      <c r="BL117" s="19" t="s">
        <v>415</v>
      </c>
      <c r="BM117" s="149" t="s">
        <v>5112</v>
      </c>
    </row>
    <row r="118" spans="2:65" s="1" customFormat="1" ht="28.8">
      <c r="B118" s="34"/>
      <c r="D118" s="156" t="s">
        <v>429</v>
      </c>
      <c r="F118" s="163" t="s">
        <v>5113</v>
      </c>
      <c r="I118" s="153"/>
      <c r="L118" s="34"/>
      <c r="M118" s="154"/>
      <c r="T118" s="55"/>
      <c r="AT118" s="19" t="s">
        <v>429</v>
      </c>
      <c r="AU118" s="19" t="s">
        <v>80</v>
      </c>
    </row>
    <row r="119" spans="2:65" s="1" customFormat="1" ht="16.5" customHeight="1">
      <c r="B119" s="137"/>
      <c r="C119" s="138" t="s">
        <v>92</v>
      </c>
      <c r="D119" s="138" t="s">
        <v>411</v>
      </c>
      <c r="E119" s="139" t="s">
        <v>5114</v>
      </c>
      <c r="F119" s="140" t="s">
        <v>5115</v>
      </c>
      <c r="G119" s="141" t="s">
        <v>117</v>
      </c>
      <c r="H119" s="142">
        <v>67</v>
      </c>
      <c r="I119" s="143"/>
      <c r="J119" s="144">
        <f>ROUND(I119*H119,2)</f>
        <v>0</v>
      </c>
      <c r="K119" s="140" t="s">
        <v>665</v>
      </c>
      <c r="L119" s="34"/>
      <c r="M119" s="145" t="s">
        <v>3</v>
      </c>
      <c r="N119" s="146" t="s">
        <v>43</v>
      </c>
      <c r="P119" s="147">
        <f>O119*H119</f>
        <v>0</v>
      </c>
      <c r="Q119" s="147">
        <v>0</v>
      </c>
      <c r="R119" s="147">
        <f>Q119*H119</f>
        <v>0</v>
      </c>
      <c r="S119" s="147">
        <v>0</v>
      </c>
      <c r="T119" s="148">
        <f>S119*H119</f>
        <v>0</v>
      </c>
      <c r="AR119" s="149" t="s">
        <v>415</v>
      </c>
      <c r="AT119" s="149" t="s">
        <v>411</v>
      </c>
      <c r="AU119" s="149" t="s">
        <v>80</v>
      </c>
      <c r="AY119" s="19" t="s">
        <v>408</v>
      </c>
      <c r="BE119" s="150">
        <f>IF(N119="základní",J119,0)</f>
        <v>0</v>
      </c>
      <c r="BF119" s="150">
        <f>IF(N119="snížená",J119,0)</f>
        <v>0</v>
      </c>
      <c r="BG119" s="150">
        <f>IF(N119="zákl. přenesená",J119,0)</f>
        <v>0</v>
      </c>
      <c r="BH119" s="150">
        <f>IF(N119="sníž. přenesená",J119,0)</f>
        <v>0</v>
      </c>
      <c r="BI119" s="150">
        <f>IF(N119="nulová",J119,0)</f>
        <v>0</v>
      </c>
      <c r="BJ119" s="19" t="s">
        <v>76</v>
      </c>
      <c r="BK119" s="150">
        <f>ROUND(I119*H119,2)</f>
        <v>0</v>
      </c>
      <c r="BL119" s="19" t="s">
        <v>415</v>
      </c>
      <c r="BM119" s="149" t="s">
        <v>5116</v>
      </c>
    </row>
    <row r="120" spans="2:65" s="1" customFormat="1" ht="28.8">
      <c r="B120" s="34"/>
      <c r="D120" s="156" t="s">
        <v>429</v>
      </c>
      <c r="F120" s="163" t="s">
        <v>5117</v>
      </c>
      <c r="I120" s="153"/>
      <c r="L120" s="34"/>
      <c r="M120" s="154"/>
      <c r="T120" s="55"/>
      <c r="AT120" s="19" t="s">
        <v>429</v>
      </c>
      <c r="AU120" s="19" t="s">
        <v>80</v>
      </c>
    </row>
    <row r="121" spans="2:65" s="1" customFormat="1" ht="16.5" customHeight="1">
      <c r="B121" s="137"/>
      <c r="C121" s="138" t="s">
        <v>95</v>
      </c>
      <c r="D121" s="138" t="s">
        <v>411</v>
      </c>
      <c r="E121" s="139" t="s">
        <v>5118</v>
      </c>
      <c r="F121" s="140" t="s">
        <v>5119</v>
      </c>
      <c r="G121" s="141" t="s">
        <v>117</v>
      </c>
      <c r="H121" s="142">
        <v>22</v>
      </c>
      <c r="I121" s="143"/>
      <c r="J121" s="144">
        <f>ROUND(I121*H121,2)</f>
        <v>0</v>
      </c>
      <c r="K121" s="140" t="s">
        <v>665</v>
      </c>
      <c r="L121" s="34"/>
      <c r="M121" s="145" t="s">
        <v>3</v>
      </c>
      <c r="N121" s="146" t="s">
        <v>43</v>
      </c>
      <c r="P121" s="147">
        <f>O121*H121</f>
        <v>0</v>
      </c>
      <c r="Q121" s="147">
        <v>0</v>
      </c>
      <c r="R121" s="147">
        <f>Q121*H121</f>
        <v>0</v>
      </c>
      <c r="S121" s="147">
        <v>0</v>
      </c>
      <c r="T121" s="148">
        <f>S121*H121</f>
        <v>0</v>
      </c>
      <c r="AR121" s="149" t="s">
        <v>415</v>
      </c>
      <c r="AT121" s="149" t="s">
        <v>411</v>
      </c>
      <c r="AU121" s="149" t="s">
        <v>80</v>
      </c>
      <c r="AY121" s="19" t="s">
        <v>408</v>
      </c>
      <c r="BE121" s="150">
        <f>IF(N121="základní",J121,0)</f>
        <v>0</v>
      </c>
      <c r="BF121" s="150">
        <f>IF(N121="snížená",J121,0)</f>
        <v>0</v>
      </c>
      <c r="BG121" s="150">
        <f>IF(N121="zákl. přenesená",J121,0)</f>
        <v>0</v>
      </c>
      <c r="BH121" s="150">
        <f>IF(N121="sníž. přenesená",J121,0)</f>
        <v>0</v>
      </c>
      <c r="BI121" s="150">
        <f>IF(N121="nulová",J121,0)</f>
        <v>0</v>
      </c>
      <c r="BJ121" s="19" t="s">
        <v>76</v>
      </c>
      <c r="BK121" s="150">
        <f>ROUND(I121*H121,2)</f>
        <v>0</v>
      </c>
      <c r="BL121" s="19" t="s">
        <v>415</v>
      </c>
      <c r="BM121" s="149" t="s">
        <v>5120</v>
      </c>
    </row>
    <row r="122" spans="2:65" s="1" customFormat="1" ht="28.8">
      <c r="B122" s="34"/>
      <c r="D122" s="156" t="s">
        <v>429</v>
      </c>
      <c r="F122" s="163" t="s">
        <v>5121</v>
      </c>
      <c r="I122" s="153"/>
      <c r="L122" s="34"/>
      <c r="M122" s="154"/>
      <c r="T122" s="55"/>
      <c r="AT122" s="19" t="s">
        <v>429</v>
      </c>
      <c r="AU122" s="19" t="s">
        <v>80</v>
      </c>
    </row>
    <row r="123" spans="2:65" s="1" customFormat="1" ht="16.5" customHeight="1">
      <c r="B123" s="137"/>
      <c r="C123" s="138" t="s">
        <v>98</v>
      </c>
      <c r="D123" s="138" t="s">
        <v>411</v>
      </c>
      <c r="E123" s="139" t="s">
        <v>5122</v>
      </c>
      <c r="F123" s="140" t="s">
        <v>5123</v>
      </c>
      <c r="G123" s="141" t="s">
        <v>117</v>
      </c>
      <c r="H123" s="142">
        <v>80.3</v>
      </c>
      <c r="I123" s="143"/>
      <c r="J123" s="144">
        <f>ROUND(I123*H123,2)</f>
        <v>0</v>
      </c>
      <c r="K123" s="140" t="s">
        <v>1628</v>
      </c>
      <c r="L123" s="34"/>
      <c r="M123" s="145" t="s">
        <v>3</v>
      </c>
      <c r="N123" s="146" t="s">
        <v>43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415</v>
      </c>
      <c r="AT123" s="149" t="s">
        <v>411</v>
      </c>
      <c r="AU123" s="149" t="s">
        <v>80</v>
      </c>
      <c r="AY123" s="19" t="s">
        <v>408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9" t="s">
        <v>76</v>
      </c>
      <c r="BK123" s="150">
        <f>ROUND(I123*H123,2)</f>
        <v>0</v>
      </c>
      <c r="BL123" s="19" t="s">
        <v>415</v>
      </c>
      <c r="BM123" s="149" t="s">
        <v>5124</v>
      </c>
    </row>
    <row r="124" spans="2:65" s="11" customFormat="1" ht="22.8" customHeight="1">
      <c r="B124" s="125"/>
      <c r="D124" s="126" t="s">
        <v>71</v>
      </c>
      <c r="E124" s="135" t="s">
        <v>5125</v>
      </c>
      <c r="F124" s="135" t="s">
        <v>5126</v>
      </c>
      <c r="I124" s="128"/>
      <c r="J124" s="136">
        <f>BK124</f>
        <v>0</v>
      </c>
      <c r="L124" s="125"/>
      <c r="M124" s="130"/>
      <c r="P124" s="131">
        <f>SUM(P125:P127)</f>
        <v>0</v>
      </c>
      <c r="R124" s="131">
        <f>SUM(R125:R127)</f>
        <v>0</v>
      </c>
      <c r="T124" s="132">
        <f>SUM(T125:T127)</f>
        <v>0</v>
      </c>
      <c r="AR124" s="126" t="s">
        <v>76</v>
      </c>
      <c r="AT124" s="133" t="s">
        <v>71</v>
      </c>
      <c r="AU124" s="133" t="s">
        <v>76</v>
      </c>
      <c r="AY124" s="126" t="s">
        <v>408</v>
      </c>
      <c r="BK124" s="134">
        <f>SUM(BK125:BK127)</f>
        <v>0</v>
      </c>
    </row>
    <row r="125" spans="2:65" s="1" customFormat="1" ht="37.799999999999997" customHeight="1">
      <c r="B125" s="137"/>
      <c r="C125" s="138" t="s">
        <v>520</v>
      </c>
      <c r="D125" s="138" t="s">
        <v>411</v>
      </c>
      <c r="E125" s="139" t="s">
        <v>5127</v>
      </c>
      <c r="F125" s="140" t="s">
        <v>5128</v>
      </c>
      <c r="G125" s="141" t="s">
        <v>664</v>
      </c>
      <c r="H125" s="142">
        <v>2</v>
      </c>
      <c r="I125" s="143"/>
      <c r="J125" s="144">
        <f>ROUND(I125*H125,2)</f>
        <v>0</v>
      </c>
      <c r="K125" s="140" t="s">
        <v>665</v>
      </c>
      <c r="L125" s="34"/>
      <c r="M125" s="145" t="s">
        <v>3</v>
      </c>
      <c r="N125" s="146" t="s">
        <v>43</v>
      </c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AR125" s="149" t="s">
        <v>415</v>
      </c>
      <c r="AT125" s="149" t="s">
        <v>411</v>
      </c>
      <c r="AU125" s="149" t="s">
        <v>80</v>
      </c>
      <c r="AY125" s="19" t="s">
        <v>408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9" t="s">
        <v>76</v>
      </c>
      <c r="BK125" s="150">
        <f>ROUND(I125*H125,2)</f>
        <v>0</v>
      </c>
      <c r="BL125" s="19" t="s">
        <v>415</v>
      </c>
      <c r="BM125" s="149" t="s">
        <v>5129</v>
      </c>
    </row>
    <row r="126" spans="2:65" s="1" customFormat="1" ht="44.25" customHeight="1">
      <c r="B126" s="137"/>
      <c r="C126" s="138" t="s">
        <v>528</v>
      </c>
      <c r="D126" s="138" t="s">
        <v>411</v>
      </c>
      <c r="E126" s="139" t="s">
        <v>5130</v>
      </c>
      <c r="F126" s="140" t="s">
        <v>5131</v>
      </c>
      <c r="G126" s="141" t="s">
        <v>664</v>
      </c>
      <c r="H126" s="142">
        <v>1</v>
      </c>
      <c r="I126" s="143"/>
      <c r="J126" s="144">
        <f>ROUND(I126*H126,2)</f>
        <v>0</v>
      </c>
      <c r="K126" s="140" t="s">
        <v>665</v>
      </c>
      <c r="L126" s="34"/>
      <c r="M126" s="145" t="s">
        <v>3</v>
      </c>
      <c r="N126" s="146" t="s">
        <v>43</v>
      </c>
      <c r="P126" s="147">
        <f>O126*H126</f>
        <v>0</v>
      </c>
      <c r="Q126" s="147">
        <v>0</v>
      </c>
      <c r="R126" s="147">
        <f>Q126*H126</f>
        <v>0</v>
      </c>
      <c r="S126" s="147">
        <v>0</v>
      </c>
      <c r="T126" s="148">
        <f>S126*H126</f>
        <v>0</v>
      </c>
      <c r="AR126" s="149" t="s">
        <v>415</v>
      </c>
      <c r="AT126" s="149" t="s">
        <v>411</v>
      </c>
      <c r="AU126" s="149" t="s">
        <v>80</v>
      </c>
      <c r="AY126" s="19" t="s">
        <v>408</v>
      </c>
      <c r="BE126" s="150">
        <f>IF(N126="základní",J126,0)</f>
        <v>0</v>
      </c>
      <c r="BF126" s="150">
        <f>IF(N126="snížená",J126,0)</f>
        <v>0</v>
      </c>
      <c r="BG126" s="150">
        <f>IF(N126="zákl. přenesená",J126,0)</f>
        <v>0</v>
      </c>
      <c r="BH126" s="150">
        <f>IF(N126="sníž. přenesená",J126,0)</f>
        <v>0</v>
      </c>
      <c r="BI126" s="150">
        <f>IF(N126="nulová",J126,0)</f>
        <v>0</v>
      </c>
      <c r="BJ126" s="19" t="s">
        <v>76</v>
      </c>
      <c r="BK126" s="150">
        <f>ROUND(I126*H126,2)</f>
        <v>0</v>
      </c>
      <c r="BL126" s="19" t="s">
        <v>415</v>
      </c>
      <c r="BM126" s="149" t="s">
        <v>5132</v>
      </c>
    </row>
    <row r="127" spans="2:65" s="1" customFormat="1" ht="37.799999999999997" customHeight="1">
      <c r="B127" s="137"/>
      <c r="C127" s="138" t="s">
        <v>533</v>
      </c>
      <c r="D127" s="138" t="s">
        <v>411</v>
      </c>
      <c r="E127" s="139" t="s">
        <v>5133</v>
      </c>
      <c r="F127" s="140" t="s">
        <v>5134</v>
      </c>
      <c r="G127" s="141" t="s">
        <v>664</v>
      </c>
      <c r="H127" s="142">
        <v>1</v>
      </c>
      <c r="I127" s="143"/>
      <c r="J127" s="144">
        <f>ROUND(I127*H127,2)</f>
        <v>0</v>
      </c>
      <c r="K127" s="140" t="s">
        <v>665</v>
      </c>
      <c r="L127" s="34"/>
      <c r="M127" s="210" t="s">
        <v>3</v>
      </c>
      <c r="N127" s="211" t="s">
        <v>43</v>
      </c>
      <c r="O127" s="204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AR127" s="149" t="s">
        <v>415</v>
      </c>
      <c r="AT127" s="149" t="s">
        <v>411</v>
      </c>
      <c r="AU127" s="149" t="s">
        <v>80</v>
      </c>
      <c r="AY127" s="19" t="s">
        <v>408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9" t="s">
        <v>76</v>
      </c>
      <c r="BK127" s="150">
        <f>ROUND(I127*H127,2)</f>
        <v>0</v>
      </c>
      <c r="BL127" s="19" t="s">
        <v>415</v>
      </c>
      <c r="BM127" s="149" t="s">
        <v>5135</v>
      </c>
    </row>
    <row r="128" spans="2:65" s="1" customFormat="1" ht="6.9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34"/>
    </row>
  </sheetData>
  <autoFilter ref="C88:K127" xr:uid="{00000000-0009-0000-0000-000007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4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30" t="s">
        <v>6</v>
      </c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9" t="s">
        <v>103</v>
      </c>
    </row>
    <row r="3" spans="2:46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2:46" ht="24.9" customHeight="1">
      <c r="B4" s="22"/>
      <c r="D4" s="23" t="s">
        <v>119</v>
      </c>
      <c r="L4" s="22"/>
      <c r="M4" s="93" t="s">
        <v>11</v>
      </c>
      <c r="AT4" s="19" t="s">
        <v>4</v>
      </c>
    </row>
    <row r="5" spans="2:46" ht="6.9" customHeight="1">
      <c r="B5" s="22"/>
      <c r="L5" s="22"/>
    </row>
    <row r="6" spans="2:46" ht="12" customHeight="1">
      <c r="B6" s="22"/>
      <c r="D6" s="29" t="s">
        <v>17</v>
      </c>
      <c r="L6" s="22"/>
    </row>
    <row r="7" spans="2:46" ht="16.5" customHeight="1">
      <c r="B7" s="22"/>
      <c r="E7" s="352" t="str">
        <f>'Rekapitulace stavby'!K6</f>
        <v>Obecní dům Rudíkov - smlouva č. 1 - SO01, 10, 12</v>
      </c>
      <c r="F7" s="353"/>
      <c r="G7" s="353"/>
      <c r="H7" s="353"/>
      <c r="L7" s="22"/>
    </row>
    <row r="8" spans="2:46" s="1" customFormat="1" ht="12" customHeight="1">
      <c r="B8" s="34"/>
      <c r="D8" s="29" t="s">
        <v>132</v>
      </c>
      <c r="L8" s="34"/>
    </row>
    <row r="9" spans="2:46" s="1" customFormat="1" ht="16.5" customHeight="1">
      <c r="B9" s="34"/>
      <c r="E9" s="339" t="s">
        <v>5136</v>
      </c>
      <c r="F9" s="351"/>
      <c r="G9" s="351"/>
      <c r="H9" s="351"/>
      <c r="L9" s="34"/>
    </row>
    <row r="10" spans="2:46" s="1" customFormat="1">
      <c r="B10" s="34"/>
      <c r="L10" s="34"/>
    </row>
    <row r="11" spans="2:46" s="1" customFormat="1" ht="12" customHeight="1">
      <c r="B11" s="34"/>
      <c r="D11" s="29" t="s">
        <v>19</v>
      </c>
      <c r="F11" s="27" t="s">
        <v>3</v>
      </c>
      <c r="I11" s="29" t="s">
        <v>20</v>
      </c>
      <c r="J11" s="27" t="s">
        <v>3</v>
      </c>
      <c r="L11" s="34"/>
    </row>
    <row r="12" spans="2:46" s="1" customFormat="1" ht="12" customHeight="1">
      <c r="B12" s="34"/>
      <c r="D12" s="29" t="s">
        <v>21</v>
      </c>
      <c r="F12" s="27" t="s">
        <v>3301</v>
      </c>
      <c r="I12" s="29" t="s">
        <v>23</v>
      </c>
      <c r="J12" s="51" t="str">
        <f>'Rekapitulace stavby'!AN8</f>
        <v>10. 1. 2024</v>
      </c>
      <c r="L12" s="34"/>
    </row>
    <row r="13" spans="2:46" s="1" customFormat="1" ht="10.8" customHeight="1">
      <c r="B13" s="34"/>
      <c r="L13" s="34"/>
    </row>
    <row r="14" spans="2:46" s="1" customFormat="1" ht="12" customHeight="1">
      <c r="B14" s="34"/>
      <c r="D14" s="29" t="s">
        <v>25</v>
      </c>
      <c r="I14" s="29" t="s">
        <v>26</v>
      </c>
      <c r="J14" s="27" t="str">
        <f>IF('Rekapitulace stavby'!AN10="","",'Rekapitulace stavby'!AN10)</f>
        <v/>
      </c>
      <c r="L14" s="34"/>
    </row>
    <row r="15" spans="2:46" s="1" customFormat="1" ht="18" customHeight="1">
      <c r="B15" s="34"/>
      <c r="E15" s="27" t="str">
        <f>IF('Rekapitulace stavby'!E11="","",'Rekapitulace stavby'!E11)</f>
        <v xml:space="preserve"> </v>
      </c>
      <c r="I15" s="29" t="s">
        <v>28</v>
      </c>
      <c r="J15" s="27" t="str">
        <f>IF('Rekapitulace stavby'!AN11="","",'Rekapitulace stavby'!AN11)</f>
        <v/>
      </c>
      <c r="L15" s="34"/>
    </row>
    <row r="16" spans="2:46" s="1" customFormat="1" ht="6.9" customHeight="1">
      <c r="B16" s="34"/>
      <c r="L16" s="34"/>
    </row>
    <row r="17" spans="2:12" s="1" customFormat="1" ht="12" customHeight="1">
      <c r="B17" s="34"/>
      <c r="D17" s="29" t="s">
        <v>29</v>
      </c>
      <c r="I17" s="29" t="s">
        <v>26</v>
      </c>
      <c r="J17" s="30" t="str">
        <f>'Rekapitulace stavby'!AN13</f>
        <v>Vyplň údaj</v>
      </c>
      <c r="L17" s="34"/>
    </row>
    <row r="18" spans="2:12" s="1" customFormat="1" ht="18" customHeight="1">
      <c r="B18" s="34"/>
      <c r="E18" s="354" t="str">
        <f>'Rekapitulace stavby'!E14</f>
        <v>Vyplň údaj</v>
      </c>
      <c r="F18" s="318"/>
      <c r="G18" s="318"/>
      <c r="H18" s="318"/>
      <c r="I18" s="29" t="s">
        <v>28</v>
      </c>
      <c r="J18" s="30" t="str">
        <f>'Rekapitulace stavby'!AN14</f>
        <v>Vyplň údaj</v>
      </c>
      <c r="L18" s="34"/>
    </row>
    <row r="19" spans="2:12" s="1" customFormat="1" ht="6.9" customHeight="1">
      <c r="B19" s="34"/>
      <c r="L19" s="34"/>
    </row>
    <row r="20" spans="2:12" s="1" customFormat="1" ht="12" customHeight="1">
      <c r="B20" s="34"/>
      <c r="D20" s="29" t="s">
        <v>31</v>
      </c>
      <c r="I20" s="29" t="s">
        <v>26</v>
      </c>
      <c r="J20" s="27" t="s">
        <v>3</v>
      </c>
      <c r="L20" s="34"/>
    </row>
    <row r="21" spans="2:12" s="1" customFormat="1" ht="18" customHeight="1">
      <c r="B21" s="34"/>
      <c r="E21" s="27" t="s">
        <v>3302</v>
      </c>
      <c r="I21" s="29" t="s">
        <v>28</v>
      </c>
      <c r="J21" s="27" t="s">
        <v>3</v>
      </c>
      <c r="L21" s="34"/>
    </row>
    <row r="22" spans="2:12" s="1" customFormat="1" ht="6.9" customHeight="1">
      <c r="B22" s="34"/>
      <c r="L22" s="34"/>
    </row>
    <row r="23" spans="2:12" s="1" customFormat="1" ht="12" customHeight="1">
      <c r="B23" s="34"/>
      <c r="D23" s="29" t="s">
        <v>34</v>
      </c>
      <c r="I23" s="29" t="s">
        <v>26</v>
      </c>
      <c r="J23" s="27" t="s">
        <v>3</v>
      </c>
      <c r="L23" s="34"/>
    </row>
    <row r="24" spans="2:12" s="1" customFormat="1" ht="18" customHeight="1">
      <c r="B24" s="34"/>
      <c r="E24" s="27" t="s">
        <v>3302</v>
      </c>
      <c r="I24" s="29" t="s">
        <v>28</v>
      </c>
      <c r="J24" s="27" t="s">
        <v>3</v>
      </c>
      <c r="L24" s="34"/>
    </row>
    <row r="25" spans="2:12" s="1" customFormat="1" ht="6.9" customHeight="1">
      <c r="B25" s="34"/>
      <c r="L25" s="34"/>
    </row>
    <row r="26" spans="2:12" s="1" customFormat="1" ht="12" customHeight="1">
      <c r="B26" s="34"/>
      <c r="D26" s="29" t="s">
        <v>36</v>
      </c>
      <c r="L26" s="34"/>
    </row>
    <row r="27" spans="2:12" s="7" customFormat="1" ht="71.25" customHeight="1">
      <c r="B27" s="94"/>
      <c r="E27" s="323" t="s">
        <v>37</v>
      </c>
      <c r="F27" s="323"/>
      <c r="G27" s="323"/>
      <c r="H27" s="323"/>
      <c r="L27" s="94"/>
    </row>
    <row r="28" spans="2:12" s="1" customFormat="1" ht="6.9" customHeight="1">
      <c r="B28" s="34"/>
      <c r="L28" s="34"/>
    </row>
    <row r="29" spans="2:12" s="1" customFormat="1" ht="6.9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96" t="s">
        <v>38</v>
      </c>
      <c r="J30" s="65">
        <f>ROUND(J83, 2)</f>
        <v>0</v>
      </c>
      <c r="L30" s="34"/>
    </row>
    <row r="31" spans="2:12" s="1" customFormat="1" ht="6.9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>
      <c r="B32" s="34"/>
      <c r="F32" s="37" t="s">
        <v>40</v>
      </c>
      <c r="I32" s="37" t="s">
        <v>39</v>
      </c>
      <c r="J32" s="37" t="s">
        <v>41</v>
      </c>
      <c r="L32" s="34"/>
    </row>
    <row r="33" spans="2:12" s="1" customFormat="1" ht="14.4" customHeight="1">
      <c r="B33" s="34"/>
      <c r="D33" s="54" t="s">
        <v>42</v>
      </c>
      <c r="E33" s="29" t="s">
        <v>43</v>
      </c>
      <c r="F33" s="85">
        <f>ROUND((SUM(BE83:BE133)),  2)</f>
        <v>0</v>
      </c>
      <c r="I33" s="97">
        <v>0.21</v>
      </c>
      <c r="J33" s="85">
        <f>ROUND(((SUM(BE83:BE133))*I33),  2)</f>
        <v>0</v>
      </c>
      <c r="L33" s="34"/>
    </row>
    <row r="34" spans="2:12" s="1" customFormat="1" ht="14.4" customHeight="1">
      <c r="B34" s="34"/>
      <c r="E34" s="29" t="s">
        <v>44</v>
      </c>
      <c r="F34" s="85">
        <f>ROUND((SUM(BF83:BF133)),  2)</f>
        <v>0</v>
      </c>
      <c r="I34" s="97">
        <v>0.12</v>
      </c>
      <c r="J34" s="85">
        <f>ROUND(((SUM(BF83:BF133))*I34),  2)</f>
        <v>0</v>
      </c>
      <c r="L34" s="34"/>
    </row>
    <row r="35" spans="2:12" s="1" customFormat="1" ht="14.4" hidden="1" customHeight="1">
      <c r="B35" s="34"/>
      <c r="E35" s="29" t="s">
        <v>45</v>
      </c>
      <c r="F35" s="85">
        <f>ROUND((SUM(BG83:BG133)),  2)</f>
        <v>0</v>
      </c>
      <c r="I35" s="97">
        <v>0.21</v>
      </c>
      <c r="J35" s="85">
        <f>0</f>
        <v>0</v>
      </c>
      <c r="L35" s="34"/>
    </row>
    <row r="36" spans="2:12" s="1" customFormat="1" ht="14.4" hidden="1" customHeight="1">
      <c r="B36" s="34"/>
      <c r="E36" s="29" t="s">
        <v>46</v>
      </c>
      <c r="F36" s="85">
        <f>ROUND((SUM(BH83:BH133)),  2)</f>
        <v>0</v>
      </c>
      <c r="I36" s="97">
        <v>0.12</v>
      </c>
      <c r="J36" s="85">
        <f>0</f>
        <v>0</v>
      </c>
      <c r="L36" s="34"/>
    </row>
    <row r="37" spans="2:12" s="1" customFormat="1" ht="14.4" hidden="1" customHeight="1">
      <c r="B37" s="34"/>
      <c r="E37" s="29" t="s">
        <v>47</v>
      </c>
      <c r="F37" s="85">
        <f>ROUND((SUM(BI83:BI133)),  2)</f>
        <v>0</v>
      </c>
      <c r="I37" s="97">
        <v>0</v>
      </c>
      <c r="J37" s="85">
        <f>0</f>
        <v>0</v>
      </c>
      <c r="L37" s="34"/>
    </row>
    <row r="38" spans="2:12" s="1" customFormat="1" ht="6.9" customHeight="1">
      <c r="B38" s="34"/>
      <c r="L38" s="34"/>
    </row>
    <row r="39" spans="2:12" s="1" customFormat="1" ht="25.35" customHeight="1">
      <c r="B39" s="34"/>
      <c r="C39" s="98"/>
      <c r="D39" s="99" t="s">
        <v>48</v>
      </c>
      <c r="E39" s="56"/>
      <c r="F39" s="56"/>
      <c r="G39" s="100" t="s">
        <v>49</v>
      </c>
      <c r="H39" s="101" t="s">
        <v>50</v>
      </c>
      <c r="I39" s="56"/>
      <c r="J39" s="102">
        <f>SUM(J30:J37)</f>
        <v>0</v>
      </c>
      <c r="K39" s="103"/>
      <c r="L39" s="34"/>
    </row>
    <row r="40" spans="2:12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" customHeight="1">
      <c r="B45" s="34"/>
      <c r="C45" s="23" t="s">
        <v>245</v>
      </c>
      <c r="L45" s="34"/>
    </row>
    <row r="46" spans="2:12" s="1" customFormat="1" ht="6.9" customHeight="1">
      <c r="B46" s="34"/>
      <c r="L46" s="34"/>
    </row>
    <row r="47" spans="2:12" s="1" customFormat="1" ht="12" customHeight="1">
      <c r="B47" s="34"/>
      <c r="C47" s="29" t="s">
        <v>17</v>
      </c>
      <c r="L47" s="34"/>
    </row>
    <row r="48" spans="2:12" s="1" customFormat="1" ht="16.5" customHeight="1">
      <c r="B48" s="34"/>
      <c r="E48" s="352" t="str">
        <f>E7</f>
        <v>Obecní dům Rudíkov - smlouva č. 1 - SO01, 10, 12</v>
      </c>
      <c r="F48" s="353"/>
      <c r="G48" s="353"/>
      <c r="H48" s="353"/>
      <c r="L48" s="34"/>
    </row>
    <row r="49" spans="2:47" s="1" customFormat="1" ht="12" customHeight="1">
      <c r="B49" s="34"/>
      <c r="C49" s="29" t="s">
        <v>132</v>
      </c>
      <c r="L49" s="34"/>
    </row>
    <row r="50" spans="2:47" s="1" customFormat="1" ht="16.5" customHeight="1">
      <c r="B50" s="34"/>
      <c r="E50" s="339" t="str">
        <f>E9</f>
        <v>55 - SO10</v>
      </c>
      <c r="F50" s="351"/>
      <c r="G50" s="351"/>
      <c r="H50" s="351"/>
      <c r="L50" s="34"/>
    </row>
    <row r="51" spans="2:47" s="1" customFormat="1" ht="6.9" customHeight="1">
      <c r="B51" s="34"/>
      <c r="L51" s="34"/>
    </row>
    <row r="52" spans="2:47" s="1" customFormat="1" ht="12" customHeight="1">
      <c r="B52" s="34"/>
      <c r="C52" s="29" t="s">
        <v>21</v>
      </c>
      <c r="F52" s="27" t="str">
        <f>F12</f>
        <v>RUDÍKOV, P.Č. 2250/4, 2261, ST. 63, 2208/9</v>
      </c>
      <c r="I52" s="29" t="s">
        <v>23</v>
      </c>
      <c r="J52" s="51" t="str">
        <f>IF(J12="","",J12)</f>
        <v>10. 1. 2024</v>
      </c>
      <c r="L52" s="34"/>
    </row>
    <row r="53" spans="2:47" s="1" customFormat="1" ht="6.9" customHeight="1">
      <c r="B53" s="34"/>
      <c r="L53" s="34"/>
    </row>
    <row r="54" spans="2:47" s="1" customFormat="1" ht="15.15" customHeight="1">
      <c r="B54" s="34"/>
      <c r="C54" s="29" t="s">
        <v>25</v>
      </c>
      <c r="F54" s="27" t="str">
        <f>E15</f>
        <v xml:space="preserve"> </v>
      </c>
      <c r="I54" s="29" t="s">
        <v>31</v>
      </c>
      <c r="J54" s="32" t="str">
        <f>E21</f>
        <v>Ondřej Zikán</v>
      </c>
      <c r="L54" s="34"/>
    </row>
    <row r="55" spans="2:47" s="1" customFormat="1" ht="15.15" customHeight="1">
      <c r="B55" s="34"/>
      <c r="C55" s="29" t="s">
        <v>29</v>
      </c>
      <c r="F55" s="27" t="str">
        <f>IF(E18="","",E18)</f>
        <v>Vyplň údaj</v>
      </c>
      <c r="I55" s="29" t="s">
        <v>34</v>
      </c>
      <c r="J55" s="32" t="str">
        <f>E24</f>
        <v>Ondřej Zikán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104" t="s">
        <v>280</v>
      </c>
      <c r="D57" s="98"/>
      <c r="E57" s="98"/>
      <c r="F57" s="98"/>
      <c r="G57" s="98"/>
      <c r="H57" s="98"/>
      <c r="I57" s="98"/>
      <c r="J57" s="105" t="s">
        <v>281</v>
      </c>
      <c r="K57" s="98"/>
      <c r="L57" s="34"/>
    </row>
    <row r="58" spans="2:47" s="1" customFormat="1" ht="10.35" customHeight="1">
      <c r="B58" s="34"/>
      <c r="L58" s="34"/>
    </row>
    <row r="59" spans="2:47" s="1" customFormat="1" ht="22.8" customHeight="1">
      <c r="B59" s="34"/>
      <c r="C59" s="106" t="s">
        <v>70</v>
      </c>
      <c r="J59" s="65">
        <f>J83</f>
        <v>0</v>
      </c>
      <c r="L59" s="34"/>
      <c r="AU59" s="19" t="s">
        <v>287</v>
      </c>
    </row>
    <row r="60" spans="2:47" s="8" customFormat="1" ht="24.9" customHeight="1">
      <c r="B60" s="107"/>
      <c r="D60" s="108" t="s">
        <v>3843</v>
      </c>
      <c r="E60" s="109"/>
      <c r="F60" s="109"/>
      <c r="G60" s="109"/>
      <c r="H60" s="109"/>
      <c r="I60" s="109"/>
      <c r="J60" s="110">
        <f>J84</f>
        <v>0</v>
      </c>
      <c r="L60" s="107"/>
    </row>
    <row r="61" spans="2:47" s="9" customFormat="1" ht="19.95" customHeight="1">
      <c r="B61" s="112"/>
      <c r="D61" s="113" t="s">
        <v>295</v>
      </c>
      <c r="E61" s="114"/>
      <c r="F61" s="114"/>
      <c r="G61" s="114"/>
      <c r="H61" s="114"/>
      <c r="I61" s="114"/>
      <c r="J61" s="115">
        <f>J85</f>
        <v>0</v>
      </c>
      <c r="L61" s="112"/>
    </row>
    <row r="62" spans="2:47" s="9" customFormat="1" ht="19.95" customHeight="1">
      <c r="B62" s="112"/>
      <c r="D62" s="113" t="s">
        <v>331</v>
      </c>
      <c r="E62" s="114"/>
      <c r="F62" s="114"/>
      <c r="G62" s="114"/>
      <c r="H62" s="114"/>
      <c r="I62" s="114"/>
      <c r="J62" s="115">
        <f>J113</f>
        <v>0</v>
      </c>
      <c r="L62" s="112"/>
    </row>
    <row r="63" spans="2:47" s="9" customFormat="1" ht="19.95" customHeight="1">
      <c r="B63" s="112"/>
      <c r="D63" s="113" t="s">
        <v>5137</v>
      </c>
      <c r="E63" s="114"/>
      <c r="F63" s="114"/>
      <c r="G63" s="114"/>
      <c r="H63" s="114"/>
      <c r="I63" s="114"/>
      <c r="J63" s="115">
        <f>J117</f>
        <v>0</v>
      </c>
      <c r="L63" s="112"/>
    </row>
    <row r="64" spans="2:47" s="1" customFormat="1" ht="21.75" customHeight="1">
      <c r="B64" s="34"/>
      <c r="L64" s="34"/>
    </row>
    <row r="65" spans="2:12" s="1" customFormat="1" ht="6.9" customHeight="1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34"/>
    </row>
    <row r="69" spans="2:12" s="1" customFormat="1" ht="6.9" customHeight="1">
      <c r="B69" s="45"/>
      <c r="C69" s="46"/>
      <c r="D69" s="46"/>
      <c r="E69" s="46"/>
      <c r="F69" s="46"/>
      <c r="G69" s="46"/>
      <c r="H69" s="46"/>
      <c r="I69" s="46"/>
      <c r="J69" s="46"/>
      <c r="K69" s="46"/>
      <c r="L69" s="34"/>
    </row>
    <row r="70" spans="2:12" s="1" customFormat="1" ht="24.9" customHeight="1">
      <c r="B70" s="34"/>
      <c r="C70" s="23" t="s">
        <v>393</v>
      </c>
      <c r="L70" s="34"/>
    </row>
    <row r="71" spans="2:12" s="1" customFormat="1" ht="6.9" customHeight="1">
      <c r="B71" s="34"/>
      <c r="L71" s="34"/>
    </row>
    <row r="72" spans="2:12" s="1" customFormat="1" ht="12" customHeight="1">
      <c r="B72" s="34"/>
      <c r="C72" s="29" t="s">
        <v>17</v>
      </c>
      <c r="L72" s="34"/>
    </row>
    <row r="73" spans="2:12" s="1" customFormat="1" ht="16.5" customHeight="1">
      <c r="B73" s="34"/>
      <c r="E73" s="352" t="str">
        <f>E7</f>
        <v>Obecní dům Rudíkov - smlouva č. 1 - SO01, 10, 12</v>
      </c>
      <c r="F73" s="353"/>
      <c r="G73" s="353"/>
      <c r="H73" s="353"/>
      <c r="L73" s="34"/>
    </row>
    <row r="74" spans="2:12" s="1" customFormat="1" ht="12" customHeight="1">
      <c r="B74" s="34"/>
      <c r="C74" s="29" t="s">
        <v>132</v>
      </c>
      <c r="L74" s="34"/>
    </row>
    <row r="75" spans="2:12" s="1" customFormat="1" ht="16.5" customHeight="1">
      <c r="B75" s="34"/>
      <c r="E75" s="339" t="str">
        <f>E9</f>
        <v>55 - SO10</v>
      </c>
      <c r="F75" s="351"/>
      <c r="G75" s="351"/>
      <c r="H75" s="351"/>
      <c r="L75" s="34"/>
    </row>
    <row r="76" spans="2:12" s="1" customFormat="1" ht="6.9" customHeight="1">
      <c r="B76" s="34"/>
      <c r="L76" s="34"/>
    </row>
    <row r="77" spans="2:12" s="1" customFormat="1" ht="12" customHeight="1">
      <c r="B77" s="34"/>
      <c r="C77" s="29" t="s">
        <v>21</v>
      </c>
      <c r="F77" s="27" t="str">
        <f>F12</f>
        <v>RUDÍKOV, P.Č. 2250/4, 2261, ST. 63, 2208/9</v>
      </c>
      <c r="I77" s="29" t="s">
        <v>23</v>
      </c>
      <c r="J77" s="51" t="str">
        <f>IF(J12="","",J12)</f>
        <v>10. 1. 2024</v>
      </c>
      <c r="L77" s="34"/>
    </row>
    <row r="78" spans="2:12" s="1" customFormat="1" ht="6.9" customHeight="1">
      <c r="B78" s="34"/>
      <c r="L78" s="34"/>
    </row>
    <row r="79" spans="2:12" s="1" customFormat="1" ht="15.15" customHeight="1">
      <c r="B79" s="34"/>
      <c r="C79" s="29" t="s">
        <v>25</v>
      </c>
      <c r="F79" s="27" t="str">
        <f>E15</f>
        <v xml:space="preserve"> </v>
      </c>
      <c r="I79" s="29" t="s">
        <v>31</v>
      </c>
      <c r="J79" s="32" t="str">
        <f>E21</f>
        <v>Ondřej Zikán</v>
      </c>
      <c r="L79" s="34"/>
    </row>
    <row r="80" spans="2:12" s="1" customFormat="1" ht="15.15" customHeight="1">
      <c r="B80" s="34"/>
      <c r="C80" s="29" t="s">
        <v>29</v>
      </c>
      <c r="F80" s="27" t="str">
        <f>IF(E18="","",E18)</f>
        <v>Vyplň údaj</v>
      </c>
      <c r="I80" s="29" t="s">
        <v>34</v>
      </c>
      <c r="J80" s="32" t="str">
        <f>E24</f>
        <v>Ondřej Zikán</v>
      </c>
      <c r="L80" s="34"/>
    </row>
    <row r="81" spans="2:65" s="1" customFormat="1" ht="10.35" customHeight="1">
      <c r="B81" s="34"/>
      <c r="L81" s="34"/>
    </row>
    <row r="82" spans="2:65" s="10" customFormat="1" ht="29.25" customHeight="1">
      <c r="B82" s="117"/>
      <c r="C82" s="118" t="s">
        <v>394</v>
      </c>
      <c r="D82" s="119" t="s">
        <v>57</v>
      </c>
      <c r="E82" s="119" t="s">
        <v>53</v>
      </c>
      <c r="F82" s="119" t="s">
        <v>54</v>
      </c>
      <c r="G82" s="119" t="s">
        <v>395</v>
      </c>
      <c r="H82" s="119" t="s">
        <v>396</v>
      </c>
      <c r="I82" s="119" t="s">
        <v>397</v>
      </c>
      <c r="J82" s="119" t="s">
        <v>281</v>
      </c>
      <c r="K82" s="120" t="s">
        <v>398</v>
      </c>
      <c r="L82" s="117"/>
      <c r="M82" s="58" t="s">
        <v>3</v>
      </c>
      <c r="N82" s="59" t="s">
        <v>42</v>
      </c>
      <c r="O82" s="59" t="s">
        <v>399</v>
      </c>
      <c r="P82" s="59" t="s">
        <v>400</v>
      </c>
      <c r="Q82" s="59" t="s">
        <v>401</v>
      </c>
      <c r="R82" s="59" t="s">
        <v>402</v>
      </c>
      <c r="S82" s="59" t="s">
        <v>403</v>
      </c>
      <c r="T82" s="60" t="s">
        <v>404</v>
      </c>
    </row>
    <row r="83" spans="2:65" s="1" customFormat="1" ht="22.8" customHeight="1">
      <c r="B83" s="34"/>
      <c r="C83" s="63" t="s">
        <v>405</v>
      </c>
      <c r="J83" s="121">
        <f>BK83</f>
        <v>0</v>
      </c>
      <c r="L83" s="34"/>
      <c r="M83" s="61"/>
      <c r="N83" s="52"/>
      <c r="O83" s="52"/>
      <c r="P83" s="122">
        <f>P84</f>
        <v>0</v>
      </c>
      <c r="Q83" s="52"/>
      <c r="R83" s="122">
        <f>R84</f>
        <v>94.263002999999998</v>
      </c>
      <c r="S83" s="52"/>
      <c r="T83" s="123">
        <f>T84</f>
        <v>0</v>
      </c>
      <c r="AT83" s="19" t="s">
        <v>71</v>
      </c>
      <c r="AU83" s="19" t="s">
        <v>287</v>
      </c>
      <c r="BK83" s="124">
        <f>BK84</f>
        <v>0</v>
      </c>
    </row>
    <row r="84" spans="2:65" s="11" customFormat="1" ht="25.95" customHeight="1">
      <c r="B84" s="125"/>
      <c r="D84" s="126" t="s">
        <v>71</v>
      </c>
      <c r="E84" s="127" t="s">
        <v>406</v>
      </c>
      <c r="F84" s="127" t="s">
        <v>406</v>
      </c>
      <c r="I84" s="128"/>
      <c r="J84" s="129">
        <f>BK84</f>
        <v>0</v>
      </c>
      <c r="L84" s="125"/>
      <c r="M84" s="130"/>
      <c r="P84" s="131">
        <f>P85+P113+P117</f>
        <v>0</v>
      </c>
      <c r="R84" s="131">
        <f>R85+R113+R117</f>
        <v>94.263002999999998</v>
      </c>
      <c r="T84" s="132">
        <f>T85+T113+T117</f>
        <v>0</v>
      </c>
      <c r="AR84" s="126" t="s">
        <v>76</v>
      </c>
      <c r="AT84" s="133" t="s">
        <v>71</v>
      </c>
      <c r="AU84" s="133" t="s">
        <v>72</v>
      </c>
      <c r="AY84" s="126" t="s">
        <v>408</v>
      </c>
      <c r="BK84" s="134">
        <f>BK85+BK113+BK117</f>
        <v>0</v>
      </c>
    </row>
    <row r="85" spans="2:65" s="11" customFormat="1" ht="22.8" customHeight="1">
      <c r="B85" s="125"/>
      <c r="D85" s="126" t="s">
        <v>71</v>
      </c>
      <c r="E85" s="135" t="s">
        <v>76</v>
      </c>
      <c r="F85" s="135" t="s">
        <v>409</v>
      </c>
      <c r="I85" s="128"/>
      <c r="J85" s="136">
        <f>BK85</f>
        <v>0</v>
      </c>
      <c r="L85" s="125"/>
      <c r="M85" s="130"/>
      <c r="P85" s="131">
        <f>SUM(P86:P112)</f>
        <v>0</v>
      </c>
      <c r="R85" s="131">
        <f>SUM(R86:R112)</f>
        <v>94.213787999999994</v>
      </c>
      <c r="T85" s="132">
        <f>SUM(T86:T112)</f>
        <v>0</v>
      </c>
      <c r="AR85" s="126" t="s">
        <v>76</v>
      </c>
      <c r="AT85" s="133" t="s">
        <v>71</v>
      </c>
      <c r="AU85" s="133" t="s">
        <v>76</v>
      </c>
      <c r="AY85" s="126" t="s">
        <v>408</v>
      </c>
      <c r="BK85" s="134">
        <f>SUM(BK86:BK112)</f>
        <v>0</v>
      </c>
    </row>
    <row r="86" spans="2:65" s="1" customFormat="1" ht="44.25" customHeight="1">
      <c r="B86" s="137"/>
      <c r="C86" s="138" t="s">
        <v>76</v>
      </c>
      <c r="D86" s="138" t="s">
        <v>411</v>
      </c>
      <c r="E86" s="139" t="s">
        <v>3849</v>
      </c>
      <c r="F86" s="140" t="s">
        <v>3850</v>
      </c>
      <c r="G86" s="141" t="s">
        <v>426</v>
      </c>
      <c r="H86" s="142">
        <v>52.28</v>
      </c>
      <c r="I86" s="143"/>
      <c r="J86" s="144">
        <f>ROUND(I86*H86,2)</f>
        <v>0</v>
      </c>
      <c r="K86" s="140" t="s">
        <v>414</v>
      </c>
      <c r="L86" s="34"/>
      <c r="M86" s="145" t="s">
        <v>3</v>
      </c>
      <c r="N86" s="146" t="s">
        <v>43</v>
      </c>
      <c r="P86" s="147">
        <f>O86*H86</f>
        <v>0</v>
      </c>
      <c r="Q86" s="147">
        <v>0</v>
      </c>
      <c r="R86" s="147">
        <f>Q86*H86</f>
        <v>0</v>
      </c>
      <c r="S86" s="147">
        <v>0</v>
      </c>
      <c r="T86" s="148">
        <f>S86*H86</f>
        <v>0</v>
      </c>
      <c r="AR86" s="149" t="s">
        <v>415</v>
      </c>
      <c r="AT86" s="149" t="s">
        <v>411</v>
      </c>
      <c r="AU86" s="149" t="s">
        <v>80</v>
      </c>
      <c r="AY86" s="19" t="s">
        <v>408</v>
      </c>
      <c r="BE86" s="150">
        <f>IF(N86="základní",J86,0)</f>
        <v>0</v>
      </c>
      <c r="BF86" s="150">
        <f>IF(N86="snížená",J86,0)</f>
        <v>0</v>
      </c>
      <c r="BG86" s="150">
        <f>IF(N86="zákl. přenesená",J86,0)</f>
        <v>0</v>
      </c>
      <c r="BH86" s="150">
        <f>IF(N86="sníž. přenesená",J86,0)</f>
        <v>0</v>
      </c>
      <c r="BI86" s="150">
        <f>IF(N86="nulová",J86,0)</f>
        <v>0</v>
      </c>
      <c r="BJ86" s="19" t="s">
        <v>76</v>
      </c>
      <c r="BK86" s="150">
        <f>ROUND(I86*H86,2)</f>
        <v>0</v>
      </c>
      <c r="BL86" s="19" t="s">
        <v>415</v>
      </c>
      <c r="BM86" s="149" t="s">
        <v>5138</v>
      </c>
    </row>
    <row r="87" spans="2:65" s="1" customFormat="1">
      <c r="B87" s="34"/>
      <c r="D87" s="151" t="s">
        <v>417</v>
      </c>
      <c r="F87" s="152" t="s">
        <v>3852</v>
      </c>
      <c r="I87" s="153"/>
      <c r="L87" s="34"/>
      <c r="M87" s="154"/>
      <c r="T87" s="55"/>
      <c r="AT87" s="19" t="s">
        <v>417</v>
      </c>
      <c r="AU87" s="19" t="s">
        <v>80</v>
      </c>
    </row>
    <row r="88" spans="2:65" s="12" customFormat="1" ht="20.399999999999999">
      <c r="B88" s="155"/>
      <c r="D88" s="156" t="s">
        <v>419</v>
      </c>
      <c r="E88" s="157" t="s">
        <v>3</v>
      </c>
      <c r="F88" s="158" t="s">
        <v>3853</v>
      </c>
      <c r="H88" s="159">
        <v>52.28</v>
      </c>
      <c r="I88" s="160"/>
      <c r="L88" s="155"/>
      <c r="M88" s="161"/>
      <c r="T88" s="162"/>
      <c r="AT88" s="157" t="s">
        <v>419</v>
      </c>
      <c r="AU88" s="157" t="s">
        <v>80</v>
      </c>
      <c r="AV88" s="12" t="s">
        <v>80</v>
      </c>
      <c r="AW88" s="12" t="s">
        <v>33</v>
      </c>
      <c r="AX88" s="12" t="s">
        <v>76</v>
      </c>
      <c r="AY88" s="157" t="s">
        <v>408</v>
      </c>
    </row>
    <row r="89" spans="2:65" s="1" customFormat="1" ht="37.799999999999997" customHeight="1">
      <c r="B89" s="137"/>
      <c r="C89" s="138" t="s">
        <v>80</v>
      </c>
      <c r="D89" s="138" t="s">
        <v>411</v>
      </c>
      <c r="E89" s="139" t="s">
        <v>3854</v>
      </c>
      <c r="F89" s="140" t="s">
        <v>3855</v>
      </c>
      <c r="G89" s="141" t="s">
        <v>117</v>
      </c>
      <c r="H89" s="142">
        <v>130.69999999999999</v>
      </c>
      <c r="I89" s="143"/>
      <c r="J89" s="144">
        <f>ROUND(I89*H89,2)</f>
        <v>0</v>
      </c>
      <c r="K89" s="140" t="s">
        <v>414</v>
      </c>
      <c r="L89" s="34"/>
      <c r="M89" s="145" t="s">
        <v>3</v>
      </c>
      <c r="N89" s="146" t="s">
        <v>43</v>
      </c>
      <c r="P89" s="147">
        <f>O89*H89</f>
        <v>0</v>
      </c>
      <c r="Q89" s="147">
        <v>8.4000000000000003E-4</v>
      </c>
      <c r="R89" s="147">
        <f>Q89*H89</f>
        <v>0.109788</v>
      </c>
      <c r="S89" s="147">
        <v>0</v>
      </c>
      <c r="T89" s="148">
        <f>S89*H89</f>
        <v>0</v>
      </c>
      <c r="AR89" s="149" t="s">
        <v>415</v>
      </c>
      <c r="AT89" s="149" t="s">
        <v>411</v>
      </c>
      <c r="AU89" s="149" t="s">
        <v>80</v>
      </c>
      <c r="AY89" s="19" t="s">
        <v>408</v>
      </c>
      <c r="BE89" s="150">
        <f>IF(N89="základní",J89,0)</f>
        <v>0</v>
      </c>
      <c r="BF89" s="150">
        <f>IF(N89="snížená",J89,0)</f>
        <v>0</v>
      </c>
      <c r="BG89" s="150">
        <f>IF(N89="zákl. přenesená",J89,0)</f>
        <v>0</v>
      </c>
      <c r="BH89" s="150">
        <f>IF(N89="sníž. přenesená",J89,0)</f>
        <v>0</v>
      </c>
      <c r="BI89" s="150">
        <f>IF(N89="nulová",J89,0)</f>
        <v>0</v>
      </c>
      <c r="BJ89" s="19" t="s">
        <v>76</v>
      </c>
      <c r="BK89" s="150">
        <f>ROUND(I89*H89,2)</f>
        <v>0</v>
      </c>
      <c r="BL89" s="19" t="s">
        <v>415</v>
      </c>
      <c r="BM89" s="149" t="s">
        <v>5139</v>
      </c>
    </row>
    <row r="90" spans="2:65" s="1" customFormat="1">
      <c r="B90" s="34"/>
      <c r="D90" s="151" t="s">
        <v>417</v>
      </c>
      <c r="F90" s="152" t="s">
        <v>3857</v>
      </c>
      <c r="I90" s="153"/>
      <c r="L90" s="34"/>
      <c r="M90" s="154"/>
      <c r="T90" s="55"/>
      <c r="AT90" s="19" t="s">
        <v>417</v>
      </c>
      <c r="AU90" s="19" t="s">
        <v>80</v>
      </c>
    </row>
    <row r="91" spans="2:65" s="12" customFormat="1" ht="20.399999999999999">
      <c r="B91" s="155"/>
      <c r="D91" s="156" t="s">
        <v>419</v>
      </c>
      <c r="E91" s="157" t="s">
        <v>3</v>
      </c>
      <c r="F91" s="158" t="s">
        <v>3858</v>
      </c>
      <c r="H91" s="159">
        <v>130.69999999999999</v>
      </c>
      <c r="I91" s="160"/>
      <c r="L91" s="155"/>
      <c r="M91" s="161"/>
      <c r="T91" s="162"/>
      <c r="AT91" s="157" t="s">
        <v>419</v>
      </c>
      <c r="AU91" s="157" t="s">
        <v>80</v>
      </c>
      <c r="AV91" s="12" t="s">
        <v>80</v>
      </c>
      <c r="AW91" s="12" t="s">
        <v>33</v>
      </c>
      <c r="AX91" s="12" t="s">
        <v>76</v>
      </c>
      <c r="AY91" s="157" t="s">
        <v>408</v>
      </c>
    </row>
    <row r="92" spans="2:65" s="1" customFormat="1" ht="44.25" customHeight="1">
      <c r="B92" s="137"/>
      <c r="C92" s="138" t="s">
        <v>114</v>
      </c>
      <c r="D92" s="138" t="s">
        <v>411</v>
      </c>
      <c r="E92" s="139" t="s">
        <v>3859</v>
      </c>
      <c r="F92" s="140" t="s">
        <v>3860</v>
      </c>
      <c r="G92" s="141" t="s">
        <v>117</v>
      </c>
      <c r="H92" s="142">
        <v>130.69999999999999</v>
      </c>
      <c r="I92" s="143"/>
      <c r="J92" s="144">
        <f>ROUND(I92*H92,2)</f>
        <v>0</v>
      </c>
      <c r="K92" s="140" t="s">
        <v>414</v>
      </c>
      <c r="L92" s="34"/>
      <c r="M92" s="145" t="s">
        <v>3</v>
      </c>
      <c r="N92" s="146" t="s">
        <v>43</v>
      </c>
      <c r="P92" s="147">
        <f>O92*H92</f>
        <v>0</v>
      </c>
      <c r="Q92" s="147">
        <v>0</v>
      </c>
      <c r="R92" s="147">
        <f>Q92*H92</f>
        <v>0</v>
      </c>
      <c r="S92" s="147">
        <v>0</v>
      </c>
      <c r="T92" s="148">
        <f>S92*H92</f>
        <v>0</v>
      </c>
      <c r="AR92" s="149" t="s">
        <v>415</v>
      </c>
      <c r="AT92" s="149" t="s">
        <v>411</v>
      </c>
      <c r="AU92" s="149" t="s">
        <v>80</v>
      </c>
      <c r="AY92" s="19" t="s">
        <v>408</v>
      </c>
      <c r="BE92" s="150">
        <f>IF(N92="základní",J92,0)</f>
        <v>0</v>
      </c>
      <c r="BF92" s="150">
        <f>IF(N92="snížená",J92,0)</f>
        <v>0</v>
      </c>
      <c r="BG92" s="150">
        <f>IF(N92="zákl. přenesená",J92,0)</f>
        <v>0</v>
      </c>
      <c r="BH92" s="150">
        <f>IF(N92="sníž. přenesená",J92,0)</f>
        <v>0</v>
      </c>
      <c r="BI92" s="150">
        <f>IF(N92="nulová",J92,0)</f>
        <v>0</v>
      </c>
      <c r="BJ92" s="19" t="s">
        <v>76</v>
      </c>
      <c r="BK92" s="150">
        <f>ROUND(I92*H92,2)</f>
        <v>0</v>
      </c>
      <c r="BL92" s="19" t="s">
        <v>415</v>
      </c>
      <c r="BM92" s="149" t="s">
        <v>5140</v>
      </c>
    </row>
    <row r="93" spans="2:65" s="1" customFormat="1">
      <c r="B93" s="34"/>
      <c r="D93" s="151" t="s">
        <v>417</v>
      </c>
      <c r="F93" s="152" t="s">
        <v>3862</v>
      </c>
      <c r="I93" s="153"/>
      <c r="L93" s="34"/>
      <c r="M93" s="154"/>
      <c r="T93" s="55"/>
      <c r="AT93" s="19" t="s">
        <v>417</v>
      </c>
      <c r="AU93" s="19" t="s">
        <v>80</v>
      </c>
    </row>
    <row r="94" spans="2:65" s="12" customFormat="1" ht="20.399999999999999">
      <c r="B94" s="155"/>
      <c r="D94" s="156" t="s">
        <v>419</v>
      </c>
      <c r="E94" s="157" t="s">
        <v>3</v>
      </c>
      <c r="F94" s="158" t="s">
        <v>3863</v>
      </c>
      <c r="H94" s="159">
        <v>130.69999999999999</v>
      </c>
      <c r="I94" s="160"/>
      <c r="L94" s="155"/>
      <c r="M94" s="161"/>
      <c r="T94" s="162"/>
      <c r="AT94" s="157" t="s">
        <v>419</v>
      </c>
      <c r="AU94" s="157" t="s">
        <v>80</v>
      </c>
      <c r="AV94" s="12" t="s">
        <v>80</v>
      </c>
      <c r="AW94" s="12" t="s">
        <v>33</v>
      </c>
      <c r="AX94" s="12" t="s">
        <v>76</v>
      </c>
      <c r="AY94" s="157" t="s">
        <v>408</v>
      </c>
    </row>
    <row r="95" spans="2:65" s="1" customFormat="1" ht="62.7" customHeight="1">
      <c r="B95" s="137"/>
      <c r="C95" s="138" t="s">
        <v>415</v>
      </c>
      <c r="D95" s="138" t="s">
        <v>411</v>
      </c>
      <c r="E95" s="139" t="s">
        <v>3864</v>
      </c>
      <c r="F95" s="140" t="s">
        <v>3865</v>
      </c>
      <c r="G95" s="141" t="s">
        <v>426</v>
      </c>
      <c r="H95" s="142">
        <v>52.28</v>
      </c>
      <c r="I95" s="143"/>
      <c r="J95" s="144">
        <f>ROUND(I95*H95,2)</f>
        <v>0</v>
      </c>
      <c r="K95" s="140" t="s">
        <v>414</v>
      </c>
      <c r="L95" s="34"/>
      <c r="M95" s="145" t="s">
        <v>3</v>
      </c>
      <c r="N95" s="146" t="s">
        <v>43</v>
      </c>
      <c r="P95" s="147">
        <f>O95*H95</f>
        <v>0</v>
      </c>
      <c r="Q95" s="147">
        <v>0</v>
      </c>
      <c r="R95" s="147">
        <f>Q95*H95</f>
        <v>0</v>
      </c>
      <c r="S95" s="147">
        <v>0</v>
      </c>
      <c r="T95" s="148">
        <f>S95*H95</f>
        <v>0</v>
      </c>
      <c r="AR95" s="149" t="s">
        <v>415</v>
      </c>
      <c r="AT95" s="149" t="s">
        <v>411</v>
      </c>
      <c r="AU95" s="149" t="s">
        <v>80</v>
      </c>
      <c r="AY95" s="19" t="s">
        <v>408</v>
      </c>
      <c r="BE95" s="150">
        <f>IF(N95="základní",J95,0)</f>
        <v>0</v>
      </c>
      <c r="BF95" s="150">
        <f>IF(N95="snížená",J95,0)</f>
        <v>0</v>
      </c>
      <c r="BG95" s="150">
        <f>IF(N95="zákl. přenesená",J95,0)</f>
        <v>0</v>
      </c>
      <c r="BH95" s="150">
        <f>IF(N95="sníž. přenesená",J95,0)</f>
        <v>0</v>
      </c>
      <c r="BI95" s="150">
        <f>IF(N95="nulová",J95,0)</f>
        <v>0</v>
      </c>
      <c r="BJ95" s="19" t="s">
        <v>76</v>
      </c>
      <c r="BK95" s="150">
        <f>ROUND(I95*H95,2)</f>
        <v>0</v>
      </c>
      <c r="BL95" s="19" t="s">
        <v>415</v>
      </c>
      <c r="BM95" s="149" t="s">
        <v>5141</v>
      </c>
    </row>
    <row r="96" spans="2:65" s="1" customFormat="1">
      <c r="B96" s="34"/>
      <c r="D96" s="151" t="s">
        <v>417</v>
      </c>
      <c r="F96" s="152" t="s">
        <v>3867</v>
      </c>
      <c r="I96" s="153"/>
      <c r="L96" s="34"/>
      <c r="M96" s="154"/>
      <c r="T96" s="55"/>
      <c r="AT96" s="19" t="s">
        <v>417</v>
      </c>
      <c r="AU96" s="19" t="s">
        <v>80</v>
      </c>
    </row>
    <row r="97" spans="2:65" s="12" customFormat="1">
      <c r="B97" s="155"/>
      <c r="D97" s="156" t="s">
        <v>419</v>
      </c>
      <c r="E97" s="157" t="s">
        <v>3</v>
      </c>
      <c r="F97" s="158" t="s">
        <v>3868</v>
      </c>
      <c r="H97" s="159">
        <v>52.28</v>
      </c>
      <c r="I97" s="160"/>
      <c r="L97" s="155"/>
      <c r="M97" s="161"/>
      <c r="T97" s="162"/>
      <c r="AT97" s="157" t="s">
        <v>419</v>
      </c>
      <c r="AU97" s="157" t="s">
        <v>80</v>
      </c>
      <c r="AV97" s="12" t="s">
        <v>80</v>
      </c>
      <c r="AW97" s="12" t="s">
        <v>33</v>
      </c>
      <c r="AX97" s="12" t="s">
        <v>76</v>
      </c>
      <c r="AY97" s="157" t="s">
        <v>408</v>
      </c>
    </row>
    <row r="98" spans="2:65" s="1" customFormat="1" ht="44.25" customHeight="1">
      <c r="B98" s="137"/>
      <c r="C98" s="138" t="s">
        <v>437</v>
      </c>
      <c r="D98" s="138" t="s">
        <v>411</v>
      </c>
      <c r="E98" s="139" t="s">
        <v>3869</v>
      </c>
      <c r="F98" s="140" t="s">
        <v>500</v>
      </c>
      <c r="G98" s="141" t="s">
        <v>501</v>
      </c>
      <c r="H98" s="142">
        <v>94.103999999999999</v>
      </c>
      <c r="I98" s="143"/>
      <c r="J98" s="144">
        <f>ROUND(I98*H98,2)</f>
        <v>0</v>
      </c>
      <c r="K98" s="140" t="s">
        <v>414</v>
      </c>
      <c r="L98" s="34"/>
      <c r="M98" s="145" t="s">
        <v>3</v>
      </c>
      <c r="N98" s="146" t="s">
        <v>43</v>
      </c>
      <c r="P98" s="147">
        <f>O98*H98</f>
        <v>0</v>
      </c>
      <c r="Q98" s="147">
        <v>0</v>
      </c>
      <c r="R98" s="147">
        <f>Q98*H98</f>
        <v>0</v>
      </c>
      <c r="S98" s="147">
        <v>0</v>
      </c>
      <c r="T98" s="148">
        <f>S98*H98</f>
        <v>0</v>
      </c>
      <c r="AR98" s="149" t="s">
        <v>415</v>
      </c>
      <c r="AT98" s="149" t="s">
        <v>411</v>
      </c>
      <c r="AU98" s="149" t="s">
        <v>80</v>
      </c>
      <c r="AY98" s="19" t="s">
        <v>408</v>
      </c>
      <c r="BE98" s="150">
        <f>IF(N98="základní",J98,0)</f>
        <v>0</v>
      </c>
      <c r="BF98" s="150">
        <f>IF(N98="snížená",J98,0)</f>
        <v>0</v>
      </c>
      <c r="BG98" s="150">
        <f>IF(N98="zákl. přenesená",J98,0)</f>
        <v>0</v>
      </c>
      <c r="BH98" s="150">
        <f>IF(N98="sníž. přenesená",J98,0)</f>
        <v>0</v>
      </c>
      <c r="BI98" s="150">
        <f>IF(N98="nulová",J98,0)</f>
        <v>0</v>
      </c>
      <c r="BJ98" s="19" t="s">
        <v>76</v>
      </c>
      <c r="BK98" s="150">
        <f>ROUND(I98*H98,2)</f>
        <v>0</v>
      </c>
      <c r="BL98" s="19" t="s">
        <v>415</v>
      </c>
      <c r="BM98" s="149" t="s">
        <v>5142</v>
      </c>
    </row>
    <row r="99" spans="2:65" s="1" customFormat="1">
      <c r="B99" s="34"/>
      <c r="D99" s="151" t="s">
        <v>417</v>
      </c>
      <c r="F99" s="152" t="s">
        <v>3871</v>
      </c>
      <c r="I99" s="153"/>
      <c r="L99" s="34"/>
      <c r="M99" s="154"/>
      <c r="T99" s="55"/>
      <c r="AT99" s="19" t="s">
        <v>417</v>
      </c>
      <c r="AU99" s="19" t="s">
        <v>80</v>
      </c>
    </row>
    <row r="100" spans="2:65" s="12" customFormat="1" ht="20.399999999999999">
      <c r="B100" s="155"/>
      <c r="D100" s="156" t="s">
        <v>419</v>
      </c>
      <c r="E100" s="157" t="s">
        <v>3</v>
      </c>
      <c r="F100" s="158" t="s">
        <v>3872</v>
      </c>
      <c r="H100" s="159">
        <v>94.103999999999999</v>
      </c>
      <c r="I100" s="160"/>
      <c r="L100" s="155"/>
      <c r="M100" s="161"/>
      <c r="T100" s="162"/>
      <c r="AT100" s="157" t="s">
        <v>419</v>
      </c>
      <c r="AU100" s="157" t="s">
        <v>80</v>
      </c>
      <c r="AV100" s="12" t="s">
        <v>80</v>
      </c>
      <c r="AW100" s="12" t="s">
        <v>33</v>
      </c>
      <c r="AX100" s="12" t="s">
        <v>76</v>
      </c>
      <c r="AY100" s="157" t="s">
        <v>408</v>
      </c>
    </row>
    <row r="101" spans="2:65" s="1" customFormat="1" ht="37.799999999999997" customHeight="1">
      <c r="B101" s="137"/>
      <c r="C101" s="138" t="s">
        <v>452</v>
      </c>
      <c r="D101" s="138" t="s">
        <v>411</v>
      </c>
      <c r="E101" s="139" t="s">
        <v>3873</v>
      </c>
      <c r="F101" s="140" t="s">
        <v>3874</v>
      </c>
      <c r="G101" s="141" t="s">
        <v>426</v>
      </c>
      <c r="H101" s="142">
        <v>52.28</v>
      </c>
      <c r="I101" s="143"/>
      <c r="J101" s="144">
        <f>ROUND(I101*H101,2)</f>
        <v>0</v>
      </c>
      <c r="K101" s="140" t="s">
        <v>414</v>
      </c>
      <c r="L101" s="34"/>
      <c r="M101" s="145" t="s">
        <v>3</v>
      </c>
      <c r="N101" s="146" t="s">
        <v>43</v>
      </c>
      <c r="P101" s="147">
        <f>O101*H101</f>
        <v>0</v>
      </c>
      <c r="Q101" s="147">
        <v>0</v>
      </c>
      <c r="R101" s="147">
        <f>Q101*H101</f>
        <v>0</v>
      </c>
      <c r="S101" s="147">
        <v>0</v>
      </c>
      <c r="T101" s="148">
        <f>S101*H101</f>
        <v>0</v>
      </c>
      <c r="AR101" s="149" t="s">
        <v>415</v>
      </c>
      <c r="AT101" s="149" t="s">
        <v>411</v>
      </c>
      <c r="AU101" s="149" t="s">
        <v>80</v>
      </c>
      <c r="AY101" s="19" t="s">
        <v>408</v>
      </c>
      <c r="BE101" s="150">
        <f>IF(N101="základní",J101,0)</f>
        <v>0</v>
      </c>
      <c r="BF101" s="150">
        <f>IF(N101="snížená",J101,0)</f>
        <v>0</v>
      </c>
      <c r="BG101" s="150">
        <f>IF(N101="zákl. přenesená",J101,0)</f>
        <v>0</v>
      </c>
      <c r="BH101" s="150">
        <f>IF(N101="sníž. přenesená",J101,0)</f>
        <v>0</v>
      </c>
      <c r="BI101" s="150">
        <f>IF(N101="nulová",J101,0)</f>
        <v>0</v>
      </c>
      <c r="BJ101" s="19" t="s">
        <v>76</v>
      </c>
      <c r="BK101" s="150">
        <f>ROUND(I101*H101,2)</f>
        <v>0</v>
      </c>
      <c r="BL101" s="19" t="s">
        <v>415</v>
      </c>
      <c r="BM101" s="149" t="s">
        <v>5143</v>
      </c>
    </row>
    <row r="102" spans="2:65" s="1" customFormat="1">
      <c r="B102" s="34"/>
      <c r="D102" s="151" t="s">
        <v>417</v>
      </c>
      <c r="F102" s="152" t="s">
        <v>3876</v>
      </c>
      <c r="I102" s="153"/>
      <c r="L102" s="34"/>
      <c r="M102" s="154"/>
      <c r="T102" s="55"/>
      <c r="AT102" s="19" t="s">
        <v>417</v>
      </c>
      <c r="AU102" s="19" t="s">
        <v>80</v>
      </c>
    </row>
    <row r="103" spans="2:65" s="12" customFormat="1">
      <c r="B103" s="155"/>
      <c r="D103" s="156" t="s">
        <v>419</v>
      </c>
      <c r="E103" s="157" t="s">
        <v>3</v>
      </c>
      <c r="F103" s="158" t="s">
        <v>3868</v>
      </c>
      <c r="H103" s="159">
        <v>52.28</v>
      </c>
      <c r="I103" s="160"/>
      <c r="L103" s="155"/>
      <c r="M103" s="161"/>
      <c r="T103" s="162"/>
      <c r="AT103" s="157" t="s">
        <v>419</v>
      </c>
      <c r="AU103" s="157" t="s">
        <v>80</v>
      </c>
      <c r="AV103" s="12" t="s">
        <v>80</v>
      </c>
      <c r="AW103" s="12" t="s">
        <v>33</v>
      </c>
      <c r="AX103" s="12" t="s">
        <v>76</v>
      </c>
      <c r="AY103" s="157" t="s">
        <v>408</v>
      </c>
    </row>
    <row r="104" spans="2:65" s="1" customFormat="1" ht="44.25" customHeight="1">
      <c r="B104" s="137"/>
      <c r="C104" s="138" t="s">
        <v>458</v>
      </c>
      <c r="D104" s="138" t="s">
        <v>411</v>
      </c>
      <c r="E104" s="139" t="s">
        <v>3877</v>
      </c>
      <c r="F104" s="140" t="s">
        <v>3878</v>
      </c>
      <c r="G104" s="141" t="s">
        <v>426</v>
      </c>
      <c r="H104" s="142">
        <v>23.72</v>
      </c>
      <c r="I104" s="143"/>
      <c r="J104" s="144">
        <f>ROUND(I104*H104,2)</f>
        <v>0</v>
      </c>
      <c r="K104" s="140" t="s">
        <v>414</v>
      </c>
      <c r="L104" s="34"/>
      <c r="M104" s="145" t="s">
        <v>3</v>
      </c>
      <c r="N104" s="146" t="s">
        <v>43</v>
      </c>
      <c r="P104" s="147">
        <f>O104*H104</f>
        <v>0</v>
      </c>
      <c r="Q104" s="147">
        <v>0</v>
      </c>
      <c r="R104" s="147">
        <f>Q104*H104</f>
        <v>0</v>
      </c>
      <c r="S104" s="147">
        <v>0</v>
      </c>
      <c r="T104" s="148">
        <f>S104*H104</f>
        <v>0</v>
      </c>
      <c r="AR104" s="149" t="s">
        <v>415</v>
      </c>
      <c r="AT104" s="149" t="s">
        <v>411</v>
      </c>
      <c r="AU104" s="149" t="s">
        <v>80</v>
      </c>
      <c r="AY104" s="19" t="s">
        <v>408</v>
      </c>
      <c r="BE104" s="150">
        <f>IF(N104="základní",J104,0)</f>
        <v>0</v>
      </c>
      <c r="BF104" s="150">
        <f>IF(N104="snížená",J104,0)</f>
        <v>0</v>
      </c>
      <c r="BG104" s="150">
        <f>IF(N104="zákl. přenesená",J104,0)</f>
        <v>0</v>
      </c>
      <c r="BH104" s="150">
        <f>IF(N104="sníž. přenesená",J104,0)</f>
        <v>0</v>
      </c>
      <c r="BI104" s="150">
        <f>IF(N104="nulová",J104,0)</f>
        <v>0</v>
      </c>
      <c r="BJ104" s="19" t="s">
        <v>76</v>
      </c>
      <c r="BK104" s="150">
        <f>ROUND(I104*H104,2)</f>
        <v>0</v>
      </c>
      <c r="BL104" s="19" t="s">
        <v>415</v>
      </c>
      <c r="BM104" s="149" t="s">
        <v>5144</v>
      </c>
    </row>
    <row r="105" spans="2:65" s="1" customFormat="1">
      <c r="B105" s="34"/>
      <c r="D105" s="151" t="s">
        <v>417</v>
      </c>
      <c r="F105" s="152" t="s">
        <v>3880</v>
      </c>
      <c r="I105" s="153"/>
      <c r="L105" s="34"/>
      <c r="M105" s="154"/>
      <c r="T105" s="55"/>
      <c r="AT105" s="19" t="s">
        <v>417</v>
      </c>
      <c r="AU105" s="19" t="s">
        <v>80</v>
      </c>
    </row>
    <row r="106" spans="2:65" s="12" customFormat="1" ht="20.399999999999999">
      <c r="B106" s="155"/>
      <c r="D106" s="156" t="s">
        <v>419</v>
      </c>
      <c r="E106" s="157" t="s">
        <v>3</v>
      </c>
      <c r="F106" s="158" t="s">
        <v>3881</v>
      </c>
      <c r="H106" s="159">
        <v>23.72</v>
      </c>
      <c r="I106" s="160"/>
      <c r="L106" s="155"/>
      <c r="M106" s="161"/>
      <c r="T106" s="162"/>
      <c r="AT106" s="157" t="s">
        <v>419</v>
      </c>
      <c r="AU106" s="157" t="s">
        <v>80</v>
      </c>
      <c r="AV106" s="12" t="s">
        <v>80</v>
      </c>
      <c r="AW106" s="12" t="s">
        <v>33</v>
      </c>
      <c r="AX106" s="12" t="s">
        <v>72</v>
      </c>
      <c r="AY106" s="157" t="s">
        <v>408</v>
      </c>
    </row>
    <row r="107" spans="2:65" s="14" customFormat="1">
      <c r="B107" s="170"/>
      <c r="D107" s="156" t="s">
        <v>419</v>
      </c>
      <c r="E107" s="171" t="s">
        <v>3</v>
      </c>
      <c r="F107" s="172" t="s">
        <v>451</v>
      </c>
      <c r="H107" s="173">
        <v>23.72</v>
      </c>
      <c r="I107" s="174"/>
      <c r="L107" s="170"/>
      <c r="M107" s="175"/>
      <c r="T107" s="176"/>
      <c r="AT107" s="171" t="s">
        <v>419</v>
      </c>
      <c r="AU107" s="171" t="s">
        <v>80</v>
      </c>
      <c r="AV107" s="14" t="s">
        <v>415</v>
      </c>
      <c r="AW107" s="14" t="s">
        <v>33</v>
      </c>
      <c r="AX107" s="14" t="s">
        <v>76</v>
      </c>
      <c r="AY107" s="171" t="s">
        <v>408</v>
      </c>
    </row>
    <row r="108" spans="2:65" s="1" customFormat="1" ht="66.75" customHeight="1">
      <c r="B108" s="137"/>
      <c r="C108" s="138" t="s">
        <v>470</v>
      </c>
      <c r="D108" s="138" t="s">
        <v>411</v>
      </c>
      <c r="E108" s="139" t="s">
        <v>672</v>
      </c>
      <c r="F108" s="140" t="s">
        <v>673</v>
      </c>
      <c r="G108" s="141" t="s">
        <v>426</v>
      </c>
      <c r="H108" s="142">
        <v>23.8</v>
      </c>
      <c r="I108" s="143"/>
      <c r="J108" s="144">
        <f>ROUND(I108*H108,2)</f>
        <v>0</v>
      </c>
      <c r="K108" s="140" t="s">
        <v>414</v>
      </c>
      <c r="L108" s="34"/>
      <c r="M108" s="145" t="s">
        <v>3</v>
      </c>
      <c r="N108" s="146" t="s">
        <v>43</v>
      </c>
      <c r="P108" s="147">
        <f>O108*H108</f>
        <v>0</v>
      </c>
      <c r="Q108" s="147">
        <v>0</v>
      </c>
      <c r="R108" s="147">
        <f>Q108*H108</f>
        <v>0</v>
      </c>
      <c r="S108" s="147">
        <v>0</v>
      </c>
      <c r="T108" s="148">
        <f>S108*H108</f>
        <v>0</v>
      </c>
      <c r="AR108" s="149" t="s">
        <v>415</v>
      </c>
      <c r="AT108" s="149" t="s">
        <v>411</v>
      </c>
      <c r="AU108" s="149" t="s">
        <v>80</v>
      </c>
      <c r="AY108" s="19" t="s">
        <v>408</v>
      </c>
      <c r="BE108" s="150">
        <f>IF(N108="základní",J108,0)</f>
        <v>0</v>
      </c>
      <c r="BF108" s="150">
        <f>IF(N108="snížená",J108,0)</f>
        <v>0</v>
      </c>
      <c r="BG108" s="150">
        <f>IF(N108="zákl. přenesená",J108,0)</f>
        <v>0</v>
      </c>
      <c r="BH108" s="150">
        <f>IF(N108="sníž. přenesená",J108,0)</f>
        <v>0</v>
      </c>
      <c r="BI108" s="150">
        <f>IF(N108="nulová",J108,0)</f>
        <v>0</v>
      </c>
      <c r="BJ108" s="19" t="s">
        <v>76</v>
      </c>
      <c r="BK108" s="150">
        <f>ROUND(I108*H108,2)</f>
        <v>0</v>
      </c>
      <c r="BL108" s="19" t="s">
        <v>415</v>
      </c>
      <c r="BM108" s="149" t="s">
        <v>5145</v>
      </c>
    </row>
    <row r="109" spans="2:65" s="1" customFormat="1">
      <c r="B109" s="34"/>
      <c r="D109" s="151" t="s">
        <v>417</v>
      </c>
      <c r="F109" s="152" t="s">
        <v>675</v>
      </c>
      <c r="I109" s="153"/>
      <c r="L109" s="34"/>
      <c r="M109" s="154"/>
      <c r="T109" s="55"/>
      <c r="AT109" s="19" t="s">
        <v>417</v>
      </c>
      <c r="AU109" s="19" t="s">
        <v>80</v>
      </c>
    </row>
    <row r="110" spans="2:65" s="12" customFormat="1" ht="20.399999999999999">
      <c r="B110" s="155"/>
      <c r="D110" s="156" t="s">
        <v>419</v>
      </c>
      <c r="E110" s="157" t="s">
        <v>3</v>
      </c>
      <c r="F110" s="158" t="s">
        <v>3883</v>
      </c>
      <c r="H110" s="159">
        <v>23.8</v>
      </c>
      <c r="I110" s="160"/>
      <c r="L110" s="155"/>
      <c r="M110" s="161"/>
      <c r="T110" s="162"/>
      <c r="AT110" s="157" t="s">
        <v>419</v>
      </c>
      <c r="AU110" s="157" t="s">
        <v>80</v>
      </c>
      <c r="AV110" s="12" t="s">
        <v>80</v>
      </c>
      <c r="AW110" s="12" t="s">
        <v>33</v>
      </c>
      <c r="AX110" s="12" t="s">
        <v>76</v>
      </c>
      <c r="AY110" s="157" t="s">
        <v>408</v>
      </c>
    </row>
    <row r="111" spans="2:65" s="1" customFormat="1" ht="16.5" customHeight="1">
      <c r="B111" s="137"/>
      <c r="C111" s="177" t="s">
        <v>107</v>
      </c>
      <c r="D111" s="177" t="s">
        <v>513</v>
      </c>
      <c r="E111" s="178" t="s">
        <v>3884</v>
      </c>
      <c r="F111" s="179" t="s">
        <v>3885</v>
      </c>
      <c r="G111" s="180" t="s">
        <v>501</v>
      </c>
      <c r="H111" s="181">
        <v>94.103999999999999</v>
      </c>
      <c r="I111" s="182"/>
      <c r="J111" s="183">
        <f>ROUND(I111*H111,2)</f>
        <v>0</v>
      </c>
      <c r="K111" s="179" t="s">
        <v>3327</v>
      </c>
      <c r="L111" s="184"/>
      <c r="M111" s="185" t="s">
        <v>3</v>
      </c>
      <c r="N111" s="186" t="s">
        <v>43</v>
      </c>
      <c r="P111" s="147">
        <f>O111*H111</f>
        <v>0</v>
      </c>
      <c r="Q111" s="147">
        <v>1</v>
      </c>
      <c r="R111" s="147">
        <f>Q111*H111</f>
        <v>94.103999999999999</v>
      </c>
      <c r="S111" s="147">
        <v>0</v>
      </c>
      <c r="T111" s="148">
        <f>S111*H111</f>
        <v>0</v>
      </c>
      <c r="AR111" s="149" t="s">
        <v>470</v>
      </c>
      <c r="AT111" s="149" t="s">
        <v>513</v>
      </c>
      <c r="AU111" s="149" t="s">
        <v>80</v>
      </c>
      <c r="AY111" s="19" t="s">
        <v>408</v>
      </c>
      <c r="BE111" s="150">
        <f>IF(N111="základní",J111,0)</f>
        <v>0</v>
      </c>
      <c r="BF111" s="150">
        <f>IF(N111="snížená",J111,0)</f>
        <v>0</v>
      </c>
      <c r="BG111" s="150">
        <f>IF(N111="zákl. přenesená",J111,0)</f>
        <v>0</v>
      </c>
      <c r="BH111" s="150">
        <f>IF(N111="sníž. přenesená",J111,0)</f>
        <v>0</v>
      </c>
      <c r="BI111" s="150">
        <f>IF(N111="nulová",J111,0)</f>
        <v>0</v>
      </c>
      <c r="BJ111" s="19" t="s">
        <v>76</v>
      </c>
      <c r="BK111" s="150">
        <f>ROUND(I111*H111,2)</f>
        <v>0</v>
      </c>
      <c r="BL111" s="19" t="s">
        <v>415</v>
      </c>
      <c r="BM111" s="149" t="s">
        <v>5146</v>
      </c>
    </row>
    <row r="112" spans="2:65" s="12" customFormat="1">
      <c r="B112" s="155"/>
      <c r="D112" s="156" t="s">
        <v>419</v>
      </c>
      <c r="E112" s="157" t="s">
        <v>3</v>
      </c>
      <c r="F112" s="158" t="s">
        <v>3887</v>
      </c>
      <c r="H112" s="159">
        <v>94.103999999999999</v>
      </c>
      <c r="I112" s="160"/>
      <c r="L112" s="155"/>
      <c r="M112" s="161"/>
      <c r="T112" s="162"/>
      <c r="AT112" s="157" t="s">
        <v>419</v>
      </c>
      <c r="AU112" s="157" t="s">
        <v>80</v>
      </c>
      <c r="AV112" s="12" t="s">
        <v>80</v>
      </c>
      <c r="AW112" s="12" t="s">
        <v>33</v>
      </c>
      <c r="AX112" s="12" t="s">
        <v>76</v>
      </c>
      <c r="AY112" s="157" t="s">
        <v>408</v>
      </c>
    </row>
    <row r="113" spans="2:65" s="11" customFormat="1" ht="22.8" customHeight="1">
      <c r="B113" s="125"/>
      <c r="D113" s="126" t="s">
        <v>71</v>
      </c>
      <c r="E113" s="135" t="s">
        <v>415</v>
      </c>
      <c r="F113" s="135" t="s">
        <v>990</v>
      </c>
      <c r="I113" s="128"/>
      <c r="J113" s="136">
        <f>BK113</f>
        <v>0</v>
      </c>
      <c r="L113" s="125"/>
      <c r="M113" s="130"/>
      <c r="P113" s="131">
        <f>SUM(P114:P116)</f>
        <v>0</v>
      </c>
      <c r="R113" s="131">
        <f>SUM(R114:R116)</f>
        <v>0</v>
      </c>
      <c r="T113" s="132">
        <f>SUM(T114:T116)</f>
        <v>0</v>
      </c>
      <c r="AR113" s="126" t="s">
        <v>76</v>
      </c>
      <c r="AT113" s="133" t="s">
        <v>71</v>
      </c>
      <c r="AU113" s="133" t="s">
        <v>76</v>
      </c>
      <c r="AY113" s="126" t="s">
        <v>408</v>
      </c>
      <c r="BK113" s="134">
        <f>SUM(BK114:BK116)</f>
        <v>0</v>
      </c>
    </row>
    <row r="114" spans="2:65" s="1" customFormat="1" ht="24.15" customHeight="1">
      <c r="B114" s="137"/>
      <c r="C114" s="138" t="s">
        <v>482</v>
      </c>
      <c r="D114" s="138" t="s">
        <v>411</v>
      </c>
      <c r="E114" s="139" t="s">
        <v>3888</v>
      </c>
      <c r="F114" s="140" t="s">
        <v>3889</v>
      </c>
      <c r="G114" s="141" t="s">
        <v>426</v>
      </c>
      <c r="H114" s="142">
        <v>4.76</v>
      </c>
      <c r="I114" s="143"/>
      <c r="J114" s="144">
        <f>ROUND(I114*H114,2)</f>
        <v>0</v>
      </c>
      <c r="K114" s="140" t="s">
        <v>414</v>
      </c>
      <c r="L114" s="34"/>
      <c r="M114" s="145" t="s">
        <v>3</v>
      </c>
      <c r="N114" s="146" t="s">
        <v>43</v>
      </c>
      <c r="P114" s="147">
        <f>O114*H114</f>
        <v>0</v>
      </c>
      <c r="Q114" s="147">
        <v>0</v>
      </c>
      <c r="R114" s="147">
        <f>Q114*H114</f>
        <v>0</v>
      </c>
      <c r="S114" s="147">
        <v>0</v>
      </c>
      <c r="T114" s="148">
        <f>S114*H114</f>
        <v>0</v>
      </c>
      <c r="AR114" s="149" t="s">
        <v>415</v>
      </c>
      <c r="AT114" s="149" t="s">
        <v>411</v>
      </c>
      <c r="AU114" s="149" t="s">
        <v>80</v>
      </c>
      <c r="AY114" s="19" t="s">
        <v>408</v>
      </c>
      <c r="BE114" s="150">
        <f>IF(N114="základní",J114,0)</f>
        <v>0</v>
      </c>
      <c r="BF114" s="150">
        <f>IF(N114="snížená",J114,0)</f>
        <v>0</v>
      </c>
      <c r="BG114" s="150">
        <f>IF(N114="zákl. přenesená",J114,0)</f>
        <v>0</v>
      </c>
      <c r="BH114" s="150">
        <f>IF(N114="sníž. přenesená",J114,0)</f>
        <v>0</v>
      </c>
      <c r="BI114" s="150">
        <f>IF(N114="nulová",J114,0)</f>
        <v>0</v>
      </c>
      <c r="BJ114" s="19" t="s">
        <v>76</v>
      </c>
      <c r="BK114" s="150">
        <f>ROUND(I114*H114,2)</f>
        <v>0</v>
      </c>
      <c r="BL114" s="19" t="s">
        <v>415</v>
      </c>
      <c r="BM114" s="149" t="s">
        <v>5147</v>
      </c>
    </row>
    <row r="115" spans="2:65" s="1" customFormat="1">
      <c r="B115" s="34"/>
      <c r="D115" s="151" t="s">
        <v>417</v>
      </c>
      <c r="F115" s="152" t="s">
        <v>3891</v>
      </c>
      <c r="I115" s="153"/>
      <c r="L115" s="34"/>
      <c r="M115" s="154"/>
      <c r="T115" s="55"/>
      <c r="AT115" s="19" t="s">
        <v>417</v>
      </c>
      <c r="AU115" s="19" t="s">
        <v>80</v>
      </c>
    </row>
    <row r="116" spans="2:65" s="12" customFormat="1" ht="20.399999999999999">
      <c r="B116" s="155"/>
      <c r="D116" s="156" t="s">
        <v>419</v>
      </c>
      <c r="E116" s="157" t="s">
        <v>3</v>
      </c>
      <c r="F116" s="158" t="s">
        <v>3892</v>
      </c>
      <c r="H116" s="159">
        <v>4.76</v>
      </c>
      <c r="I116" s="160"/>
      <c r="L116" s="155"/>
      <c r="M116" s="161"/>
      <c r="T116" s="162"/>
      <c r="AT116" s="157" t="s">
        <v>419</v>
      </c>
      <c r="AU116" s="157" t="s">
        <v>80</v>
      </c>
      <c r="AV116" s="12" t="s">
        <v>80</v>
      </c>
      <c r="AW116" s="12" t="s">
        <v>33</v>
      </c>
      <c r="AX116" s="12" t="s">
        <v>76</v>
      </c>
      <c r="AY116" s="157" t="s">
        <v>408</v>
      </c>
    </row>
    <row r="117" spans="2:65" s="11" customFormat="1" ht="22.8" customHeight="1">
      <c r="B117" s="125"/>
      <c r="D117" s="126" t="s">
        <v>71</v>
      </c>
      <c r="E117" s="135" t="s">
        <v>470</v>
      </c>
      <c r="F117" s="135" t="s">
        <v>5148</v>
      </c>
      <c r="I117" s="128"/>
      <c r="J117" s="136">
        <f>BK117</f>
        <v>0</v>
      </c>
      <c r="L117" s="125"/>
      <c r="M117" s="130"/>
      <c r="P117" s="131">
        <f>SUM(P118:P133)</f>
        <v>0</v>
      </c>
      <c r="R117" s="131">
        <f>SUM(R118:R133)</f>
        <v>4.9215000000000002E-2</v>
      </c>
      <c r="T117" s="132">
        <f>SUM(T118:T133)</f>
        <v>0</v>
      </c>
      <c r="AR117" s="126" t="s">
        <v>76</v>
      </c>
      <c r="AT117" s="133" t="s">
        <v>71</v>
      </c>
      <c r="AU117" s="133" t="s">
        <v>76</v>
      </c>
      <c r="AY117" s="126" t="s">
        <v>408</v>
      </c>
      <c r="BK117" s="134">
        <f>SUM(BK118:BK133)</f>
        <v>0</v>
      </c>
    </row>
    <row r="118" spans="2:65" s="1" customFormat="1" ht="21.75" customHeight="1">
      <c r="B118" s="137"/>
      <c r="C118" s="138" t="s">
        <v>84</v>
      </c>
      <c r="D118" s="138" t="s">
        <v>411</v>
      </c>
      <c r="E118" s="139" t="s">
        <v>5149</v>
      </c>
      <c r="F118" s="140" t="s">
        <v>5150</v>
      </c>
      <c r="G118" s="141" t="s">
        <v>561</v>
      </c>
      <c r="H118" s="142">
        <v>1</v>
      </c>
      <c r="I118" s="143"/>
      <c r="J118" s="144">
        <f>ROUND(I118*H118,2)</f>
        <v>0</v>
      </c>
      <c r="K118" s="140" t="s">
        <v>1628</v>
      </c>
      <c r="L118" s="34"/>
      <c r="M118" s="145" t="s">
        <v>3</v>
      </c>
      <c r="N118" s="146" t="s">
        <v>43</v>
      </c>
      <c r="P118" s="147">
        <f>O118*H118</f>
        <v>0</v>
      </c>
      <c r="Q118" s="147">
        <v>0</v>
      </c>
      <c r="R118" s="147">
        <f>Q118*H118</f>
        <v>0</v>
      </c>
      <c r="S118" s="147">
        <v>0</v>
      </c>
      <c r="T118" s="148">
        <f>S118*H118</f>
        <v>0</v>
      </c>
      <c r="AR118" s="149" t="s">
        <v>415</v>
      </c>
      <c r="AT118" s="149" t="s">
        <v>411</v>
      </c>
      <c r="AU118" s="149" t="s">
        <v>80</v>
      </c>
      <c r="AY118" s="19" t="s">
        <v>408</v>
      </c>
      <c r="BE118" s="150">
        <f>IF(N118="základní",J118,0)</f>
        <v>0</v>
      </c>
      <c r="BF118" s="150">
        <f>IF(N118="snížená",J118,0)</f>
        <v>0</v>
      </c>
      <c r="BG118" s="150">
        <f>IF(N118="zákl. přenesená",J118,0)</f>
        <v>0</v>
      </c>
      <c r="BH118" s="150">
        <f>IF(N118="sníž. přenesená",J118,0)</f>
        <v>0</v>
      </c>
      <c r="BI118" s="150">
        <f>IF(N118="nulová",J118,0)</f>
        <v>0</v>
      </c>
      <c r="BJ118" s="19" t="s">
        <v>76</v>
      </c>
      <c r="BK118" s="150">
        <f>ROUND(I118*H118,2)</f>
        <v>0</v>
      </c>
      <c r="BL118" s="19" t="s">
        <v>415</v>
      </c>
      <c r="BM118" s="149" t="s">
        <v>5151</v>
      </c>
    </row>
    <row r="119" spans="2:65" s="1" customFormat="1" ht="37.799999999999997" customHeight="1">
      <c r="B119" s="137"/>
      <c r="C119" s="138" t="s">
        <v>9</v>
      </c>
      <c r="D119" s="138" t="s">
        <v>411</v>
      </c>
      <c r="E119" s="139" t="s">
        <v>5152</v>
      </c>
      <c r="F119" s="140" t="s">
        <v>5153</v>
      </c>
      <c r="G119" s="141" t="s">
        <v>650</v>
      </c>
      <c r="H119" s="142">
        <v>20</v>
      </c>
      <c r="I119" s="143"/>
      <c r="J119" s="144">
        <f>ROUND(I119*H119,2)</f>
        <v>0</v>
      </c>
      <c r="K119" s="140" t="s">
        <v>414</v>
      </c>
      <c r="L119" s="34"/>
      <c r="M119" s="145" t="s">
        <v>3</v>
      </c>
      <c r="N119" s="146" t="s">
        <v>43</v>
      </c>
      <c r="P119" s="147">
        <f>O119*H119</f>
        <v>0</v>
      </c>
      <c r="Q119" s="147">
        <v>0</v>
      </c>
      <c r="R119" s="147">
        <f>Q119*H119</f>
        <v>0</v>
      </c>
      <c r="S119" s="147">
        <v>0</v>
      </c>
      <c r="T119" s="148">
        <f>S119*H119</f>
        <v>0</v>
      </c>
      <c r="AR119" s="149" t="s">
        <v>415</v>
      </c>
      <c r="AT119" s="149" t="s">
        <v>411</v>
      </c>
      <c r="AU119" s="149" t="s">
        <v>80</v>
      </c>
      <c r="AY119" s="19" t="s">
        <v>408</v>
      </c>
      <c r="BE119" s="150">
        <f>IF(N119="základní",J119,0)</f>
        <v>0</v>
      </c>
      <c r="BF119" s="150">
        <f>IF(N119="snížená",J119,0)</f>
        <v>0</v>
      </c>
      <c r="BG119" s="150">
        <f>IF(N119="zákl. přenesená",J119,0)</f>
        <v>0</v>
      </c>
      <c r="BH119" s="150">
        <f>IF(N119="sníž. přenesená",J119,0)</f>
        <v>0</v>
      </c>
      <c r="BI119" s="150">
        <f>IF(N119="nulová",J119,0)</f>
        <v>0</v>
      </c>
      <c r="BJ119" s="19" t="s">
        <v>76</v>
      </c>
      <c r="BK119" s="150">
        <f>ROUND(I119*H119,2)</f>
        <v>0</v>
      </c>
      <c r="BL119" s="19" t="s">
        <v>415</v>
      </c>
      <c r="BM119" s="149" t="s">
        <v>5154</v>
      </c>
    </row>
    <row r="120" spans="2:65" s="1" customFormat="1">
      <c r="B120" s="34"/>
      <c r="D120" s="151" t="s">
        <v>417</v>
      </c>
      <c r="F120" s="152" t="s">
        <v>5155</v>
      </c>
      <c r="I120" s="153"/>
      <c r="L120" s="34"/>
      <c r="M120" s="154"/>
      <c r="T120" s="55"/>
      <c r="AT120" s="19" t="s">
        <v>417</v>
      </c>
      <c r="AU120" s="19" t="s">
        <v>80</v>
      </c>
    </row>
    <row r="121" spans="2:65" s="12" customFormat="1">
      <c r="B121" s="155"/>
      <c r="D121" s="156" t="s">
        <v>419</v>
      </c>
      <c r="E121" s="157" t="s">
        <v>3</v>
      </c>
      <c r="F121" s="158" t="s">
        <v>5156</v>
      </c>
      <c r="H121" s="159">
        <v>20</v>
      </c>
      <c r="I121" s="160"/>
      <c r="L121" s="155"/>
      <c r="M121" s="161"/>
      <c r="T121" s="162"/>
      <c r="AT121" s="157" t="s">
        <v>419</v>
      </c>
      <c r="AU121" s="157" t="s">
        <v>80</v>
      </c>
      <c r="AV121" s="12" t="s">
        <v>80</v>
      </c>
      <c r="AW121" s="12" t="s">
        <v>33</v>
      </c>
      <c r="AX121" s="12" t="s">
        <v>76</v>
      </c>
      <c r="AY121" s="157" t="s">
        <v>408</v>
      </c>
    </row>
    <row r="122" spans="2:65" s="1" customFormat="1" ht="24.15" customHeight="1">
      <c r="B122" s="137"/>
      <c r="C122" s="177" t="s">
        <v>89</v>
      </c>
      <c r="D122" s="177" t="s">
        <v>513</v>
      </c>
      <c r="E122" s="178" t="s">
        <v>5157</v>
      </c>
      <c r="F122" s="179" t="s">
        <v>5158</v>
      </c>
      <c r="G122" s="180" t="s">
        <v>650</v>
      </c>
      <c r="H122" s="181">
        <v>20.3</v>
      </c>
      <c r="I122" s="182"/>
      <c r="J122" s="183">
        <f>ROUND(I122*H122,2)</f>
        <v>0</v>
      </c>
      <c r="K122" s="179" t="s">
        <v>414</v>
      </c>
      <c r="L122" s="184"/>
      <c r="M122" s="185" t="s">
        <v>3</v>
      </c>
      <c r="N122" s="186" t="s">
        <v>43</v>
      </c>
      <c r="P122" s="147">
        <f>O122*H122</f>
        <v>0</v>
      </c>
      <c r="Q122" s="147">
        <v>1.0499999999999999E-3</v>
      </c>
      <c r="R122" s="147">
        <f>Q122*H122</f>
        <v>2.1315000000000001E-2</v>
      </c>
      <c r="S122" s="147">
        <v>0</v>
      </c>
      <c r="T122" s="148">
        <f>S122*H122</f>
        <v>0</v>
      </c>
      <c r="AR122" s="149" t="s">
        <v>470</v>
      </c>
      <c r="AT122" s="149" t="s">
        <v>513</v>
      </c>
      <c r="AU122" s="149" t="s">
        <v>80</v>
      </c>
      <c r="AY122" s="19" t="s">
        <v>408</v>
      </c>
      <c r="BE122" s="150">
        <f>IF(N122="základní",J122,0)</f>
        <v>0</v>
      </c>
      <c r="BF122" s="150">
        <f>IF(N122="snížená",J122,0)</f>
        <v>0</v>
      </c>
      <c r="BG122" s="150">
        <f>IF(N122="zákl. přenesená",J122,0)</f>
        <v>0</v>
      </c>
      <c r="BH122" s="150">
        <f>IF(N122="sníž. přenesená",J122,0)</f>
        <v>0</v>
      </c>
      <c r="BI122" s="150">
        <f>IF(N122="nulová",J122,0)</f>
        <v>0</v>
      </c>
      <c r="BJ122" s="19" t="s">
        <v>76</v>
      </c>
      <c r="BK122" s="150">
        <f>ROUND(I122*H122,2)</f>
        <v>0</v>
      </c>
      <c r="BL122" s="19" t="s">
        <v>415</v>
      </c>
      <c r="BM122" s="149" t="s">
        <v>5159</v>
      </c>
    </row>
    <row r="123" spans="2:65" s="12" customFormat="1">
      <c r="B123" s="155"/>
      <c r="D123" s="156" t="s">
        <v>419</v>
      </c>
      <c r="F123" s="158" t="s">
        <v>5160</v>
      </c>
      <c r="H123" s="159">
        <v>20.3</v>
      </c>
      <c r="I123" s="160"/>
      <c r="L123" s="155"/>
      <c r="M123" s="161"/>
      <c r="T123" s="162"/>
      <c r="AT123" s="157" t="s">
        <v>419</v>
      </c>
      <c r="AU123" s="157" t="s">
        <v>80</v>
      </c>
      <c r="AV123" s="12" t="s">
        <v>80</v>
      </c>
      <c r="AW123" s="12" t="s">
        <v>4</v>
      </c>
      <c r="AX123" s="12" t="s">
        <v>76</v>
      </c>
      <c r="AY123" s="157" t="s">
        <v>408</v>
      </c>
    </row>
    <row r="124" spans="2:65" s="1" customFormat="1" ht="44.25" customHeight="1">
      <c r="B124" s="137"/>
      <c r="C124" s="138" t="s">
        <v>92</v>
      </c>
      <c r="D124" s="138" t="s">
        <v>411</v>
      </c>
      <c r="E124" s="139" t="s">
        <v>5161</v>
      </c>
      <c r="F124" s="140" t="s">
        <v>5162</v>
      </c>
      <c r="G124" s="141" t="s">
        <v>561</v>
      </c>
      <c r="H124" s="142">
        <v>1</v>
      </c>
      <c r="I124" s="143"/>
      <c r="J124" s="144">
        <f>ROUND(I124*H124,2)</f>
        <v>0</v>
      </c>
      <c r="K124" s="140" t="s">
        <v>414</v>
      </c>
      <c r="L124" s="34"/>
      <c r="M124" s="145" t="s">
        <v>3</v>
      </c>
      <c r="N124" s="146" t="s">
        <v>43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415</v>
      </c>
      <c r="AT124" s="149" t="s">
        <v>411</v>
      </c>
      <c r="AU124" s="149" t="s">
        <v>80</v>
      </c>
      <c r="AY124" s="19" t="s">
        <v>408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9" t="s">
        <v>76</v>
      </c>
      <c r="BK124" s="150">
        <f>ROUND(I124*H124,2)</f>
        <v>0</v>
      </c>
      <c r="BL124" s="19" t="s">
        <v>415</v>
      </c>
      <c r="BM124" s="149" t="s">
        <v>5163</v>
      </c>
    </row>
    <row r="125" spans="2:65" s="1" customFormat="1">
      <c r="B125" s="34"/>
      <c r="D125" s="151" t="s">
        <v>417</v>
      </c>
      <c r="F125" s="152" t="s">
        <v>5164</v>
      </c>
      <c r="I125" s="153"/>
      <c r="L125" s="34"/>
      <c r="M125" s="154"/>
      <c r="T125" s="55"/>
      <c r="AT125" s="19" t="s">
        <v>417</v>
      </c>
      <c r="AU125" s="19" t="s">
        <v>80</v>
      </c>
    </row>
    <row r="126" spans="2:65" s="1" customFormat="1" ht="24.15" customHeight="1">
      <c r="B126" s="137"/>
      <c r="C126" s="177" t="s">
        <v>95</v>
      </c>
      <c r="D126" s="177" t="s">
        <v>513</v>
      </c>
      <c r="E126" s="178" t="s">
        <v>5165</v>
      </c>
      <c r="F126" s="179" t="s">
        <v>5166</v>
      </c>
      <c r="G126" s="180" t="s">
        <v>561</v>
      </c>
      <c r="H126" s="181">
        <v>1</v>
      </c>
      <c r="I126" s="182"/>
      <c r="J126" s="183">
        <f>ROUND(I126*H126,2)</f>
        <v>0</v>
      </c>
      <c r="K126" s="179" t="s">
        <v>1628</v>
      </c>
      <c r="L126" s="184"/>
      <c r="M126" s="185" t="s">
        <v>3</v>
      </c>
      <c r="N126" s="186" t="s">
        <v>43</v>
      </c>
      <c r="P126" s="147">
        <f>O126*H126</f>
        <v>0</v>
      </c>
      <c r="Q126" s="147">
        <v>2.7000000000000001E-3</v>
      </c>
      <c r="R126" s="147">
        <f>Q126*H126</f>
        <v>2.7000000000000001E-3</v>
      </c>
      <c r="S126" s="147">
        <v>0</v>
      </c>
      <c r="T126" s="148">
        <f>S126*H126</f>
        <v>0</v>
      </c>
      <c r="AR126" s="149" t="s">
        <v>470</v>
      </c>
      <c r="AT126" s="149" t="s">
        <v>513</v>
      </c>
      <c r="AU126" s="149" t="s">
        <v>80</v>
      </c>
      <c r="AY126" s="19" t="s">
        <v>408</v>
      </c>
      <c r="BE126" s="150">
        <f>IF(N126="základní",J126,0)</f>
        <v>0</v>
      </c>
      <c r="BF126" s="150">
        <f>IF(N126="snížená",J126,0)</f>
        <v>0</v>
      </c>
      <c r="BG126" s="150">
        <f>IF(N126="zákl. přenesená",J126,0)</f>
        <v>0</v>
      </c>
      <c r="BH126" s="150">
        <f>IF(N126="sníž. přenesená",J126,0)</f>
        <v>0</v>
      </c>
      <c r="BI126" s="150">
        <f>IF(N126="nulová",J126,0)</f>
        <v>0</v>
      </c>
      <c r="BJ126" s="19" t="s">
        <v>76</v>
      </c>
      <c r="BK126" s="150">
        <f>ROUND(I126*H126,2)</f>
        <v>0</v>
      </c>
      <c r="BL126" s="19" t="s">
        <v>415</v>
      </c>
      <c r="BM126" s="149" t="s">
        <v>5167</v>
      </c>
    </row>
    <row r="127" spans="2:65" s="1" customFormat="1" ht="24.15" customHeight="1">
      <c r="B127" s="137"/>
      <c r="C127" s="138" t="s">
        <v>98</v>
      </c>
      <c r="D127" s="138" t="s">
        <v>411</v>
      </c>
      <c r="E127" s="139" t="s">
        <v>5168</v>
      </c>
      <c r="F127" s="140" t="s">
        <v>5169</v>
      </c>
      <c r="G127" s="141" t="s">
        <v>650</v>
      </c>
      <c r="H127" s="142">
        <v>20</v>
      </c>
      <c r="I127" s="143"/>
      <c r="J127" s="144">
        <f>ROUND(I127*H127,2)</f>
        <v>0</v>
      </c>
      <c r="K127" s="140" t="s">
        <v>414</v>
      </c>
      <c r="L127" s="34"/>
      <c r="M127" s="145" t="s">
        <v>3</v>
      </c>
      <c r="N127" s="146" t="s">
        <v>43</v>
      </c>
      <c r="P127" s="147">
        <f>O127*H127</f>
        <v>0</v>
      </c>
      <c r="Q127" s="147">
        <v>0</v>
      </c>
      <c r="R127" s="147">
        <f>Q127*H127</f>
        <v>0</v>
      </c>
      <c r="S127" s="147">
        <v>0</v>
      </c>
      <c r="T127" s="148">
        <f>S127*H127</f>
        <v>0</v>
      </c>
      <c r="AR127" s="149" t="s">
        <v>415</v>
      </c>
      <c r="AT127" s="149" t="s">
        <v>411</v>
      </c>
      <c r="AU127" s="149" t="s">
        <v>80</v>
      </c>
      <c r="AY127" s="19" t="s">
        <v>408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9" t="s">
        <v>76</v>
      </c>
      <c r="BK127" s="150">
        <f>ROUND(I127*H127,2)</f>
        <v>0</v>
      </c>
      <c r="BL127" s="19" t="s">
        <v>415</v>
      </c>
      <c r="BM127" s="149" t="s">
        <v>5170</v>
      </c>
    </row>
    <row r="128" spans="2:65" s="1" customFormat="1">
      <c r="B128" s="34"/>
      <c r="D128" s="151" t="s">
        <v>417</v>
      </c>
      <c r="F128" s="152" t="s">
        <v>5171</v>
      </c>
      <c r="I128" s="153"/>
      <c r="L128" s="34"/>
      <c r="M128" s="154"/>
      <c r="T128" s="55"/>
      <c r="AT128" s="19" t="s">
        <v>417</v>
      </c>
      <c r="AU128" s="19" t="s">
        <v>80</v>
      </c>
    </row>
    <row r="129" spans="2:65" s="1" customFormat="1" ht="16.5" customHeight="1">
      <c r="B129" s="137"/>
      <c r="C129" s="138" t="s">
        <v>520</v>
      </c>
      <c r="D129" s="138" t="s">
        <v>411</v>
      </c>
      <c r="E129" s="139" t="s">
        <v>5172</v>
      </c>
      <c r="F129" s="140" t="s">
        <v>5173</v>
      </c>
      <c r="G129" s="141" t="s">
        <v>650</v>
      </c>
      <c r="H129" s="142">
        <v>20</v>
      </c>
      <c r="I129" s="143"/>
      <c r="J129" s="144">
        <f>ROUND(I129*H129,2)</f>
        <v>0</v>
      </c>
      <c r="K129" s="140" t="s">
        <v>1628</v>
      </c>
      <c r="L129" s="34"/>
      <c r="M129" s="145" t="s">
        <v>3</v>
      </c>
      <c r="N129" s="146" t="s">
        <v>43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415</v>
      </c>
      <c r="AT129" s="149" t="s">
        <v>411</v>
      </c>
      <c r="AU129" s="149" t="s">
        <v>80</v>
      </c>
      <c r="AY129" s="19" t="s">
        <v>408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9" t="s">
        <v>76</v>
      </c>
      <c r="BK129" s="150">
        <f>ROUND(I129*H129,2)</f>
        <v>0</v>
      </c>
      <c r="BL129" s="19" t="s">
        <v>415</v>
      </c>
      <c r="BM129" s="149" t="s">
        <v>5174</v>
      </c>
    </row>
    <row r="130" spans="2:65" s="1" customFormat="1" ht="16.5" customHeight="1">
      <c r="B130" s="137"/>
      <c r="C130" s="177" t="s">
        <v>528</v>
      </c>
      <c r="D130" s="177" t="s">
        <v>513</v>
      </c>
      <c r="E130" s="178" t="s">
        <v>5175</v>
      </c>
      <c r="F130" s="179" t="s">
        <v>5176</v>
      </c>
      <c r="G130" s="180" t="s">
        <v>561</v>
      </c>
      <c r="H130" s="181">
        <v>1</v>
      </c>
      <c r="I130" s="182"/>
      <c r="J130" s="183">
        <f>ROUND(I130*H130,2)</f>
        <v>0</v>
      </c>
      <c r="K130" s="179" t="s">
        <v>1628</v>
      </c>
      <c r="L130" s="184"/>
      <c r="M130" s="185" t="s">
        <v>3</v>
      </c>
      <c r="N130" s="186" t="s">
        <v>43</v>
      </c>
      <c r="P130" s="147">
        <f>O130*H130</f>
        <v>0</v>
      </c>
      <c r="Q130" s="147">
        <v>5.9999999999999995E-4</v>
      </c>
      <c r="R130" s="147">
        <f>Q130*H130</f>
        <v>5.9999999999999995E-4</v>
      </c>
      <c r="S130" s="147">
        <v>0</v>
      </c>
      <c r="T130" s="148">
        <f>S130*H130</f>
        <v>0</v>
      </c>
      <c r="AR130" s="149" t="s">
        <v>470</v>
      </c>
      <c r="AT130" s="149" t="s">
        <v>513</v>
      </c>
      <c r="AU130" s="149" t="s">
        <v>80</v>
      </c>
      <c r="AY130" s="19" t="s">
        <v>408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9" t="s">
        <v>76</v>
      </c>
      <c r="BK130" s="150">
        <f>ROUND(I130*H130,2)</f>
        <v>0</v>
      </c>
      <c r="BL130" s="19" t="s">
        <v>415</v>
      </c>
      <c r="BM130" s="149" t="s">
        <v>5177</v>
      </c>
    </row>
    <row r="131" spans="2:65" s="1" customFormat="1" ht="16.5" customHeight="1">
      <c r="B131" s="137"/>
      <c r="C131" s="177" t="s">
        <v>533</v>
      </c>
      <c r="D131" s="177" t="s">
        <v>513</v>
      </c>
      <c r="E131" s="178" t="s">
        <v>5178</v>
      </c>
      <c r="F131" s="179" t="s">
        <v>5179</v>
      </c>
      <c r="G131" s="180" t="s">
        <v>650</v>
      </c>
      <c r="H131" s="181">
        <v>20</v>
      </c>
      <c r="I131" s="182"/>
      <c r="J131" s="183">
        <f>ROUND(I131*H131,2)</f>
        <v>0</v>
      </c>
      <c r="K131" s="179" t="s">
        <v>1628</v>
      </c>
      <c r="L131" s="184"/>
      <c r="M131" s="185" t="s">
        <v>3</v>
      </c>
      <c r="N131" s="186" t="s">
        <v>43</v>
      </c>
      <c r="P131" s="147">
        <f>O131*H131</f>
        <v>0</v>
      </c>
      <c r="Q131" s="147">
        <v>5.9999999999999995E-4</v>
      </c>
      <c r="R131" s="147">
        <f>Q131*H131</f>
        <v>1.1999999999999999E-2</v>
      </c>
      <c r="S131" s="147">
        <v>0</v>
      </c>
      <c r="T131" s="148">
        <f>S131*H131</f>
        <v>0</v>
      </c>
      <c r="AR131" s="149" t="s">
        <v>470</v>
      </c>
      <c r="AT131" s="149" t="s">
        <v>513</v>
      </c>
      <c r="AU131" s="149" t="s">
        <v>80</v>
      </c>
      <c r="AY131" s="19" t="s">
        <v>408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9" t="s">
        <v>76</v>
      </c>
      <c r="BK131" s="150">
        <f>ROUND(I131*H131,2)</f>
        <v>0</v>
      </c>
      <c r="BL131" s="19" t="s">
        <v>415</v>
      </c>
      <c r="BM131" s="149" t="s">
        <v>5180</v>
      </c>
    </row>
    <row r="132" spans="2:65" s="1" customFormat="1" ht="16.5" customHeight="1">
      <c r="B132" s="137"/>
      <c r="C132" s="177" t="s">
        <v>526</v>
      </c>
      <c r="D132" s="177" t="s">
        <v>513</v>
      </c>
      <c r="E132" s="178" t="s">
        <v>5181</v>
      </c>
      <c r="F132" s="179" t="s">
        <v>5182</v>
      </c>
      <c r="G132" s="180" t="s">
        <v>650</v>
      </c>
      <c r="H132" s="181">
        <v>20</v>
      </c>
      <c r="I132" s="182"/>
      <c r="J132" s="183">
        <f>ROUND(I132*H132,2)</f>
        <v>0</v>
      </c>
      <c r="K132" s="179" t="s">
        <v>1628</v>
      </c>
      <c r="L132" s="184"/>
      <c r="M132" s="185" t="s">
        <v>3</v>
      </c>
      <c r="N132" s="186" t="s">
        <v>43</v>
      </c>
      <c r="P132" s="147">
        <f>O132*H132</f>
        <v>0</v>
      </c>
      <c r="Q132" s="147">
        <v>5.9999999999999995E-4</v>
      </c>
      <c r="R132" s="147">
        <f>Q132*H132</f>
        <v>1.1999999999999999E-2</v>
      </c>
      <c r="S132" s="147">
        <v>0</v>
      </c>
      <c r="T132" s="148">
        <f>S132*H132</f>
        <v>0</v>
      </c>
      <c r="AR132" s="149" t="s">
        <v>470</v>
      </c>
      <c r="AT132" s="149" t="s">
        <v>513</v>
      </c>
      <c r="AU132" s="149" t="s">
        <v>80</v>
      </c>
      <c r="AY132" s="19" t="s">
        <v>408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9" t="s">
        <v>76</v>
      </c>
      <c r="BK132" s="150">
        <f>ROUND(I132*H132,2)</f>
        <v>0</v>
      </c>
      <c r="BL132" s="19" t="s">
        <v>415</v>
      </c>
      <c r="BM132" s="149" t="s">
        <v>5183</v>
      </c>
    </row>
    <row r="133" spans="2:65" s="1" customFormat="1" ht="16.5" customHeight="1">
      <c r="B133" s="137"/>
      <c r="C133" s="177" t="s">
        <v>8</v>
      </c>
      <c r="D133" s="177" t="s">
        <v>513</v>
      </c>
      <c r="E133" s="178" t="s">
        <v>5184</v>
      </c>
      <c r="F133" s="179" t="s">
        <v>5185</v>
      </c>
      <c r="G133" s="180" t="s">
        <v>561</v>
      </c>
      <c r="H133" s="181">
        <v>1</v>
      </c>
      <c r="I133" s="182"/>
      <c r="J133" s="183">
        <f>ROUND(I133*H133,2)</f>
        <v>0</v>
      </c>
      <c r="K133" s="179" t="s">
        <v>1628</v>
      </c>
      <c r="L133" s="184"/>
      <c r="M133" s="214" t="s">
        <v>3</v>
      </c>
      <c r="N133" s="215" t="s">
        <v>43</v>
      </c>
      <c r="O133" s="204"/>
      <c r="P133" s="212">
        <f>O133*H133</f>
        <v>0</v>
      </c>
      <c r="Q133" s="212">
        <v>5.9999999999999995E-4</v>
      </c>
      <c r="R133" s="212">
        <f>Q133*H133</f>
        <v>5.9999999999999995E-4</v>
      </c>
      <c r="S133" s="212">
        <v>0</v>
      </c>
      <c r="T133" s="213">
        <f>S133*H133</f>
        <v>0</v>
      </c>
      <c r="AR133" s="149" t="s">
        <v>470</v>
      </c>
      <c r="AT133" s="149" t="s">
        <v>513</v>
      </c>
      <c r="AU133" s="149" t="s">
        <v>80</v>
      </c>
      <c r="AY133" s="19" t="s">
        <v>408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9" t="s">
        <v>76</v>
      </c>
      <c r="BK133" s="150">
        <f>ROUND(I133*H133,2)</f>
        <v>0</v>
      </c>
      <c r="BL133" s="19" t="s">
        <v>415</v>
      </c>
      <c r="BM133" s="149" t="s">
        <v>5186</v>
      </c>
    </row>
    <row r="134" spans="2:65" s="1" customFormat="1" ht="6.9" customHeight="1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4"/>
    </row>
  </sheetData>
  <autoFilter ref="C82:K133" xr:uid="{00000000-0009-0000-0000-000008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800-000000000000}"/>
    <hyperlink ref="F90" r:id="rId2" xr:uid="{00000000-0004-0000-0800-000001000000}"/>
    <hyperlink ref="F93" r:id="rId3" xr:uid="{00000000-0004-0000-0800-000002000000}"/>
    <hyperlink ref="F96" r:id="rId4" xr:uid="{00000000-0004-0000-0800-000003000000}"/>
    <hyperlink ref="F99" r:id="rId5" xr:uid="{00000000-0004-0000-0800-000004000000}"/>
    <hyperlink ref="F102" r:id="rId6" xr:uid="{00000000-0004-0000-0800-000005000000}"/>
    <hyperlink ref="F105" r:id="rId7" xr:uid="{00000000-0004-0000-0800-000006000000}"/>
    <hyperlink ref="F109" r:id="rId8" xr:uid="{00000000-0004-0000-0800-000007000000}"/>
    <hyperlink ref="F115" r:id="rId9" xr:uid="{00000000-0004-0000-0800-000008000000}"/>
    <hyperlink ref="F120" r:id="rId10" xr:uid="{00000000-0004-0000-0800-000009000000}"/>
    <hyperlink ref="F125" r:id="rId11" xr:uid="{00000000-0004-0000-0800-00000A000000}"/>
    <hyperlink ref="F128" r:id="rId12" xr:uid="{00000000-0004-0000-08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  <Odkaz xmlns="d4cc1580-2a65-4676-bc43-8335e1d94486">
      <Url xsi:nil="true"/>
      <Description xsi:nil="true"/>
    </Odkaz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70CFA1-E281-4717-A6FE-FAA9072FD9A3}"/>
</file>

<file path=customXml/itemProps2.xml><?xml version="1.0" encoding="utf-8"?>
<ds:datastoreItem xmlns:ds="http://schemas.openxmlformats.org/officeDocument/2006/customXml" ds:itemID="{5DF2D46F-B57A-4AAC-AE85-40272926ABF6}">
  <ds:schemaRefs>
    <ds:schemaRef ds:uri="http://schemas.microsoft.com/office/2006/metadata/properties"/>
    <ds:schemaRef ds:uri="http://schemas.microsoft.com/office/infopath/2007/PartnerControls"/>
    <ds:schemaRef ds:uri="9ff150a7-0dd8-4c18-9463-a952d6568fe2"/>
    <ds:schemaRef ds:uri="d4cc1580-2a65-4676-bc43-8335e1d94486"/>
  </ds:schemaRefs>
</ds:datastoreItem>
</file>

<file path=customXml/itemProps3.xml><?xml version="1.0" encoding="utf-8"?>
<ds:datastoreItem xmlns:ds="http://schemas.openxmlformats.org/officeDocument/2006/customXml" ds:itemID="{857C7D70-10EB-4B49-8E5D-936F8EEC45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25</vt:i4>
      </vt:variant>
    </vt:vector>
  </HeadingPairs>
  <TitlesOfParts>
    <vt:vector size="38" baseType="lpstr">
      <vt:lpstr>Rekapitulace stavby</vt:lpstr>
      <vt:lpstr>1 - SO01</vt:lpstr>
      <vt:lpstr>11 - PLYNOVÁ ZAŘÍZENÍ</vt:lpstr>
      <vt:lpstr>12 - VYTÁPĚNÍ</vt:lpstr>
      <vt:lpstr>13 - VZDUCHOTECHNIKA</vt:lpstr>
      <vt:lpstr>14 - ZDRAVOTNĚ TECHNICKÉ ...</vt:lpstr>
      <vt:lpstr>15 - Elektro</vt:lpstr>
      <vt:lpstr>16 - Vybavení dle návrhu ...</vt:lpstr>
      <vt:lpstr>55 - SO10</vt:lpstr>
      <vt:lpstr>57 - SO12</vt:lpstr>
      <vt:lpstr>9 - VRN</vt:lpstr>
      <vt:lpstr>Seznam figur</vt:lpstr>
      <vt:lpstr>Pokyny pro vyplnění</vt:lpstr>
      <vt:lpstr>'1 - SO01'!Názvy_tisku</vt:lpstr>
      <vt:lpstr>'11 - PLYNOVÁ ZAŘÍZENÍ'!Názvy_tisku</vt:lpstr>
      <vt:lpstr>'12 - VYTÁPĚNÍ'!Názvy_tisku</vt:lpstr>
      <vt:lpstr>'13 - VZDUCHOTECHNIKA'!Názvy_tisku</vt:lpstr>
      <vt:lpstr>'14 - ZDRAVOTNĚ TECHNICKÉ ...'!Názvy_tisku</vt:lpstr>
      <vt:lpstr>'15 - Elektro'!Názvy_tisku</vt:lpstr>
      <vt:lpstr>'16 - Vybavení dle návrhu ...'!Názvy_tisku</vt:lpstr>
      <vt:lpstr>'55 - SO10'!Názvy_tisku</vt:lpstr>
      <vt:lpstr>'57 - SO12'!Názvy_tisku</vt:lpstr>
      <vt:lpstr>'9 - VRN'!Názvy_tisku</vt:lpstr>
      <vt:lpstr>'Rekapitulace stavby'!Názvy_tisku</vt:lpstr>
      <vt:lpstr>'Seznam figur'!Názvy_tisku</vt:lpstr>
      <vt:lpstr>'1 - SO01'!Oblast_tisku</vt:lpstr>
      <vt:lpstr>'11 - PLYNOVÁ ZAŘÍZENÍ'!Oblast_tisku</vt:lpstr>
      <vt:lpstr>'12 - VYTÁPĚNÍ'!Oblast_tisku</vt:lpstr>
      <vt:lpstr>'13 - VZDUCHOTECHNIKA'!Oblast_tisku</vt:lpstr>
      <vt:lpstr>'14 - ZDRAVOTNĚ TECHNICKÉ ...'!Oblast_tisku</vt:lpstr>
      <vt:lpstr>'15 - Elektro'!Oblast_tisku</vt:lpstr>
      <vt:lpstr>'16 - Vybavení dle návrhu ...'!Oblast_tisku</vt:lpstr>
      <vt:lpstr>'55 - SO10'!Oblast_tisku</vt:lpstr>
      <vt:lpstr>'57 - SO12'!Oblast_tisku</vt:lpstr>
      <vt:lpstr>'9 - VRN'!Oblast_tisku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Hrdlička</dc:creator>
  <cp:lastModifiedBy>Lukáš Hlobil</cp:lastModifiedBy>
  <dcterms:created xsi:type="dcterms:W3CDTF">2025-06-17T09:20:14Z</dcterms:created>
  <dcterms:modified xsi:type="dcterms:W3CDTF">2025-06-19T07:40:54Z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MediaServiceImageTags">
    <vt:lpwstr/>
  </property>
</Properties>
</file>