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nosek\Desktop\Rok 2024\PD Baarova\Rozpočet rozdělený na úseky\"/>
    </mc:Choice>
  </mc:AlternateContent>
  <xr:revisionPtr revIDLastSave="0" documentId="13_ncr:1_{9F212BA8-2632-40B9-87F1-FA6C4E221367}" xr6:coauthVersionLast="47" xr6:coauthVersionMax="47" xr10:uidLastSave="{00000000-0000-0000-0000-000000000000}"/>
  <bookViews>
    <workbookView xWindow="-120" yWindow="-120" windowWidth="25440" windowHeight="15390" activeTab="2" xr2:uid="{00000000-000D-0000-FFFF-FFFF00000000}"/>
  </bookViews>
  <sheets>
    <sheet name="Rekapitulace" sheetId="5" r:id="rId1"/>
    <sheet name="SO 134.2" sheetId="3" r:id="rId2"/>
    <sheet name="VRN" sheetId="4" r:id="rId3"/>
  </sheets>
  <calcPr calcId="191029"/>
</workbook>
</file>

<file path=xl/calcChain.xml><?xml version="1.0" encoding="utf-8"?>
<calcChain xmlns="http://schemas.openxmlformats.org/spreadsheetml/2006/main">
  <c r="I79" i="4" l="1"/>
  <c r="O79" i="4" s="1"/>
  <c r="I75" i="4"/>
  <c r="O75" i="4" s="1"/>
  <c r="I71" i="4"/>
  <c r="I70" i="4" s="1"/>
  <c r="I61" i="4"/>
  <c r="O66" i="4"/>
  <c r="I66" i="4"/>
  <c r="I62" i="4"/>
  <c r="O62" i="4" s="1"/>
  <c r="O57" i="4"/>
  <c r="I57" i="4"/>
  <c r="I53" i="4"/>
  <c r="O53" i="4" s="1"/>
  <c r="I49" i="4"/>
  <c r="I48" i="4" s="1"/>
  <c r="O44" i="4"/>
  <c r="I44" i="4"/>
  <c r="I40" i="4"/>
  <c r="O40" i="4" s="1"/>
  <c r="I36" i="4"/>
  <c r="O36" i="4" s="1"/>
  <c r="I30" i="4"/>
  <c r="I31" i="4"/>
  <c r="O31" i="4" s="1"/>
  <c r="I26" i="4"/>
  <c r="O26" i="4" s="1"/>
  <c r="O22" i="4"/>
  <c r="I22" i="4"/>
  <c r="I17" i="4"/>
  <c r="O17" i="4" s="1"/>
  <c r="O13" i="4"/>
  <c r="I13" i="4"/>
  <c r="I9" i="4"/>
  <c r="O9" i="4" s="1"/>
  <c r="I225" i="3"/>
  <c r="I226" i="3"/>
  <c r="O226" i="3" s="1"/>
  <c r="I216" i="3"/>
  <c r="I221" i="3"/>
  <c r="O221" i="3" s="1"/>
  <c r="I217" i="3"/>
  <c r="O217" i="3" s="1"/>
  <c r="O212" i="3"/>
  <c r="I212" i="3"/>
  <c r="I208" i="3"/>
  <c r="I207" i="3" s="1"/>
  <c r="I198" i="3"/>
  <c r="I203" i="3"/>
  <c r="O203" i="3" s="1"/>
  <c r="I199" i="3"/>
  <c r="O199" i="3" s="1"/>
  <c r="I193" i="3"/>
  <c r="O194" i="3"/>
  <c r="I194" i="3"/>
  <c r="I189" i="3"/>
  <c r="O189" i="3" s="1"/>
  <c r="I185" i="3"/>
  <c r="O185" i="3" s="1"/>
  <c r="I181" i="3"/>
  <c r="O181" i="3" s="1"/>
  <c r="I176" i="3"/>
  <c r="I175" i="3" s="1"/>
  <c r="I170" i="3"/>
  <c r="I171" i="3"/>
  <c r="O171" i="3" s="1"/>
  <c r="I166" i="3"/>
  <c r="O166" i="3" s="1"/>
  <c r="O162" i="3"/>
  <c r="I162" i="3"/>
  <c r="I161" i="3" s="1"/>
  <c r="I157" i="3"/>
  <c r="O157" i="3" s="1"/>
  <c r="I153" i="3"/>
  <c r="O153" i="3" s="1"/>
  <c r="O148" i="3"/>
  <c r="I148" i="3"/>
  <c r="I144" i="3"/>
  <c r="I143" i="3" s="1"/>
  <c r="I134" i="3"/>
  <c r="I139" i="3"/>
  <c r="O139" i="3" s="1"/>
  <c r="I135" i="3"/>
  <c r="O135" i="3" s="1"/>
  <c r="I125" i="3"/>
  <c r="O130" i="3"/>
  <c r="I130" i="3"/>
  <c r="O126" i="3"/>
  <c r="I126" i="3"/>
  <c r="I121" i="3"/>
  <c r="O121" i="3" s="1"/>
  <c r="I115" i="3"/>
  <c r="O116" i="3"/>
  <c r="I116" i="3"/>
  <c r="I111" i="3"/>
  <c r="O111" i="3" s="1"/>
  <c r="O106" i="3"/>
  <c r="I106" i="3"/>
  <c r="I102" i="3"/>
  <c r="O102" i="3" s="1"/>
  <c r="O98" i="3"/>
  <c r="I98" i="3"/>
  <c r="O94" i="3"/>
  <c r="I94" i="3"/>
  <c r="I90" i="3"/>
  <c r="O90" i="3" s="1"/>
  <c r="O86" i="3"/>
  <c r="I86" i="3"/>
  <c r="I81" i="3" s="1"/>
  <c r="O82" i="3"/>
  <c r="I82" i="3"/>
  <c r="I77" i="3"/>
  <c r="O77" i="3" s="1"/>
  <c r="I71" i="3"/>
  <c r="O72" i="3"/>
  <c r="I72" i="3"/>
  <c r="I67" i="3"/>
  <c r="O67" i="3" s="1"/>
  <c r="I61" i="3"/>
  <c r="O62" i="3"/>
  <c r="I62" i="3"/>
  <c r="I57" i="3"/>
  <c r="O57" i="3" s="1"/>
  <c r="O52" i="3"/>
  <c r="I52" i="3"/>
  <c r="I48" i="3"/>
  <c r="O48" i="3" s="1"/>
  <c r="O44" i="3"/>
  <c r="I44" i="3"/>
  <c r="I43" i="3" s="1"/>
  <c r="I39" i="3"/>
  <c r="O39" i="3" s="1"/>
  <c r="I35" i="3"/>
  <c r="O35" i="3" s="1"/>
  <c r="I31" i="3"/>
  <c r="O31" i="3" s="1"/>
  <c r="I26" i="3"/>
  <c r="I25" i="3" s="1"/>
  <c r="I21" i="3"/>
  <c r="O21" i="3" s="1"/>
  <c r="I17" i="3"/>
  <c r="O17" i="3" s="1"/>
  <c r="I13" i="3"/>
  <c r="O13" i="3" s="1"/>
  <c r="I9" i="3"/>
  <c r="O9" i="3" s="1"/>
  <c r="D10" i="5" l="1"/>
  <c r="O26" i="3"/>
  <c r="I56" i="3"/>
  <c r="I66" i="3"/>
  <c r="I76" i="3"/>
  <c r="I110" i="3"/>
  <c r="I120" i="3"/>
  <c r="O144" i="3"/>
  <c r="O176" i="3"/>
  <c r="O208" i="3"/>
  <c r="I21" i="4"/>
  <c r="O49" i="4"/>
  <c r="D11" i="5" s="1"/>
  <c r="O71" i="4"/>
  <c r="I8" i="4"/>
  <c r="I30" i="3"/>
  <c r="I152" i="3"/>
  <c r="I180" i="3"/>
  <c r="I8" i="3"/>
  <c r="I3" i="3" s="1"/>
  <c r="C10" i="5" s="1"/>
  <c r="I35" i="4"/>
  <c r="E10" i="5" l="1"/>
  <c r="I3" i="4"/>
  <c r="C11" i="5" s="1"/>
  <c r="E11" i="5" s="1"/>
  <c r="C7" i="5" s="1"/>
  <c r="C6" i="5" l="1"/>
</calcChain>
</file>

<file path=xl/sharedStrings.xml><?xml version="1.0" encoding="utf-8"?>
<sst xmlns="http://schemas.openxmlformats.org/spreadsheetml/2006/main" count="887" uniqueCount="380">
  <si>
    <t>EstiCon</t>
  </si>
  <si>
    <t xml:space="preserve">Firma: </t>
  </si>
  <si>
    <t>Rekapitulace ceny</t>
  </si>
  <si>
    <t>Stavba: 24.110.E - Stavební úpravy chodníků v ul. Baarova</t>
  </si>
  <si>
    <t>Celková cena bez DPH:</t>
  </si>
  <si>
    <t>Celková cena s DPH:</t>
  </si>
  <si>
    <t>Objekt</t>
  </si>
  <si>
    <t>Popis</t>
  </si>
  <si>
    <t>Cena bez DPH</t>
  </si>
  <si>
    <t>DPH</t>
  </si>
  <si>
    <t>Cena s DPH</t>
  </si>
  <si>
    <t>SO 134.2</t>
  </si>
  <si>
    <t>Chodník od ul. Gebauerova po ul. Bazručova</t>
  </si>
  <si>
    <t>VRN</t>
  </si>
  <si>
    <t>VEDLEJŠÍ A OSTATNÍ ROZPOČTOVÉ NÁKLADY</t>
  </si>
  <si>
    <t>Soupis prací objektu</t>
  </si>
  <si>
    <t>S</t>
  </si>
  <si>
    <t>Stavba:</t>
  </si>
  <si>
    <t>24.110.E</t>
  </si>
  <si>
    <t>Stavební úpravy chodníků v ul. Baarova</t>
  </si>
  <si>
    <t>O</t>
  </si>
  <si>
    <t>Rozpočet:</t>
  </si>
  <si>
    <t>Typ</t>
  </si>
  <si>
    <t>Poř. číslo</t>
  </si>
  <si>
    <t>Kód položky</t>
  </si>
  <si>
    <t>Varianta</t>
  </si>
  <si>
    <t>Název Položky</t>
  </si>
  <si>
    <t>MJ</t>
  </si>
  <si>
    <t>Množství</t>
  </si>
  <si>
    <t>Cena</t>
  </si>
  <si>
    <t>Cenová soustava</t>
  </si>
  <si>
    <t>Jednotková</t>
  </si>
  <si>
    <t>Celkem</t>
  </si>
  <si>
    <t>SD</t>
  </si>
  <si>
    <t>0</t>
  </si>
  <si>
    <t>Všeobecné konstrukce a práce</t>
  </si>
  <si>
    <t>P</t>
  </si>
  <si>
    <t/>
  </si>
  <si>
    <t>KPL</t>
  </si>
  <si>
    <t>PP</t>
  </si>
  <si>
    <t>VV</t>
  </si>
  <si>
    <t>TS</t>
  </si>
  <si>
    <t>zahrnuje veškeré náklady spojené s objednatelem požadovanými pracemi</t>
  </si>
  <si>
    <t>014101</t>
  </si>
  <si>
    <t>HOR</t>
  </si>
  <si>
    <t>POPLATKY ZA SKLÁDKU - VÝKOPÁVKY A ODKOPÁVKY</t>
  </si>
  <si>
    <t>M3</t>
  </si>
  <si>
    <t>zahrnuje veškeré poplatky provozovateli skládky související s uložením odpadu na skládce.</t>
  </si>
  <si>
    <t>014102</t>
  </si>
  <si>
    <t>ASF</t>
  </si>
  <si>
    <t>POPLATKY ZA SKLÁDKU - ŽIVICE (VČETNĚ VYBOURANÝCH PODKLADŮ)</t>
  </si>
  <si>
    <t>T</t>
  </si>
  <si>
    <t>BET</t>
  </si>
  <si>
    <t>POPLATKY ZA SKLÁDKU - BETON VČETNĚ PODKLADŮ</t>
  </si>
  <si>
    <t>KAM</t>
  </si>
  <si>
    <t>POPLATKY ZA SKLÁDKU - KAMENIVO</t>
  </si>
  <si>
    <t>2024_OTSKP ~ 2024_OTSKP</t>
  </si>
  <si>
    <t>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t>
  </si>
  <si>
    <t>1134</t>
  </si>
  <si>
    <t>ODSTRANĚNÍ KRYTŮ I S PODKLADEM</t>
  </si>
  <si>
    <t>11348</t>
  </si>
  <si>
    <t>ODSTRANĚNÍ KRYTU ZPEVNĚNÝCH PLOCH Z DLAŽDIC VČETNĚ PODKLADU</t>
  </si>
  <si>
    <t>1135</t>
  </si>
  <si>
    <t>VYTRHÁNÍ OBRUB</t>
  </si>
  <si>
    <t>11352</t>
  </si>
  <si>
    <t>ODSTRANĚNÍ CHODNÍKOVÝCH A SILNIČNÍCH OBRUBNÍKŮ BETONOVÝCH</t>
  </si>
  <si>
    <t>M</t>
  </si>
  <si>
    <t>11354</t>
  </si>
  <si>
    <t>ODSTRANĚNÍ OBRUB Z KRAJNÍKŮ</t>
  </si>
  <si>
    <t>uloženo bez poplatku na skládce TS HK</t>
  </si>
  <si>
    <t>11356</t>
  </si>
  <si>
    <t>ODSTRANĚNÍ OBRUB Z DLAŽEBNÍCH KOSTEK DVOJITÝCH</t>
  </si>
  <si>
    <t>1137</t>
  </si>
  <si>
    <t>FRÉZOVÁNÍ</t>
  </si>
  <si>
    <t>113764</t>
  </si>
  <si>
    <t>SPR</t>
  </si>
  <si>
    <t>FRÉZOVÁNÍ DRÁŽKY PRŮŘEZU DO 400MM2 V ASFALTOVÉ VOZOVCE</t>
  </si>
  <si>
    <t>Položka zahrnuje veškerou manipulaci s vybouranou sutí a s vybouranými hmotami vč. uložení na skládku.</t>
  </si>
  <si>
    <t>121</t>
  </si>
  <si>
    <t>ORNICE</t>
  </si>
  <si>
    <t>121101</t>
  </si>
  <si>
    <t>ORN</t>
  </si>
  <si>
    <t>SEJMUTÍ ORNICE NEBO LESNÍ PŮDY S ODVOZEM DO 1KM</t>
  </si>
  <si>
    <t>položka zahrnuje sejmutí ornice bez ohledu na tloušťku vrstvy a její vodorovnou dopravu
nezahrnuje uložení na trvalou skládku</t>
  </si>
  <si>
    <t>123</t>
  </si>
  <si>
    <t>ODKOPÁVKY</t>
  </si>
  <si>
    <t>12383</t>
  </si>
  <si>
    <t>ODKOP PRO SPOD STAVBU SILNIC A ŽELEZNIC TŘ. II</t>
  </si>
  <si>
    <t>položka zahrnuje:
- vodorovná a svislá doprava,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eventuelně nutné druhotné rozpojení odstřelené horniny
- ruční vykopávky, odstranění kořenů a napadávek
- pažení, vzepření a rozepření vč. přepažování (vyjma štětových stěn)
- úpravu, ochranu a očištění dna, základové spáry, stěn a svahů
- zhutnění podloží, případně i svahů vč. svahování
- zřízení stupňů v podloží a lavic na svazích, není-li pro tyto práce zřízena samostatná položka
- udržování výkopiště a jeho ochrana proti vodě
- odvedení nebo obvedení vody v okolí výkopiště a ve výkopišti
- třídění výkopku
- veškeré pomocné konstrukce umožňující provedení vykopávky (příjezdy, sjezdy, nájezdy, lešení, podpěr. konstr., přemostění, zpevněné plochy, zakrytí a pod.)
- nezahrnuje uložení zeminy (na skládku, do násypu) ani poplatky za skládku, vykazují se v položce č.0141**</t>
  </si>
  <si>
    <t>129</t>
  </si>
  <si>
    <t>ČIŠTĚNÍ NÁNOSŮ A USAZENIN</t>
  </si>
  <si>
    <t>12980</t>
  </si>
  <si>
    <t>ČIŠTĚNÍ ULIČNÍCH VPUSTÍ</t>
  </si>
  <si>
    <t>KUS</t>
  </si>
  <si>
    <t>VČETNĚ EKOLOGICKÉ LIKVIDACE</t>
  </si>
  <si>
    <t>Součástí položky je vodorovná a svislá doprava, přemístění, přeložení, manipulace s materiálem a uložení na skládku.
 Nezahrnuje poplatek za skládku, který se vykazuje v položce 0141** (s výjimkou malého množství  materiálu, kde je možné poplatek zahrnout do jednotkové ceny položky – tento fakt musí být uveden v doplňujícím textu k položce)</t>
  </si>
  <si>
    <t>132</t>
  </si>
  <si>
    <t>VÝKOPY - RÝHY</t>
  </si>
  <si>
    <t>13283</t>
  </si>
  <si>
    <t>HLOUBENÍ RÝH ŠÍŘ DO 2M PAŽ I NEPAŽ TŘ. II</t>
  </si>
  <si>
    <t>položka zahrnuje:
- vodorovná a svislá doprava,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eventuelně nutné druhotné rozpojení odstřelené horniny
- ruční vykopávky, odstranění kořenů a napadávek
- pažení, vzepření a rozepření vč. přepažování (vyjma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 nezahrnuje uložení zeminy (na skládku, do násypu) ani poplatky za skládku, vykazují se v položce č.0141**</t>
  </si>
  <si>
    <t>175</t>
  </si>
  <si>
    <t>OBSYPY</t>
  </si>
  <si>
    <t>17581</t>
  </si>
  <si>
    <t>OBSYP POTRUBÍ A OBJEKTŮ Z NAKUPOVANÝCH MATERIÁLŮ - PÍSEK</t>
  </si>
  <si>
    <t>položka zahrnuje:
- kompletní provedení zemní konstrukce včetně nákupu a dopravy materiálu dle zadávací dokumentace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a výplň jam a prohlubní v podloží
- úprava, očištění, ochrana a zhutnění podloží
- svahování, hutnění a uzavírání povrchů svahů
- zřízení lavic na svazích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 zemina vytlačená potrubím o DN do 180mm se od kubatury obsypů neodečítá</t>
  </si>
  <si>
    <t>18</t>
  </si>
  <si>
    <t>OHUMUSOVÁNÍ A OSETÍ</t>
  </si>
  <si>
    <t>18214</t>
  </si>
  <si>
    <t>ÚPRAVA POVRCHŮ SROVNÁNÍM ÚZEMÍ V TL DO 0,25M</t>
  </si>
  <si>
    <t>M2</t>
  </si>
  <si>
    <t>položka zahrnuje srovnání výškových rozdílů terénu</t>
  </si>
  <si>
    <t>18232</t>
  </si>
  <si>
    <t>ROZPROSTŘENÍ ORNICE V ROVINĚ V TL DO 0,15M</t>
  </si>
  <si>
    <t>položka zahrnuje:
nutné přemístění ornice z dočasných skládek vzdálených do 50m
rozprostření ornice v předepsané tloušťce v rovině a ve svahu do 1:5</t>
  </si>
  <si>
    <t>18241</t>
  </si>
  <si>
    <t>ZALOŽENÍ TRÁVNÍKU RUČNÍM VÝSEVEM</t>
  </si>
  <si>
    <t>Zahrnuje dodání předepsané travní směsi, její výsev na ornici, zalévání, první pokosení, to vše bez ohledu na sklon terénu</t>
  </si>
  <si>
    <t>18247</t>
  </si>
  <si>
    <t>OŠETŘOVÁNÍ TRÁVNÍKU</t>
  </si>
  <si>
    <t>Zahrnuje pokosení se shrabáním, naložení shrabků na dopravní prostředek, s odvozem a se složením, to vše bez ohledu na sklon terénu
zahrnuje nutné zalití a hnojení</t>
  </si>
  <si>
    <t>18331</t>
  </si>
  <si>
    <t>SADOVNICKÉ OBDĚLÁNÍ PŮDY</t>
  </si>
  <si>
    <t>položka zahrnuje strojové obdělání nejsvrchnější vrstvy půdy původního horizontu nebo nově rozprostřené vrchní vrstvy půdy, dále zahrnuje urovnání pozemku, zejména základní výškové úpravy terénu tak, aby povrch podkladu byl bez prohlubní a výstupků</t>
  </si>
  <si>
    <t>18351</t>
  </si>
  <si>
    <t>CHEMICKÉ ODPLEVELENÍ</t>
  </si>
  <si>
    <t>položka zahrnuje celoplošný postřik a chemickou likvidace nežádoucích rostlin nebo jejích částí a zabránění jejich dalšímu růstu na urovnaném volném terénu</t>
  </si>
  <si>
    <t>18600</t>
  </si>
  <si>
    <t>ZALÉVÁNÍ VODOU</t>
  </si>
  <si>
    <t>Zálivka trávníku vodou (20 l/m2, opakovat 4 x)</t>
  </si>
  <si>
    <t>položka zahrnuje veškerý materiál, výrobky a polotovary, včetně mimostaveništní a vnitrostaveništní dopravy (rovněž přesuny), včetně naložení a složení, případně s uložením</t>
  </si>
  <si>
    <t>181</t>
  </si>
  <si>
    <t>ÚPRAVA PLÁNĚ</t>
  </si>
  <si>
    <t>18120</t>
  </si>
  <si>
    <t>ÚPRAVA PLÁNĚ SE ZHUTNĚNÍM V HORNINĚ TŘ. II</t>
  </si>
  <si>
    <t>položka zahrnuje úpravu pláně včetně vyrovnání výškových rozdílů. Míru zhutnění určuje projekt.</t>
  </si>
  <si>
    <t>214</t>
  </si>
  <si>
    <t>SANAČNÍ A KONSOLIDAČNÍ VRSTVY</t>
  </si>
  <si>
    <t>21450</t>
  </si>
  <si>
    <t>SANAČNÍ VRSTVY Z KAMENIVA</t>
  </si>
  <si>
    <t>fr. 0-32mm</t>
  </si>
  <si>
    <t>položka zahrnuje dodávku předepsaného kameniva, mimostaveništní a vnitrostaveništní dopravu a jeho uložení
není-li v zadávací dokumentaci uvedeno jinak, jedná se o nakupovaný materiál</t>
  </si>
  <si>
    <t>561</t>
  </si>
  <si>
    <t>STMELENÉ PODKLADY</t>
  </si>
  <si>
    <t>56143</t>
  </si>
  <si>
    <t>KAMENIVO ZPEVNĚNÉ CEMENTEM TL. DO 150MM</t>
  </si>
  <si>
    <t>SC C8/10</t>
  </si>
  <si>
    <t>- dodání směsi v požadované kvalitě
- očištění podkladu
- uložení směsi dle předepsaného technologického předpisu a zhutnění vrstvy v předepsané tloušťce
- zřízení vrstvy bez rozlišení šířky, pokládání vrstvy po etapách, včetně pracovních spar a spojů
- úpravu napojení, ukončení
- úpravu dilatačních spar včetně předepsané výztuže
- nezahrnuje postřiky, nátěry
- nezahrnuje úpravu povrchu krytu</t>
  </si>
  <si>
    <t>5633</t>
  </si>
  <si>
    <t>PODKLADY - ŠTĚRKODRTI</t>
  </si>
  <si>
    <t>56334</t>
  </si>
  <si>
    <t>200</t>
  </si>
  <si>
    <t>VOZOVKOVÉ VRSTVY ZE ŠTĚRKODRTI TL. DO 200MM</t>
  </si>
  <si>
    <t>- dodání kameniva předepsané kvality a zrnitosti
- rozprostření a zhutnění vrstvy v předepsané tloušťce
- zřízení vrstvy bez rozlišení šířky, pokládání vrstvy po etapách
- nezahrnuje postřiky, nátěry</t>
  </si>
  <si>
    <t>56335</t>
  </si>
  <si>
    <t>VOZOVKOVÉ VRSTVY ZE ŠTĚRKODRTI TL. DO 250MM</t>
  </si>
  <si>
    <t>572</t>
  </si>
  <si>
    <t>POSTŘIKY A NÁTĚRY</t>
  </si>
  <si>
    <t>572121</t>
  </si>
  <si>
    <t>INFILTRAČNÍ POSTŘIK ASFALTOVÝ DO 1,0KG/M2</t>
  </si>
  <si>
    <t>- dodání všech předepsaných materiálů pro postřiky v předepsaném množství
- provedení dle předepsaného technologického předpisu
- zřízení vrstvy bez rozlišení šířky, pokládání vrstvy po etapách
- úpravu napojení, ukončení</t>
  </si>
  <si>
    <t>572211</t>
  </si>
  <si>
    <t>SPOJOVACÍ POSTŘIK Z ASFALTU DO 0,5KG/M2</t>
  </si>
  <si>
    <t>574</t>
  </si>
  <si>
    <t>ŽIVICE</t>
  </si>
  <si>
    <t>574A34</t>
  </si>
  <si>
    <t>ASFALTOVÝ BETON PRO OBRUSNÉ VRSTVY ACO 11+, 11S TL. 40MM</t>
  </si>
  <si>
    <t>ACO 11+ 50/70</t>
  </si>
  <si>
    <t>- dodání směsi v požadované kvalitě
- očištění podkladu
- uložení směsi dle předepsaného technologického předpisu, zhutnění vrstvy v předepsané tloušťce
- zřízení vrstvy bez rozlišení šířky, pokládání vrstvy po etapách, včetně pracovních spar a spojů
- úpravu napojení, ukončení podél obrubníků, dilatačních zařízení, odvodňovacích proužků, odvodňovačů, vpustí, šachet a pod.
- nezahrnuje postřiky, nátěry
- nezahrnuje těsnění podél obrubníků, dilatačních zařízení, odvodňovacích proužků, odvodňovačů, vpustí, šachet a pod.</t>
  </si>
  <si>
    <t>ACP 16+ 50/70</t>
  </si>
  <si>
    <t>5826</t>
  </si>
  <si>
    <t>ZÁMKOVÉ DLAŽBY</t>
  </si>
  <si>
    <t>včetně užití dlažby bez fazet v minimální šíři 250mm či hladké desky o rozměru 250x250mm podél všech slepeckých prvků (varovných a signálních pásů a umělých vodících liniích) dle NV 163/2002 Sb., ve znění nařízení vlády č. 312/2005 Sb. a nařízení vlády č. 215/2016 Sb. a TN TZÚS 12.03.04-06.</t>
  </si>
  <si>
    <t>- dodání dlažebního materiálu v požadované kvalitě, dodání materiálu pro předepsané  lože v tloušťce předepsané dokumentací a pro předepsanou výplň spar
- očištění podkladu
- uložení dlažby dle předepsaného technologického předpisu včetně předepsané podkladní vrstvy a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 nezahrnuje postřiky, nátěry
- nezahrnuje těsnění podél obrubníků, dilatačních zařízení, odvodňovacích proužků, odvodňovačů, vpustí, šachet a pod.</t>
  </si>
  <si>
    <t>58261B</t>
  </si>
  <si>
    <t>B8n</t>
  </si>
  <si>
    <t>KRYTY Z BETON DLAŽDIC SE ZÁMKEM BAREV RELIÉF TL 80MM DO LOŽE Z KAM</t>
  </si>
  <si>
    <t>582612</t>
  </si>
  <si>
    <t>Š8F</t>
  </si>
  <si>
    <t>KRYTY Z BETON DLAŽDIC SE ZÁMKEM ŠEDÝCH TL 80MM DO LOŽE Z KAM - BEZ FAZET</t>
  </si>
  <si>
    <t>587</t>
  </si>
  <si>
    <t>PŘEDLÁŽDĚNÍ</t>
  </si>
  <si>
    <t>587205</t>
  </si>
  <si>
    <t>PŘEDLÁŽDĚNÍ KRYTU Z BETONOVÝCH DLAŽDIC</t>
  </si>
  <si>
    <t>VČETNĚ ÚPRAVY PODKLADU</t>
  </si>
  <si>
    <t>- pod pojmem *předláždění* se rozumí rozebrání stávající dlažby a pokládka dlažby ze stávajícího dlažebního materiálu (bez dodávky nového)
- zahrnuje nezbytnou manipulaci s tímto materiálem (nakládání, doprava, složení, očištění)
- dodání a rozprostření materiálu pro lože a jeho tloušťku předepsanou dokumentací a pro předepsanou výplň spar
- eventuelní doplnění plochy s použitím nového materiálu se vykazuje v položce č.582</t>
  </si>
  <si>
    <t>711</t>
  </si>
  <si>
    <t>IZOLACE PROTI VODĚ A VLHKOSTI</t>
  </si>
  <si>
    <t>711116</t>
  </si>
  <si>
    <t>NOP</t>
  </si>
  <si>
    <t>IZOLACE BĚŽN KONSTR PROTI ZEM VLHK Z MĚ  PVC - NOPOVÁ FÓLIE</t>
  </si>
  <si>
    <t>materiál HDPE s nakašírovanou netkanou geotextilií na nopech, nopy výšky 8 mm, plošná hmotnost 450 g/m2</t>
  </si>
  <si>
    <t>položka zahrnuje:
- dodání  předepsaného izolačního materiálu
- očištění a ošetření podkladu, zadávací dokumentace může zahrnout i případné vyspravení
- zřízení izolace jako kompletního povlaku, případně komplet. soustavy nebo systému podle příslušného  technolog. předpisu
- zřízení izolace i jednotlivých vrstev po etapách, včetně pracovních spár a spojů
- úprava u okrajů, rohů, hran, dilatačních i pracovních spojů, kotev, obrubníků, dilatačních zařízení, odvodnění, otvorů, neizolovaných míst a pod.
- zajištění odvodnění povrchu izolace, včetně odvodnění nejnižších míst, pokud dokumentace pro zadání stavby nestanoví jinak
- ochrana izolace do doby zřízení definitivní ochranné vrstvy nebo konstrukce
- úprava, očištění a ošetření prostoru kolem izolace
- provedení požadovaných zkoušek
- nezahrnuje ochranné vrstvy, např. geotextilii</t>
  </si>
  <si>
    <t>899</t>
  </si>
  <si>
    <t>OSTATNÍ KONSTRUKCE NA TRUBNÍM VEDENÍ</t>
  </si>
  <si>
    <t>89921</t>
  </si>
  <si>
    <t>VÝŠKOVÁ ÚPRAVA POKLOPŮ</t>
  </si>
  <si>
    <t>- položka výškové úpravy zahrnuje všechny nutné práce a materiály pro zvýšení nebo snížení zařízení (včetně nutné úpravy stávajícího povrchu vozovky nebo chodníku).</t>
  </si>
  <si>
    <t>89923</t>
  </si>
  <si>
    <t>VÝŠKOVÁ ÚPRAVA KRYCÍCH HRNCŮ</t>
  </si>
  <si>
    <t>ÚPRAVA ŠOUPAT 6 = 6,000 [A]_x000D_
Celkové množství = 6,000</t>
  </si>
  <si>
    <t>89922</t>
  </si>
  <si>
    <t>VÝŠKOVÁ ÚPRAVA MŘÍŽÍ</t>
  </si>
  <si>
    <t>917</t>
  </si>
  <si>
    <t>OBRUBY A ZPOMALOVACÍ PRAHY A POLŠTÁŘE</t>
  </si>
  <si>
    <t>917212</t>
  </si>
  <si>
    <t>ZÁHONOVÉ OBRUBY Z BETONOVÝCH OBRUBNÍKŮ ŠÍŘ 80MM</t>
  </si>
  <si>
    <t>Položka zahrnuje:
dodání a pokládku betonových obrubníků o rozměrech předepsaných zadávací dokumentací
betonové lože i boční betonovou opěrku.</t>
  </si>
  <si>
    <t>917224</t>
  </si>
  <si>
    <t>SILNIČNÍ A CHODNÍKOVÉ OBRUBY Z BETONOVÝCH OBRUBNÍKŮ ŠÍŘ 150MM</t>
  </si>
  <si>
    <t>Obrubník betonový do C20/25 XF3</t>
  </si>
  <si>
    <t>919</t>
  </si>
  <si>
    <t>Ostatní práce - ŘEZÁNÍ</t>
  </si>
  <si>
    <t>919111</t>
  </si>
  <si>
    <t>ŘEZÁNÍ ASFALTOVÉHO KRYTU VOZOVEK TL DO 50MM</t>
  </si>
  <si>
    <t>položka zahrnuje řezání vozovkové vrstvy v předepsané tloušťce, včetně spotřeby vody</t>
  </si>
  <si>
    <t>919112</t>
  </si>
  <si>
    <t>ŘEZÁNÍ ASFALTOVÉHO KRYTU VOZOVEK TL DO 100MM</t>
  </si>
  <si>
    <t>93</t>
  </si>
  <si>
    <t>Dokončovací práce</t>
  </si>
  <si>
    <t>935812</t>
  </si>
  <si>
    <t>ŽLABY A RIGOLY DLÁŽDĚNÉ Z KOSTEK DROBNÝCH DO BETONU TL 100MM</t>
  </si>
  <si>
    <t>do C20/25nXF3 + M25</t>
  </si>
  <si>
    <t>položka zahrnuje:
- dodání a uložení předepsaného dlažebního materiálu v požadované kvalitě do předepsaného tvaru a v předepsané šířce
- dodání a rozprostření lože z předepsaného materiálu v předepsané tloušťce a šířce
- úpravu napojení a ukončení
- vnitrostaveništní i mimostaveništní dopravu
- měří se vydlážděná plocha.</t>
  </si>
  <si>
    <t>931</t>
  </si>
  <si>
    <t>Dilatační zařízení</t>
  </si>
  <si>
    <t>931314</t>
  </si>
  <si>
    <t>TĚSNĚNÍ DILATAČ SPAR ASF ZÁLIVKOU PRŮŘ DO 400MM2</t>
  </si>
  <si>
    <t>NAPOJOVACÍ SPÁRA</t>
  </si>
  <si>
    <t>položka zahrnuje dodávku a osazení předepsaného materiálu, očištění ploch spáry před úpravou, očištění okolí spáry po úpravě
nezahrnuje těsnící profil</t>
  </si>
  <si>
    <t>POLOŽKA 11332.KAM 1,8*0,3*691,34 = 373,324 [A]_x000D_
Celkové množství = 373,324</t>
  </si>
  <si>
    <t>POLOŽKA 12393.HOR 184,329 = 184,329 [B]_x000D_
POLOŽKA 13293.HOR 45,382 = 45,382 [A]_x000D_
Celkové množství = 229,711</t>
  </si>
  <si>
    <t>asfalt 1,2*(0,04+0,07)*57,17 = 7,546 [A]_x000D_
Celkové množství = 7,546</t>
  </si>
  <si>
    <t>Dlažba 2*0,1*691,34 = 138,268 [A]_x000D_
Obrubník 2,2*0,15*0,25*48,71 = 4,019 [B]_x000D_
Celkové množství = 142,287</t>
  </si>
  <si>
    <t>Odstranění betonové dlažby 0,12 * 691,34 = 82,961 [A]_x000D_
Odstranění podkladu 0,30 * 691,34 = 207,402 [B]_x000D_
Celkové množství = 290,363</t>
  </si>
  <si>
    <t>Betonové obrubníky 48,71 = 48,710 [B]_x000D_
Celkové množství = 48,710</t>
  </si>
  <si>
    <t>KEMENNÉ KRAJNÍKY 197,3 = 197,300 [A]_x000D_
Celkové množství = 197,300</t>
  </si>
  <si>
    <t>odstranění dvojlinky 43,24/0,22 = 196,545 [A]_x000D_
Celkové množství = 196,545</t>
  </si>
  <si>
    <t>Napojovací spára 54.880 = 54,880 [A]_x000D_
Celkové množství = 54,880</t>
  </si>
  <si>
    <t>113742</t>
  </si>
  <si>
    <t>40</t>
  </si>
  <si>
    <t>FRÉZOVÁNÍ ZPEVNĚNÝCH PLOCH ASFALTOVÝCH TL. DO 40MM</t>
  </si>
  <si>
    <t>FRÉZOVÁNÍ 40mm 57,17 = 57,170 [A]_x000D_
Celkové množství = 57,170</t>
  </si>
  <si>
    <t>113745</t>
  </si>
  <si>
    <t>80</t>
  </si>
  <si>
    <t>FRÉZOVÁNÍ ZPEVNĚNÝCH PLOCH ASFALTOVÝCH TL. DO 80MM</t>
  </si>
  <si>
    <t>FRÉZOVÁNÍ 80mm 57,17 = 57,170 [A]_x000D_
Celkové množství = 57,170</t>
  </si>
  <si>
    <t>SEJMUTÍ ORNICE 0,15 * 44,73 = 6,710 [A]_x000D_
Celkové množství = 6,710</t>
  </si>
  <si>
    <t>VÝKOPY PRO sanace 0,15*691,34 = 103,701 [A]_x000D_
Odkop spodní stavby 0,1*691,34+0,2*57,47 = 80,628 [B]_x000D_
 = 184,329</t>
  </si>
  <si>
    <t>PROČIŠTĚNÍ UV 4 = 4,000 [A]_x000D_
Celkové množství = 4,000</t>
  </si>
  <si>
    <t>Pro obruby a palisády 0,09*(46,7+150,6) = 17,757 [A]_x000D_
Veřejné osvětlení 3*1,5*1,5*1,5+100*0,35*0,5 = 27,625 [C]_x000D_
Celkové množství = 45,382</t>
  </si>
  <si>
    <t>veřejné osvětlení 0,35*100*0,5+0,3*0,3*1 = 17,590 [B]_x000D_
Celkové množství = 17,590</t>
  </si>
  <si>
    <t>Ohumusování a osetí 47.280 = 47,280 [A]</t>
  </si>
  <si>
    <t>Ohumusování a osetí 47.280 = 47,280 [A]_x000D_
Celkové množství = 47,280</t>
  </si>
  <si>
    <t>ohumusování a osetí 47,28 = 47,280 [A]_x000D_
Celkové množství = 47,280</t>
  </si>
  <si>
    <t>Ohumusování a osetí 0,02 * 4 *  47.280 = 3,782 [A]</t>
  </si>
  <si>
    <t>hutnění pláně 819,59 = 819,590 [A]_x000D_
pod obruby 0,65*(46,7+150,6) = 128,245 [B]_x000D_
veřejné osvětlení 0,35*100+3*1,5*1,5 = 41,750 [D]_x000D_
Celkové množství = 989,585</t>
  </si>
  <si>
    <t>SANACE ŠD tl. 150mm 0,15*691,34 = 103,701 [A]_x000D_
SANACE ŠD pod obr. 0,09*(46,7+150,6) = 17,757 [B]_x000D_
Celkové množství = 121,458</t>
  </si>
  <si>
    <t>Chodník tl. 120mm 643,96+8,42 = 652,380 [A]_x000D_
Sjezdy tl. 120mm 35,25+3,71 = 38,960 [B]_x000D_
Vozovka tl. 150mm 57,47 = 57,470 [C]_x000D_
Celkové množství = 748,810</t>
  </si>
  <si>
    <t>Chodník 643,96+8,42 = 652,380 [A]_x000D_
Celkové množství = 652,380</t>
  </si>
  <si>
    <t>Sjezd 35,25+3,71 = 38,960 [B]_x000D_
Celkové množství = 38,960</t>
  </si>
  <si>
    <t>57,47 = 57,470 [A]_x000D_
Celkové množství = 57,470</t>
  </si>
  <si>
    <t>Vozovka 57,47 = 57,470 [A]_x000D_
Celkové množství = 57,470</t>
  </si>
  <si>
    <t>Vozovka 57,47 = 57,470 [B]_x000D_
Celkové množství = 57,470</t>
  </si>
  <si>
    <t>574E66</t>
  </si>
  <si>
    <t>ASFALTOVÝ BETON PRO PODKLADNÍ VRSTVY ACP 16+, 16S TL. 70MM</t>
  </si>
  <si>
    <t>Chodník 8,42 = 8,420 [A]_x000D_
Sjezdy 3,71 = 3,710 [B]_x000D_
Celkové množství = 12,130</t>
  </si>
  <si>
    <t>Chodník 643,96 = 643,960 [A]_x000D_
Sjezd 35,25 = 35,250 [B]_x000D_
Celkové množství = 679,210</t>
  </si>
  <si>
    <t>587202</t>
  </si>
  <si>
    <t>PŘEDLÁŽDĚNÍ KRYTU Z DROBNÝCH KOSTEK</t>
  </si>
  <si>
    <t>KAM kostka 14,22 = 14,220 [A]_x000D_
Celkové množství = 14,220</t>
  </si>
  <si>
    <t>PŘEDLÁŽDĚNÍ 7,77 = 7,770 [A]_x000D_
Celkové množství = 7,770</t>
  </si>
  <si>
    <t>70</t>
  </si>
  <si>
    <t>Silno a slabo proud - včeobecné práce</t>
  </si>
  <si>
    <t>702312</t>
  </si>
  <si>
    <t>VO</t>
  </si>
  <si>
    <t>ZAKRYTÍ KABELŮ VÝSTRAŽNOU FÓLIÍ ŠÍŘKY PŘES 20 DO 40 CM</t>
  </si>
  <si>
    <t>Zakrytí kabelu výstražnou folií PVC, šířka 33 cm 100 = 100,000 [A]_x000D_
Celkové množství = 100,000</t>
  </si>
  <si>
    <t>1. Položka obsahuje:
 – kompletní montáž, návrh, rozměření, upevnění, začištění, sváření, vrtání, řezání, spojování a pod. 
 – veškerý spojovací a montážní materiál vč. upevňovacího materiálu
 – sestavení a upevnění konstrukce na stanovišti
 – pomocné mechanismy
2. Položka neobsahuje:
 X
3. Způsob měření:
Udává se počet sad, které se skládají z předepsaných dílů, jež tvoří požadovaný celek, za každý započatý měsíc pronájmu.</t>
  </si>
  <si>
    <t>NOPOVÁ FOLIE 103,5 = 103,500 [A]_x000D_
Celkové množství = 103,500</t>
  </si>
  <si>
    <t>POKLOPY / ŠACHTY 4 = 4,000 [A]_x000D_
Celkové množství = 4,000</t>
  </si>
  <si>
    <t>UV 4 = 4,000 [A]_x000D_
Celkové množství = 4,000</t>
  </si>
  <si>
    <t>916</t>
  </si>
  <si>
    <t>DOPRAVNÍ ZAŘÍZENÍ</t>
  </si>
  <si>
    <t>916A1</t>
  </si>
  <si>
    <t>ČB</t>
  </si>
  <si>
    <t>PARKOVACÍ SLOUPKY A ZÁBRANY KOVOVÉ</t>
  </si>
  <si>
    <t>černý sloupek viz ul. Kampanova 18 = 18,000 [A]_x000D_
Celkové množství = 18,000</t>
  </si>
  <si>
    <t>položka zahrnuje dodání zařízení v předepsaném provedení včetně jeho osazení</t>
  </si>
  <si>
    <t>CHODNÍKOVÝ 1000/80/250 65,12 = 65,120 [A]_x000D_
Celkové množství = 65,120</t>
  </si>
  <si>
    <t>SILNIČNÍ 1000/150/250 46,7+150,6-8-24,23 = 165,070 [A]_x000D_
PŘECHODOVÝ 1000/150/150-250 8 = 8,000 [B]_x000D_
NÁJEZDOVÝ 1000/150/150 24,23 = 24,230 [C]_x000D_
Celkové množství = 197,300</t>
  </si>
  <si>
    <t>93754</t>
  </si>
  <si>
    <t>MOBILIÁŘ - KOVOVÉ STOJANY NA KOLA</t>
  </si>
  <si>
    <t>stojan viz ul. Kampanova 7 = 7,000 [A]</t>
  </si>
  <si>
    <t>Položka zahrnuje:
- montáž, osazení a dodávku kompletního zařízení, předepsaného zadávací dokumentací
- mimostavništní a vnitrostaveništní dopravu
- nezbytné zemní práce a základové konstrukce
- předepsanou povrchovou úpravu (nátěry a pod.)
Pozn.: materiál uvedený v textu představuje rozhodující podíl ve výrobku</t>
  </si>
  <si>
    <t>dvojlinka 43,24 = 43,240 [A]_x000D_
Celkové množství = 43,240</t>
  </si>
  <si>
    <t>ZAŘÍZNUTÍ A ZALITÍ NAPOJOVACÍ SPÁRY 54,88 = 54,880 [A]_x000D_
Celkové množství = 54,880</t>
  </si>
  <si>
    <t>03710</t>
  </si>
  <si>
    <t>DIO A DIR - PROVEDENÍ OPATŘENÍ - DOČASNÉ DOPRAVNÍ ZNAČENÍ</t>
  </si>
  <si>
    <t>Zajištění opatření DIR včetně provozu a nájmu dočasné světelné signalizace</t>
  </si>
  <si>
    <t>POMOC PRÁCE ZAJIŠŤ NEBO ZŘÍZ OBJÍŽĎKY A PŘÍSTUP CESTY 1 = 1,000 [A]_x000D_
Celkové množství = 1,000</t>
  </si>
  <si>
    <t>zahrnuje objednatelem povolené náklady na požadovaná zařízení zhotovitele</t>
  </si>
  <si>
    <t>A</t>
  </si>
  <si>
    <t>DIO A DIR - POMOC PRÁCE ZAJIŠŤ NEBO ZŘÍZ OBJÍŽĎKY A PŘÍSTUP CESTY - ÚDRŽBA OBJÍZDNÉ TRASY</t>
  </si>
  <si>
    <t>měsíc</t>
  </si>
  <si>
    <t>ÚDRŽBA OBJÍZDNÉ TRASY 3 = 3,000 [A]_x000D_
Celkové množství = 3,000</t>
  </si>
  <si>
    <t>03720</t>
  </si>
  <si>
    <t>DIO A DIR - POMOC PRÁCE ZAJIŠŤ NEBO ZŘÍZ REGULACI A OCHRANU DOPRAVY</t>
  </si>
  <si>
    <t>Úhrnná částka musí obsahovat veškeré náklady na dočasné úpravy a regulaci dopravy (i pěší) na staveništi a nezbytné značení a opatření vyplývající z požadavků BOZP na staveništi vč. provizorních lávek, nájezdů, ap.    
Trasy pro pěší v souladu s vyhl. č. 398/2009 Sb., o obecných technických požadavcích zabezpečujících bezbariérové užívání staveb.       
Po dobu realizace stavby zajištěn přístup k objektům pro složky IZS.</t>
  </si>
  <si>
    <t>DIO A DIR - POMOC PRÁCE ZAJIŠŤ NEBO ZŘÍZ REGULACI A OCHRANU DOPRAVY 1 = 1,000 [A]_x000D_
Celkové množství = 1,000</t>
  </si>
  <si>
    <t>027</t>
  </si>
  <si>
    <t>Pomocné práce zřizující nebo zajišťující</t>
  </si>
  <si>
    <t>02710</t>
  </si>
  <si>
    <t>DIO A DIR - POMOC PRÁCE ZŘÍZ NEBO ZAJIŠŤ OBJÍŽĎKY A PŘÍSTUP CESTY - PROJEDNÁNÍ OPATŘENÍ</t>
  </si>
  <si>
    <t>PROJEDNÁNÍ 1 = 1,000 [A]</t>
  </si>
  <si>
    <t>zahrnuje veškeré náklady spojené s objednatelem požadovanými zařízeními</t>
  </si>
  <si>
    <t>02730</t>
  </si>
  <si>
    <t>POMOC PRÁCE ZŘÍZ NEBO ZAJIŠŤ OCHRANU INŽENÝRSKÝCH SÍTÍ + VYTYČENÍ</t>
  </si>
  <si>
    <t>Zajištění inženýrských sítí před zahájením stavebních prací a během realizace stavby dle požadavku správců.    
Nutné vytyčení všech podzemních sítí s protokolárním zápisem příslušných správců.    
Přesnou polohu podzemních vedení ověřit ručně kopanými sondami. Přechody nutno ochránit.</t>
  </si>
  <si>
    <t>SÍTĚ 1 = 1,000 [A]_x000D_
Celkové množství = 1,000</t>
  </si>
  <si>
    <t>028</t>
  </si>
  <si>
    <t>Průzkumné práce</t>
  </si>
  <si>
    <t>02811</t>
  </si>
  <si>
    <t>PASPORT - PRŮZKUMNÉ PRÁCE GEOTECHNICKÉ NA POVRCHU</t>
  </si>
  <si>
    <t>Zajištění a zdokumentování stávajícího stavu zástavby a objektů, které mohou být dotčeny stavbou před započetím, v průběhu a na konci stavebních prací</t>
  </si>
  <si>
    <t>PASPORT 1 = 1,000 [A]_x000D_
Celkové množství = 1,000</t>
  </si>
  <si>
    <t>029</t>
  </si>
  <si>
    <t>OSTATNÍ POŽADAVKY</t>
  </si>
  <si>
    <t>02910</t>
  </si>
  <si>
    <t>OSTATNÍ POŽADAVKY - ZEMĚMĚŘIČSKÁ MĚŘENÍ</t>
  </si>
  <si>
    <t>Veškerá zaměření nutná k realizaci díla (např. vytyčení stavby, potřebná zaměření a geodetické práce v průběhu výstavby, obvod staveniště apod.) a k uvedení stavby do užívání a řádnému předání dokončeného díla. Včetně ochrany vytyčovacích bodů.      
3x tištěná + 1xCD</t>
  </si>
  <si>
    <t>GEOMETRICKÝ PLÁN 1 = 1,000 [A]</t>
  </si>
  <si>
    <t>zahrnuje veškeré náklady spojené s objednatelem požadovanými pracemi, 
- pro stanovení orientační investorské ceny určete jednotkovou cenu jako 1% odhadované ceny stavby</t>
  </si>
  <si>
    <t>02911</t>
  </si>
  <si>
    <t>OSTATNÍ POŽADAVKY - GEODETICKÉ ZAMĚŘENÍ</t>
  </si>
  <si>
    <t>Zaměření vrstev pro určení kubatur konstrukčních vrstev a celkových plošných a délkových výměr.</t>
  </si>
  <si>
    <t>GEODETICKÉ PRÁCE 1 = 1,000 [A]_x000D_
Celkové množství = 1,000</t>
  </si>
  <si>
    <t>02960</t>
  </si>
  <si>
    <t>BOZP - OSTATNÍ POŽADAVKY</t>
  </si>
  <si>
    <t>náklady na zajištění a udržování staveniště v soulasu s požadavky nářízení týkajících se zajištění bezpečnosti na staveništi (BOZP a PO), jako i náklady na pořízení a udržování OPPP
NÁKLADY NA OCHRANY PŘEDEPSANOU PLÁNEM BOZP</t>
  </si>
  <si>
    <t>BOZP 1 = 1,000 [A]_x000D_
Celkové množství = 1,000</t>
  </si>
  <si>
    <t>zahrnuje veškeré náklady spojené s objednatelem požadovaným dozorem</t>
  </si>
  <si>
    <t>0294</t>
  </si>
  <si>
    <t>Vypracování dokumentace</t>
  </si>
  <si>
    <t>02943</t>
  </si>
  <si>
    <t>RDS / VDS - OSTATNÍ POŽADAVKY - VYPRACOVÁNÍ RDS / VDS</t>
  </si>
  <si>
    <t>dokumentace bude požadovaná  (počet výtisků, paré a CD v el. podobě dle SOD) objednatelem včetně dokumentace v elektronické podobě 1x CD     
cena za vypracování - RDS (realizační dokumentace stavby). Realizční dokumentace bude zpracována na všechny trvalé stavební objekty.</t>
  </si>
  <si>
    <t>VYPRACOVÁNÍ RDS / VDS 1 = 1,000 [A]_x000D_
Celkové množství = 1,000</t>
  </si>
  <si>
    <t>02944</t>
  </si>
  <si>
    <t>DSPS - OSTAT POŽADAVKY - DOKUMENTACE SKUTEČ PROVEDENÍ V DIGIT FORMĚ</t>
  </si>
  <si>
    <t>Dokumentace skutečného provedení stavby.    
Výkresy a související písemnosti zhotovené stavby potřebné pro evidenci pozemní komunikace.    
Výkresy odchylek a změn stavby oproti DSP+PDPS.    
Ověření podpisem odpovědného zástupce zhotovitele a správce stavby.    
Zadavatel poskytne dokumentaci v otevřeném formátu *.dwg</t>
  </si>
  <si>
    <t>DOKUMENTACE SKUTEČ PROVEDENÍ V DIGIT FORMĚ 1 = 1,000 [A]_x000D_
Celkové množství = 1,000</t>
  </si>
  <si>
    <t>02946</t>
  </si>
  <si>
    <t>OSTAT POŽADAVKY - FOTODOKUMENTACE</t>
  </si>
  <si>
    <t>Fotodokumentace stavby 1x měsíčně sada barevných fotografií v tištěné i elektronické formě 3x závěrečná fotodokumentace v albu s popisem v tištěné i elektronické formě Jednou měsíčně zajištění jedné sady barevných fotografií v tištěné formě i na DVD dokumentující postup výstavby. Sadu uspořádat do alba s popisy, stručně určujícími místo, čas a předmět fotografie. Pro převzetí stavby zajistit zvláštní sadu z průběhu celé stavby ve 3 vyhotoveních včetně uložení na  DVD.</t>
  </si>
  <si>
    <t>FOTODOKUMENTACE 1 = 1,000 [A]_x000D_
Celkové množství = 1,000</t>
  </si>
  <si>
    <t>položka zahrnuje:
- fotodokumentaci zadavatelem požadovaného děje a konstrukcí v požadovaných časových intervalech
- zadavatelem specifikované výstupy (fotografie v papírovém a digitálním formátu) v požadovaném počtu</t>
  </si>
  <si>
    <t>031</t>
  </si>
  <si>
    <t>Zařízení staveniště</t>
  </si>
  <si>
    <t>03100</t>
  </si>
  <si>
    <t>ZAŘÍZENÍ STAVENIŠTĚ - ZŘÍZENÍ, PROVOZ, DEMONTÁŽ</t>
  </si>
  <si>
    <t>ZAŘÍZENÍ STAVENIŠTĚ 1 = 1,000 [A]_x000D_
Celkové množství = 1,000</t>
  </si>
  <si>
    <t>zahrnuje objednatelem povolené náklady na pořízení (event. pronájem), provozování, udržování a likvidaci zhotovitelova zařízení</t>
  </si>
  <si>
    <t>03170</t>
  </si>
  <si>
    <t>ZAŘÍZENÍ STAVENIŠTĚ - KOMUNIKACE A ZPEV PLOCHY</t>
  </si>
  <si>
    <t>KOMUNIKACE V RÁMCI STAVENIŠTĚ A KOMUNIKACE VYBUDOVANÉ PRO ZAJIŠTĚNÍ OBSLUŽNOSTI CHODCŮ DLE DIO A PLÁNU BOZP</t>
  </si>
  <si>
    <t>ZAŘÍZENÍ STAVENIŠTĚ - CESTY 1 = 1,000 [A]_x000D_
Celkové množství = 1,000</t>
  </si>
  <si>
    <t>916811</t>
  </si>
  <si>
    <t>ODDĚL OPLOCENÍ S PODSTAVCI DRÁTĚNNÉ - DOD A MONTÁŽ</t>
  </si>
  <si>
    <t>ODDĚL OPLOCENÍ S PODSTAVCI DRÁTĚNNÉ 60 = 60,000 [A]_x000D_
Celkové množství = 60,000</t>
  </si>
  <si>
    <t>položka zahrnuje:
- dodání zařízení v předepsaném provedení včetně jejich osazení
- údržbu po celou dobu trvání funkce, náhradu zničených nebo ztracených kusů, nutnou opravu poškozených částí</t>
  </si>
  <si>
    <t>916813</t>
  </si>
  <si>
    <t>ODDĚL OPLOCENÍ S PODSTAVCI DRÁTĚNNÉ - DEMONTÁŽ</t>
  </si>
  <si>
    <t>ODDĚL OPLOCENÍ S PODSTAVCI DRÁTĚNNÉ 60.000 = 60,000 [A]_x000D_
Celkové množství = 60,000</t>
  </si>
  <si>
    <t>Položka zahrnuje odstranění, demontáž a odklizení zařízení s odvozem na předepsané místo</t>
  </si>
  <si>
    <t>916819</t>
  </si>
  <si>
    <t>ODDĚL OPLOCENÍ S PODSTAVCI DRÁTĚNNÉ - NÁJEMNÉ</t>
  </si>
  <si>
    <t>MDEN</t>
  </si>
  <si>
    <t>ODDĚL OPLOCENÍ S PODSTAVCI DRÁTĚNNÉ 1,5 * 30 * 60.000 = 2700,000 [A]_x000D_
Celkové množství = 2700,000</t>
  </si>
  <si>
    <t>položka zahrnuje sazbu za pronájem zařízení. Počet měrných jednotek se určí jako součin délky zařízení a počtu dní použití.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</si>
</sst>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00"/>
    <numFmt numFmtId="165" formatCode="#\ ###\ ###\ ###\ ##0.000"/>
  </numFmts>
  <fonts count="9" x14ac:knownFonts="1">
    <font>
      <sz val="11"/>
      <name val="Calibri"/>
      <family val="2"/>
      <scheme val="minor"/>
    </font>
    <font>
      <sz val="11"/>
      <color rgb="FFD9D9D9"/>
      <name val="Calibri"/>
      <scheme val="minor"/>
    </font>
    <font>
      <b/>
      <sz val="10"/>
      <color rgb="FF000000"/>
      <name val="Arial"/>
    </font>
    <font>
      <b/>
      <sz val="16"/>
      <color rgb="FF000000"/>
      <name val="Arial"/>
    </font>
    <font>
      <sz val="10"/>
      <color rgb="FFFFFFFF"/>
      <name val="Arial"/>
    </font>
    <font>
      <b/>
      <sz val="11"/>
      <color rgb="FF000000"/>
      <name val="Arial"/>
    </font>
    <font>
      <b/>
      <sz val="11"/>
      <name val="Calibri"/>
      <scheme val="minor"/>
    </font>
    <font>
      <i/>
      <sz val="11"/>
      <name val="Calibri"/>
      <scheme val="minor"/>
    </font>
    <font>
      <i/>
      <sz val="10"/>
      <color rgb="FF000000"/>
      <name val="Arial"/>
    </font>
  </fonts>
  <fills count="5">
    <fill>
      <patternFill patternType="none"/>
    </fill>
    <fill>
      <patternFill patternType="gray125"/>
    </fill>
    <fill>
      <patternFill patternType="solid">
        <fgColor rgb="FFD9D9D9"/>
      </patternFill>
    </fill>
    <fill>
      <patternFill patternType="solid">
        <fgColor rgb="FF41A5BD"/>
      </patternFill>
    </fill>
    <fill>
      <patternFill patternType="solid">
        <fgColor rgb="FFADD8E6"/>
      </patternFill>
    </fill>
  </fills>
  <borders count="19">
    <border>
      <left/>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rgb="FF000000"/>
      </left>
      <right/>
      <top style="thin">
        <color auto="1"/>
      </top>
      <bottom/>
      <diagonal/>
    </border>
    <border>
      <left/>
      <right/>
      <top style="thin">
        <color auto="1"/>
      </top>
      <bottom/>
      <diagonal/>
    </border>
    <border>
      <left/>
      <right style="thin">
        <color rgb="FF000000"/>
      </right>
      <top style="thin">
        <color auto="1"/>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9">
    <xf numFmtId="0" fontId="0" fillId="0" borderId="0"/>
    <xf numFmtId="0" fontId="2" fillId="0" borderId="0">
      <alignment horizontal="right" vertical="center" wrapText="1"/>
    </xf>
    <xf numFmtId="0" fontId="3" fillId="0" borderId="0">
      <alignment horizontal="left" vertical="center" wrapText="1"/>
    </xf>
    <xf numFmtId="0" fontId="2" fillId="0" borderId="0">
      <alignment horizontal="right" vertical="center" wrapText="1"/>
    </xf>
    <xf numFmtId="0" fontId="4" fillId="0" borderId="0">
      <alignment horizontal="center" vertical="center" wrapText="1"/>
    </xf>
    <xf numFmtId="0" fontId="5" fillId="0" borderId="0">
      <alignment horizontal="left" vertical="center" wrapText="1"/>
    </xf>
    <xf numFmtId="0" fontId="5" fillId="0" borderId="0">
      <alignment horizontal="left" vertical="center" wrapText="1"/>
    </xf>
    <xf numFmtId="0" fontId="2" fillId="0" borderId="0">
      <alignment horizontal="left" vertical="center" wrapText="1"/>
    </xf>
    <xf numFmtId="0" fontId="8" fillId="0" borderId="0">
      <alignment horizontal="left" vertical="center" wrapText="1"/>
    </xf>
  </cellStyleXfs>
  <cellXfs count="53">
    <xf numFmtId="0" fontId="0" fillId="0" borderId="0" xfId="0"/>
    <xf numFmtId="0" fontId="1" fillId="2" borderId="0" xfId="0" applyFont="1" applyFill="1"/>
    <xf numFmtId="0" fontId="2" fillId="2" borderId="0" xfId="1" applyFill="1">
      <alignment horizontal="right" vertical="center" wrapText="1"/>
    </xf>
    <xf numFmtId="0" fontId="0" fillId="2" borderId="0" xfId="0" applyFill="1"/>
    <xf numFmtId="0" fontId="3" fillId="2" borderId="0" xfId="2" applyFill="1">
      <alignment horizontal="left" vertical="center" wrapText="1"/>
    </xf>
    <xf numFmtId="0" fontId="2" fillId="2" borderId="0" xfId="3" applyFill="1">
      <alignment horizontal="right" vertical="center" wrapText="1"/>
    </xf>
    <xf numFmtId="164" fontId="2" fillId="2" borderId="0" xfId="3" applyNumberFormat="1" applyFill="1">
      <alignment horizontal="right" vertical="center" wrapText="1"/>
    </xf>
    <xf numFmtId="0" fontId="4" fillId="3" borderId="1" xfId="4" applyFill="1" applyBorder="1">
      <alignment horizontal="center" vertical="center" wrapText="1"/>
    </xf>
    <xf numFmtId="0" fontId="2" fillId="0" borderId="1" xfId="1" applyBorder="1">
      <alignment horizontal="right" vertical="center" wrapText="1"/>
    </xf>
    <xf numFmtId="164" fontId="2" fillId="0" borderId="1" xfId="1" applyNumberFormat="1" applyBorder="1">
      <alignment horizontal="right" vertical="center" wrapText="1"/>
    </xf>
    <xf numFmtId="0" fontId="0" fillId="2" borderId="2" xfId="0" applyFill="1" applyBorder="1"/>
    <xf numFmtId="0" fontId="0" fillId="2" borderId="3" xfId="0" applyFill="1" applyBorder="1"/>
    <xf numFmtId="0" fontId="2" fillId="2" borderId="3" xfId="1" applyFill="1" applyBorder="1">
      <alignment horizontal="right" vertical="center" wrapText="1"/>
    </xf>
    <xf numFmtId="0" fontId="0" fillId="2" borderId="4" xfId="0" applyFill="1" applyBorder="1"/>
    <xf numFmtId="0" fontId="0" fillId="2" borderId="5" xfId="0" applyFill="1" applyBorder="1"/>
    <xf numFmtId="0" fontId="0" fillId="2" borderId="6" xfId="0" applyFill="1" applyBorder="1"/>
    <xf numFmtId="0" fontId="5" fillId="2" borderId="5" xfId="5" applyFill="1" applyBorder="1">
      <alignment horizontal="left" vertical="center" wrapText="1"/>
    </xf>
    <xf numFmtId="0" fontId="5" fillId="2" borderId="0" xfId="5" applyFill="1">
      <alignment horizontal="left" vertical="center" wrapText="1"/>
    </xf>
    <xf numFmtId="0" fontId="0" fillId="2" borderId="7" xfId="0" applyFill="1" applyBorder="1" applyAlignment="1">
      <alignment horizontal="center"/>
    </xf>
    <xf numFmtId="164" fontId="0" fillId="2" borderId="7" xfId="0" applyNumberFormat="1" applyFill="1" applyBorder="1" applyAlignment="1">
      <alignment horizontal="center"/>
    </xf>
    <xf numFmtId="0" fontId="4" fillId="3" borderId="9" xfId="4" applyFill="1" applyBorder="1">
      <alignment horizontal="center" vertical="center" wrapText="1"/>
    </xf>
    <xf numFmtId="0" fontId="4" fillId="3" borderId="10" xfId="4" applyFill="1" applyBorder="1">
      <alignment horizontal="center" vertical="center" wrapText="1"/>
    </xf>
    <xf numFmtId="0" fontId="4" fillId="3" borderId="11" xfId="4" applyFill="1" applyBorder="1">
      <alignment horizontal="center" vertical="center" wrapText="1"/>
    </xf>
    <xf numFmtId="0" fontId="4" fillId="3" borderId="12" xfId="4" applyFill="1" applyBorder="1">
      <alignment horizontal="center" vertical="center" wrapText="1"/>
    </xf>
    <xf numFmtId="0" fontId="6" fillId="2" borderId="7" xfId="0" applyFont="1" applyFill="1" applyBorder="1"/>
    <xf numFmtId="0" fontId="6" fillId="2" borderId="13" xfId="0" applyFont="1" applyFill="1" applyBorder="1"/>
    <xf numFmtId="0" fontId="6" fillId="2" borderId="7" xfId="0" applyFont="1" applyFill="1" applyBorder="1" applyAlignment="1">
      <alignment horizontal="right"/>
    </xf>
    <xf numFmtId="0" fontId="6" fillId="2" borderId="14" xfId="0" applyFont="1" applyFill="1" applyBorder="1"/>
    <xf numFmtId="164" fontId="6" fillId="2" borderId="7" xfId="0" applyNumberFormat="1" applyFont="1" applyFill="1" applyBorder="1" applyAlignment="1">
      <alignment horizontal="center"/>
    </xf>
    <xf numFmtId="0" fontId="0" fillId="2" borderId="15" xfId="0" applyFill="1" applyBorder="1"/>
    <xf numFmtId="0" fontId="0" fillId="0" borderId="7" xfId="0" applyBorder="1"/>
    <xf numFmtId="0" fontId="0" fillId="0" borderId="7" xfId="0" applyBorder="1" applyAlignment="1">
      <alignment horizontal="right"/>
    </xf>
    <xf numFmtId="0" fontId="0" fillId="0" borderId="7" xfId="0" applyBorder="1" applyAlignment="1">
      <alignment wrapText="1"/>
    </xf>
    <xf numFmtId="0" fontId="0" fillId="0" borderId="7" xfId="0" applyBorder="1" applyAlignment="1">
      <alignment horizontal="center"/>
    </xf>
    <xf numFmtId="165" fontId="0" fillId="0" borderId="7" xfId="0" applyNumberFormat="1" applyBorder="1" applyAlignment="1">
      <alignment horizontal="center"/>
    </xf>
    <xf numFmtId="164" fontId="0" fillId="4" borderId="7" xfId="0" applyNumberFormat="1" applyFill="1" applyBorder="1" applyAlignment="1" applyProtection="1">
      <alignment horizontal="center"/>
      <protection locked="0"/>
    </xf>
    <xf numFmtId="164" fontId="0" fillId="0" borderId="7" xfId="0" applyNumberFormat="1" applyBorder="1" applyAlignment="1">
      <alignment horizontal="center"/>
    </xf>
    <xf numFmtId="164" fontId="0" fillId="0" borderId="0" xfId="0" applyNumberFormat="1"/>
    <xf numFmtId="0" fontId="0" fillId="0" borderId="5" xfId="0" applyBorder="1"/>
    <xf numFmtId="0" fontId="0" fillId="0" borderId="6" xfId="0" applyBorder="1"/>
    <xf numFmtId="0" fontId="7" fillId="0" borderId="7" xfId="0" applyFont="1" applyBorder="1" applyAlignment="1">
      <alignment wrapText="1"/>
    </xf>
    <xf numFmtId="0" fontId="0" fillId="0" borderId="0" xfId="0" applyAlignment="1">
      <alignment wrapText="1"/>
    </xf>
    <xf numFmtId="0" fontId="0" fillId="0" borderId="16" xfId="0" applyBorder="1"/>
    <xf numFmtId="0" fontId="0" fillId="0" borderId="17" xfId="0" applyBorder="1"/>
    <xf numFmtId="0" fontId="0" fillId="0" borderId="18" xfId="0" applyBorder="1"/>
    <xf numFmtId="0" fontId="3" fillId="2" borderId="0" xfId="2" applyFill="1">
      <alignment horizontal="left" vertical="center" wrapText="1"/>
    </xf>
    <xf numFmtId="0" fontId="0" fillId="2" borderId="0" xfId="0" applyFill="1"/>
    <xf numFmtId="0" fontId="5" fillId="2" borderId="0" xfId="5" applyFill="1" applyAlignment="1">
      <alignment horizontal="right" vertical="center" wrapText="1"/>
    </xf>
    <xf numFmtId="0" fontId="0" fillId="2" borderId="0" xfId="0" applyFill="1" applyAlignment="1">
      <alignment horizontal="right"/>
    </xf>
    <xf numFmtId="0" fontId="4" fillId="3" borderId="8" xfId="4" applyFill="1" applyBorder="1">
      <alignment horizontal="center" vertical="center" wrapText="1"/>
    </xf>
    <xf numFmtId="0" fontId="4" fillId="3" borderId="9" xfId="4" applyFill="1" applyBorder="1">
      <alignment horizontal="center" vertical="center" wrapText="1"/>
    </xf>
    <xf numFmtId="0" fontId="4" fillId="3" borderId="1" xfId="4" applyFill="1" applyBorder="1">
      <alignment horizontal="center" vertical="center" wrapText="1"/>
    </xf>
    <xf numFmtId="0" fontId="4" fillId="3" borderId="10" xfId="4" applyFill="1" applyBorder="1">
      <alignment horizontal="center" vertical="center" wrapText="1"/>
    </xf>
  </cellXfs>
  <cellStyles count="9">
    <cellStyle name="NadpisRekapitulaceSoupisPraciStyle" xfId="2" xr:uid="{00000000-0005-0000-0000-000002000000}"/>
    <cellStyle name="NadpisStrukturyStyle" xfId="6" xr:uid="{00000000-0005-0000-0000-000006000000}"/>
    <cellStyle name="NadpisySloupcuStyle" xfId="4" xr:uid="{00000000-0005-0000-0000-000004000000}"/>
    <cellStyle name="Normální" xfId="0" builtinId="0"/>
    <cellStyle name="NormalStyle" xfId="1" xr:uid="{00000000-0005-0000-0000-000001000000}"/>
    <cellStyle name="PolDoplnInfoStyle" xfId="8" xr:uid="{00000000-0005-0000-0000-000008000000}"/>
    <cellStyle name="RekapitulaceCenyStyle" xfId="3" xr:uid="{00000000-0005-0000-0000-000003000000}"/>
    <cellStyle name="StavbaRozpocetHeaderStyle" xfId="5" xr:uid="{00000000-0005-0000-0000-000005000000}"/>
    <cellStyle name="StavebniDilStyle" xfId="7" xr:uid="{00000000-0005-0000-0000-000007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61950" cy="36195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361950" cy="36195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0</xdr:rowOff>
    </xdr:from>
    <xdr:ext cx="361950" cy="36195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
  <sheetViews>
    <sheetView workbookViewId="0">
      <selection activeCell="C11" sqref="C11"/>
    </sheetView>
  </sheetViews>
  <sheetFormatPr defaultRowHeight="15" x14ac:dyDescent="0.25"/>
  <cols>
    <col min="1" max="2" width="32.42578125" customWidth="1"/>
    <col min="3" max="5" width="19.42578125" customWidth="1"/>
  </cols>
  <sheetData>
    <row r="1" spans="1:5" x14ac:dyDescent="0.25">
      <c r="A1" s="1" t="s">
        <v>0</v>
      </c>
      <c r="B1" s="2" t="s">
        <v>1</v>
      </c>
      <c r="C1" s="3"/>
      <c r="D1" s="3"/>
      <c r="E1" s="3"/>
    </row>
    <row r="2" spans="1:5" x14ac:dyDescent="0.25">
      <c r="A2" s="1"/>
      <c r="B2" s="45" t="s">
        <v>2</v>
      </c>
      <c r="C2" s="3"/>
      <c r="D2" s="3"/>
      <c r="E2" s="3"/>
    </row>
    <row r="3" spans="1:5" x14ac:dyDescent="0.25">
      <c r="A3" s="3"/>
      <c r="B3" s="46"/>
      <c r="C3" s="3"/>
      <c r="D3" s="3"/>
      <c r="E3" s="3"/>
    </row>
    <row r="4" spans="1:5" x14ac:dyDescent="0.25">
      <c r="A4" s="3"/>
      <c r="B4" s="45" t="s">
        <v>3</v>
      </c>
      <c r="C4" s="46"/>
      <c r="D4" s="46"/>
      <c r="E4" s="46"/>
    </row>
    <row r="5" spans="1:5" x14ac:dyDescent="0.25">
      <c r="A5" s="3"/>
      <c r="B5" s="3"/>
      <c r="C5" s="3"/>
      <c r="D5" s="3"/>
      <c r="E5" s="3"/>
    </row>
    <row r="6" spans="1:5" x14ac:dyDescent="0.25">
      <c r="A6" s="3"/>
      <c r="B6" s="5" t="s">
        <v>4</v>
      </c>
      <c r="C6" s="6">
        <f>SUM(C10:C11)</f>
        <v>0</v>
      </c>
      <c r="D6" s="3"/>
      <c r="E6" s="3"/>
    </row>
    <row r="7" spans="1:5" x14ac:dyDescent="0.25">
      <c r="A7" s="3"/>
      <c r="B7" s="5" t="s">
        <v>5</v>
      </c>
      <c r="C7" s="6">
        <f>SUM(E10:E11)</f>
        <v>0</v>
      </c>
      <c r="D7" s="3"/>
      <c r="E7" s="3"/>
    </row>
    <row r="8" spans="1:5" x14ac:dyDescent="0.25">
      <c r="A8" s="3"/>
      <c r="B8" s="3"/>
      <c r="C8" s="3"/>
      <c r="D8" s="3"/>
      <c r="E8" s="3"/>
    </row>
    <row r="9" spans="1:5" x14ac:dyDescent="0.25">
      <c r="A9" s="7" t="s">
        <v>6</v>
      </c>
      <c r="B9" s="7" t="s">
        <v>7</v>
      </c>
      <c r="C9" s="7" t="s">
        <v>8</v>
      </c>
      <c r="D9" s="7" t="s">
        <v>9</v>
      </c>
      <c r="E9" s="7" t="s">
        <v>10</v>
      </c>
    </row>
    <row r="10" spans="1:5" ht="25.5" x14ac:dyDescent="0.25">
      <c r="A10" s="8" t="s">
        <v>11</v>
      </c>
      <c r="B10" s="8" t="s">
        <v>12</v>
      </c>
      <c r="C10" s="9">
        <f>'SO 134.2'!I3</f>
        <v>0</v>
      </c>
      <c r="D10" s="9">
        <f>SUMIFS('SO 134.2'!O:O,'SO 134.2'!A:A,"P")</f>
        <v>0</v>
      </c>
      <c r="E10" s="9">
        <f>C10+D10</f>
        <v>0</v>
      </c>
    </row>
    <row r="11" spans="1:5" ht="25.5" x14ac:dyDescent="0.25">
      <c r="A11" s="8" t="s">
        <v>13</v>
      </c>
      <c r="B11" s="8" t="s">
        <v>14</v>
      </c>
      <c r="C11" s="9">
        <f>VRN!I3</f>
        <v>0</v>
      </c>
      <c r="D11" s="9">
        <f>SUMIFS(VRN!O:O,VRN!A:A,"P")</f>
        <v>0</v>
      </c>
      <c r="E11" s="9">
        <f>C11+D11</f>
        <v>0</v>
      </c>
    </row>
  </sheetData>
  <mergeCells count="2">
    <mergeCell ref="B2:B3"/>
    <mergeCell ref="B4:E4"/>
  </mergeCells>
  <pageMargins left="0.7" right="0.7" top="0.78740157499999996" bottom="0.78740157499999996" header="0.3" footer="0.3"/>
  <pageSetup fitToHeight="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29"/>
  <sheetViews>
    <sheetView topLeftCell="B1" workbookViewId="0">
      <selection activeCell="M224" sqref="M224"/>
    </sheetView>
  </sheetViews>
  <sheetFormatPr defaultRowHeight="15" x14ac:dyDescent="0.25"/>
  <cols>
    <col min="1" max="1" width="9.140625" hidden="1"/>
    <col min="2" max="2" width="16.140625" customWidth="1"/>
    <col min="3" max="3" width="9.7109375" customWidth="1"/>
    <col min="4" max="4" width="13" customWidth="1"/>
    <col min="5" max="5" width="64.85546875" customWidth="1"/>
    <col min="6" max="6" width="13" customWidth="1"/>
    <col min="7" max="9" width="16.140625" customWidth="1"/>
    <col min="10" max="10" width="24.28515625" bestFit="1" customWidth="1"/>
    <col min="15" max="16" width="9.140625" hidden="1"/>
  </cols>
  <sheetData>
    <row r="1" spans="1:16" x14ac:dyDescent="0.25">
      <c r="A1" s="1" t="s">
        <v>0</v>
      </c>
      <c r="B1" s="10"/>
      <c r="C1" s="11"/>
      <c r="D1" s="11"/>
      <c r="E1" s="12" t="s">
        <v>1</v>
      </c>
      <c r="F1" s="11"/>
      <c r="G1" s="11"/>
      <c r="H1" s="11"/>
      <c r="I1" s="11"/>
      <c r="J1" s="13"/>
      <c r="P1">
        <v>3</v>
      </c>
    </row>
    <row r="2" spans="1:16" ht="20.25" x14ac:dyDescent="0.25">
      <c r="A2" s="1"/>
      <c r="B2" s="14"/>
      <c r="C2" s="3"/>
      <c r="D2" s="3"/>
      <c r="E2" s="4" t="s">
        <v>15</v>
      </c>
      <c r="F2" s="3"/>
      <c r="G2" s="3"/>
      <c r="H2" s="3"/>
      <c r="I2" s="3"/>
      <c r="J2" s="15"/>
    </row>
    <row r="3" spans="1:16" x14ac:dyDescent="0.25">
      <c r="A3" s="3" t="s">
        <v>16</v>
      </c>
      <c r="B3" s="16" t="s">
        <v>17</v>
      </c>
      <c r="C3" s="47" t="s">
        <v>18</v>
      </c>
      <c r="D3" s="48"/>
      <c r="E3" s="17" t="s">
        <v>19</v>
      </c>
      <c r="F3" s="3"/>
      <c r="G3" s="3"/>
      <c r="H3" s="18" t="s">
        <v>11</v>
      </c>
      <c r="I3" s="19">
        <f>SUMIFS(I8:I229,A8:A229,"SD")</f>
        <v>0</v>
      </c>
      <c r="J3" s="15"/>
      <c r="O3">
        <v>0</v>
      </c>
      <c r="P3">
        <v>2</v>
      </c>
    </row>
    <row r="4" spans="1:16" x14ac:dyDescent="0.25">
      <c r="A4" s="3" t="s">
        <v>20</v>
      </c>
      <c r="B4" s="16" t="s">
        <v>21</v>
      </c>
      <c r="C4" s="47" t="s">
        <v>11</v>
      </c>
      <c r="D4" s="48"/>
      <c r="E4" s="17" t="s">
        <v>12</v>
      </c>
      <c r="F4" s="3"/>
      <c r="G4" s="3"/>
      <c r="H4" s="3"/>
      <c r="I4" s="3"/>
      <c r="J4" s="15"/>
      <c r="O4">
        <v>0.15</v>
      </c>
      <c r="P4">
        <v>2</v>
      </c>
    </row>
    <row r="5" spans="1:16" x14ac:dyDescent="0.25">
      <c r="A5" s="49" t="s">
        <v>22</v>
      </c>
      <c r="B5" s="50" t="s">
        <v>23</v>
      </c>
      <c r="C5" s="51" t="s">
        <v>24</v>
      </c>
      <c r="D5" s="51" t="s">
        <v>25</v>
      </c>
      <c r="E5" s="51" t="s">
        <v>26</v>
      </c>
      <c r="F5" s="51" t="s">
        <v>27</v>
      </c>
      <c r="G5" s="51" t="s">
        <v>28</v>
      </c>
      <c r="H5" s="51" t="s">
        <v>29</v>
      </c>
      <c r="I5" s="51"/>
      <c r="J5" s="52" t="s">
        <v>30</v>
      </c>
      <c r="O5">
        <v>0.21</v>
      </c>
    </row>
    <row r="6" spans="1:16" x14ac:dyDescent="0.25">
      <c r="A6" s="49"/>
      <c r="B6" s="50"/>
      <c r="C6" s="51"/>
      <c r="D6" s="51"/>
      <c r="E6" s="51"/>
      <c r="F6" s="51"/>
      <c r="G6" s="51"/>
      <c r="H6" s="7" t="s">
        <v>31</v>
      </c>
      <c r="I6" s="7" t="s">
        <v>32</v>
      </c>
      <c r="J6" s="52"/>
    </row>
    <row r="7" spans="1:16" x14ac:dyDescent="0.25">
      <c r="A7" s="22">
        <v>0</v>
      </c>
      <c r="B7" s="20">
        <v>1</v>
      </c>
      <c r="C7" s="23">
        <v>2</v>
      </c>
      <c r="D7" s="7">
        <v>3</v>
      </c>
      <c r="E7" s="23">
        <v>4</v>
      </c>
      <c r="F7" s="7">
        <v>5</v>
      </c>
      <c r="G7" s="7">
        <v>6</v>
      </c>
      <c r="H7" s="7">
        <v>7</v>
      </c>
      <c r="I7" s="23">
        <v>8</v>
      </c>
      <c r="J7" s="21">
        <v>9</v>
      </c>
    </row>
    <row r="8" spans="1:16" x14ac:dyDescent="0.25">
      <c r="A8" s="24" t="s">
        <v>33</v>
      </c>
      <c r="B8" s="25"/>
      <c r="C8" s="26" t="s">
        <v>34</v>
      </c>
      <c r="D8" s="27"/>
      <c r="E8" s="24" t="s">
        <v>35</v>
      </c>
      <c r="F8" s="27"/>
      <c r="G8" s="27"/>
      <c r="H8" s="27"/>
      <c r="I8" s="28">
        <f>SUMIFS(I9:I24,A9:A24,"P")</f>
        <v>0</v>
      </c>
      <c r="J8" s="29"/>
    </row>
    <row r="9" spans="1:16" x14ac:dyDescent="0.25">
      <c r="A9" s="30" t="s">
        <v>36</v>
      </c>
      <c r="B9" s="30">
        <v>543</v>
      </c>
      <c r="C9" s="31" t="s">
        <v>48</v>
      </c>
      <c r="D9" s="30" t="s">
        <v>54</v>
      </c>
      <c r="E9" s="32" t="s">
        <v>55</v>
      </c>
      <c r="F9" s="33" t="s">
        <v>51</v>
      </c>
      <c r="G9" s="34">
        <v>373.32400000000001</v>
      </c>
      <c r="H9" s="35">
        <v>0</v>
      </c>
      <c r="I9" s="36">
        <f>ROUND(G9*H9,P4)</f>
        <v>0</v>
      </c>
      <c r="J9" s="30"/>
      <c r="O9" s="37">
        <f>I9*0.21</f>
        <v>0</v>
      </c>
      <c r="P9">
        <v>3</v>
      </c>
    </row>
    <row r="10" spans="1:16" x14ac:dyDescent="0.25">
      <c r="A10" s="30" t="s">
        <v>39</v>
      </c>
      <c r="B10" s="38"/>
      <c r="E10" s="41"/>
      <c r="J10" s="39"/>
    </row>
    <row r="11" spans="1:16" ht="30" x14ac:dyDescent="0.25">
      <c r="A11" s="30" t="s">
        <v>40</v>
      </c>
      <c r="B11" s="38"/>
      <c r="E11" s="40" t="s">
        <v>230</v>
      </c>
      <c r="J11" s="39"/>
    </row>
    <row r="12" spans="1:16" ht="30" x14ac:dyDescent="0.25">
      <c r="A12" s="30" t="s">
        <v>41</v>
      </c>
      <c r="B12" s="38"/>
      <c r="E12" s="32" t="s">
        <v>47</v>
      </c>
      <c r="J12" s="39"/>
    </row>
    <row r="13" spans="1:16" x14ac:dyDescent="0.25">
      <c r="A13" s="30" t="s">
        <v>36</v>
      </c>
      <c r="B13" s="30">
        <v>544</v>
      </c>
      <c r="C13" s="31" t="s">
        <v>43</v>
      </c>
      <c r="D13" s="30" t="s">
        <v>44</v>
      </c>
      <c r="E13" s="32" t="s">
        <v>45</v>
      </c>
      <c r="F13" s="33" t="s">
        <v>46</v>
      </c>
      <c r="G13" s="34">
        <v>229.71100000000001</v>
      </c>
      <c r="H13" s="35">
        <v>0</v>
      </c>
      <c r="I13" s="36">
        <f>ROUND(G13*H13,P4)</f>
        <v>0</v>
      </c>
      <c r="J13" s="30"/>
      <c r="O13" s="37">
        <f>I13*0.21</f>
        <v>0</v>
      </c>
      <c r="P13">
        <v>3</v>
      </c>
    </row>
    <row r="14" spans="1:16" x14ac:dyDescent="0.25">
      <c r="A14" s="30" t="s">
        <v>39</v>
      </c>
      <c r="B14" s="38"/>
      <c r="E14" s="41"/>
      <c r="J14" s="39"/>
    </row>
    <row r="15" spans="1:16" ht="45" x14ac:dyDescent="0.25">
      <c r="A15" s="30" t="s">
        <v>40</v>
      </c>
      <c r="B15" s="38"/>
      <c r="E15" s="40" t="s">
        <v>231</v>
      </c>
      <c r="J15" s="39"/>
    </row>
    <row r="16" spans="1:16" ht="30" x14ac:dyDescent="0.25">
      <c r="A16" s="30" t="s">
        <v>41</v>
      </c>
      <c r="B16" s="38"/>
      <c r="E16" s="32" t="s">
        <v>47</v>
      </c>
      <c r="J16" s="39"/>
    </row>
    <row r="17" spans="1:16" x14ac:dyDescent="0.25">
      <c r="A17" s="30" t="s">
        <v>36</v>
      </c>
      <c r="B17" s="30">
        <v>545</v>
      </c>
      <c r="C17" s="31" t="s">
        <v>48</v>
      </c>
      <c r="D17" s="30" t="s">
        <v>49</v>
      </c>
      <c r="E17" s="32" t="s">
        <v>50</v>
      </c>
      <c r="F17" s="33" t="s">
        <v>51</v>
      </c>
      <c r="G17" s="34">
        <v>7.5460000000000003</v>
      </c>
      <c r="H17" s="35">
        <v>0</v>
      </c>
      <c r="I17" s="36">
        <f>ROUND(G17*H17,P4)</f>
        <v>0</v>
      </c>
      <c r="J17" s="30"/>
      <c r="O17" s="37">
        <f>I17*0.21</f>
        <v>0</v>
      </c>
      <c r="P17">
        <v>3</v>
      </c>
    </row>
    <row r="18" spans="1:16" x14ac:dyDescent="0.25">
      <c r="A18" s="30" t="s">
        <v>39</v>
      </c>
      <c r="B18" s="38"/>
      <c r="E18" s="41"/>
      <c r="J18" s="39"/>
    </row>
    <row r="19" spans="1:16" ht="30" x14ac:dyDescent="0.25">
      <c r="A19" s="30" t="s">
        <v>40</v>
      </c>
      <c r="B19" s="38"/>
      <c r="E19" s="40" t="s">
        <v>232</v>
      </c>
      <c r="J19" s="39"/>
    </row>
    <row r="20" spans="1:16" ht="30" x14ac:dyDescent="0.25">
      <c r="A20" s="30" t="s">
        <v>41</v>
      </c>
      <c r="B20" s="38"/>
      <c r="E20" s="32" t="s">
        <v>47</v>
      </c>
      <c r="J20" s="39"/>
    </row>
    <row r="21" spans="1:16" x14ac:dyDescent="0.25">
      <c r="A21" s="30" t="s">
        <v>36</v>
      </c>
      <c r="B21" s="30">
        <v>546</v>
      </c>
      <c r="C21" s="31" t="s">
        <v>48</v>
      </c>
      <c r="D21" s="30" t="s">
        <v>52</v>
      </c>
      <c r="E21" s="32" t="s">
        <v>53</v>
      </c>
      <c r="F21" s="33" t="s">
        <v>51</v>
      </c>
      <c r="G21" s="34">
        <v>142.28700000000001</v>
      </c>
      <c r="H21" s="35">
        <v>0</v>
      </c>
      <c r="I21" s="36">
        <f>ROUND(G21*H21,P4)</f>
        <v>0</v>
      </c>
      <c r="J21" s="30"/>
      <c r="O21" s="37">
        <f>I21*0.21</f>
        <v>0</v>
      </c>
      <c r="P21">
        <v>3</v>
      </c>
    </row>
    <row r="22" spans="1:16" x14ac:dyDescent="0.25">
      <c r="A22" s="30" t="s">
        <v>39</v>
      </c>
      <c r="B22" s="38"/>
      <c r="E22" s="41"/>
      <c r="J22" s="39"/>
    </row>
    <row r="23" spans="1:16" ht="45" x14ac:dyDescent="0.25">
      <c r="A23" s="30" t="s">
        <v>40</v>
      </c>
      <c r="B23" s="38"/>
      <c r="E23" s="40" t="s">
        <v>233</v>
      </c>
      <c r="J23" s="39"/>
    </row>
    <row r="24" spans="1:16" ht="30" x14ac:dyDescent="0.25">
      <c r="A24" s="30" t="s">
        <v>41</v>
      </c>
      <c r="B24" s="38"/>
      <c r="E24" s="32" t="s">
        <v>47</v>
      </c>
      <c r="J24" s="39"/>
    </row>
    <row r="25" spans="1:16" x14ac:dyDescent="0.25">
      <c r="A25" s="24" t="s">
        <v>33</v>
      </c>
      <c r="B25" s="25"/>
      <c r="C25" s="26" t="s">
        <v>58</v>
      </c>
      <c r="D25" s="27"/>
      <c r="E25" s="24" t="s">
        <v>59</v>
      </c>
      <c r="F25" s="27"/>
      <c r="G25" s="27"/>
      <c r="H25" s="27"/>
      <c r="I25" s="28">
        <f>SUMIFS(I26:I29,A26:A29,"P")</f>
        <v>0</v>
      </c>
      <c r="J25" s="29"/>
    </row>
    <row r="26" spans="1:16" ht="30" x14ac:dyDescent="0.25">
      <c r="A26" s="30" t="s">
        <v>36</v>
      </c>
      <c r="B26" s="30">
        <v>51</v>
      </c>
      <c r="C26" s="31" t="s">
        <v>60</v>
      </c>
      <c r="D26" s="30" t="s">
        <v>52</v>
      </c>
      <c r="E26" s="32" t="s">
        <v>61</v>
      </c>
      <c r="F26" s="33" t="s">
        <v>46</v>
      </c>
      <c r="G26" s="34">
        <v>290.363</v>
      </c>
      <c r="H26" s="35">
        <v>0</v>
      </c>
      <c r="I26" s="36">
        <f>ROUND(G26*H26,P4)</f>
        <v>0</v>
      </c>
      <c r="J26" s="33" t="s">
        <v>56</v>
      </c>
      <c r="O26" s="37">
        <f>I26*0.21</f>
        <v>0</v>
      </c>
      <c r="P26">
        <v>3</v>
      </c>
    </row>
    <row r="27" spans="1:16" x14ac:dyDescent="0.25">
      <c r="A27" s="30" t="s">
        <v>39</v>
      </c>
      <c r="B27" s="38"/>
      <c r="E27" s="41"/>
      <c r="J27" s="39"/>
    </row>
    <row r="28" spans="1:16" ht="45" x14ac:dyDescent="0.25">
      <c r="A28" s="30" t="s">
        <v>40</v>
      </c>
      <c r="B28" s="38"/>
      <c r="E28" s="40" t="s">
        <v>234</v>
      </c>
      <c r="J28" s="39"/>
    </row>
    <row r="29" spans="1:16" ht="90" x14ac:dyDescent="0.25">
      <c r="A29" s="30" t="s">
        <v>41</v>
      </c>
      <c r="B29" s="38"/>
      <c r="E29" s="32" t="s">
        <v>57</v>
      </c>
      <c r="J29" s="39"/>
    </row>
    <row r="30" spans="1:16" x14ac:dyDescent="0.25">
      <c r="A30" s="24" t="s">
        <v>33</v>
      </c>
      <c r="B30" s="25"/>
      <c r="C30" s="26" t="s">
        <v>62</v>
      </c>
      <c r="D30" s="27"/>
      <c r="E30" s="24" t="s">
        <v>63</v>
      </c>
      <c r="F30" s="27"/>
      <c r="G30" s="27"/>
      <c r="H30" s="27"/>
      <c r="I30" s="28">
        <f>SUMIFS(I31:I42,A31:A42,"P")</f>
        <v>0</v>
      </c>
      <c r="J30" s="29"/>
    </row>
    <row r="31" spans="1:16" ht="30" x14ac:dyDescent="0.25">
      <c r="A31" s="30" t="s">
        <v>36</v>
      </c>
      <c r="B31" s="30">
        <v>58</v>
      </c>
      <c r="C31" s="31" t="s">
        <v>64</v>
      </c>
      <c r="D31" s="30" t="s">
        <v>54</v>
      </c>
      <c r="E31" s="32" t="s">
        <v>65</v>
      </c>
      <c r="F31" s="33" t="s">
        <v>66</v>
      </c>
      <c r="G31" s="34">
        <v>48.71</v>
      </c>
      <c r="H31" s="35">
        <v>0</v>
      </c>
      <c r="I31" s="36">
        <f>ROUND(G31*H31,P4)</f>
        <v>0</v>
      </c>
      <c r="J31" s="33" t="s">
        <v>56</v>
      </c>
      <c r="O31" s="37">
        <f>I31*0.21</f>
        <v>0</v>
      </c>
      <c r="P31">
        <v>3</v>
      </c>
    </row>
    <row r="32" spans="1:16" x14ac:dyDescent="0.25">
      <c r="A32" s="30" t="s">
        <v>39</v>
      </c>
      <c r="B32" s="38"/>
      <c r="E32" s="41" t="s">
        <v>37</v>
      </c>
      <c r="J32" s="39"/>
    </row>
    <row r="33" spans="1:16" ht="30" x14ac:dyDescent="0.25">
      <c r="A33" s="30" t="s">
        <v>40</v>
      </c>
      <c r="B33" s="38"/>
      <c r="E33" s="40" t="s">
        <v>235</v>
      </c>
      <c r="J33" s="39"/>
    </row>
    <row r="34" spans="1:16" ht="90" x14ac:dyDescent="0.25">
      <c r="A34" s="30" t="s">
        <v>41</v>
      </c>
      <c r="B34" s="38"/>
      <c r="E34" s="32" t="s">
        <v>57</v>
      </c>
      <c r="J34" s="39"/>
    </row>
    <row r="35" spans="1:16" x14ac:dyDescent="0.25">
      <c r="A35" s="30" t="s">
        <v>36</v>
      </c>
      <c r="B35" s="30">
        <v>63</v>
      </c>
      <c r="C35" s="31" t="s">
        <v>67</v>
      </c>
      <c r="D35" s="30" t="s">
        <v>54</v>
      </c>
      <c r="E35" s="32" t="s">
        <v>68</v>
      </c>
      <c r="F35" s="33" t="s">
        <v>66</v>
      </c>
      <c r="G35" s="34">
        <v>197.3</v>
      </c>
      <c r="H35" s="35">
        <v>0</v>
      </c>
      <c r="I35" s="36">
        <f>ROUND(G35*H35,P4)</f>
        <v>0</v>
      </c>
      <c r="J35" s="33" t="s">
        <v>56</v>
      </c>
      <c r="O35" s="37">
        <f>I35*0.21</f>
        <v>0</v>
      </c>
      <c r="P35">
        <v>3</v>
      </c>
    </row>
    <row r="36" spans="1:16" x14ac:dyDescent="0.25">
      <c r="A36" s="30" t="s">
        <v>39</v>
      </c>
      <c r="B36" s="38"/>
      <c r="E36" s="32" t="s">
        <v>69</v>
      </c>
      <c r="J36" s="39"/>
    </row>
    <row r="37" spans="1:16" ht="30" x14ac:dyDescent="0.25">
      <c r="A37" s="30" t="s">
        <v>40</v>
      </c>
      <c r="B37" s="38"/>
      <c r="E37" s="40" t="s">
        <v>236</v>
      </c>
      <c r="J37" s="39"/>
    </row>
    <row r="38" spans="1:16" ht="90" x14ac:dyDescent="0.25">
      <c r="A38" s="30" t="s">
        <v>41</v>
      </c>
      <c r="B38" s="38"/>
      <c r="E38" s="32" t="s">
        <v>57</v>
      </c>
      <c r="J38" s="39"/>
    </row>
    <row r="39" spans="1:16" x14ac:dyDescent="0.25">
      <c r="A39" s="30" t="s">
        <v>36</v>
      </c>
      <c r="B39" s="30">
        <v>542</v>
      </c>
      <c r="C39" s="31" t="s">
        <v>70</v>
      </c>
      <c r="D39" s="30" t="s">
        <v>37</v>
      </c>
      <c r="E39" s="32" t="s">
        <v>71</v>
      </c>
      <c r="F39" s="33" t="s">
        <v>66</v>
      </c>
      <c r="G39" s="34">
        <v>196.54499999999999</v>
      </c>
      <c r="H39" s="35">
        <v>0</v>
      </c>
      <c r="I39" s="36">
        <f>ROUND(G39*H39,P4)</f>
        <v>0</v>
      </c>
      <c r="J39" s="33" t="s">
        <v>56</v>
      </c>
      <c r="O39" s="37">
        <f>I39*0.21</f>
        <v>0</v>
      </c>
      <c r="P39">
        <v>3</v>
      </c>
    </row>
    <row r="40" spans="1:16" x14ac:dyDescent="0.25">
      <c r="A40" s="30" t="s">
        <v>39</v>
      </c>
      <c r="B40" s="38"/>
      <c r="E40" s="41" t="s">
        <v>37</v>
      </c>
      <c r="J40" s="39"/>
    </row>
    <row r="41" spans="1:16" ht="30" x14ac:dyDescent="0.25">
      <c r="A41" s="30" t="s">
        <v>40</v>
      </c>
      <c r="B41" s="38"/>
      <c r="E41" s="40" t="s">
        <v>237</v>
      </c>
      <c r="J41" s="39"/>
    </row>
    <row r="42" spans="1:16" ht="90" x14ac:dyDescent="0.25">
      <c r="A42" s="30" t="s">
        <v>41</v>
      </c>
      <c r="B42" s="38"/>
      <c r="E42" s="32" t="s">
        <v>57</v>
      </c>
      <c r="J42" s="39"/>
    </row>
    <row r="43" spans="1:16" x14ac:dyDescent="0.25">
      <c r="A43" s="24" t="s">
        <v>33</v>
      </c>
      <c r="B43" s="25"/>
      <c r="C43" s="26" t="s">
        <v>72</v>
      </c>
      <c r="D43" s="27"/>
      <c r="E43" s="24" t="s">
        <v>73</v>
      </c>
      <c r="F43" s="27"/>
      <c r="G43" s="27"/>
      <c r="H43" s="27"/>
      <c r="I43" s="28">
        <f>SUMIFS(I44:I55,A44:A55,"P")</f>
        <v>0</v>
      </c>
      <c r="J43" s="29"/>
    </row>
    <row r="44" spans="1:16" x14ac:dyDescent="0.25">
      <c r="A44" s="30" t="s">
        <v>36</v>
      </c>
      <c r="B44" s="30">
        <v>75</v>
      </c>
      <c r="C44" s="31" t="s">
        <v>74</v>
      </c>
      <c r="D44" s="30" t="s">
        <v>75</v>
      </c>
      <c r="E44" s="32" t="s">
        <v>76</v>
      </c>
      <c r="F44" s="33" t="s">
        <v>66</v>
      </c>
      <c r="G44" s="34">
        <v>54.88</v>
      </c>
      <c r="H44" s="35">
        <v>0</v>
      </c>
      <c r="I44" s="36">
        <f>ROUND(G44*H44,P4)</f>
        <v>0</v>
      </c>
      <c r="J44" s="33" t="s">
        <v>56</v>
      </c>
      <c r="O44" s="37">
        <f>I44*0.21</f>
        <v>0</v>
      </c>
      <c r="P44">
        <v>3</v>
      </c>
    </row>
    <row r="45" spans="1:16" x14ac:dyDescent="0.25">
      <c r="A45" s="30" t="s">
        <v>39</v>
      </c>
      <c r="B45" s="38"/>
      <c r="E45" s="41"/>
      <c r="J45" s="39"/>
    </row>
    <row r="46" spans="1:16" ht="30" x14ac:dyDescent="0.25">
      <c r="A46" s="30" t="s">
        <v>40</v>
      </c>
      <c r="B46" s="38"/>
      <c r="E46" s="40" t="s">
        <v>238</v>
      </c>
      <c r="J46" s="39"/>
    </row>
    <row r="47" spans="1:16" ht="30" x14ac:dyDescent="0.25">
      <c r="A47" s="30" t="s">
        <v>41</v>
      </c>
      <c r="B47" s="38"/>
      <c r="E47" s="32" t="s">
        <v>77</v>
      </c>
      <c r="J47" s="39"/>
    </row>
    <row r="48" spans="1:16" x14ac:dyDescent="0.25">
      <c r="A48" s="30" t="s">
        <v>36</v>
      </c>
      <c r="B48" s="30">
        <v>540</v>
      </c>
      <c r="C48" s="31" t="s">
        <v>239</v>
      </c>
      <c r="D48" s="30" t="s">
        <v>240</v>
      </c>
      <c r="E48" s="32" t="s">
        <v>241</v>
      </c>
      <c r="F48" s="33" t="s">
        <v>110</v>
      </c>
      <c r="G48" s="34">
        <v>57.17</v>
      </c>
      <c r="H48" s="35">
        <v>0</v>
      </c>
      <c r="I48" s="36">
        <f>ROUND(G48*H48,P4)</f>
        <v>0</v>
      </c>
      <c r="J48" s="33" t="s">
        <v>56</v>
      </c>
      <c r="O48" s="37">
        <f>I48*0.21</f>
        <v>0</v>
      </c>
      <c r="P48">
        <v>3</v>
      </c>
    </row>
    <row r="49" spans="1:16" x14ac:dyDescent="0.25">
      <c r="A49" s="30" t="s">
        <v>39</v>
      </c>
      <c r="B49" s="38"/>
      <c r="E49" s="41"/>
      <c r="J49" s="39"/>
    </row>
    <row r="50" spans="1:16" ht="30" x14ac:dyDescent="0.25">
      <c r="A50" s="30" t="s">
        <v>40</v>
      </c>
      <c r="B50" s="38"/>
      <c r="E50" s="40" t="s">
        <v>242</v>
      </c>
      <c r="J50" s="39"/>
    </row>
    <row r="51" spans="1:16" ht="90" x14ac:dyDescent="0.25">
      <c r="A51" s="30" t="s">
        <v>41</v>
      </c>
      <c r="B51" s="38"/>
      <c r="E51" s="32" t="s">
        <v>57</v>
      </c>
      <c r="J51" s="39"/>
    </row>
    <row r="52" spans="1:16" x14ac:dyDescent="0.25">
      <c r="A52" s="30" t="s">
        <v>36</v>
      </c>
      <c r="B52" s="30">
        <v>541</v>
      </c>
      <c r="C52" s="31" t="s">
        <v>243</v>
      </c>
      <c r="D52" s="30" t="s">
        <v>244</v>
      </c>
      <c r="E52" s="32" t="s">
        <v>245</v>
      </c>
      <c r="F52" s="33" t="s">
        <v>110</v>
      </c>
      <c r="G52" s="34">
        <v>57.17</v>
      </c>
      <c r="H52" s="35">
        <v>0</v>
      </c>
      <c r="I52" s="36">
        <f>ROUND(G52*H52,P4)</f>
        <v>0</v>
      </c>
      <c r="J52" s="33" t="s">
        <v>56</v>
      </c>
      <c r="O52" s="37">
        <f>I52*0.21</f>
        <v>0</v>
      </c>
      <c r="P52">
        <v>3</v>
      </c>
    </row>
    <row r="53" spans="1:16" x14ac:dyDescent="0.25">
      <c r="A53" s="30" t="s">
        <v>39</v>
      </c>
      <c r="B53" s="38"/>
      <c r="E53" s="41"/>
      <c r="J53" s="39"/>
    </row>
    <row r="54" spans="1:16" ht="30" x14ac:dyDescent="0.25">
      <c r="A54" s="30" t="s">
        <v>40</v>
      </c>
      <c r="B54" s="38"/>
      <c r="E54" s="40" t="s">
        <v>246</v>
      </c>
      <c r="J54" s="39"/>
    </row>
    <row r="55" spans="1:16" ht="90" x14ac:dyDescent="0.25">
      <c r="A55" s="30" t="s">
        <v>41</v>
      </c>
      <c r="B55" s="38"/>
      <c r="E55" s="32" t="s">
        <v>57</v>
      </c>
      <c r="J55" s="39"/>
    </row>
    <row r="56" spans="1:16" x14ac:dyDescent="0.25">
      <c r="A56" s="24" t="s">
        <v>33</v>
      </c>
      <c r="B56" s="25"/>
      <c r="C56" s="26" t="s">
        <v>78</v>
      </c>
      <c r="D56" s="27"/>
      <c r="E56" s="24" t="s">
        <v>79</v>
      </c>
      <c r="F56" s="27"/>
      <c r="G56" s="27"/>
      <c r="H56" s="27"/>
      <c r="I56" s="28">
        <f>SUMIFS(I57:I60,A57:A60,"P")</f>
        <v>0</v>
      </c>
      <c r="J56" s="29"/>
    </row>
    <row r="57" spans="1:16" x14ac:dyDescent="0.25">
      <c r="A57" s="30" t="s">
        <v>36</v>
      </c>
      <c r="B57" s="30">
        <v>76</v>
      </c>
      <c r="C57" s="31" t="s">
        <v>80</v>
      </c>
      <c r="D57" s="30" t="s">
        <v>81</v>
      </c>
      <c r="E57" s="32" t="s">
        <v>82</v>
      </c>
      <c r="F57" s="33" t="s">
        <v>46</v>
      </c>
      <c r="G57" s="34">
        <v>6.71</v>
      </c>
      <c r="H57" s="35">
        <v>0</v>
      </c>
      <c r="I57" s="36">
        <f>ROUND(G57*H57,P4)</f>
        <v>0</v>
      </c>
      <c r="J57" s="33" t="s">
        <v>56</v>
      </c>
      <c r="O57" s="37">
        <f>I57*0.21</f>
        <v>0</v>
      </c>
      <c r="P57">
        <v>3</v>
      </c>
    </row>
    <row r="58" spans="1:16" x14ac:dyDescent="0.25">
      <c r="A58" s="30" t="s">
        <v>39</v>
      </c>
      <c r="B58" s="38"/>
      <c r="E58" s="41" t="s">
        <v>37</v>
      </c>
      <c r="J58" s="39"/>
    </row>
    <row r="59" spans="1:16" ht="30" x14ac:dyDescent="0.25">
      <c r="A59" s="30" t="s">
        <v>40</v>
      </c>
      <c r="B59" s="38"/>
      <c r="E59" s="40" t="s">
        <v>247</v>
      </c>
      <c r="J59" s="39"/>
    </row>
    <row r="60" spans="1:16" ht="45" x14ac:dyDescent="0.25">
      <c r="A60" s="30" t="s">
        <v>41</v>
      </c>
      <c r="B60" s="38"/>
      <c r="E60" s="32" t="s">
        <v>83</v>
      </c>
      <c r="J60" s="39"/>
    </row>
    <row r="61" spans="1:16" x14ac:dyDescent="0.25">
      <c r="A61" s="24" t="s">
        <v>33</v>
      </c>
      <c r="B61" s="25"/>
      <c r="C61" s="26" t="s">
        <v>84</v>
      </c>
      <c r="D61" s="27"/>
      <c r="E61" s="24" t="s">
        <v>85</v>
      </c>
      <c r="F61" s="27"/>
      <c r="G61" s="27"/>
      <c r="H61" s="27"/>
      <c r="I61" s="28">
        <f>SUMIFS(I62:I65,A62:A65,"P")</f>
        <v>0</v>
      </c>
      <c r="J61" s="29"/>
    </row>
    <row r="62" spans="1:16" x14ac:dyDescent="0.25">
      <c r="A62" s="30" t="s">
        <v>36</v>
      </c>
      <c r="B62" s="30">
        <v>80</v>
      </c>
      <c r="C62" s="31" t="s">
        <v>86</v>
      </c>
      <c r="D62" s="30" t="s">
        <v>44</v>
      </c>
      <c r="E62" s="32" t="s">
        <v>87</v>
      </c>
      <c r="F62" s="33" t="s">
        <v>46</v>
      </c>
      <c r="G62" s="34">
        <v>184.32900000000001</v>
      </c>
      <c r="H62" s="35">
        <v>0</v>
      </c>
      <c r="I62" s="36">
        <f>ROUND(G62*H62,P4)</f>
        <v>0</v>
      </c>
      <c r="J62" s="33" t="s">
        <v>56</v>
      </c>
      <c r="O62" s="37">
        <f>I62*0.21</f>
        <v>0</v>
      </c>
      <c r="P62">
        <v>3</v>
      </c>
    </row>
    <row r="63" spans="1:16" x14ac:dyDescent="0.25">
      <c r="A63" s="30" t="s">
        <v>39</v>
      </c>
      <c r="B63" s="38"/>
      <c r="E63" s="41" t="s">
        <v>37</v>
      </c>
      <c r="J63" s="39"/>
    </row>
    <row r="64" spans="1:16" ht="45" x14ac:dyDescent="0.25">
      <c r="A64" s="30" t="s">
        <v>40</v>
      </c>
      <c r="B64" s="38"/>
      <c r="E64" s="40" t="s">
        <v>248</v>
      </c>
      <c r="J64" s="39"/>
    </row>
    <row r="65" spans="1:16" ht="409.5" x14ac:dyDescent="0.25">
      <c r="A65" s="30" t="s">
        <v>41</v>
      </c>
      <c r="B65" s="38"/>
      <c r="E65" s="32" t="s">
        <v>88</v>
      </c>
      <c r="J65" s="39"/>
    </row>
    <row r="66" spans="1:16" x14ac:dyDescent="0.25">
      <c r="A66" s="24" t="s">
        <v>33</v>
      </c>
      <c r="B66" s="25"/>
      <c r="C66" s="26" t="s">
        <v>89</v>
      </c>
      <c r="D66" s="27"/>
      <c r="E66" s="24" t="s">
        <v>90</v>
      </c>
      <c r="F66" s="27"/>
      <c r="G66" s="27"/>
      <c r="H66" s="27"/>
      <c r="I66" s="28">
        <f>SUMIFS(I67:I70,A67:A70,"P")</f>
        <v>0</v>
      </c>
      <c r="J66" s="29"/>
    </row>
    <row r="67" spans="1:16" x14ac:dyDescent="0.25">
      <c r="A67" s="30" t="s">
        <v>36</v>
      </c>
      <c r="B67" s="30">
        <v>91</v>
      </c>
      <c r="C67" s="31" t="s">
        <v>91</v>
      </c>
      <c r="D67" s="30"/>
      <c r="E67" s="32" t="s">
        <v>92</v>
      </c>
      <c r="F67" s="33" t="s">
        <v>93</v>
      </c>
      <c r="G67" s="34">
        <v>4</v>
      </c>
      <c r="H67" s="35">
        <v>0</v>
      </c>
      <c r="I67" s="36">
        <f>ROUND(G67*H67,P4)</f>
        <v>0</v>
      </c>
      <c r="J67" s="33" t="s">
        <v>56</v>
      </c>
      <c r="O67" s="37">
        <f>I67*0.21</f>
        <v>0</v>
      </c>
      <c r="P67">
        <v>3</v>
      </c>
    </row>
    <row r="68" spans="1:16" x14ac:dyDescent="0.25">
      <c r="A68" s="30" t="s">
        <v>39</v>
      </c>
      <c r="B68" s="38"/>
      <c r="E68" s="32" t="s">
        <v>94</v>
      </c>
      <c r="J68" s="39"/>
    </row>
    <row r="69" spans="1:16" ht="30" x14ac:dyDescent="0.25">
      <c r="A69" s="30" t="s">
        <v>40</v>
      </c>
      <c r="B69" s="38"/>
      <c r="E69" s="40" t="s">
        <v>249</v>
      </c>
      <c r="J69" s="39"/>
    </row>
    <row r="70" spans="1:16" ht="90" x14ac:dyDescent="0.25">
      <c r="A70" s="30" t="s">
        <v>41</v>
      </c>
      <c r="B70" s="38"/>
      <c r="E70" s="32" t="s">
        <v>95</v>
      </c>
      <c r="J70" s="39"/>
    </row>
    <row r="71" spans="1:16" x14ac:dyDescent="0.25">
      <c r="A71" s="24" t="s">
        <v>33</v>
      </c>
      <c r="B71" s="25"/>
      <c r="C71" s="26" t="s">
        <v>96</v>
      </c>
      <c r="D71" s="27"/>
      <c r="E71" s="24" t="s">
        <v>97</v>
      </c>
      <c r="F71" s="27"/>
      <c r="G71" s="27"/>
      <c r="H71" s="27"/>
      <c r="I71" s="28">
        <f>SUMIFS(I72:I75,A72:A75,"P")</f>
        <v>0</v>
      </c>
      <c r="J71" s="29"/>
    </row>
    <row r="72" spans="1:16" x14ac:dyDescent="0.25">
      <c r="A72" s="30" t="s">
        <v>36</v>
      </c>
      <c r="B72" s="30">
        <v>94</v>
      </c>
      <c r="C72" s="31" t="s">
        <v>98</v>
      </c>
      <c r="D72" s="30" t="s">
        <v>44</v>
      </c>
      <c r="E72" s="32" t="s">
        <v>99</v>
      </c>
      <c r="F72" s="33" t="s">
        <v>46</v>
      </c>
      <c r="G72" s="34">
        <v>45.381999999999998</v>
      </c>
      <c r="H72" s="35">
        <v>0</v>
      </c>
      <c r="I72" s="36">
        <f>ROUND(G72*H72,P4)</f>
        <v>0</v>
      </c>
      <c r="J72" s="33" t="s">
        <v>56</v>
      </c>
      <c r="O72" s="37">
        <f>I72*0.21</f>
        <v>0</v>
      </c>
      <c r="P72">
        <v>3</v>
      </c>
    </row>
    <row r="73" spans="1:16" x14ac:dyDescent="0.25">
      <c r="A73" s="30" t="s">
        <v>39</v>
      </c>
      <c r="B73" s="38"/>
      <c r="E73" s="41" t="s">
        <v>37</v>
      </c>
      <c r="J73" s="39"/>
    </row>
    <row r="74" spans="1:16" ht="45" x14ac:dyDescent="0.25">
      <c r="A74" s="30" t="s">
        <v>40</v>
      </c>
      <c r="B74" s="38"/>
      <c r="E74" s="40" t="s">
        <v>250</v>
      </c>
      <c r="J74" s="39"/>
    </row>
    <row r="75" spans="1:16" ht="409.5" x14ac:dyDescent="0.25">
      <c r="A75" s="30" t="s">
        <v>41</v>
      </c>
      <c r="B75" s="38"/>
      <c r="E75" s="32" t="s">
        <v>100</v>
      </c>
      <c r="J75" s="39"/>
    </row>
    <row r="76" spans="1:16" x14ac:dyDescent="0.25">
      <c r="A76" s="24" t="s">
        <v>33</v>
      </c>
      <c r="B76" s="25"/>
      <c r="C76" s="26" t="s">
        <v>101</v>
      </c>
      <c r="D76" s="27"/>
      <c r="E76" s="24" t="s">
        <v>102</v>
      </c>
      <c r="F76" s="27"/>
      <c r="G76" s="27"/>
      <c r="H76" s="27"/>
      <c r="I76" s="28">
        <f>SUMIFS(I77:I80,A77:A80,"P")</f>
        <v>0</v>
      </c>
      <c r="J76" s="29"/>
    </row>
    <row r="77" spans="1:16" x14ac:dyDescent="0.25">
      <c r="A77" s="30" t="s">
        <v>36</v>
      </c>
      <c r="B77" s="30">
        <v>106</v>
      </c>
      <c r="C77" s="31" t="s">
        <v>103</v>
      </c>
      <c r="D77" s="30" t="s">
        <v>36</v>
      </c>
      <c r="E77" s="32" t="s">
        <v>104</v>
      </c>
      <c r="F77" s="33" t="s">
        <v>46</v>
      </c>
      <c r="G77" s="34">
        <v>17.59</v>
      </c>
      <c r="H77" s="35">
        <v>0</v>
      </c>
      <c r="I77" s="36">
        <f>ROUND(G77*H77,P4)</f>
        <v>0</v>
      </c>
      <c r="J77" s="33" t="s">
        <v>56</v>
      </c>
      <c r="O77" s="37">
        <f>I77*0.21</f>
        <v>0</v>
      </c>
      <c r="P77">
        <v>3</v>
      </c>
    </row>
    <row r="78" spans="1:16" x14ac:dyDescent="0.25">
      <c r="A78" s="30" t="s">
        <v>39</v>
      </c>
      <c r="B78" s="38"/>
      <c r="E78" s="41"/>
      <c r="J78" s="39"/>
    </row>
    <row r="79" spans="1:16" ht="30" x14ac:dyDescent="0.25">
      <c r="A79" s="30" t="s">
        <v>40</v>
      </c>
      <c r="B79" s="38"/>
      <c r="E79" s="40" t="s">
        <v>251</v>
      </c>
      <c r="J79" s="39"/>
    </row>
    <row r="80" spans="1:16" ht="409.5" x14ac:dyDescent="0.25">
      <c r="A80" s="30" t="s">
        <v>41</v>
      </c>
      <c r="B80" s="38"/>
      <c r="E80" s="32" t="s">
        <v>105</v>
      </c>
      <c r="J80" s="39"/>
    </row>
    <row r="81" spans="1:16" x14ac:dyDescent="0.25">
      <c r="A81" s="24" t="s">
        <v>33</v>
      </c>
      <c r="B81" s="25"/>
      <c r="C81" s="26" t="s">
        <v>106</v>
      </c>
      <c r="D81" s="27"/>
      <c r="E81" s="24" t="s">
        <v>107</v>
      </c>
      <c r="F81" s="27"/>
      <c r="G81" s="27"/>
      <c r="H81" s="27"/>
      <c r="I81" s="28">
        <f>SUMIFS(I82:I109,A82:A109,"P")</f>
        <v>0</v>
      </c>
      <c r="J81" s="29"/>
    </row>
    <row r="82" spans="1:16" x14ac:dyDescent="0.25">
      <c r="A82" s="30" t="s">
        <v>36</v>
      </c>
      <c r="B82" s="30">
        <v>108</v>
      </c>
      <c r="C82" s="31" t="s">
        <v>108</v>
      </c>
      <c r="D82" s="30" t="s">
        <v>37</v>
      </c>
      <c r="E82" s="32" t="s">
        <v>109</v>
      </c>
      <c r="F82" s="33" t="s">
        <v>110</v>
      </c>
      <c r="G82" s="34">
        <v>47.28</v>
      </c>
      <c r="H82" s="35">
        <v>0</v>
      </c>
      <c r="I82" s="36">
        <f>ROUND(G82*H82,P4)</f>
        <v>0</v>
      </c>
      <c r="J82" s="33" t="s">
        <v>56</v>
      </c>
      <c r="O82" s="37">
        <f>I82*0.21</f>
        <v>0</v>
      </c>
      <c r="P82">
        <v>3</v>
      </c>
    </row>
    <row r="83" spans="1:16" x14ac:dyDescent="0.25">
      <c r="A83" s="30" t="s">
        <v>39</v>
      </c>
      <c r="B83" s="38"/>
      <c r="E83" s="41"/>
      <c r="J83" s="39"/>
    </row>
    <row r="84" spans="1:16" x14ac:dyDescent="0.25">
      <c r="A84" s="30" t="s">
        <v>40</v>
      </c>
      <c r="B84" s="38"/>
      <c r="E84" s="40" t="s">
        <v>252</v>
      </c>
      <c r="J84" s="39"/>
    </row>
    <row r="85" spans="1:16" x14ac:dyDescent="0.25">
      <c r="A85" s="30" t="s">
        <v>41</v>
      </c>
      <c r="B85" s="38"/>
      <c r="E85" s="32" t="s">
        <v>111</v>
      </c>
      <c r="J85" s="39"/>
    </row>
    <row r="86" spans="1:16" x14ac:dyDescent="0.25">
      <c r="A86" s="30" t="s">
        <v>36</v>
      </c>
      <c r="B86" s="30">
        <v>109</v>
      </c>
      <c r="C86" s="31" t="s">
        <v>112</v>
      </c>
      <c r="D86" s="30"/>
      <c r="E86" s="32" t="s">
        <v>113</v>
      </c>
      <c r="F86" s="33" t="s">
        <v>110</v>
      </c>
      <c r="G86" s="34">
        <v>47.28</v>
      </c>
      <c r="H86" s="35">
        <v>0</v>
      </c>
      <c r="I86" s="36">
        <f>ROUND(G86*H86,P4)</f>
        <v>0</v>
      </c>
      <c r="J86" s="33" t="s">
        <v>56</v>
      </c>
      <c r="O86" s="37">
        <f>I86*0.21</f>
        <v>0</v>
      </c>
      <c r="P86">
        <v>3</v>
      </c>
    </row>
    <row r="87" spans="1:16" x14ac:dyDescent="0.25">
      <c r="A87" s="30" t="s">
        <v>39</v>
      </c>
      <c r="B87" s="38"/>
      <c r="E87" s="41"/>
      <c r="J87" s="39"/>
    </row>
    <row r="88" spans="1:16" ht="30" x14ac:dyDescent="0.25">
      <c r="A88" s="30" t="s">
        <v>40</v>
      </c>
      <c r="B88" s="38"/>
      <c r="E88" s="40" t="s">
        <v>253</v>
      </c>
      <c r="J88" s="39"/>
    </row>
    <row r="89" spans="1:16" ht="45" x14ac:dyDescent="0.25">
      <c r="A89" s="30" t="s">
        <v>41</v>
      </c>
      <c r="B89" s="38"/>
      <c r="E89" s="32" t="s">
        <v>114</v>
      </c>
      <c r="J89" s="39"/>
    </row>
    <row r="90" spans="1:16" x14ac:dyDescent="0.25">
      <c r="A90" s="30" t="s">
        <v>36</v>
      </c>
      <c r="B90" s="30">
        <v>110</v>
      </c>
      <c r="C90" s="31" t="s">
        <v>115</v>
      </c>
      <c r="D90" s="30" t="s">
        <v>37</v>
      </c>
      <c r="E90" s="32" t="s">
        <v>116</v>
      </c>
      <c r="F90" s="33" t="s">
        <v>110</v>
      </c>
      <c r="G90" s="34">
        <v>47.28</v>
      </c>
      <c r="H90" s="35">
        <v>0</v>
      </c>
      <c r="I90" s="36">
        <f>ROUND(G90*H90,P4)</f>
        <v>0</v>
      </c>
      <c r="J90" s="33" t="s">
        <v>56</v>
      </c>
      <c r="O90" s="37">
        <f>I90*0.21</f>
        <v>0</v>
      </c>
      <c r="P90">
        <v>3</v>
      </c>
    </row>
    <row r="91" spans="1:16" x14ac:dyDescent="0.25">
      <c r="A91" s="30" t="s">
        <v>39</v>
      </c>
      <c r="B91" s="38"/>
      <c r="E91" s="41"/>
      <c r="J91" s="39"/>
    </row>
    <row r="92" spans="1:16" ht="30" x14ac:dyDescent="0.25">
      <c r="A92" s="30" t="s">
        <v>40</v>
      </c>
      <c r="B92" s="38"/>
      <c r="E92" s="40" t="s">
        <v>254</v>
      </c>
      <c r="J92" s="39"/>
    </row>
    <row r="93" spans="1:16" ht="30" x14ac:dyDescent="0.25">
      <c r="A93" s="30" t="s">
        <v>41</v>
      </c>
      <c r="B93" s="38"/>
      <c r="E93" s="32" t="s">
        <v>117</v>
      </c>
      <c r="J93" s="39"/>
    </row>
    <row r="94" spans="1:16" x14ac:dyDescent="0.25">
      <c r="A94" s="30" t="s">
        <v>36</v>
      </c>
      <c r="B94" s="30">
        <v>111</v>
      </c>
      <c r="C94" s="31" t="s">
        <v>118</v>
      </c>
      <c r="D94" s="30" t="s">
        <v>37</v>
      </c>
      <c r="E94" s="32" t="s">
        <v>119</v>
      </c>
      <c r="F94" s="33" t="s">
        <v>110</v>
      </c>
      <c r="G94" s="34">
        <v>47.28</v>
      </c>
      <c r="H94" s="35">
        <v>0</v>
      </c>
      <c r="I94" s="36">
        <f>ROUND(G94*H94,P4)</f>
        <v>0</v>
      </c>
      <c r="J94" s="33" t="s">
        <v>56</v>
      </c>
      <c r="O94" s="37">
        <f>I94*0.21</f>
        <v>0</v>
      </c>
      <c r="P94">
        <v>3</v>
      </c>
    </row>
    <row r="95" spans="1:16" x14ac:dyDescent="0.25">
      <c r="A95" s="30" t="s">
        <v>39</v>
      </c>
      <c r="B95" s="38"/>
      <c r="E95" s="41"/>
      <c r="J95" s="39"/>
    </row>
    <row r="96" spans="1:16" x14ac:dyDescent="0.25">
      <c r="A96" s="30" t="s">
        <v>40</v>
      </c>
      <c r="B96" s="38"/>
      <c r="E96" s="40" t="s">
        <v>252</v>
      </c>
      <c r="J96" s="39"/>
    </row>
    <row r="97" spans="1:16" ht="60" x14ac:dyDescent="0.25">
      <c r="A97" s="30" t="s">
        <v>41</v>
      </c>
      <c r="B97" s="38"/>
      <c r="E97" s="32" t="s">
        <v>120</v>
      </c>
      <c r="J97" s="39"/>
    </row>
    <row r="98" spans="1:16" x14ac:dyDescent="0.25">
      <c r="A98" s="30" t="s">
        <v>36</v>
      </c>
      <c r="B98" s="30">
        <v>112</v>
      </c>
      <c r="C98" s="31" t="s">
        <v>121</v>
      </c>
      <c r="D98" s="30" t="s">
        <v>37</v>
      </c>
      <c r="E98" s="32" t="s">
        <v>122</v>
      </c>
      <c r="F98" s="33" t="s">
        <v>110</v>
      </c>
      <c r="G98" s="34">
        <v>47.28</v>
      </c>
      <c r="H98" s="35">
        <v>0</v>
      </c>
      <c r="I98" s="36">
        <f>ROUND(G98*H98,P4)</f>
        <v>0</v>
      </c>
      <c r="J98" s="33" t="s">
        <v>56</v>
      </c>
      <c r="O98" s="37">
        <f>I98*0.21</f>
        <v>0</v>
      </c>
      <c r="P98">
        <v>3</v>
      </c>
    </row>
    <row r="99" spans="1:16" x14ac:dyDescent="0.25">
      <c r="A99" s="30" t="s">
        <v>39</v>
      </c>
      <c r="B99" s="38"/>
      <c r="E99" s="41"/>
      <c r="J99" s="39"/>
    </row>
    <row r="100" spans="1:16" x14ac:dyDescent="0.25">
      <c r="A100" s="30" t="s">
        <v>40</v>
      </c>
      <c r="B100" s="38"/>
      <c r="E100" s="40" t="s">
        <v>252</v>
      </c>
      <c r="J100" s="39"/>
    </row>
    <row r="101" spans="1:16" ht="60" x14ac:dyDescent="0.25">
      <c r="A101" s="30" t="s">
        <v>41</v>
      </c>
      <c r="B101" s="38"/>
      <c r="E101" s="32" t="s">
        <v>123</v>
      </c>
      <c r="J101" s="39"/>
    </row>
    <row r="102" spans="1:16" x14ac:dyDescent="0.25">
      <c r="A102" s="30" t="s">
        <v>36</v>
      </c>
      <c r="B102" s="30">
        <v>113</v>
      </c>
      <c r="C102" s="31" t="s">
        <v>124</v>
      </c>
      <c r="D102" s="30" t="s">
        <v>37</v>
      </c>
      <c r="E102" s="32" t="s">
        <v>125</v>
      </c>
      <c r="F102" s="33" t="s">
        <v>110</v>
      </c>
      <c r="G102" s="34">
        <v>47.28</v>
      </c>
      <c r="H102" s="35">
        <v>0</v>
      </c>
      <c r="I102" s="36">
        <f>ROUND(G102*H102,P4)</f>
        <v>0</v>
      </c>
      <c r="J102" s="33" t="s">
        <v>56</v>
      </c>
      <c r="O102" s="37">
        <f>I102*0.21</f>
        <v>0</v>
      </c>
      <c r="P102">
        <v>3</v>
      </c>
    </row>
    <row r="103" spans="1:16" x14ac:dyDescent="0.25">
      <c r="A103" s="30" t="s">
        <v>39</v>
      </c>
      <c r="B103" s="38"/>
      <c r="E103" s="41"/>
      <c r="J103" s="39"/>
    </row>
    <row r="104" spans="1:16" x14ac:dyDescent="0.25">
      <c r="A104" s="30" t="s">
        <v>40</v>
      </c>
      <c r="B104" s="38"/>
      <c r="E104" s="40" t="s">
        <v>252</v>
      </c>
      <c r="J104" s="39"/>
    </row>
    <row r="105" spans="1:16" ht="45" x14ac:dyDescent="0.25">
      <c r="A105" s="30" t="s">
        <v>41</v>
      </c>
      <c r="B105" s="38"/>
      <c r="E105" s="32" t="s">
        <v>126</v>
      </c>
      <c r="J105" s="39"/>
    </row>
    <row r="106" spans="1:16" x14ac:dyDescent="0.25">
      <c r="A106" s="30" t="s">
        <v>36</v>
      </c>
      <c r="B106" s="30">
        <v>114</v>
      </c>
      <c r="C106" s="31" t="s">
        <v>127</v>
      </c>
      <c r="D106" s="30" t="s">
        <v>37</v>
      </c>
      <c r="E106" s="32" t="s">
        <v>128</v>
      </c>
      <c r="F106" s="33" t="s">
        <v>46</v>
      </c>
      <c r="G106" s="34">
        <v>3.782</v>
      </c>
      <c r="H106" s="35">
        <v>0</v>
      </c>
      <c r="I106" s="36">
        <f>ROUND(G106*H106,P4)</f>
        <v>0</v>
      </c>
      <c r="J106" s="33" t="s">
        <v>56</v>
      </c>
      <c r="O106" s="37">
        <f>I106*0.21</f>
        <v>0</v>
      </c>
      <c r="P106">
        <v>3</v>
      </c>
    </row>
    <row r="107" spans="1:16" x14ac:dyDescent="0.25">
      <c r="A107" s="30" t="s">
        <v>39</v>
      </c>
      <c r="B107" s="38"/>
      <c r="E107" s="32" t="s">
        <v>129</v>
      </c>
      <c r="J107" s="39"/>
    </row>
    <row r="108" spans="1:16" x14ac:dyDescent="0.25">
      <c r="A108" s="30" t="s">
        <v>40</v>
      </c>
      <c r="B108" s="38"/>
      <c r="E108" s="40" t="s">
        <v>255</v>
      </c>
      <c r="J108" s="39"/>
    </row>
    <row r="109" spans="1:16" ht="45" x14ac:dyDescent="0.25">
      <c r="A109" s="30" t="s">
        <v>41</v>
      </c>
      <c r="B109" s="38"/>
      <c r="E109" s="32" t="s">
        <v>130</v>
      </c>
      <c r="J109" s="39"/>
    </row>
    <row r="110" spans="1:16" x14ac:dyDescent="0.25">
      <c r="A110" s="24" t="s">
        <v>33</v>
      </c>
      <c r="B110" s="25"/>
      <c r="C110" s="26" t="s">
        <v>131</v>
      </c>
      <c r="D110" s="27"/>
      <c r="E110" s="24" t="s">
        <v>132</v>
      </c>
      <c r="F110" s="27"/>
      <c r="G110" s="27"/>
      <c r="H110" s="27"/>
      <c r="I110" s="28">
        <f>SUMIFS(I111:I114,A111:A114,"P")</f>
        <v>0</v>
      </c>
      <c r="J110" s="29"/>
    </row>
    <row r="111" spans="1:16" x14ac:dyDescent="0.25">
      <c r="A111" s="30" t="s">
        <v>36</v>
      </c>
      <c r="B111" s="30">
        <v>115</v>
      </c>
      <c r="C111" s="31" t="s">
        <v>133</v>
      </c>
      <c r="D111" s="30" t="s">
        <v>37</v>
      </c>
      <c r="E111" s="32" t="s">
        <v>134</v>
      </c>
      <c r="F111" s="33" t="s">
        <v>110</v>
      </c>
      <c r="G111" s="34">
        <v>989.58500000000004</v>
      </c>
      <c r="H111" s="35">
        <v>0</v>
      </c>
      <c r="I111" s="36">
        <f>ROUND(G111*H111,P4)</f>
        <v>0</v>
      </c>
      <c r="J111" s="33" t="s">
        <v>56</v>
      </c>
      <c r="O111" s="37">
        <f>I111*0.21</f>
        <v>0</v>
      </c>
      <c r="P111">
        <v>3</v>
      </c>
    </row>
    <row r="112" spans="1:16" x14ac:dyDescent="0.25">
      <c r="A112" s="30" t="s">
        <v>39</v>
      </c>
      <c r="B112" s="38"/>
      <c r="E112" s="41"/>
      <c r="J112" s="39"/>
    </row>
    <row r="113" spans="1:16" ht="60" x14ac:dyDescent="0.25">
      <c r="A113" s="30" t="s">
        <v>40</v>
      </c>
      <c r="B113" s="38"/>
      <c r="E113" s="40" t="s">
        <v>256</v>
      </c>
      <c r="J113" s="39"/>
    </row>
    <row r="114" spans="1:16" ht="30" x14ac:dyDescent="0.25">
      <c r="A114" s="30" t="s">
        <v>41</v>
      </c>
      <c r="B114" s="38"/>
      <c r="E114" s="32" t="s">
        <v>135</v>
      </c>
      <c r="J114" s="39"/>
    </row>
    <row r="115" spans="1:16" x14ac:dyDescent="0.25">
      <c r="A115" s="24" t="s">
        <v>33</v>
      </c>
      <c r="B115" s="25"/>
      <c r="C115" s="26" t="s">
        <v>136</v>
      </c>
      <c r="D115" s="27"/>
      <c r="E115" s="24" t="s">
        <v>137</v>
      </c>
      <c r="F115" s="27"/>
      <c r="G115" s="27"/>
      <c r="H115" s="27"/>
      <c r="I115" s="28">
        <f>SUMIFS(I116:I119,A116:A119,"P")</f>
        <v>0</v>
      </c>
      <c r="J115" s="29"/>
    </row>
    <row r="116" spans="1:16" x14ac:dyDescent="0.25">
      <c r="A116" s="30" t="s">
        <v>36</v>
      </c>
      <c r="B116" s="30">
        <v>125</v>
      </c>
      <c r="C116" s="31" t="s">
        <v>138</v>
      </c>
      <c r="D116" s="30" t="s">
        <v>37</v>
      </c>
      <c r="E116" s="32" t="s">
        <v>139</v>
      </c>
      <c r="F116" s="33" t="s">
        <v>46</v>
      </c>
      <c r="G116" s="34">
        <v>121.458</v>
      </c>
      <c r="H116" s="35">
        <v>0</v>
      </c>
      <c r="I116" s="36">
        <f>ROUND(G116*H116,P4)</f>
        <v>0</v>
      </c>
      <c r="J116" s="33" t="s">
        <v>56</v>
      </c>
      <c r="O116" s="37">
        <f>I116*0.21</f>
        <v>0</v>
      </c>
      <c r="P116">
        <v>3</v>
      </c>
    </row>
    <row r="117" spans="1:16" x14ac:dyDescent="0.25">
      <c r="A117" s="30" t="s">
        <v>39</v>
      </c>
      <c r="B117" s="38"/>
      <c r="E117" s="32" t="s">
        <v>140</v>
      </c>
      <c r="J117" s="39"/>
    </row>
    <row r="118" spans="1:16" ht="45" x14ac:dyDescent="0.25">
      <c r="A118" s="30" t="s">
        <v>40</v>
      </c>
      <c r="B118" s="38"/>
      <c r="E118" s="40" t="s">
        <v>257</v>
      </c>
      <c r="J118" s="39"/>
    </row>
    <row r="119" spans="1:16" ht="60" x14ac:dyDescent="0.25">
      <c r="A119" s="30" t="s">
        <v>41</v>
      </c>
      <c r="B119" s="38"/>
      <c r="E119" s="32" t="s">
        <v>141</v>
      </c>
      <c r="J119" s="39"/>
    </row>
    <row r="120" spans="1:16" x14ac:dyDescent="0.25">
      <c r="A120" s="24" t="s">
        <v>33</v>
      </c>
      <c r="B120" s="25"/>
      <c r="C120" s="26" t="s">
        <v>142</v>
      </c>
      <c r="D120" s="27"/>
      <c r="E120" s="24" t="s">
        <v>143</v>
      </c>
      <c r="F120" s="27"/>
      <c r="G120" s="27"/>
      <c r="H120" s="27"/>
      <c r="I120" s="28">
        <f>SUMIFS(I121:I124,A121:A124,"P")</f>
        <v>0</v>
      </c>
      <c r="J120" s="29"/>
    </row>
    <row r="121" spans="1:16" x14ac:dyDescent="0.25">
      <c r="A121" s="30" t="s">
        <v>36</v>
      </c>
      <c r="B121" s="30">
        <v>539</v>
      </c>
      <c r="C121" s="31" t="s">
        <v>144</v>
      </c>
      <c r="D121" s="30" t="s">
        <v>37</v>
      </c>
      <c r="E121" s="32" t="s">
        <v>145</v>
      </c>
      <c r="F121" s="33" t="s">
        <v>110</v>
      </c>
      <c r="G121" s="34">
        <v>748.81</v>
      </c>
      <c r="H121" s="35">
        <v>0</v>
      </c>
      <c r="I121" s="36">
        <f>ROUND(G121*H121,P4)</f>
        <v>0</v>
      </c>
      <c r="J121" s="33" t="s">
        <v>56</v>
      </c>
      <c r="O121" s="37">
        <f>I121*0.21</f>
        <v>0</v>
      </c>
      <c r="P121">
        <v>3</v>
      </c>
    </row>
    <row r="122" spans="1:16" x14ac:dyDescent="0.25">
      <c r="A122" s="30" t="s">
        <v>39</v>
      </c>
      <c r="B122" s="38"/>
      <c r="E122" s="32" t="s">
        <v>146</v>
      </c>
      <c r="J122" s="39"/>
    </row>
    <row r="123" spans="1:16" ht="60" x14ac:dyDescent="0.25">
      <c r="A123" s="30" t="s">
        <v>40</v>
      </c>
      <c r="B123" s="38"/>
      <c r="E123" s="40" t="s">
        <v>258</v>
      </c>
      <c r="J123" s="39"/>
    </row>
    <row r="124" spans="1:16" ht="150" x14ac:dyDescent="0.25">
      <c r="A124" s="30" t="s">
        <v>41</v>
      </c>
      <c r="B124" s="38"/>
      <c r="E124" s="32" t="s">
        <v>147</v>
      </c>
      <c r="J124" s="39"/>
    </row>
    <row r="125" spans="1:16" x14ac:dyDescent="0.25">
      <c r="A125" s="24" t="s">
        <v>33</v>
      </c>
      <c r="B125" s="25"/>
      <c r="C125" s="26" t="s">
        <v>148</v>
      </c>
      <c r="D125" s="27"/>
      <c r="E125" s="24" t="s">
        <v>149</v>
      </c>
      <c r="F125" s="27"/>
      <c r="G125" s="27"/>
      <c r="H125" s="27"/>
      <c r="I125" s="28">
        <f>SUMIFS(I126:I133,A126:A133,"P")</f>
        <v>0</v>
      </c>
      <c r="J125" s="29"/>
    </row>
    <row r="126" spans="1:16" x14ac:dyDescent="0.25">
      <c r="A126" s="30" t="s">
        <v>36</v>
      </c>
      <c r="B126" s="30">
        <v>175</v>
      </c>
      <c r="C126" s="31" t="s">
        <v>150</v>
      </c>
      <c r="D126" s="30" t="s">
        <v>151</v>
      </c>
      <c r="E126" s="32" t="s">
        <v>152</v>
      </c>
      <c r="F126" s="33" t="s">
        <v>110</v>
      </c>
      <c r="G126" s="34">
        <v>652.38</v>
      </c>
      <c r="H126" s="35">
        <v>0</v>
      </c>
      <c r="I126" s="36">
        <f>ROUND(G126*H126,P4)</f>
        <v>0</v>
      </c>
      <c r="J126" s="33" t="s">
        <v>56</v>
      </c>
      <c r="O126" s="37">
        <f>I126*0.21</f>
        <v>0</v>
      </c>
      <c r="P126">
        <v>3</v>
      </c>
    </row>
    <row r="127" spans="1:16" x14ac:dyDescent="0.25">
      <c r="A127" s="30" t="s">
        <v>39</v>
      </c>
      <c r="B127" s="38"/>
      <c r="E127" s="41"/>
      <c r="J127" s="39"/>
    </row>
    <row r="128" spans="1:16" ht="30" x14ac:dyDescent="0.25">
      <c r="A128" s="30" t="s">
        <v>40</v>
      </c>
      <c r="B128" s="38"/>
      <c r="E128" s="40" t="s">
        <v>259</v>
      </c>
      <c r="J128" s="39"/>
    </row>
    <row r="129" spans="1:16" ht="60" x14ac:dyDescent="0.25">
      <c r="A129" s="30" t="s">
        <v>41</v>
      </c>
      <c r="B129" s="38"/>
      <c r="E129" s="32" t="s">
        <v>153</v>
      </c>
      <c r="J129" s="39"/>
    </row>
    <row r="130" spans="1:16" x14ac:dyDescent="0.25">
      <c r="A130" s="30" t="s">
        <v>36</v>
      </c>
      <c r="B130" s="30">
        <v>176</v>
      </c>
      <c r="C130" s="31" t="s">
        <v>154</v>
      </c>
      <c r="D130" s="30" t="s">
        <v>37</v>
      </c>
      <c r="E130" s="32" t="s">
        <v>155</v>
      </c>
      <c r="F130" s="33" t="s">
        <v>110</v>
      </c>
      <c r="G130" s="34">
        <v>38.96</v>
      </c>
      <c r="H130" s="35">
        <v>0</v>
      </c>
      <c r="I130" s="36">
        <f>ROUND(G130*H130,P4)</f>
        <v>0</v>
      </c>
      <c r="J130" s="33" t="s">
        <v>56</v>
      </c>
      <c r="O130" s="37">
        <f>I130*0.21</f>
        <v>0</v>
      </c>
      <c r="P130">
        <v>3</v>
      </c>
    </row>
    <row r="131" spans="1:16" x14ac:dyDescent="0.25">
      <c r="A131" s="30" t="s">
        <v>39</v>
      </c>
      <c r="B131" s="38"/>
      <c r="E131" s="41"/>
      <c r="J131" s="39"/>
    </row>
    <row r="132" spans="1:16" ht="30" x14ac:dyDescent="0.25">
      <c r="A132" s="30" t="s">
        <v>40</v>
      </c>
      <c r="B132" s="38"/>
      <c r="E132" s="40" t="s">
        <v>260</v>
      </c>
      <c r="J132" s="39"/>
    </row>
    <row r="133" spans="1:16" ht="60" x14ac:dyDescent="0.25">
      <c r="A133" s="30" t="s">
        <v>41</v>
      </c>
      <c r="B133" s="38"/>
      <c r="E133" s="32" t="s">
        <v>153</v>
      </c>
      <c r="J133" s="39"/>
    </row>
    <row r="134" spans="1:16" x14ac:dyDescent="0.25">
      <c r="A134" s="24" t="s">
        <v>33</v>
      </c>
      <c r="B134" s="25"/>
      <c r="C134" s="26" t="s">
        <v>156</v>
      </c>
      <c r="D134" s="27"/>
      <c r="E134" s="24" t="s">
        <v>157</v>
      </c>
      <c r="F134" s="27"/>
      <c r="G134" s="27"/>
      <c r="H134" s="27"/>
      <c r="I134" s="28">
        <f>SUMIFS(I135:I142,A135:A142,"P")</f>
        <v>0</v>
      </c>
      <c r="J134" s="29"/>
    </row>
    <row r="135" spans="1:16" x14ac:dyDescent="0.25">
      <c r="A135" s="30" t="s">
        <v>36</v>
      </c>
      <c r="B135" s="30">
        <v>187</v>
      </c>
      <c r="C135" s="31" t="s">
        <v>158</v>
      </c>
      <c r="D135" s="30" t="s">
        <v>37</v>
      </c>
      <c r="E135" s="32" t="s">
        <v>159</v>
      </c>
      <c r="F135" s="33" t="s">
        <v>110</v>
      </c>
      <c r="G135" s="34">
        <v>57.47</v>
      </c>
      <c r="H135" s="35">
        <v>0</v>
      </c>
      <c r="I135" s="36">
        <f>ROUND(G135*H135,P4)</f>
        <v>0</v>
      </c>
      <c r="J135" s="33" t="s">
        <v>56</v>
      </c>
      <c r="O135" s="37">
        <f>I135*0.21</f>
        <v>0</v>
      </c>
      <c r="P135">
        <v>3</v>
      </c>
    </row>
    <row r="136" spans="1:16" x14ac:dyDescent="0.25">
      <c r="A136" s="30" t="s">
        <v>39</v>
      </c>
      <c r="B136" s="38"/>
      <c r="E136" s="41"/>
      <c r="J136" s="39"/>
    </row>
    <row r="137" spans="1:16" ht="30" x14ac:dyDescent="0.25">
      <c r="A137" s="30" t="s">
        <v>40</v>
      </c>
      <c r="B137" s="38"/>
      <c r="E137" s="40" t="s">
        <v>261</v>
      </c>
      <c r="J137" s="39"/>
    </row>
    <row r="138" spans="1:16" ht="75" x14ac:dyDescent="0.25">
      <c r="A138" s="30" t="s">
        <v>41</v>
      </c>
      <c r="B138" s="38"/>
      <c r="E138" s="32" t="s">
        <v>160</v>
      </c>
      <c r="J138" s="39"/>
    </row>
    <row r="139" spans="1:16" x14ac:dyDescent="0.25">
      <c r="A139" s="30" t="s">
        <v>36</v>
      </c>
      <c r="B139" s="30">
        <v>188</v>
      </c>
      <c r="C139" s="31" t="s">
        <v>161</v>
      </c>
      <c r="D139" s="30" t="s">
        <v>37</v>
      </c>
      <c r="E139" s="32" t="s">
        <v>162</v>
      </c>
      <c r="F139" s="33" t="s">
        <v>110</v>
      </c>
      <c r="G139" s="34">
        <v>57.47</v>
      </c>
      <c r="H139" s="35">
        <v>0</v>
      </c>
      <c r="I139" s="36">
        <f>ROUND(G139*H139,P4)</f>
        <v>0</v>
      </c>
      <c r="J139" s="33" t="s">
        <v>56</v>
      </c>
      <c r="O139" s="37">
        <f>I139*0.21</f>
        <v>0</v>
      </c>
      <c r="P139">
        <v>3</v>
      </c>
    </row>
    <row r="140" spans="1:16" x14ac:dyDescent="0.25">
      <c r="A140" s="30" t="s">
        <v>39</v>
      </c>
      <c r="B140" s="38"/>
      <c r="E140" s="41" t="s">
        <v>37</v>
      </c>
      <c r="J140" s="39"/>
    </row>
    <row r="141" spans="1:16" ht="30" x14ac:dyDescent="0.25">
      <c r="A141" s="30" t="s">
        <v>40</v>
      </c>
      <c r="B141" s="38"/>
      <c r="E141" s="40" t="s">
        <v>262</v>
      </c>
      <c r="J141" s="39"/>
    </row>
    <row r="142" spans="1:16" ht="75" x14ac:dyDescent="0.25">
      <c r="A142" s="30" t="s">
        <v>41</v>
      </c>
      <c r="B142" s="38"/>
      <c r="E142" s="32" t="s">
        <v>160</v>
      </c>
      <c r="J142" s="39"/>
    </row>
    <row r="143" spans="1:16" x14ac:dyDescent="0.25">
      <c r="A143" s="24" t="s">
        <v>33</v>
      </c>
      <c r="B143" s="25"/>
      <c r="C143" s="26" t="s">
        <v>163</v>
      </c>
      <c r="D143" s="27"/>
      <c r="E143" s="24" t="s">
        <v>164</v>
      </c>
      <c r="F143" s="27"/>
      <c r="G143" s="27"/>
      <c r="H143" s="27"/>
      <c r="I143" s="28">
        <f>SUMIFS(I144:I151,A144:A151,"P")</f>
        <v>0</v>
      </c>
      <c r="J143" s="29"/>
    </row>
    <row r="144" spans="1:16" x14ac:dyDescent="0.25">
      <c r="A144" s="30" t="s">
        <v>36</v>
      </c>
      <c r="B144" s="30">
        <v>192</v>
      </c>
      <c r="C144" s="31" t="s">
        <v>165</v>
      </c>
      <c r="D144" s="30" t="s">
        <v>37</v>
      </c>
      <c r="E144" s="32" t="s">
        <v>166</v>
      </c>
      <c r="F144" s="33" t="s">
        <v>110</v>
      </c>
      <c r="G144" s="34">
        <v>57.47</v>
      </c>
      <c r="H144" s="35">
        <v>0</v>
      </c>
      <c r="I144" s="36">
        <f>ROUND(G144*H144,P4)</f>
        <v>0</v>
      </c>
      <c r="J144" s="33" t="s">
        <v>56</v>
      </c>
      <c r="O144" s="37">
        <f>I144*0.21</f>
        <v>0</v>
      </c>
      <c r="P144">
        <v>3</v>
      </c>
    </row>
    <row r="145" spans="1:16" x14ac:dyDescent="0.25">
      <c r="A145" s="30" t="s">
        <v>39</v>
      </c>
      <c r="B145" s="38"/>
      <c r="E145" s="32" t="s">
        <v>167</v>
      </c>
      <c r="J145" s="39"/>
    </row>
    <row r="146" spans="1:16" ht="30" x14ac:dyDescent="0.25">
      <c r="A146" s="30" t="s">
        <v>40</v>
      </c>
      <c r="B146" s="38"/>
      <c r="E146" s="40" t="s">
        <v>263</v>
      </c>
      <c r="J146" s="39"/>
    </row>
    <row r="147" spans="1:16" ht="165" x14ac:dyDescent="0.25">
      <c r="A147" s="30" t="s">
        <v>41</v>
      </c>
      <c r="B147" s="38"/>
      <c r="E147" s="32" t="s">
        <v>168</v>
      </c>
      <c r="J147" s="39"/>
    </row>
    <row r="148" spans="1:16" x14ac:dyDescent="0.25">
      <c r="A148" s="30" t="s">
        <v>36</v>
      </c>
      <c r="B148" s="30">
        <v>200</v>
      </c>
      <c r="C148" s="31" t="s">
        <v>264</v>
      </c>
      <c r="D148" s="30" t="s">
        <v>37</v>
      </c>
      <c r="E148" s="32" t="s">
        <v>265</v>
      </c>
      <c r="F148" s="33" t="s">
        <v>110</v>
      </c>
      <c r="G148" s="34">
        <v>57.47</v>
      </c>
      <c r="H148" s="35">
        <v>0</v>
      </c>
      <c r="I148" s="36">
        <f>ROUND(G148*H148,P4)</f>
        <v>0</v>
      </c>
      <c r="J148" s="33" t="s">
        <v>56</v>
      </c>
      <c r="O148" s="37">
        <f>I148*0.21</f>
        <v>0</v>
      </c>
      <c r="P148">
        <v>3</v>
      </c>
    </row>
    <row r="149" spans="1:16" x14ac:dyDescent="0.25">
      <c r="A149" s="30" t="s">
        <v>39</v>
      </c>
      <c r="B149" s="38"/>
      <c r="E149" s="32" t="s">
        <v>169</v>
      </c>
      <c r="J149" s="39"/>
    </row>
    <row r="150" spans="1:16" ht="30" x14ac:dyDescent="0.25">
      <c r="A150" s="30" t="s">
        <v>40</v>
      </c>
      <c r="B150" s="38"/>
      <c r="E150" s="40" t="s">
        <v>262</v>
      </c>
      <c r="J150" s="39"/>
    </row>
    <row r="151" spans="1:16" ht="165" x14ac:dyDescent="0.25">
      <c r="A151" s="30" t="s">
        <v>41</v>
      </c>
      <c r="B151" s="38"/>
      <c r="E151" s="32" t="s">
        <v>168</v>
      </c>
      <c r="J151" s="39"/>
    </row>
    <row r="152" spans="1:16" x14ac:dyDescent="0.25">
      <c r="A152" s="24" t="s">
        <v>33</v>
      </c>
      <c r="B152" s="25"/>
      <c r="C152" s="26" t="s">
        <v>170</v>
      </c>
      <c r="D152" s="27"/>
      <c r="E152" s="24" t="s">
        <v>171</v>
      </c>
      <c r="F152" s="27"/>
      <c r="G152" s="27"/>
      <c r="H152" s="27"/>
      <c r="I152" s="28">
        <f>SUMIFS(I153:I160,A153:A160,"P")</f>
        <v>0</v>
      </c>
      <c r="J152" s="29"/>
    </row>
    <row r="153" spans="1:16" ht="30" x14ac:dyDescent="0.25">
      <c r="A153" s="30" t="s">
        <v>36</v>
      </c>
      <c r="B153" s="30">
        <v>228</v>
      </c>
      <c r="C153" s="31" t="s">
        <v>174</v>
      </c>
      <c r="D153" s="30" t="s">
        <v>175</v>
      </c>
      <c r="E153" s="32" t="s">
        <v>176</v>
      </c>
      <c r="F153" s="33" t="s">
        <v>110</v>
      </c>
      <c r="G153" s="34">
        <v>12.13</v>
      </c>
      <c r="H153" s="35">
        <v>0</v>
      </c>
      <c r="I153" s="36">
        <f>ROUND(G153*H153,P4)</f>
        <v>0</v>
      </c>
      <c r="J153" s="33" t="s">
        <v>56</v>
      </c>
      <c r="O153" s="37">
        <f>I153*0.21</f>
        <v>0</v>
      </c>
      <c r="P153">
        <v>3</v>
      </c>
    </row>
    <row r="154" spans="1:16" ht="75" x14ac:dyDescent="0.25">
      <c r="A154" s="30" t="s">
        <v>39</v>
      </c>
      <c r="B154" s="38"/>
      <c r="E154" s="32" t="s">
        <v>172</v>
      </c>
      <c r="J154" s="39"/>
    </row>
    <row r="155" spans="1:16" ht="45" x14ac:dyDescent="0.25">
      <c r="A155" s="30" t="s">
        <v>40</v>
      </c>
      <c r="B155" s="38"/>
      <c r="E155" s="40" t="s">
        <v>266</v>
      </c>
      <c r="J155" s="39"/>
    </row>
    <row r="156" spans="1:16" ht="195" x14ac:dyDescent="0.25">
      <c r="A156" s="30" t="s">
        <v>41</v>
      </c>
      <c r="B156" s="38"/>
      <c r="E156" s="32" t="s">
        <v>173</v>
      </c>
      <c r="J156" s="39"/>
    </row>
    <row r="157" spans="1:16" ht="30" x14ac:dyDescent="0.25">
      <c r="A157" s="30" t="s">
        <v>36</v>
      </c>
      <c r="B157" s="30">
        <v>532</v>
      </c>
      <c r="C157" s="31" t="s">
        <v>177</v>
      </c>
      <c r="D157" s="30" t="s">
        <v>178</v>
      </c>
      <c r="E157" s="32" t="s">
        <v>179</v>
      </c>
      <c r="F157" s="33" t="s">
        <v>110</v>
      </c>
      <c r="G157" s="34">
        <v>679.21</v>
      </c>
      <c r="H157" s="35">
        <v>0</v>
      </c>
      <c r="I157" s="36">
        <f>ROUND(G157*H157,P4)</f>
        <v>0</v>
      </c>
      <c r="J157" s="33" t="s">
        <v>56</v>
      </c>
      <c r="O157" s="37">
        <f>I157*0.21</f>
        <v>0</v>
      </c>
      <c r="P157">
        <v>3</v>
      </c>
    </row>
    <row r="158" spans="1:16" x14ac:dyDescent="0.25">
      <c r="A158" s="30" t="s">
        <v>39</v>
      </c>
      <c r="B158" s="38"/>
      <c r="E158" s="41" t="s">
        <v>37</v>
      </c>
      <c r="J158" s="39"/>
    </row>
    <row r="159" spans="1:16" ht="45" x14ac:dyDescent="0.25">
      <c r="A159" s="30" t="s">
        <v>40</v>
      </c>
      <c r="B159" s="38"/>
      <c r="E159" s="40" t="s">
        <v>267</v>
      </c>
      <c r="J159" s="39"/>
    </row>
    <row r="160" spans="1:16" ht="195" x14ac:dyDescent="0.25">
      <c r="A160" s="30" t="s">
        <v>41</v>
      </c>
      <c r="B160" s="38"/>
      <c r="E160" s="32" t="s">
        <v>173</v>
      </c>
      <c r="J160" s="39"/>
    </row>
    <row r="161" spans="1:16" x14ac:dyDescent="0.25">
      <c r="A161" s="24" t="s">
        <v>33</v>
      </c>
      <c r="B161" s="25"/>
      <c r="C161" s="26" t="s">
        <v>180</v>
      </c>
      <c r="D161" s="27"/>
      <c r="E161" s="24" t="s">
        <v>181</v>
      </c>
      <c r="F161" s="27"/>
      <c r="G161" s="27"/>
      <c r="H161" s="27"/>
      <c r="I161" s="28">
        <f>SUMIFS(I162:I169,A162:A169,"P")</f>
        <v>0</v>
      </c>
      <c r="J161" s="29"/>
    </row>
    <row r="162" spans="1:16" x14ac:dyDescent="0.25">
      <c r="A162" s="30" t="s">
        <v>36</v>
      </c>
      <c r="B162" s="30">
        <v>237</v>
      </c>
      <c r="C162" s="31" t="s">
        <v>268</v>
      </c>
      <c r="D162" s="30" t="s">
        <v>37</v>
      </c>
      <c r="E162" s="32" t="s">
        <v>269</v>
      </c>
      <c r="F162" s="33" t="s">
        <v>110</v>
      </c>
      <c r="G162" s="34">
        <v>14.22</v>
      </c>
      <c r="H162" s="35">
        <v>0</v>
      </c>
      <c r="I162" s="36">
        <f>ROUND(G162*H162,P4)</f>
        <v>0</v>
      </c>
      <c r="J162" s="33" t="s">
        <v>56</v>
      </c>
      <c r="O162" s="37">
        <f>I162*0.21</f>
        <v>0</v>
      </c>
      <c r="P162">
        <v>3</v>
      </c>
    </row>
    <row r="163" spans="1:16" x14ac:dyDescent="0.25">
      <c r="A163" s="30" t="s">
        <v>39</v>
      </c>
      <c r="B163" s="38"/>
      <c r="E163" s="41"/>
      <c r="J163" s="39"/>
    </row>
    <row r="164" spans="1:16" ht="30" x14ac:dyDescent="0.25">
      <c r="A164" s="30" t="s">
        <v>40</v>
      </c>
      <c r="B164" s="38"/>
      <c r="E164" s="40" t="s">
        <v>270</v>
      </c>
      <c r="J164" s="39"/>
    </row>
    <row r="165" spans="1:16" ht="135" x14ac:dyDescent="0.25">
      <c r="A165" s="30" t="s">
        <v>41</v>
      </c>
      <c r="B165" s="38"/>
      <c r="E165" s="32" t="s">
        <v>185</v>
      </c>
      <c r="J165" s="39"/>
    </row>
    <row r="166" spans="1:16" x14ac:dyDescent="0.25">
      <c r="A166" s="30" t="s">
        <v>36</v>
      </c>
      <c r="B166" s="30">
        <v>239</v>
      </c>
      <c r="C166" s="31" t="s">
        <v>182</v>
      </c>
      <c r="D166" s="30" t="s">
        <v>37</v>
      </c>
      <c r="E166" s="32" t="s">
        <v>183</v>
      </c>
      <c r="F166" s="33" t="s">
        <v>110</v>
      </c>
      <c r="G166" s="34">
        <v>7.77</v>
      </c>
      <c r="H166" s="35">
        <v>0</v>
      </c>
      <c r="I166" s="36">
        <f>ROUND(G166*H166,P4)</f>
        <v>0</v>
      </c>
      <c r="J166" s="33" t="s">
        <v>56</v>
      </c>
      <c r="O166" s="37">
        <f>I166*0.21</f>
        <v>0</v>
      </c>
      <c r="P166">
        <v>3</v>
      </c>
    </row>
    <row r="167" spans="1:16" x14ac:dyDescent="0.25">
      <c r="A167" s="30" t="s">
        <v>39</v>
      </c>
      <c r="B167" s="38"/>
      <c r="E167" s="32" t="s">
        <v>184</v>
      </c>
      <c r="J167" s="39"/>
    </row>
    <row r="168" spans="1:16" ht="30" x14ac:dyDescent="0.25">
      <c r="A168" s="30" t="s">
        <v>40</v>
      </c>
      <c r="B168" s="38"/>
      <c r="E168" s="40" t="s">
        <v>271</v>
      </c>
      <c r="J168" s="39"/>
    </row>
    <row r="169" spans="1:16" ht="135" x14ac:dyDescent="0.25">
      <c r="A169" s="30" t="s">
        <v>41</v>
      </c>
      <c r="B169" s="38"/>
      <c r="E169" s="32" t="s">
        <v>185</v>
      </c>
      <c r="J169" s="39"/>
    </row>
    <row r="170" spans="1:16" x14ac:dyDescent="0.25">
      <c r="A170" s="24" t="s">
        <v>33</v>
      </c>
      <c r="B170" s="25"/>
      <c r="C170" s="26" t="s">
        <v>272</v>
      </c>
      <c r="D170" s="27"/>
      <c r="E170" s="24" t="s">
        <v>273</v>
      </c>
      <c r="F170" s="27"/>
      <c r="G170" s="27"/>
      <c r="H170" s="27"/>
      <c r="I170" s="28">
        <f>SUMIFS(I171:I174,A171:A174,"P")</f>
        <v>0</v>
      </c>
      <c r="J170" s="29"/>
    </row>
    <row r="171" spans="1:16" x14ac:dyDescent="0.25">
      <c r="A171" s="30" t="s">
        <v>36</v>
      </c>
      <c r="B171" s="30">
        <v>247</v>
      </c>
      <c r="C171" s="31" t="s">
        <v>274</v>
      </c>
      <c r="D171" s="30" t="s">
        <v>275</v>
      </c>
      <c r="E171" s="32" t="s">
        <v>276</v>
      </c>
      <c r="F171" s="33" t="s">
        <v>66</v>
      </c>
      <c r="G171" s="34">
        <v>100</v>
      </c>
      <c r="H171" s="35">
        <v>0</v>
      </c>
      <c r="I171" s="36">
        <f>ROUND(G171*H171,P4)</f>
        <v>0</v>
      </c>
      <c r="J171" s="33" t="s">
        <v>56</v>
      </c>
      <c r="O171" s="37">
        <f>I171*0.21</f>
        <v>0</v>
      </c>
      <c r="P171">
        <v>3</v>
      </c>
    </row>
    <row r="172" spans="1:16" x14ac:dyDescent="0.25">
      <c r="A172" s="30" t="s">
        <v>39</v>
      </c>
      <c r="B172" s="38"/>
      <c r="E172" s="41"/>
      <c r="J172" s="39"/>
    </row>
    <row r="173" spans="1:16" ht="30" x14ac:dyDescent="0.25">
      <c r="A173" s="30" t="s">
        <v>40</v>
      </c>
      <c r="B173" s="38"/>
      <c r="E173" s="40" t="s">
        <v>277</v>
      </c>
      <c r="J173" s="39"/>
    </row>
    <row r="174" spans="1:16" ht="165" x14ac:dyDescent="0.25">
      <c r="A174" s="30" t="s">
        <v>41</v>
      </c>
      <c r="B174" s="38"/>
      <c r="E174" s="32" t="s">
        <v>278</v>
      </c>
      <c r="J174" s="39"/>
    </row>
    <row r="175" spans="1:16" x14ac:dyDescent="0.25">
      <c r="A175" s="24" t="s">
        <v>33</v>
      </c>
      <c r="B175" s="25"/>
      <c r="C175" s="26" t="s">
        <v>186</v>
      </c>
      <c r="D175" s="27"/>
      <c r="E175" s="24" t="s">
        <v>187</v>
      </c>
      <c r="F175" s="27"/>
      <c r="G175" s="27"/>
      <c r="H175" s="27"/>
      <c r="I175" s="28">
        <f>SUMIFS(I176:I179,A176:A179,"P")</f>
        <v>0</v>
      </c>
      <c r="J175" s="29"/>
    </row>
    <row r="176" spans="1:16" x14ac:dyDescent="0.25">
      <c r="A176" s="30" t="s">
        <v>36</v>
      </c>
      <c r="B176" s="30">
        <v>249</v>
      </c>
      <c r="C176" s="31" t="s">
        <v>188</v>
      </c>
      <c r="D176" s="30" t="s">
        <v>189</v>
      </c>
      <c r="E176" s="32" t="s">
        <v>190</v>
      </c>
      <c r="F176" s="33" t="s">
        <v>110</v>
      </c>
      <c r="G176" s="34">
        <v>103.5</v>
      </c>
      <c r="H176" s="35">
        <v>0</v>
      </c>
      <c r="I176" s="36">
        <f>ROUND(G176*H176,P4)</f>
        <v>0</v>
      </c>
      <c r="J176" s="33" t="s">
        <v>56</v>
      </c>
      <c r="O176" s="37">
        <f>I176*0.21</f>
        <v>0</v>
      </c>
      <c r="P176">
        <v>3</v>
      </c>
    </row>
    <row r="177" spans="1:16" ht="30" x14ac:dyDescent="0.25">
      <c r="A177" s="30" t="s">
        <v>39</v>
      </c>
      <c r="B177" s="38"/>
      <c r="E177" s="32" t="s">
        <v>191</v>
      </c>
      <c r="J177" s="39"/>
    </row>
    <row r="178" spans="1:16" ht="30" x14ac:dyDescent="0.25">
      <c r="A178" s="30" t="s">
        <v>40</v>
      </c>
      <c r="B178" s="38"/>
      <c r="E178" s="40" t="s">
        <v>279</v>
      </c>
      <c r="J178" s="39"/>
    </row>
    <row r="179" spans="1:16" ht="270" x14ac:dyDescent="0.25">
      <c r="A179" s="30" t="s">
        <v>41</v>
      </c>
      <c r="B179" s="38"/>
      <c r="E179" s="32" t="s">
        <v>192</v>
      </c>
      <c r="J179" s="39"/>
    </row>
    <row r="180" spans="1:16" x14ac:dyDescent="0.25">
      <c r="A180" s="24" t="s">
        <v>33</v>
      </c>
      <c r="B180" s="25"/>
      <c r="C180" s="26" t="s">
        <v>193</v>
      </c>
      <c r="D180" s="27"/>
      <c r="E180" s="24" t="s">
        <v>194</v>
      </c>
      <c r="F180" s="27"/>
      <c r="G180" s="27"/>
      <c r="H180" s="27"/>
      <c r="I180" s="28">
        <f>SUMIFS(I181:I192,A181:A192,"P")</f>
        <v>0</v>
      </c>
      <c r="J180" s="29"/>
    </row>
    <row r="181" spans="1:16" x14ac:dyDescent="0.25">
      <c r="A181" s="30" t="s">
        <v>36</v>
      </c>
      <c r="B181" s="30">
        <v>353</v>
      </c>
      <c r="C181" s="31" t="s">
        <v>195</v>
      </c>
      <c r="D181" s="30" t="s">
        <v>37</v>
      </c>
      <c r="E181" s="32" t="s">
        <v>196</v>
      </c>
      <c r="F181" s="33" t="s">
        <v>93</v>
      </c>
      <c r="G181" s="34">
        <v>4</v>
      </c>
      <c r="H181" s="35">
        <v>0</v>
      </c>
      <c r="I181" s="36">
        <f>ROUND(G181*H181,P4)</f>
        <v>0</v>
      </c>
      <c r="J181" s="33" t="s">
        <v>56</v>
      </c>
      <c r="O181" s="37">
        <f>I181*0.21</f>
        <v>0</v>
      </c>
      <c r="P181">
        <v>3</v>
      </c>
    </row>
    <row r="182" spans="1:16" x14ac:dyDescent="0.25">
      <c r="A182" s="30" t="s">
        <v>39</v>
      </c>
      <c r="B182" s="38"/>
      <c r="E182" s="41"/>
      <c r="J182" s="39"/>
    </row>
    <row r="183" spans="1:16" ht="30" x14ac:dyDescent="0.25">
      <c r="A183" s="30" t="s">
        <v>40</v>
      </c>
      <c r="B183" s="38"/>
      <c r="E183" s="40" t="s">
        <v>280</v>
      </c>
      <c r="J183" s="39"/>
    </row>
    <row r="184" spans="1:16" ht="45" x14ac:dyDescent="0.25">
      <c r="A184" s="30" t="s">
        <v>41</v>
      </c>
      <c r="B184" s="38"/>
      <c r="E184" s="32" t="s">
        <v>197</v>
      </c>
      <c r="J184" s="39"/>
    </row>
    <row r="185" spans="1:16" x14ac:dyDescent="0.25">
      <c r="A185" s="30" t="s">
        <v>36</v>
      </c>
      <c r="B185" s="30">
        <v>354</v>
      </c>
      <c r="C185" s="31" t="s">
        <v>198</v>
      </c>
      <c r="D185" s="30" t="s">
        <v>37</v>
      </c>
      <c r="E185" s="32" t="s">
        <v>199</v>
      </c>
      <c r="F185" s="33" t="s">
        <v>93</v>
      </c>
      <c r="G185" s="34">
        <v>6</v>
      </c>
      <c r="H185" s="35">
        <v>0</v>
      </c>
      <c r="I185" s="36">
        <f>ROUND(G185*H185,P4)</f>
        <v>0</v>
      </c>
      <c r="J185" s="33" t="s">
        <v>56</v>
      </c>
      <c r="O185" s="37">
        <f>I185*0.21</f>
        <v>0</v>
      </c>
      <c r="P185">
        <v>3</v>
      </c>
    </row>
    <row r="186" spans="1:16" x14ac:dyDescent="0.25">
      <c r="A186" s="30" t="s">
        <v>39</v>
      </c>
      <c r="B186" s="38"/>
      <c r="E186" s="41"/>
      <c r="J186" s="39"/>
    </row>
    <row r="187" spans="1:16" ht="30" x14ac:dyDescent="0.25">
      <c r="A187" s="30" t="s">
        <v>40</v>
      </c>
      <c r="B187" s="38"/>
      <c r="E187" s="40" t="s">
        <v>200</v>
      </c>
      <c r="J187" s="39"/>
    </row>
    <row r="188" spans="1:16" ht="45" x14ac:dyDescent="0.25">
      <c r="A188" s="30" t="s">
        <v>41</v>
      </c>
      <c r="B188" s="38"/>
      <c r="E188" s="32" t="s">
        <v>197</v>
      </c>
      <c r="J188" s="39"/>
    </row>
    <row r="189" spans="1:16" x14ac:dyDescent="0.25">
      <c r="A189" s="30" t="s">
        <v>36</v>
      </c>
      <c r="B189" s="30">
        <v>489</v>
      </c>
      <c r="C189" s="31" t="s">
        <v>201</v>
      </c>
      <c r="D189" s="30" t="s">
        <v>37</v>
      </c>
      <c r="E189" s="32" t="s">
        <v>202</v>
      </c>
      <c r="F189" s="33" t="s">
        <v>93</v>
      </c>
      <c r="G189" s="34">
        <v>4</v>
      </c>
      <c r="H189" s="35">
        <v>0</v>
      </c>
      <c r="I189" s="36">
        <f>ROUND(G189*H189,P4)</f>
        <v>0</v>
      </c>
      <c r="J189" s="33" t="s">
        <v>56</v>
      </c>
      <c r="O189" s="37">
        <f>I189*0.21</f>
        <v>0</v>
      </c>
      <c r="P189">
        <v>3</v>
      </c>
    </row>
    <row r="190" spans="1:16" x14ac:dyDescent="0.25">
      <c r="A190" s="30" t="s">
        <v>39</v>
      </c>
      <c r="B190" s="38"/>
      <c r="E190" s="41" t="s">
        <v>37</v>
      </c>
      <c r="J190" s="39"/>
    </row>
    <row r="191" spans="1:16" ht="30" x14ac:dyDescent="0.25">
      <c r="A191" s="30" t="s">
        <v>40</v>
      </c>
      <c r="B191" s="38"/>
      <c r="E191" s="40" t="s">
        <v>281</v>
      </c>
      <c r="J191" s="39"/>
    </row>
    <row r="192" spans="1:16" ht="45" x14ac:dyDescent="0.25">
      <c r="A192" s="30" t="s">
        <v>41</v>
      </c>
      <c r="B192" s="38"/>
      <c r="E192" s="32" t="s">
        <v>197</v>
      </c>
      <c r="J192" s="39"/>
    </row>
    <row r="193" spans="1:16" x14ac:dyDescent="0.25">
      <c r="A193" s="24" t="s">
        <v>33</v>
      </c>
      <c r="B193" s="25"/>
      <c r="C193" s="26" t="s">
        <v>282</v>
      </c>
      <c r="D193" s="27"/>
      <c r="E193" s="24" t="s">
        <v>283</v>
      </c>
      <c r="F193" s="27"/>
      <c r="G193" s="27"/>
      <c r="H193" s="27"/>
      <c r="I193" s="28">
        <f>SUMIFS(I194:I197,A194:A197,"P")</f>
        <v>0</v>
      </c>
      <c r="J193" s="29"/>
    </row>
    <row r="194" spans="1:16" x14ac:dyDescent="0.25">
      <c r="A194" s="30" t="s">
        <v>36</v>
      </c>
      <c r="B194" s="30">
        <v>412</v>
      </c>
      <c r="C194" s="31" t="s">
        <v>284</v>
      </c>
      <c r="D194" s="30" t="s">
        <v>285</v>
      </c>
      <c r="E194" s="32" t="s">
        <v>286</v>
      </c>
      <c r="F194" s="33" t="s">
        <v>93</v>
      </c>
      <c r="G194" s="34">
        <v>18</v>
      </c>
      <c r="H194" s="35">
        <v>0</v>
      </c>
      <c r="I194" s="36">
        <f>ROUND(G194*H194,P4)</f>
        <v>0</v>
      </c>
      <c r="J194" s="33" t="s">
        <v>56</v>
      </c>
      <c r="O194" s="37">
        <f>I194*0.21</f>
        <v>0</v>
      </c>
      <c r="P194">
        <v>3</v>
      </c>
    </row>
    <row r="195" spans="1:16" x14ac:dyDescent="0.25">
      <c r="A195" s="30" t="s">
        <v>39</v>
      </c>
      <c r="B195" s="38"/>
      <c r="E195" s="41" t="s">
        <v>37</v>
      </c>
      <c r="J195" s="39"/>
    </row>
    <row r="196" spans="1:16" ht="30" x14ac:dyDescent="0.25">
      <c r="A196" s="30" t="s">
        <v>40</v>
      </c>
      <c r="B196" s="38"/>
      <c r="E196" s="40" t="s">
        <v>287</v>
      </c>
      <c r="J196" s="39"/>
    </row>
    <row r="197" spans="1:16" ht="30" x14ac:dyDescent="0.25">
      <c r="A197" s="30" t="s">
        <v>41</v>
      </c>
      <c r="B197" s="38"/>
      <c r="E197" s="32" t="s">
        <v>288</v>
      </c>
      <c r="J197" s="39"/>
    </row>
    <row r="198" spans="1:16" x14ac:dyDescent="0.25">
      <c r="A198" s="24" t="s">
        <v>33</v>
      </c>
      <c r="B198" s="25"/>
      <c r="C198" s="26" t="s">
        <v>203</v>
      </c>
      <c r="D198" s="27"/>
      <c r="E198" s="24" t="s">
        <v>204</v>
      </c>
      <c r="F198" s="27"/>
      <c r="G198" s="27"/>
      <c r="H198" s="27"/>
      <c r="I198" s="28">
        <f>SUMIFS(I199:I206,A199:A206,"P")</f>
        <v>0</v>
      </c>
      <c r="J198" s="29"/>
    </row>
    <row r="199" spans="1:16" x14ac:dyDescent="0.25">
      <c r="A199" s="30" t="s">
        <v>36</v>
      </c>
      <c r="B199" s="30">
        <v>416</v>
      </c>
      <c r="C199" s="31" t="s">
        <v>205</v>
      </c>
      <c r="D199" s="30" t="s">
        <v>37</v>
      </c>
      <c r="E199" s="32" t="s">
        <v>206</v>
      </c>
      <c r="F199" s="33" t="s">
        <v>66</v>
      </c>
      <c r="G199" s="34">
        <v>65.12</v>
      </c>
      <c r="H199" s="35">
        <v>0</v>
      </c>
      <c r="I199" s="36">
        <f>ROUND(G199*H199,P4)</f>
        <v>0</v>
      </c>
      <c r="J199" s="33" t="s">
        <v>56</v>
      </c>
      <c r="O199" s="37">
        <f>I199*0.21</f>
        <v>0</v>
      </c>
      <c r="P199">
        <v>3</v>
      </c>
    </row>
    <row r="200" spans="1:16" x14ac:dyDescent="0.25">
      <c r="A200" s="30" t="s">
        <v>39</v>
      </c>
      <c r="B200" s="38"/>
      <c r="E200" s="41" t="s">
        <v>37</v>
      </c>
      <c r="J200" s="39"/>
    </row>
    <row r="201" spans="1:16" ht="30" x14ac:dyDescent="0.25">
      <c r="A201" s="30" t="s">
        <v>40</v>
      </c>
      <c r="B201" s="38"/>
      <c r="E201" s="40" t="s">
        <v>289</v>
      </c>
      <c r="J201" s="39"/>
    </row>
    <row r="202" spans="1:16" ht="60" x14ac:dyDescent="0.25">
      <c r="A202" s="30" t="s">
        <v>41</v>
      </c>
      <c r="B202" s="38"/>
      <c r="E202" s="32" t="s">
        <v>207</v>
      </c>
      <c r="J202" s="39"/>
    </row>
    <row r="203" spans="1:16" ht="30" x14ac:dyDescent="0.25">
      <c r="A203" s="30" t="s">
        <v>36</v>
      </c>
      <c r="B203" s="30">
        <v>417</v>
      </c>
      <c r="C203" s="31" t="s">
        <v>208</v>
      </c>
      <c r="D203" s="30" t="s">
        <v>37</v>
      </c>
      <c r="E203" s="32" t="s">
        <v>209</v>
      </c>
      <c r="F203" s="33" t="s">
        <v>66</v>
      </c>
      <c r="G203" s="34">
        <v>197.3</v>
      </c>
      <c r="H203" s="35">
        <v>0</v>
      </c>
      <c r="I203" s="36">
        <f>ROUND(G203*H203,P4)</f>
        <v>0</v>
      </c>
      <c r="J203" s="33" t="s">
        <v>56</v>
      </c>
      <c r="O203" s="37">
        <f>I203*0.21</f>
        <v>0</v>
      </c>
      <c r="P203">
        <v>3</v>
      </c>
    </row>
    <row r="204" spans="1:16" x14ac:dyDescent="0.25">
      <c r="A204" s="30" t="s">
        <v>39</v>
      </c>
      <c r="B204" s="38"/>
      <c r="E204" s="32" t="s">
        <v>210</v>
      </c>
      <c r="J204" s="39"/>
    </row>
    <row r="205" spans="1:16" ht="60" x14ac:dyDescent="0.25">
      <c r="A205" s="30" t="s">
        <v>40</v>
      </c>
      <c r="B205" s="38"/>
      <c r="E205" s="40" t="s">
        <v>290</v>
      </c>
      <c r="J205" s="39"/>
    </row>
    <row r="206" spans="1:16" ht="60" x14ac:dyDescent="0.25">
      <c r="A206" s="30" t="s">
        <v>41</v>
      </c>
      <c r="B206" s="38"/>
      <c r="E206" s="32" t="s">
        <v>207</v>
      </c>
      <c r="J206" s="39"/>
    </row>
    <row r="207" spans="1:16" x14ac:dyDescent="0.25">
      <c r="A207" s="24" t="s">
        <v>33</v>
      </c>
      <c r="B207" s="25"/>
      <c r="C207" s="26" t="s">
        <v>211</v>
      </c>
      <c r="D207" s="27"/>
      <c r="E207" s="24" t="s">
        <v>212</v>
      </c>
      <c r="F207" s="27"/>
      <c r="G207" s="27"/>
      <c r="H207" s="27"/>
      <c r="I207" s="28">
        <f>SUMIFS(I208:I215,A208:A215,"P")</f>
        <v>0</v>
      </c>
      <c r="J207" s="29"/>
    </row>
    <row r="208" spans="1:16" x14ac:dyDescent="0.25">
      <c r="A208" s="30" t="s">
        <v>36</v>
      </c>
      <c r="B208" s="30">
        <v>433</v>
      </c>
      <c r="C208" s="31" t="s">
        <v>213</v>
      </c>
      <c r="D208" s="30" t="s">
        <v>75</v>
      </c>
      <c r="E208" s="32" t="s">
        <v>214</v>
      </c>
      <c r="F208" s="33" t="s">
        <v>66</v>
      </c>
      <c r="G208" s="34">
        <v>54.88</v>
      </c>
      <c r="H208" s="35">
        <v>0</v>
      </c>
      <c r="I208" s="36">
        <f>ROUND(G208*H208,P4)</f>
        <v>0</v>
      </c>
      <c r="J208" s="33" t="s">
        <v>56</v>
      </c>
      <c r="O208" s="37">
        <f>I208*0.21</f>
        <v>0</v>
      </c>
      <c r="P208">
        <v>3</v>
      </c>
    </row>
    <row r="209" spans="1:16" x14ac:dyDescent="0.25">
      <c r="A209" s="30" t="s">
        <v>39</v>
      </c>
      <c r="B209" s="38"/>
      <c r="E209" s="41"/>
      <c r="J209" s="39"/>
    </row>
    <row r="210" spans="1:16" ht="30" x14ac:dyDescent="0.25">
      <c r="A210" s="30" t="s">
        <v>40</v>
      </c>
      <c r="B210" s="38"/>
      <c r="E210" s="40" t="s">
        <v>238</v>
      </c>
      <c r="J210" s="39"/>
    </row>
    <row r="211" spans="1:16" ht="30" x14ac:dyDescent="0.25">
      <c r="A211" s="30" t="s">
        <v>41</v>
      </c>
      <c r="B211" s="38"/>
      <c r="E211" s="32" t="s">
        <v>215</v>
      </c>
      <c r="J211" s="39"/>
    </row>
    <row r="212" spans="1:16" x14ac:dyDescent="0.25">
      <c r="A212" s="30" t="s">
        <v>36</v>
      </c>
      <c r="B212" s="30">
        <v>434</v>
      </c>
      <c r="C212" s="31" t="s">
        <v>216</v>
      </c>
      <c r="D212" s="30" t="s">
        <v>75</v>
      </c>
      <c r="E212" s="32" t="s">
        <v>217</v>
      </c>
      <c r="F212" s="33" t="s">
        <v>66</v>
      </c>
      <c r="G212" s="34">
        <v>54.88</v>
      </c>
      <c r="H212" s="35">
        <v>0</v>
      </c>
      <c r="I212" s="36">
        <f>ROUND(G212*H212,P4)</f>
        <v>0</v>
      </c>
      <c r="J212" s="33" t="s">
        <v>56</v>
      </c>
      <c r="O212" s="37">
        <f>I212*0.21</f>
        <v>0</v>
      </c>
      <c r="P212">
        <v>3</v>
      </c>
    </row>
    <row r="213" spans="1:16" x14ac:dyDescent="0.25">
      <c r="A213" s="30" t="s">
        <v>39</v>
      </c>
      <c r="B213" s="38"/>
      <c r="E213" s="41"/>
      <c r="J213" s="39"/>
    </row>
    <row r="214" spans="1:16" ht="30" x14ac:dyDescent="0.25">
      <c r="A214" s="30" t="s">
        <v>40</v>
      </c>
      <c r="B214" s="38"/>
      <c r="E214" s="40" t="s">
        <v>238</v>
      </c>
      <c r="J214" s="39"/>
    </row>
    <row r="215" spans="1:16" ht="30" x14ac:dyDescent="0.25">
      <c r="A215" s="30" t="s">
        <v>41</v>
      </c>
      <c r="B215" s="38"/>
      <c r="E215" s="32" t="s">
        <v>215</v>
      </c>
      <c r="J215" s="39"/>
    </row>
    <row r="216" spans="1:16" x14ac:dyDescent="0.25">
      <c r="A216" s="24" t="s">
        <v>33</v>
      </c>
      <c r="B216" s="25"/>
      <c r="C216" s="26" t="s">
        <v>218</v>
      </c>
      <c r="D216" s="27"/>
      <c r="E216" s="24" t="s">
        <v>219</v>
      </c>
      <c r="F216" s="27"/>
      <c r="G216" s="27"/>
      <c r="H216" s="27"/>
      <c r="I216" s="28">
        <f>SUMIFS(I217:I224,A217:A224,"P")</f>
        <v>0</v>
      </c>
      <c r="J216" s="29"/>
    </row>
    <row r="217" spans="1:16" x14ac:dyDescent="0.25">
      <c r="A217" s="30" t="s">
        <v>36</v>
      </c>
      <c r="B217" s="30">
        <v>443</v>
      </c>
      <c r="C217" s="31" t="s">
        <v>291</v>
      </c>
      <c r="D217" s="30" t="s">
        <v>37</v>
      </c>
      <c r="E217" s="32" t="s">
        <v>292</v>
      </c>
      <c r="F217" s="33" t="s">
        <v>93</v>
      </c>
      <c r="G217" s="34">
        <v>7</v>
      </c>
      <c r="H217" s="35">
        <v>0</v>
      </c>
      <c r="I217" s="36">
        <f>ROUND(G217*H217,P4)</f>
        <v>0</v>
      </c>
      <c r="J217" s="33" t="s">
        <v>56</v>
      </c>
      <c r="O217" s="37">
        <f>I217*0.21</f>
        <v>0</v>
      </c>
      <c r="P217">
        <v>3</v>
      </c>
    </row>
    <row r="218" spans="1:16" x14ac:dyDescent="0.25">
      <c r="A218" s="30" t="s">
        <v>39</v>
      </c>
      <c r="B218" s="38"/>
      <c r="E218" s="41" t="s">
        <v>37</v>
      </c>
      <c r="J218" s="39"/>
    </row>
    <row r="219" spans="1:16" x14ac:dyDescent="0.25">
      <c r="A219" s="30" t="s">
        <v>40</v>
      </c>
      <c r="B219" s="38"/>
      <c r="E219" s="40" t="s">
        <v>293</v>
      </c>
      <c r="J219" s="39"/>
    </row>
    <row r="220" spans="1:16" ht="120" x14ac:dyDescent="0.25">
      <c r="A220" s="30" t="s">
        <v>41</v>
      </c>
      <c r="B220" s="38"/>
      <c r="E220" s="32" t="s">
        <v>294</v>
      </c>
      <c r="J220" s="39"/>
    </row>
    <row r="221" spans="1:16" ht="30" x14ac:dyDescent="0.25">
      <c r="A221" s="30" t="s">
        <v>36</v>
      </c>
      <c r="B221" s="30">
        <v>538</v>
      </c>
      <c r="C221" s="31" t="s">
        <v>220</v>
      </c>
      <c r="D221" s="30" t="s">
        <v>37</v>
      </c>
      <c r="E221" s="32" t="s">
        <v>221</v>
      </c>
      <c r="F221" s="33" t="s">
        <v>110</v>
      </c>
      <c r="G221" s="34">
        <v>43.24</v>
      </c>
      <c r="H221" s="35">
        <v>0</v>
      </c>
      <c r="I221" s="36">
        <f>ROUND(G221*H221,P4)</f>
        <v>0</v>
      </c>
      <c r="J221" s="33" t="s">
        <v>56</v>
      </c>
      <c r="O221" s="37">
        <f>I221*0.21</f>
        <v>0</v>
      </c>
      <c r="P221">
        <v>3</v>
      </c>
    </row>
    <row r="222" spans="1:16" x14ac:dyDescent="0.25">
      <c r="A222" s="30" t="s">
        <v>39</v>
      </c>
      <c r="B222" s="38"/>
      <c r="E222" s="32" t="s">
        <v>222</v>
      </c>
      <c r="J222" s="39"/>
    </row>
    <row r="223" spans="1:16" ht="30" x14ac:dyDescent="0.25">
      <c r="A223" s="30" t="s">
        <v>40</v>
      </c>
      <c r="B223" s="38"/>
      <c r="E223" s="40" t="s">
        <v>295</v>
      </c>
      <c r="J223" s="39"/>
    </row>
    <row r="224" spans="1:16" ht="120" x14ac:dyDescent="0.25">
      <c r="A224" s="30" t="s">
        <v>41</v>
      </c>
      <c r="B224" s="38"/>
      <c r="E224" s="32" t="s">
        <v>223</v>
      </c>
      <c r="J224" s="39"/>
    </row>
    <row r="225" spans="1:16" x14ac:dyDescent="0.25">
      <c r="A225" s="24" t="s">
        <v>33</v>
      </c>
      <c r="B225" s="25"/>
      <c r="C225" s="26" t="s">
        <v>224</v>
      </c>
      <c r="D225" s="27"/>
      <c r="E225" s="24" t="s">
        <v>225</v>
      </c>
      <c r="F225" s="27"/>
      <c r="G225" s="27"/>
      <c r="H225" s="27"/>
      <c r="I225" s="28">
        <f>SUMIFS(I226:I229,A226:A229,"P")</f>
        <v>0</v>
      </c>
      <c r="J225" s="29"/>
    </row>
    <row r="226" spans="1:16" x14ac:dyDescent="0.25">
      <c r="A226" s="30" t="s">
        <v>36</v>
      </c>
      <c r="B226" s="30">
        <v>448</v>
      </c>
      <c r="C226" s="31" t="s">
        <v>226</v>
      </c>
      <c r="D226" s="30" t="s">
        <v>75</v>
      </c>
      <c r="E226" s="32" t="s">
        <v>227</v>
      </c>
      <c r="F226" s="33" t="s">
        <v>66</v>
      </c>
      <c r="G226" s="34">
        <v>54.88</v>
      </c>
      <c r="H226" s="35">
        <v>0</v>
      </c>
      <c r="I226" s="36">
        <f>ROUND(G226*H226,P4)</f>
        <v>0</v>
      </c>
      <c r="J226" s="33" t="s">
        <v>56</v>
      </c>
      <c r="O226" s="37">
        <f>I226*0.21</f>
        <v>0</v>
      </c>
      <c r="P226">
        <v>3</v>
      </c>
    </row>
    <row r="227" spans="1:16" x14ac:dyDescent="0.25">
      <c r="A227" s="30" t="s">
        <v>39</v>
      </c>
      <c r="B227" s="38"/>
      <c r="E227" s="32" t="s">
        <v>228</v>
      </c>
      <c r="J227" s="39"/>
    </row>
    <row r="228" spans="1:16" ht="30" x14ac:dyDescent="0.25">
      <c r="A228" s="30" t="s">
        <v>40</v>
      </c>
      <c r="B228" s="38"/>
      <c r="E228" s="40" t="s">
        <v>296</v>
      </c>
      <c r="J228" s="39"/>
    </row>
    <row r="229" spans="1:16" ht="45" x14ac:dyDescent="0.25">
      <c r="A229" s="30" t="s">
        <v>41</v>
      </c>
      <c r="B229" s="42"/>
      <c r="C229" s="43"/>
      <c r="D229" s="43"/>
      <c r="E229" s="32" t="s">
        <v>229</v>
      </c>
      <c r="F229" s="43"/>
      <c r="G229" s="43"/>
      <c r="H229" s="43"/>
      <c r="I229" s="43"/>
      <c r="J229" s="44"/>
    </row>
  </sheetData>
  <sheetProtection algorithmName="SHA-512" hashValue="R2Yg+H0wXy9GvX7/SxtWdKCim7/b5omAzPoxpNUOv/7d/zI8GEzvOAnLxCQZ0Hjt4VjjvTbn346l8+xzloASOg==" saltValue="bWunRC6PxKF3sv2aIVv/BJAKHa1MMgnMC1lbZu/jI/RZHWAgyj+2JEmr299JiNr7zpT3YBbvlbARLpNdOwE4UQ==" spinCount="100000" sheet="1" objects="1" scenarios="1"/>
  <mergeCells count="11">
    <mergeCell ref="E5:E6"/>
    <mergeCell ref="F5:F6"/>
    <mergeCell ref="G5:G6"/>
    <mergeCell ref="H5:I5"/>
    <mergeCell ref="J5:J6"/>
    <mergeCell ref="C3:D3"/>
    <mergeCell ref="C4:D4"/>
    <mergeCell ref="A5:A6"/>
    <mergeCell ref="B5:B6"/>
    <mergeCell ref="C5:C6"/>
    <mergeCell ref="D5:D6"/>
  </mergeCells>
  <pageMargins left="0.7" right="0.7" top="0.78740157499999996" bottom="0.78740157499999996" header="0.3" footer="0.3"/>
  <pageSetup fitToHeight="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82"/>
  <sheetViews>
    <sheetView tabSelected="1" topLeftCell="B70" workbookViewId="0">
      <selection activeCell="H80" sqref="H80"/>
    </sheetView>
  </sheetViews>
  <sheetFormatPr defaultRowHeight="15" x14ac:dyDescent="0.25"/>
  <cols>
    <col min="1" max="1" width="9.140625" hidden="1"/>
    <col min="2" max="2" width="16.140625" customWidth="1"/>
    <col min="3" max="3" width="9.7109375" customWidth="1"/>
    <col min="4" max="4" width="13" customWidth="1"/>
    <col min="5" max="5" width="64.85546875" customWidth="1"/>
    <col min="6" max="6" width="13" customWidth="1"/>
    <col min="7" max="9" width="16.140625" customWidth="1"/>
    <col min="10" max="10" width="24.28515625" bestFit="1" customWidth="1"/>
    <col min="15" max="16" width="9.140625" hidden="1"/>
  </cols>
  <sheetData>
    <row r="1" spans="1:16" x14ac:dyDescent="0.25">
      <c r="A1" s="1" t="s">
        <v>0</v>
      </c>
      <c r="B1" s="10"/>
      <c r="C1" s="11"/>
      <c r="D1" s="11"/>
      <c r="E1" s="12" t="s">
        <v>1</v>
      </c>
      <c r="F1" s="11"/>
      <c r="G1" s="11"/>
      <c r="H1" s="11"/>
      <c r="I1" s="11"/>
      <c r="J1" s="13"/>
      <c r="P1">
        <v>3</v>
      </c>
    </row>
    <row r="2" spans="1:16" ht="20.25" x14ac:dyDescent="0.25">
      <c r="A2" s="1"/>
      <c r="B2" s="14"/>
      <c r="C2" s="3"/>
      <c r="D2" s="3"/>
      <c r="E2" s="4" t="s">
        <v>15</v>
      </c>
      <c r="F2" s="3"/>
      <c r="G2" s="3"/>
      <c r="H2" s="3"/>
      <c r="I2" s="3"/>
      <c r="J2" s="15"/>
    </row>
    <row r="3" spans="1:16" x14ac:dyDescent="0.25">
      <c r="A3" s="3" t="s">
        <v>16</v>
      </c>
      <c r="B3" s="16" t="s">
        <v>17</v>
      </c>
      <c r="C3" s="47" t="s">
        <v>18</v>
      </c>
      <c r="D3" s="48"/>
      <c r="E3" s="17" t="s">
        <v>19</v>
      </c>
      <c r="F3" s="3"/>
      <c r="G3" s="3"/>
      <c r="H3" s="18" t="s">
        <v>13</v>
      </c>
      <c r="I3" s="19">
        <f>SUMIFS(I8:I82,A8:A82,"SD")</f>
        <v>0</v>
      </c>
      <c r="J3" s="15"/>
      <c r="O3">
        <v>0</v>
      </c>
      <c r="P3">
        <v>2</v>
      </c>
    </row>
    <row r="4" spans="1:16" x14ac:dyDescent="0.25">
      <c r="A4" s="3" t="s">
        <v>20</v>
      </c>
      <c r="B4" s="16" t="s">
        <v>21</v>
      </c>
      <c r="C4" s="47" t="s">
        <v>13</v>
      </c>
      <c r="D4" s="48"/>
      <c r="E4" s="17" t="s">
        <v>14</v>
      </c>
      <c r="F4" s="3"/>
      <c r="G4" s="3"/>
      <c r="H4" s="3"/>
      <c r="I4" s="3"/>
      <c r="J4" s="15"/>
      <c r="O4">
        <v>0.15</v>
      </c>
      <c r="P4">
        <v>2</v>
      </c>
    </row>
    <row r="5" spans="1:16" x14ac:dyDescent="0.25">
      <c r="A5" s="49" t="s">
        <v>22</v>
      </c>
      <c r="B5" s="50" t="s">
        <v>23</v>
      </c>
      <c r="C5" s="51" t="s">
        <v>24</v>
      </c>
      <c r="D5" s="51" t="s">
        <v>25</v>
      </c>
      <c r="E5" s="51" t="s">
        <v>26</v>
      </c>
      <c r="F5" s="51" t="s">
        <v>27</v>
      </c>
      <c r="G5" s="51" t="s">
        <v>28</v>
      </c>
      <c r="H5" s="51" t="s">
        <v>29</v>
      </c>
      <c r="I5" s="51"/>
      <c r="J5" s="52" t="s">
        <v>30</v>
      </c>
      <c r="O5">
        <v>0.21</v>
      </c>
    </row>
    <row r="6" spans="1:16" x14ac:dyDescent="0.25">
      <c r="A6" s="49"/>
      <c r="B6" s="50"/>
      <c r="C6" s="51"/>
      <c r="D6" s="51"/>
      <c r="E6" s="51"/>
      <c r="F6" s="51"/>
      <c r="G6" s="51"/>
      <c r="H6" s="7" t="s">
        <v>31</v>
      </c>
      <c r="I6" s="7" t="s">
        <v>32</v>
      </c>
      <c r="J6" s="52"/>
    </row>
    <row r="7" spans="1:16" x14ac:dyDescent="0.25">
      <c r="A7" s="22">
        <v>0</v>
      </c>
      <c r="B7" s="20">
        <v>1</v>
      </c>
      <c r="C7" s="23">
        <v>2</v>
      </c>
      <c r="D7" s="7">
        <v>3</v>
      </c>
      <c r="E7" s="23">
        <v>4</v>
      </c>
      <c r="F7" s="7">
        <v>5</v>
      </c>
      <c r="G7" s="7">
        <v>6</v>
      </c>
      <c r="H7" s="7">
        <v>7</v>
      </c>
      <c r="I7" s="23">
        <v>8</v>
      </c>
      <c r="J7" s="21">
        <v>9</v>
      </c>
    </row>
    <row r="8" spans="1:16" x14ac:dyDescent="0.25">
      <c r="A8" s="24" t="s">
        <v>33</v>
      </c>
      <c r="B8" s="25"/>
      <c r="C8" s="26" t="s">
        <v>34</v>
      </c>
      <c r="D8" s="27"/>
      <c r="E8" s="24" t="s">
        <v>35</v>
      </c>
      <c r="F8" s="27"/>
      <c r="G8" s="27"/>
      <c r="H8" s="27"/>
      <c r="I8" s="28">
        <f>SUMIFS(I9:I20,A9:A20,"P")</f>
        <v>0</v>
      </c>
      <c r="J8" s="29"/>
    </row>
    <row r="9" spans="1:16" x14ac:dyDescent="0.25">
      <c r="A9" s="30" t="s">
        <v>36</v>
      </c>
      <c r="B9" s="30">
        <v>1</v>
      </c>
      <c r="C9" s="31" t="s">
        <v>297</v>
      </c>
      <c r="D9" s="30"/>
      <c r="E9" s="32" t="s">
        <v>298</v>
      </c>
      <c r="F9" s="33" t="s">
        <v>38</v>
      </c>
      <c r="G9" s="34">
        <v>1</v>
      </c>
      <c r="H9" s="35">
        <v>0</v>
      </c>
      <c r="I9" s="36">
        <f>ROUND(G9*H9,P4)</f>
        <v>0</v>
      </c>
      <c r="J9" s="30"/>
      <c r="O9" s="37">
        <f>I9*0.21</f>
        <v>0</v>
      </c>
      <c r="P9">
        <v>3</v>
      </c>
    </row>
    <row r="10" spans="1:16" ht="30" x14ac:dyDescent="0.25">
      <c r="A10" s="30" t="s">
        <v>39</v>
      </c>
      <c r="B10" s="38"/>
      <c r="E10" s="32" t="s">
        <v>299</v>
      </c>
      <c r="J10" s="39"/>
    </row>
    <row r="11" spans="1:16" ht="45" x14ac:dyDescent="0.25">
      <c r="A11" s="30" t="s">
        <v>40</v>
      </c>
      <c r="B11" s="38"/>
      <c r="E11" s="40" t="s">
        <v>300</v>
      </c>
      <c r="J11" s="39"/>
    </row>
    <row r="12" spans="1:16" ht="30" x14ac:dyDescent="0.25">
      <c r="A12" s="30" t="s">
        <v>41</v>
      </c>
      <c r="B12" s="38"/>
      <c r="E12" s="32" t="s">
        <v>301</v>
      </c>
      <c r="J12" s="39"/>
    </row>
    <row r="13" spans="1:16" ht="30" x14ac:dyDescent="0.25">
      <c r="A13" s="30" t="s">
        <v>36</v>
      </c>
      <c r="B13" s="30">
        <v>2</v>
      </c>
      <c r="C13" s="31" t="s">
        <v>297</v>
      </c>
      <c r="D13" s="30" t="s">
        <v>302</v>
      </c>
      <c r="E13" s="32" t="s">
        <v>303</v>
      </c>
      <c r="F13" s="33" t="s">
        <v>304</v>
      </c>
      <c r="G13" s="34">
        <v>3</v>
      </c>
      <c r="H13" s="35">
        <v>0</v>
      </c>
      <c r="I13" s="36">
        <f>ROUND(G13*H13,P4)</f>
        <v>0</v>
      </c>
      <c r="J13" s="30"/>
      <c r="O13" s="37">
        <f>I13*0.21</f>
        <v>0</v>
      </c>
      <c r="P13">
        <v>3</v>
      </c>
    </row>
    <row r="14" spans="1:16" x14ac:dyDescent="0.25">
      <c r="A14" s="30" t="s">
        <v>39</v>
      </c>
      <c r="B14" s="38"/>
      <c r="E14" s="41"/>
      <c r="J14" s="39"/>
    </row>
    <row r="15" spans="1:16" ht="30" x14ac:dyDescent="0.25">
      <c r="A15" s="30" t="s">
        <v>40</v>
      </c>
      <c r="B15" s="38"/>
      <c r="E15" s="40" t="s">
        <v>305</v>
      </c>
      <c r="J15" s="39"/>
    </row>
    <row r="16" spans="1:16" ht="30" x14ac:dyDescent="0.25">
      <c r="A16" s="30" t="s">
        <v>41</v>
      </c>
      <c r="B16" s="38"/>
      <c r="E16" s="32" t="s">
        <v>301</v>
      </c>
      <c r="J16" s="39"/>
    </row>
    <row r="17" spans="1:16" ht="30" x14ac:dyDescent="0.25">
      <c r="A17" s="30" t="s">
        <v>36</v>
      </c>
      <c r="B17" s="30">
        <v>3</v>
      </c>
      <c r="C17" s="31" t="s">
        <v>306</v>
      </c>
      <c r="D17" s="30"/>
      <c r="E17" s="32" t="s">
        <v>307</v>
      </c>
      <c r="F17" s="33" t="s">
        <v>38</v>
      </c>
      <c r="G17" s="34">
        <v>1</v>
      </c>
      <c r="H17" s="35">
        <v>0</v>
      </c>
      <c r="I17" s="36">
        <f>ROUND(G17*H17,P4)</f>
        <v>0</v>
      </c>
      <c r="J17" s="30"/>
      <c r="O17" s="37">
        <f>I17*0.21</f>
        <v>0</v>
      </c>
      <c r="P17">
        <v>3</v>
      </c>
    </row>
    <row r="18" spans="1:16" ht="105" x14ac:dyDescent="0.25">
      <c r="A18" s="30" t="s">
        <v>39</v>
      </c>
      <c r="B18" s="38"/>
      <c r="E18" s="32" t="s">
        <v>308</v>
      </c>
      <c r="J18" s="39"/>
    </row>
    <row r="19" spans="1:16" ht="45" x14ac:dyDescent="0.25">
      <c r="A19" s="30" t="s">
        <v>40</v>
      </c>
      <c r="B19" s="38"/>
      <c r="E19" s="40" t="s">
        <v>309</v>
      </c>
      <c r="J19" s="39"/>
    </row>
    <row r="20" spans="1:16" ht="30" x14ac:dyDescent="0.25">
      <c r="A20" s="30" t="s">
        <v>41</v>
      </c>
      <c r="B20" s="38"/>
      <c r="E20" s="32" t="s">
        <v>301</v>
      </c>
      <c r="J20" s="39"/>
    </row>
    <row r="21" spans="1:16" x14ac:dyDescent="0.25">
      <c r="A21" s="24" t="s">
        <v>33</v>
      </c>
      <c r="B21" s="25"/>
      <c r="C21" s="26" t="s">
        <v>310</v>
      </c>
      <c r="D21" s="27"/>
      <c r="E21" s="24" t="s">
        <v>311</v>
      </c>
      <c r="F21" s="27"/>
      <c r="G21" s="27"/>
      <c r="H21" s="27"/>
      <c r="I21" s="28">
        <f>SUMIFS(I22:I29,A22:A29,"P")</f>
        <v>0</v>
      </c>
      <c r="J21" s="29"/>
    </row>
    <row r="22" spans="1:16" ht="30" x14ac:dyDescent="0.25">
      <c r="A22" s="30" t="s">
        <v>36</v>
      </c>
      <c r="B22" s="30">
        <v>4</v>
      </c>
      <c r="C22" s="31" t="s">
        <v>312</v>
      </c>
      <c r="D22" s="30"/>
      <c r="E22" s="32" t="s">
        <v>313</v>
      </c>
      <c r="F22" s="33" t="s">
        <v>38</v>
      </c>
      <c r="G22" s="34">
        <v>1</v>
      </c>
      <c r="H22" s="35">
        <v>0</v>
      </c>
      <c r="I22" s="36">
        <f>ROUND(G22*H22,P4)</f>
        <v>0</v>
      </c>
      <c r="J22" s="30"/>
      <c r="O22" s="37">
        <f>I22*0.21</f>
        <v>0</v>
      </c>
      <c r="P22">
        <v>3</v>
      </c>
    </row>
    <row r="23" spans="1:16" x14ac:dyDescent="0.25">
      <c r="A23" s="30" t="s">
        <v>39</v>
      </c>
      <c r="B23" s="38"/>
      <c r="E23" s="41"/>
      <c r="J23" s="39"/>
    </row>
    <row r="24" spans="1:16" x14ac:dyDescent="0.25">
      <c r="A24" s="30" t="s">
        <v>40</v>
      </c>
      <c r="B24" s="38"/>
      <c r="E24" s="40" t="s">
        <v>314</v>
      </c>
      <c r="J24" s="39"/>
    </row>
    <row r="25" spans="1:16" ht="30" x14ac:dyDescent="0.25">
      <c r="A25" s="30" t="s">
        <v>41</v>
      </c>
      <c r="B25" s="38"/>
      <c r="E25" s="32" t="s">
        <v>315</v>
      </c>
      <c r="J25" s="39"/>
    </row>
    <row r="26" spans="1:16" ht="30" x14ac:dyDescent="0.25">
      <c r="A26" s="30" t="s">
        <v>36</v>
      </c>
      <c r="B26" s="30">
        <v>5</v>
      </c>
      <c r="C26" s="31" t="s">
        <v>316</v>
      </c>
      <c r="D26" s="30"/>
      <c r="E26" s="32" t="s">
        <v>317</v>
      </c>
      <c r="F26" s="33" t="s">
        <v>38</v>
      </c>
      <c r="G26" s="34">
        <v>1</v>
      </c>
      <c r="H26" s="35">
        <v>0</v>
      </c>
      <c r="I26" s="36">
        <f>ROUND(G26*H26,P4)</f>
        <v>0</v>
      </c>
      <c r="J26" s="30"/>
      <c r="O26" s="37">
        <f>I26*0.21</f>
        <v>0</v>
      </c>
      <c r="P26">
        <v>3</v>
      </c>
    </row>
    <row r="27" spans="1:16" ht="90" x14ac:dyDescent="0.25">
      <c r="A27" s="30" t="s">
        <v>39</v>
      </c>
      <c r="B27" s="38"/>
      <c r="E27" s="32" t="s">
        <v>318</v>
      </c>
      <c r="J27" s="39"/>
    </row>
    <row r="28" spans="1:16" ht="30" x14ac:dyDescent="0.25">
      <c r="A28" s="30" t="s">
        <v>40</v>
      </c>
      <c r="B28" s="38"/>
      <c r="E28" s="40" t="s">
        <v>319</v>
      </c>
      <c r="J28" s="39"/>
    </row>
    <row r="29" spans="1:16" ht="30" x14ac:dyDescent="0.25">
      <c r="A29" s="30" t="s">
        <v>41</v>
      </c>
      <c r="B29" s="38"/>
      <c r="E29" s="32" t="s">
        <v>315</v>
      </c>
      <c r="J29" s="39"/>
    </row>
    <row r="30" spans="1:16" x14ac:dyDescent="0.25">
      <c r="A30" s="24" t="s">
        <v>33</v>
      </c>
      <c r="B30" s="25"/>
      <c r="C30" s="26" t="s">
        <v>320</v>
      </c>
      <c r="D30" s="27"/>
      <c r="E30" s="24" t="s">
        <v>321</v>
      </c>
      <c r="F30" s="27"/>
      <c r="G30" s="27"/>
      <c r="H30" s="27"/>
      <c r="I30" s="28">
        <f>SUMIFS(I31:I34,A31:A34,"P")</f>
        <v>0</v>
      </c>
      <c r="J30" s="29"/>
    </row>
    <row r="31" spans="1:16" x14ac:dyDescent="0.25">
      <c r="A31" s="30" t="s">
        <v>36</v>
      </c>
      <c r="B31" s="30">
        <v>6</v>
      </c>
      <c r="C31" s="31" t="s">
        <v>322</v>
      </c>
      <c r="D31" s="30"/>
      <c r="E31" s="32" t="s">
        <v>323</v>
      </c>
      <c r="F31" s="33" t="s">
        <v>38</v>
      </c>
      <c r="G31" s="34">
        <v>1</v>
      </c>
      <c r="H31" s="35">
        <v>0</v>
      </c>
      <c r="I31" s="36">
        <f>ROUND(G31*H31,P4)</f>
        <v>0</v>
      </c>
      <c r="J31" s="30"/>
      <c r="O31" s="37">
        <f>I31*0.21</f>
        <v>0</v>
      </c>
      <c r="P31">
        <v>3</v>
      </c>
    </row>
    <row r="32" spans="1:16" ht="45" x14ac:dyDescent="0.25">
      <c r="A32" s="30" t="s">
        <v>39</v>
      </c>
      <c r="B32" s="38"/>
      <c r="E32" s="32" t="s">
        <v>324</v>
      </c>
      <c r="J32" s="39"/>
    </row>
    <row r="33" spans="1:16" ht="30" x14ac:dyDescent="0.25">
      <c r="A33" s="30" t="s">
        <v>40</v>
      </c>
      <c r="B33" s="38"/>
      <c r="E33" s="40" t="s">
        <v>325</v>
      </c>
      <c r="J33" s="39"/>
    </row>
    <row r="34" spans="1:16" ht="30" x14ac:dyDescent="0.25">
      <c r="A34" s="30" t="s">
        <v>41</v>
      </c>
      <c r="B34" s="38"/>
      <c r="E34" s="32" t="s">
        <v>42</v>
      </c>
      <c r="J34" s="39"/>
    </row>
    <row r="35" spans="1:16" x14ac:dyDescent="0.25">
      <c r="A35" s="24" t="s">
        <v>33</v>
      </c>
      <c r="B35" s="25"/>
      <c r="C35" s="26" t="s">
        <v>326</v>
      </c>
      <c r="D35" s="27"/>
      <c r="E35" s="24" t="s">
        <v>327</v>
      </c>
      <c r="F35" s="27"/>
      <c r="G35" s="27"/>
      <c r="H35" s="27"/>
      <c r="I35" s="28">
        <f>SUMIFS(I36:I47,A36:A47,"P")</f>
        <v>0</v>
      </c>
      <c r="J35" s="29"/>
    </row>
    <row r="36" spans="1:16" x14ac:dyDescent="0.25">
      <c r="A36" s="30" t="s">
        <v>36</v>
      </c>
      <c r="B36" s="30">
        <v>9</v>
      </c>
      <c r="C36" s="31" t="s">
        <v>328</v>
      </c>
      <c r="D36" s="30" t="s">
        <v>37</v>
      </c>
      <c r="E36" s="32" t="s">
        <v>329</v>
      </c>
      <c r="F36" s="33" t="s">
        <v>38</v>
      </c>
      <c r="G36" s="34">
        <v>1</v>
      </c>
      <c r="H36" s="35">
        <v>0</v>
      </c>
      <c r="I36" s="36">
        <f>ROUND(G36*H36,P4)</f>
        <v>0</v>
      </c>
      <c r="J36" s="30"/>
      <c r="O36" s="37">
        <f>I36*0.21</f>
        <v>0</v>
      </c>
      <c r="P36">
        <v>3</v>
      </c>
    </row>
    <row r="37" spans="1:16" ht="75" x14ac:dyDescent="0.25">
      <c r="A37" s="30" t="s">
        <v>39</v>
      </c>
      <c r="B37" s="38"/>
      <c r="E37" s="32" t="s">
        <v>330</v>
      </c>
      <c r="J37" s="39"/>
    </row>
    <row r="38" spans="1:16" x14ac:dyDescent="0.25">
      <c r="A38" s="30" t="s">
        <v>40</v>
      </c>
      <c r="B38" s="38"/>
      <c r="E38" s="40" t="s">
        <v>331</v>
      </c>
      <c r="J38" s="39"/>
    </row>
    <row r="39" spans="1:16" ht="60" x14ac:dyDescent="0.25">
      <c r="A39" s="30" t="s">
        <v>41</v>
      </c>
      <c r="B39" s="38"/>
      <c r="E39" s="32" t="s">
        <v>332</v>
      </c>
      <c r="J39" s="39"/>
    </row>
    <row r="40" spans="1:16" x14ac:dyDescent="0.25">
      <c r="A40" s="30" t="s">
        <v>36</v>
      </c>
      <c r="B40" s="30">
        <v>10</v>
      </c>
      <c r="C40" s="31" t="s">
        <v>333</v>
      </c>
      <c r="D40" s="30"/>
      <c r="E40" s="32" t="s">
        <v>334</v>
      </c>
      <c r="F40" s="33" t="s">
        <v>38</v>
      </c>
      <c r="G40" s="34">
        <v>1</v>
      </c>
      <c r="H40" s="35">
        <v>0</v>
      </c>
      <c r="I40" s="36">
        <f>ROUND(G40*H40,P4)</f>
        <v>0</v>
      </c>
      <c r="J40" s="30"/>
      <c r="O40" s="37">
        <f>I40*0.21</f>
        <v>0</v>
      </c>
      <c r="P40">
        <v>3</v>
      </c>
    </row>
    <row r="41" spans="1:16" ht="30" x14ac:dyDescent="0.25">
      <c r="A41" s="30" t="s">
        <v>39</v>
      </c>
      <c r="B41" s="38"/>
      <c r="E41" s="32" t="s">
        <v>335</v>
      </c>
      <c r="J41" s="39"/>
    </row>
    <row r="42" spans="1:16" ht="30" x14ac:dyDescent="0.25">
      <c r="A42" s="30" t="s">
        <v>40</v>
      </c>
      <c r="B42" s="38"/>
      <c r="E42" s="40" t="s">
        <v>336</v>
      </c>
      <c r="J42" s="39"/>
    </row>
    <row r="43" spans="1:16" ht="30" x14ac:dyDescent="0.25">
      <c r="A43" s="30" t="s">
        <v>41</v>
      </c>
      <c r="B43" s="38"/>
      <c r="E43" s="32" t="s">
        <v>42</v>
      </c>
      <c r="J43" s="39"/>
    </row>
    <row r="44" spans="1:16" x14ac:dyDescent="0.25">
      <c r="A44" s="30" t="s">
        <v>36</v>
      </c>
      <c r="B44" s="30">
        <v>12</v>
      </c>
      <c r="C44" s="31" t="s">
        <v>337</v>
      </c>
      <c r="D44" s="30"/>
      <c r="E44" s="32" t="s">
        <v>338</v>
      </c>
      <c r="F44" s="33" t="s">
        <v>38</v>
      </c>
      <c r="G44" s="34">
        <v>1</v>
      </c>
      <c r="H44" s="35">
        <v>0</v>
      </c>
      <c r="I44" s="36">
        <f>ROUND(G44*H44,P4)</f>
        <v>0</v>
      </c>
      <c r="J44" s="30"/>
      <c r="O44" s="37">
        <f>I44*0.21</f>
        <v>0</v>
      </c>
      <c r="P44">
        <v>3</v>
      </c>
    </row>
    <row r="45" spans="1:16" ht="60" x14ac:dyDescent="0.25">
      <c r="A45" s="30" t="s">
        <v>39</v>
      </c>
      <c r="B45" s="38"/>
      <c r="E45" s="32" t="s">
        <v>339</v>
      </c>
      <c r="J45" s="39"/>
    </row>
    <row r="46" spans="1:16" ht="30" x14ac:dyDescent="0.25">
      <c r="A46" s="30" t="s">
        <v>40</v>
      </c>
      <c r="B46" s="38"/>
      <c r="E46" s="40" t="s">
        <v>340</v>
      </c>
      <c r="J46" s="39"/>
    </row>
    <row r="47" spans="1:16" ht="30" x14ac:dyDescent="0.25">
      <c r="A47" s="30" t="s">
        <v>41</v>
      </c>
      <c r="B47" s="38"/>
      <c r="E47" s="32" t="s">
        <v>341</v>
      </c>
      <c r="J47" s="39"/>
    </row>
    <row r="48" spans="1:16" x14ac:dyDescent="0.25">
      <c r="A48" s="24" t="s">
        <v>33</v>
      </c>
      <c r="B48" s="25"/>
      <c r="C48" s="26" t="s">
        <v>342</v>
      </c>
      <c r="D48" s="27"/>
      <c r="E48" s="24" t="s">
        <v>343</v>
      </c>
      <c r="F48" s="27"/>
      <c r="G48" s="27"/>
      <c r="H48" s="27"/>
      <c r="I48" s="28">
        <f>SUMIFS(I49:I60,A49:A60,"P")</f>
        <v>0</v>
      </c>
      <c r="J48" s="29"/>
    </row>
    <row r="49" spans="1:16" x14ac:dyDescent="0.25">
      <c r="A49" s="30" t="s">
        <v>36</v>
      </c>
      <c r="B49" s="30">
        <v>15</v>
      </c>
      <c r="C49" s="31" t="s">
        <v>344</v>
      </c>
      <c r="D49" s="30"/>
      <c r="E49" s="32" t="s">
        <v>345</v>
      </c>
      <c r="F49" s="33" t="s">
        <v>38</v>
      </c>
      <c r="G49" s="34">
        <v>1</v>
      </c>
      <c r="H49" s="35">
        <v>0</v>
      </c>
      <c r="I49" s="36">
        <f>ROUND(G49*H49,P4)</f>
        <v>0</v>
      </c>
      <c r="J49" s="30"/>
      <c r="O49" s="37">
        <f>I49*0.21</f>
        <v>0</v>
      </c>
      <c r="P49">
        <v>3</v>
      </c>
    </row>
    <row r="50" spans="1:16" ht="75" x14ac:dyDescent="0.25">
      <c r="A50" s="30" t="s">
        <v>39</v>
      </c>
      <c r="B50" s="38"/>
      <c r="E50" s="32" t="s">
        <v>346</v>
      </c>
      <c r="J50" s="39"/>
    </row>
    <row r="51" spans="1:16" ht="30" x14ac:dyDescent="0.25">
      <c r="A51" s="30" t="s">
        <v>40</v>
      </c>
      <c r="B51" s="38"/>
      <c r="E51" s="40" t="s">
        <v>347</v>
      </c>
      <c r="J51" s="39"/>
    </row>
    <row r="52" spans="1:16" ht="30" x14ac:dyDescent="0.25">
      <c r="A52" s="30" t="s">
        <v>41</v>
      </c>
      <c r="B52" s="38"/>
      <c r="E52" s="32" t="s">
        <v>42</v>
      </c>
      <c r="J52" s="39"/>
    </row>
    <row r="53" spans="1:16" ht="30" x14ac:dyDescent="0.25">
      <c r="A53" s="30" t="s">
        <v>36</v>
      </c>
      <c r="B53" s="30">
        <v>16</v>
      </c>
      <c r="C53" s="31" t="s">
        <v>348</v>
      </c>
      <c r="D53" s="30"/>
      <c r="E53" s="32" t="s">
        <v>349</v>
      </c>
      <c r="F53" s="33" t="s">
        <v>38</v>
      </c>
      <c r="G53" s="34">
        <v>1</v>
      </c>
      <c r="H53" s="35">
        <v>0</v>
      </c>
      <c r="I53" s="36">
        <f>ROUND(G53*H53,P4)</f>
        <v>0</v>
      </c>
      <c r="J53" s="30"/>
      <c r="O53" s="37">
        <f>I53*0.21</f>
        <v>0</v>
      </c>
      <c r="P53">
        <v>3</v>
      </c>
    </row>
    <row r="54" spans="1:16" ht="105" x14ac:dyDescent="0.25">
      <c r="A54" s="30" t="s">
        <v>39</v>
      </c>
      <c r="B54" s="38"/>
      <c r="E54" s="32" t="s">
        <v>350</v>
      </c>
      <c r="J54" s="39"/>
    </row>
    <row r="55" spans="1:16" ht="30" x14ac:dyDescent="0.25">
      <c r="A55" s="30" t="s">
        <v>40</v>
      </c>
      <c r="B55" s="38"/>
      <c r="E55" s="40" t="s">
        <v>351</v>
      </c>
      <c r="J55" s="39"/>
    </row>
    <row r="56" spans="1:16" ht="30" x14ac:dyDescent="0.25">
      <c r="A56" s="30" t="s">
        <v>41</v>
      </c>
      <c r="B56" s="38"/>
      <c r="E56" s="32" t="s">
        <v>42</v>
      </c>
      <c r="J56" s="39"/>
    </row>
    <row r="57" spans="1:16" x14ac:dyDescent="0.25">
      <c r="A57" s="30" t="s">
        <v>36</v>
      </c>
      <c r="B57" s="30">
        <v>18</v>
      </c>
      <c r="C57" s="31" t="s">
        <v>352</v>
      </c>
      <c r="D57" s="30"/>
      <c r="E57" s="32" t="s">
        <v>353</v>
      </c>
      <c r="F57" s="33" t="s">
        <v>38</v>
      </c>
      <c r="G57" s="34">
        <v>1</v>
      </c>
      <c r="H57" s="35">
        <v>0</v>
      </c>
      <c r="I57" s="36">
        <f>ROUND(G57*H57,P4)</f>
        <v>0</v>
      </c>
      <c r="J57" s="30"/>
      <c r="O57" s="37">
        <f>I57*0.21</f>
        <v>0</v>
      </c>
      <c r="P57">
        <v>3</v>
      </c>
    </row>
    <row r="58" spans="1:16" ht="120" x14ac:dyDescent="0.25">
      <c r="A58" s="30" t="s">
        <v>39</v>
      </c>
      <c r="B58" s="38"/>
      <c r="E58" s="32" t="s">
        <v>354</v>
      </c>
      <c r="J58" s="39"/>
    </row>
    <row r="59" spans="1:16" ht="30" x14ac:dyDescent="0.25">
      <c r="A59" s="30" t="s">
        <v>40</v>
      </c>
      <c r="B59" s="38"/>
      <c r="E59" s="40" t="s">
        <v>355</v>
      </c>
      <c r="J59" s="39"/>
    </row>
    <row r="60" spans="1:16" ht="75" x14ac:dyDescent="0.25">
      <c r="A60" s="30" t="s">
        <v>41</v>
      </c>
      <c r="B60" s="38"/>
      <c r="E60" s="32" t="s">
        <v>356</v>
      </c>
      <c r="J60" s="39"/>
    </row>
    <row r="61" spans="1:16" x14ac:dyDescent="0.25">
      <c r="A61" s="24" t="s">
        <v>33</v>
      </c>
      <c r="B61" s="25"/>
      <c r="C61" s="26" t="s">
        <v>357</v>
      </c>
      <c r="D61" s="27"/>
      <c r="E61" s="24" t="s">
        <v>358</v>
      </c>
      <c r="F61" s="27"/>
      <c r="G61" s="27"/>
      <c r="H61" s="27"/>
      <c r="I61" s="28">
        <f>SUMIFS(I62:I69,A62:A69,"P")</f>
        <v>0</v>
      </c>
      <c r="J61" s="29"/>
    </row>
    <row r="62" spans="1:16" x14ac:dyDescent="0.25">
      <c r="A62" s="30" t="s">
        <v>36</v>
      </c>
      <c r="B62" s="30">
        <v>19</v>
      </c>
      <c r="C62" s="31" t="s">
        <v>359</v>
      </c>
      <c r="D62" s="30"/>
      <c r="E62" s="32" t="s">
        <v>360</v>
      </c>
      <c r="F62" s="33" t="s">
        <v>38</v>
      </c>
      <c r="G62" s="34">
        <v>1</v>
      </c>
      <c r="H62" s="35">
        <v>0</v>
      </c>
      <c r="I62" s="36">
        <f>ROUND(G62*H62,P4)</f>
        <v>0</v>
      </c>
      <c r="J62" s="30"/>
      <c r="O62" s="37">
        <f>I62*0.21</f>
        <v>0</v>
      </c>
      <c r="P62">
        <v>3</v>
      </c>
    </row>
    <row r="63" spans="1:16" x14ac:dyDescent="0.25">
      <c r="A63" s="30" t="s">
        <v>39</v>
      </c>
      <c r="B63" s="38"/>
      <c r="E63" s="41"/>
      <c r="J63" s="39"/>
    </row>
    <row r="64" spans="1:16" ht="30" x14ac:dyDescent="0.25">
      <c r="A64" s="30" t="s">
        <v>40</v>
      </c>
      <c r="B64" s="38"/>
      <c r="E64" s="40" t="s">
        <v>361</v>
      </c>
      <c r="J64" s="39"/>
    </row>
    <row r="65" spans="1:16" ht="30" x14ac:dyDescent="0.25">
      <c r="A65" s="30" t="s">
        <v>41</v>
      </c>
      <c r="B65" s="38"/>
      <c r="E65" s="32" t="s">
        <v>362</v>
      </c>
      <c r="J65" s="39"/>
    </row>
    <row r="66" spans="1:16" x14ac:dyDescent="0.25">
      <c r="A66" s="30" t="s">
        <v>36</v>
      </c>
      <c r="B66" s="30">
        <v>20</v>
      </c>
      <c r="C66" s="31" t="s">
        <v>363</v>
      </c>
      <c r="D66" s="30"/>
      <c r="E66" s="32" t="s">
        <v>364</v>
      </c>
      <c r="F66" s="33" t="s">
        <v>38</v>
      </c>
      <c r="G66" s="34">
        <v>1</v>
      </c>
      <c r="H66" s="35">
        <v>0</v>
      </c>
      <c r="I66" s="36">
        <f>ROUND(G66*H66,P4)</f>
        <v>0</v>
      </c>
      <c r="J66" s="30"/>
      <c r="O66" s="37">
        <f>I66*0.21</f>
        <v>0</v>
      </c>
      <c r="P66">
        <v>3</v>
      </c>
    </row>
    <row r="67" spans="1:16" ht="30" x14ac:dyDescent="0.25">
      <c r="A67" s="30" t="s">
        <v>39</v>
      </c>
      <c r="B67" s="38"/>
      <c r="E67" s="32" t="s">
        <v>365</v>
      </c>
      <c r="J67" s="39"/>
    </row>
    <row r="68" spans="1:16" ht="30" x14ac:dyDescent="0.25">
      <c r="A68" s="30" t="s">
        <v>40</v>
      </c>
      <c r="B68" s="38"/>
      <c r="E68" s="40" t="s">
        <v>366</v>
      </c>
      <c r="J68" s="39"/>
    </row>
    <row r="69" spans="1:16" ht="30" x14ac:dyDescent="0.25">
      <c r="A69" s="30" t="s">
        <v>41</v>
      </c>
      <c r="B69" s="38"/>
      <c r="E69" s="32" t="s">
        <v>362</v>
      </c>
      <c r="J69" s="39"/>
    </row>
    <row r="70" spans="1:16" x14ac:dyDescent="0.25">
      <c r="A70" s="24" t="s">
        <v>33</v>
      </c>
      <c r="B70" s="25"/>
      <c r="C70" s="26" t="s">
        <v>282</v>
      </c>
      <c r="D70" s="27"/>
      <c r="E70" s="24" t="s">
        <v>283</v>
      </c>
      <c r="F70" s="27"/>
      <c r="G70" s="27"/>
      <c r="H70" s="27"/>
      <c r="I70" s="28">
        <f>SUMIFS(I71:I82,A71:A82,"P")</f>
        <v>0</v>
      </c>
      <c r="J70" s="29"/>
    </row>
    <row r="71" spans="1:16" x14ac:dyDescent="0.25">
      <c r="A71" s="30" t="s">
        <v>36</v>
      </c>
      <c r="B71" s="30">
        <v>21</v>
      </c>
      <c r="C71" s="31" t="s">
        <v>367</v>
      </c>
      <c r="D71" s="30"/>
      <c r="E71" s="32" t="s">
        <v>368</v>
      </c>
      <c r="F71" s="33" t="s">
        <v>66</v>
      </c>
      <c r="G71" s="34">
        <v>60</v>
      </c>
      <c r="H71" s="35">
        <v>0</v>
      </c>
      <c r="I71" s="36">
        <f>ROUND(G71*H71,P4)</f>
        <v>0</v>
      </c>
      <c r="J71" s="33" t="s">
        <v>56</v>
      </c>
      <c r="O71" s="37">
        <f>I71*0.21</f>
        <v>0</v>
      </c>
      <c r="P71">
        <v>3</v>
      </c>
    </row>
    <row r="72" spans="1:16" x14ac:dyDescent="0.25">
      <c r="A72" s="30" t="s">
        <v>39</v>
      </c>
      <c r="B72" s="38"/>
      <c r="E72" s="41"/>
      <c r="J72" s="39"/>
    </row>
    <row r="73" spans="1:16" ht="30" x14ac:dyDescent="0.25">
      <c r="A73" s="30" t="s">
        <v>40</v>
      </c>
      <c r="B73" s="38"/>
      <c r="E73" s="40" t="s">
        <v>369</v>
      </c>
      <c r="J73" s="39"/>
    </row>
    <row r="74" spans="1:16" ht="60" x14ac:dyDescent="0.25">
      <c r="A74" s="30" t="s">
        <v>41</v>
      </c>
      <c r="B74" s="38"/>
      <c r="E74" s="32" t="s">
        <v>370</v>
      </c>
      <c r="J74" s="39"/>
    </row>
    <row r="75" spans="1:16" x14ac:dyDescent="0.25">
      <c r="A75" s="30" t="s">
        <v>36</v>
      </c>
      <c r="B75" s="30">
        <v>22</v>
      </c>
      <c r="C75" s="31" t="s">
        <v>371</v>
      </c>
      <c r="D75" s="30"/>
      <c r="E75" s="32" t="s">
        <v>372</v>
      </c>
      <c r="F75" s="33" t="s">
        <v>66</v>
      </c>
      <c r="G75" s="34">
        <v>60</v>
      </c>
      <c r="H75" s="35">
        <v>0</v>
      </c>
      <c r="I75" s="36">
        <f>ROUND(G75*H75,P4)</f>
        <v>0</v>
      </c>
      <c r="J75" s="33" t="s">
        <v>56</v>
      </c>
      <c r="O75" s="37">
        <f>I75*0.21</f>
        <v>0</v>
      </c>
      <c r="P75">
        <v>3</v>
      </c>
    </row>
    <row r="76" spans="1:16" x14ac:dyDescent="0.25">
      <c r="A76" s="30" t="s">
        <v>39</v>
      </c>
      <c r="B76" s="38"/>
      <c r="E76" s="41"/>
      <c r="J76" s="39"/>
    </row>
    <row r="77" spans="1:16" ht="30" x14ac:dyDescent="0.25">
      <c r="A77" s="30" t="s">
        <v>40</v>
      </c>
      <c r="B77" s="38"/>
      <c r="E77" s="40" t="s">
        <v>373</v>
      </c>
      <c r="J77" s="39"/>
    </row>
    <row r="78" spans="1:16" ht="30" x14ac:dyDescent="0.25">
      <c r="A78" s="30" t="s">
        <v>41</v>
      </c>
      <c r="B78" s="38"/>
      <c r="E78" s="32" t="s">
        <v>374</v>
      </c>
      <c r="J78" s="39"/>
    </row>
    <row r="79" spans="1:16" x14ac:dyDescent="0.25">
      <c r="A79" s="30" t="s">
        <v>36</v>
      </c>
      <c r="B79" s="30">
        <v>23</v>
      </c>
      <c r="C79" s="31" t="s">
        <v>375</v>
      </c>
      <c r="D79" s="30" t="s">
        <v>37</v>
      </c>
      <c r="E79" s="32" t="s">
        <v>376</v>
      </c>
      <c r="F79" s="33" t="s">
        <v>377</v>
      </c>
      <c r="G79" s="34">
        <v>5400</v>
      </c>
      <c r="H79" s="35">
        <v>0</v>
      </c>
      <c r="I79" s="36">
        <f>ROUND(G79*H79,P4)</f>
        <v>0</v>
      </c>
      <c r="J79" s="33" t="s">
        <v>56</v>
      </c>
      <c r="O79" s="37">
        <f>I79*0.21</f>
        <v>0</v>
      </c>
      <c r="P79">
        <v>3</v>
      </c>
    </row>
    <row r="80" spans="1:16" x14ac:dyDescent="0.25">
      <c r="A80" s="30" t="s">
        <v>39</v>
      </c>
      <c r="B80" s="38"/>
      <c r="E80" s="41"/>
      <c r="J80" s="39"/>
    </row>
    <row r="81" spans="1:10" ht="45" x14ac:dyDescent="0.25">
      <c r="A81" s="30" t="s">
        <v>40</v>
      </c>
      <c r="B81" s="38"/>
      <c r="E81" s="40" t="s">
        <v>378</v>
      </c>
      <c r="J81" s="39"/>
    </row>
    <row r="82" spans="1:10" ht="30" x14ac:dyDescent="0.25">
      <c r="A82" s="30" t="s">
        <v>41</v>
      </c>
      <c r="B82" s="42"/>
      <c r="C82" s="43"/>
      <c r="D82" s="43"/>
      <c r="E82" s="32" t="s">
        <v>379</v>
      </c>
      <c r="F82" s="43"/>
      <c r="G82" s="43"/>
      <c r="H82" s="43"/>
      <c r="I82" s="43"/>
      <c r="J82" s="44"/>
    </row>
  </sheetData>
  <sheetProtection algorithmName="SHA-512" hashValue="mdkUzWHzQPogPx+qnGtjm8t430TwfO68IOpOQ548j/xG0SuJJmE7h2wUH1QtELlgGKDDw2qK2XjMrxkzdQih/g==" saltValue="mMusyvwCs89o/Sw9ptlWDt3U7PqPNQhfmtbU9JRshiwD8xA2WsGtWnquZV46a5rRlCY6RptIvB1yZ84kBESUug==" spinCount="100000" sheet="1" objects="1" scenarios="1"/>
  <mergeCells count="11">
    <mergeCell ref="E5:E6"/>
    <mergeCell ref="F5:F6"/>
    <mergeCell ref="G5:G6"/>
    <mergeCell ref="H5:I5"/>
    <mergeCell ref="J5:J6"/>
    <mergeCell ref="C3:D3"/>
    <mergeCell ref="C4:D4"/>
    <mergeCell ref="A5:A6"/>
    <mergeCell ref="B5:B6"/>
    <mergeCell ref="C5:C6"/>
    <mergeCell ref="D5:D6"/>
  </mergeCells>
  <pageMargins left="0.7" right="0.7" top="0.78740157499999996" bottom="0.78740157499999996" header="0.3" footer="0.3"/>
  <pageSetup fitToHeight="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Rekapitulace</vt:lpstr>
      <vt:lpstr>SO 134.2</vt:lpstr>
      <vt:lpstr>VRN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DESKTOP-C57L0KR\Tomas</dc:creator>
  <cp:lastModifiedBy>Jiří Nosek</cp:lastModifiedBy>
  <dcterms:created xsi:type="dcterms:W3CDTF">2024-06-07T10:09:25Z</dcterms:created>
  <dcterms:modified xsi:type="dcterms:W3CDTF">2024-07-17T11:41:32Z</dcterms:modified>
</cp:coreProperties>
</file>