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mc:AlternateContent xmlns:mc="http://schemas.openxmlformats.org/markup-compatibility/2006">
    <mc:Choice Requires="x15">
      <x15ac:absPath xmlns:x15ac="http://schemas.microsoft.com/office/spreadsheetml/2010/11/ac" url="C:\Users\dell\Documents\"/>
    </mc:Choice>
  </mc:AlternateContent>
  <xr:revisionPtr revIDLastSave="0" documentId="8_{CB50F95E-1776-42D6-B95A-CF31E20940F1}" xr6:coauthVersionLast="45" xr6:coauthVersionMax="45" xr10:uidLastSave="{00000000-0000-0000-0000-000000000000}"/>
  <bookViews>
    <workbookView xWindow="-120" yWindow="-120" windowWidth="25440" windowHeight="15390" xr2:uid="{00000000-000D-0000-FFFF-FFFF00000000}"/>
  </bookViews>
  <sheets>
    <sheet name="Rekapitulace stavby" sheetId="1" r:id="rId1"/>
    <sheet name="01 - Společné práce pro s..." sheetId="2" r:id="rId2"/>
    <sheet name="02 - Sportoviště" sheetId="3" r:id="rId3"/>
    <sheet name="03 - Opěrné stěny" sheetId="4" r:id="rId4"/>
    <sheet name="04 - Vedlejší a ostatní n..." sheetId="5" r:id="rId5"/>
    <sheet name="Pokyny pro vyplnění" sheetId="6" r:id="rId6"/>
  </sheets>
  <definedNames>
    <definedName name="_xlnm._FilterDatabase" localSheetId="1" hidden="1">'01 - Společné práce pro s...'!$C$81:$K$271</definedName>
    <definedName name="_xlnm._FilterDatabase" localSheetId="2" hidden="1">'02 - Sportoviště'!$C$92:$K$723</definedName>
    <definedName name="_xlnm._FilterDatabase" localSheetId="3" hidden="1">'03 - Opěrné stěny'!$C$84:$K$378</definedName>
    <definedName name="_xlnm._FilterDatabase" localSheetId="4" hidden="1">'04 - Vedlejší a ostatní n...'!$C$82:$K$116</definedName>
    <definedName name="_xlnm.Print_Titles" localSheetId="1">'01 - Společné práce pro s...'!$81:$81</definedName>
    <definedName name="_xlnm.Print_Titles" localSheetId="2">'02 - Sportoviště'!$92:$92</definedName>
    <definedName name="_xlnm.Print_Titles" localSheetId="3">'03 - Opěrné stěny'!$84:$84</definedName>
    <definedName name="_xlnm.Print_Titles" localSheetId="4">'04 - Vedlejší a ostatní n...'!$82:$82</definedName>
    <definedName name="_xlnm.Print_Titles" localSheetId="0">'Rekapitulace stavby'!$49:$49</definedName>
    <definedName name="_xlnm.Print_Area" localSheetId="1">'01 - Společné práce pro s...'!$C$4:$J$36,'01 - Společné práce pro s...'!$C$42:$J$63,'01 - Společné práce pro s...'!$C$69:$K$271</definedName>
    <definedName name="_xlnm.Print_Area" localSheetId="2">'02 - Sportoviště'!$C$4:$J$36,'02 - Sportoviště'!$C$42:$J$74,'02 - Sportoviště'!$C$80:$K$723</definedName>
    <definedName name="_xlnm.Print_Area" localSheetId="3">'03 - Opěrné stěny'!$C$4:$J$36,'03 - Opěrné stěny'!$C$42:$J$66,'03 - Opěrné stěny'!$C$72:$K$378</definedName>
    <definedName name="_xlnm.Print_Area" localSheetId="4">'04 - Vedlejší a ostatní n...'!$C$4:$J$36,'04 - Vedlejší a ostatní n...'!$C$42:$J$64,'04 - Vedlejší a ostatní n...'!$C$70:$K$116</definedName>
    <definedName name="_xlnm.Print_Area" localSheetId="5">'Pokyny pro vyplnění'!$B$2:$K$69,'Pokyny pro vyplnění'!$B$72:$K$116,'Pokyny pro vyplnění'!$B$119:$K$188,'Pokyny pro vyplnění'!$B$196:$K$216</definedName>
    <definedName name="_xlnm.Print_Area" localSheetId="0">'Rekapitulace stavby'!$D$4:$AO$33,'Rekapitulace stavby'!$C$39:$AQ$56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Y55" i="1" l="1"/>
  <c r="AX55" i="1"/>
  <c r="BI116" i="5"/>
  <c r="BH116" i="5"/>
  <c r="BG116" i="5"/>
  <c r="BF116" i="5"/>
  <c r="T116" i="5"/>
  <c r="T115" i="5" s="1"/>
  <c r="R116" i="5"/>
  <c r="R115" i="5" s="1"/>
  <c r="P116" i="5"/>
  <c r="P115" i="5"/>
  <c r="BK116" i="5"/>
  <c r="BK115" i="5" s="1"/>
  <c r="J115" i="5" s="1"/>
  <c r="J63" i="5" s="1"/>
  <c r="J116" i="5"/>
  <c r="BE116" i="5" s="1"/>
  <c r="BI114" i="5"/>
  <c r="BH114" i="5"/>
  <c r="BG114" i="5"/>
  <c r="BF114" i="5"/>
  <c r="T114" i="5"/>
  <c r="R114" i="5"/>
  <c r="R113" i="5" s="1"/>
  <c r="P114" i="5"/>
  <c r="P113" i="5" s="1"/>
  <c r="BK114" i="5"/>
  <c r="BK113" i="5" s="1"/>
  <c r="J114" i="5"/>
  <c r="BE114" i="5"/>
  <c r="BI111" i="5"/>
  <c r="BH111" i="5"/>
  <c r="BG111" i="5"/>
  <c r="BF111" i="5"/>
  <c r="T111" i="5"/>
  <c r="R111" i="5"/>
  <c r="P111" i="5"/>
  <c r="BK111" i="5"/>
  <c r="J111" i="5"/>
  <c r="BE111" i="5" s="1"/>
  <c r="BI109" i="5"/>
  <c r="BH109" i="5"/>
  <c r="BG109" i="5"/>
  <c r="BF109" i="5"/>
  <c r="T109" i="5"/>
  <c r="R109" i="5"/>
  <c r="P109" i="5"/>
  <c r="BK109" i="5"/>
  <c r="J109" i="5"/>
  <c r="BE109" i="5" s="1"/>
  <c r="BI107" i="5"/>
  <c r="BH107" i="5"/>
  <c r="BG107" i="5"/>
  <c r="BF107" i="5"/>
  <c r="T107" i="5"/>
  <c r="R107" i="5"/>
  <c r="P107" i="5"/>
  <c r="BK107" i="5"/>
  <c r="J107" i="5"/>
  <c r="BE107" i="5"/>
  <c r="BI105" i="5"/>
  <c r="BH105" i="5"/>
  <c r="BG105" i="5"/>
  <c r="BF105" i="5"/>
  <c r="T105" i="5"/>
  <c r="R105" i="5"/>
  <c r="P105" i="5"/>
  <c r="BK105" i="5"/>
  <c r="J105" i="5"/>
  <c r="BE105" i="5"/>
  <c r="BI102" i="5"/>
  <c r="BH102" i="5"/>
  <c r="BG102" i="5"/>
  <c r="BF102" i="5"/>
  <c r="T102" i="5"/>
  <c r="R102" i="5"/>
  <c r="P102" i="5"/>
  <c r="BK102" i="5"/>
  <c r="J102" i="5"/>
  <c r="BE102" i="5" s="1"/>
  <c r="BI101" i="5"/>
  <c r="BH101" i="5"/>
  <c r="BG101" i="5"/>
  <c r="BF101" i="5"/>
  <c r="T101" i="5"/>
  <c r="R101" i="5"/>
  <c r="P101" i="5"/>
  <c r="BK101" i="5"/>
  <c r="J101" i="5"/>
  <c r="BE101" i="5" s="1"/>
  <c r="BI99" i="5"/>
  <c r="BH99" i="5"/>
  <c r="BG99" i="5"/>
  <c r="BF99" i="5"/>
  <c r="T99" i="5"/>
  <c r="T98" i="5" s="1"/>
  <c r="R99" i="5"/>
  <c r="R98" i="5" s="1"/>
  <c r="P99" i="5"/>
  <c r="BK99" i="5"/>
  <c r="BK98" i="5"/>
  <c r="J98" i="5" s="1"/>
  <c r="J60" i="5" s="1"/>
  <c r="J99" i="5"/>
  <c r="BE99" i="5"/>
  <c r="BI97" i="5"/>
  <c r="BH97" i="5"/>
  <c r="BG97" i="5"/>
  <c r="BF97" i="5"/>
  <c r="T97" i="5"/>
  <c r="R97" i="5"/>
  <c r="P97" i="5"/>
  <c r="BK97" i="5"/>
  <c r="J97" i="5"/>
  <c r="BE97" i="5" s="1"/>
  <c r="BI95" i="5"/>
  <c r="BH95" i="5"/>
  <c r="BG95" i="5"/>
  <c r="BF95" i="5"/>
  <c r="T95" i="5"/>
  <c r="R95" i="5"/>
  <c r="P95" i="5"/>
  <c r="BK95" i="5"/>
  <c r="J95" i="5"/>
  <c r="BE95" i="5" s="1"/>
  <c r="BI94" i="5"/>
  <c r="BH94" i="5"/>
  <c r="BG94" i="5"/>
  <c r="BF94" i="5"/>
  <c r="T94" i="5"/>
  <c r="R94" i="5"/>
  <c r="P94" i="5"/>
  <c r="BK94" i="5"/>
  <c r="J94" i="5"/>
  <c r="BE94" i="5" s="1"/>
  <c r="BI92" i="5"/>
  <c r="BH92" i="5"/>
  <c r="BG92" i="5"/>
  <c r="BF92" i="5"/>
  <c r="T92" i="5"/>
  <c r="R92" i="5"/>
  <c r="R91" i="5" s="1"/>
  <c r="P92" i="5"/>
  <c r="BK92" i="5"/>
  <c r="J92" i="5"/>
  <c r="BE92" i="5"/>
  <c r="BI89" i="5"/>
  <c r="BH89" i="5"/>
  <c r="BG89" i="5"/>
  <c r="BF89" i="5"/>
  <c r="T89" i="5"/>
  <c r="R89" i="5"/>
  <c r="P89" i="5"/>
  <c r="BK89" i="5"/>
  <c r="J89" i="5"/>
  <c r="BE89" i="5" s="1"/>
  <c r="BI88" i="5"/>
  <c r="BH88" i="5"/>
  <c r="BG88" i="5"/>
  <c r="BF88" i="5"/>
  <c r="T88" i="5"/>
  <c r="R88" i="5"/>
  <c r="P88" i="5"/>
  <c r="BK88" i="5"/>
  <c r="J88" i="5"/>
  <c r="BE88" i="5" s="1"/>
  <c r="BI87" i="5"/>
  <c r="BH87" i="5"/>
  <c r="BG87" i="5"/>
  <c r="BF87" i="5"/>
  <c r="T87" i="5"/>
  <c r="R87" i="5"/>
  <c r="P87" i="5"/>
  <c r="BK87" i="5"/>
  <c r="J87" i="5"/>
  <c r="BE87" i="5" s="1"/>
  <c r="BI86" i="5"/>
  <c r="BH86" i="5"/>
  <c r="BG86" i="5"/>
  <c r="BF86" i="5"/>
  <c r="T86" i="5"/>
  <c r="R86" i="5"/>
  <c r="P86" i="5"/>
  <c r="BK86" i="5"/>
  <c r="J86" i="5"/>
  <c r="BE86" i="5" s="1"/>
  <c r="J79" i="5"/>
  <c r="F79" i="5"/>
  <c r="F77" i="5"/>
  <c r="E75" i="5"/>
  <c r="J51" i="5"/>
  <c r="F51" i="5"/>
  <c r="F49" i="5"/>
  <c r="E47" i="5"/>
  <c r="J18" i="5"/>
  <c r="E18" i="5"/>
  <c r="F52" i="5" s="1"/>
  <c r="J17" i="5"/>
  <c r="J12" i="5"/>
  <c r="J49" i="5" s="1"/>
  <c r="J77" i="5"/>
  <c r="E7" i="5"/>
  <c r="E73" i="5" s="1"/>
  <c r="E45" i="5"/>
  <c r="AY54" i="1"/>
  <c r="AX54" i="1"/>
  <c r="BI377" i="4"/>
  <c r="BH377" i="4"/>
  <c r="BG377" i="4"/>
  <c r="BF377" i="4"/>
  <c r="T377" i="4"/>
  <c r="R377" i="4"/>
  <c r="P377" i="4"/>
  <c r="BK377" i="4"/>
  <c r="J377" i="4"/>
  <c r="BE377" i="4" s="1"/>
  <c r="BI375" i="4"/>
  <c r="BH375" i="4"/>
  <c r="BG375" i="4"/>
  <c r="BF375" i="4"/>
  <c r="T375" i="4"/>
  <c r="T358" i="4" s="1"/>
  <c r="T357" i="4" s="1"/>
  <c r="R375" i="4"/>
  <c r="P375" i="4"/>
  <c r="BK375" i="4"/>
  <c r="J375" i="4"/>
  <c r="BE375" i="4" s="1"/>
  <c r="BI359" i="4"/>
  <c r="BH359" i="4"/>
  <c r="BG359" i="4"/>
  <c r="BF359" i="4"/>
  <c r="T359" i="4"/>
  <c r="R359" i="4"/>
  <c r="P359" i="4"/>
  <c r="P358" i="4" s="1"/>
  <c r="P357" i="4" s="1"/>
  <c r="BK359" i="4"/>
  <c r="BK358" i="4" s="1"/>
  <c r="J359" i="4"/>
  <c r="BE359" i="4"/>
  <c r="BI356" i="4"/>
  <c r="BH356" i="4"/>
  <c r="BG356" i="4"/>
  <c r="BF356" i="4"/>
  <c r="T356" i="4"/>
  <c r="T355" i="4"/>
  <c r="R356" i="4"/>
  <c r="R355" i="4"/>
  <c r="P356" i="4"/>
  <c r="P355" i="4"/>
  <c r="BK356" i="4"/>
  <c r="BK355" i="4" s="1"/>
  <c r="J355" i="4" s="1"/>
  <c r="J63" i="4" s="1"/>
  <c r="J356" i="4"/>
  <c r="BE356" i="4" s="1"/>
  <c r="BI332" i="4"/>
  <c r="BH332" i="4"/>
  <c r="BG332" i="4"/>
  <c r="BF332" i="4"/>
  <c r="T332" i="4"/>
  <c r="T331" i="4"/>
  <c r="R332" i="4"/>
  <c r="R331" i="4"/>
  <c r="P332" i="4"/>
  <c r="P331" i="4"/>
  <c r="BK332" i="4"/>
  <c r="BK331" i="4"/>
  <c r="J331" i="4" s="1"/>
  <c r="J62" i="4" s="1"/>
  <c r="J332" i="4"/>
  <c r="BE332" i="4" s="1"/>
  <c r="BI314" i="4"/>
  <c r="BH314" i="4"/>
  <c r="BG314" i="4"/>
  <c r="BF314" i="4"/>
  <c r="T314" i="4"/>
  <c r="T313" i="4"/>
  <c r="R314" i="4"/>
  <c r="R313" i="4" s="1"/>
  <c r="P314" i="4"/>
  <c r="P313" i="4"/>
  <c r="BK314" i="4"/>
  <c r="BK313" i="4" s="1"/>
  <c r="J313" i="4" s="1"/>
  <c r="J61" i="4" s="1"/>
  <c r="J314" i="4"/>
  <c r="BE314" i="4" s="1"/>
  <c r="BI309" i="4"/>
  <c r="BH309" i="4"/>
  <c r="BG309" i="4"/>
  <c r="BF309" i="4"/>
  <c r="T309" i="4"/>
  <c r="R309" i="4"/>
  <c r="P309" i="4"/>
  <c r="BK309" i="4"/>
  <c r="J309" i="4"/>
  <c r="BE309" i="4"/>
  <c r="BI303" i="4"/>
  <c r="BH303" i="4"/>
  <c r="BG303" i="4"/>
  <c r="BF303" i="4"/>
  <c r="T303" i="4"/>
  <c r="T302" i="4" s="1"/>
  <c r="R303" i="4"/>
  <c r="R302" i="4"/>
  <c r="P303" i="4"/>
  <c r="P302" i="4" s="1"/>
  <c r="BK303" i="4"/>
  <c r="J303" i="4"/>
  <c r="BE303" i="4" s="1"/>
  <c r="BI300" i="4"/>
  <c r="BH300" i="4"/>
  <c r="BG300" i="4"/>
  <c r="BF300" i="4"/>
  <c r="T300" i="4"/>
  <c r="R300" i="4"/>
  <c r="P300" i="4"/>
  <c r="BK300" i="4"/>
  <c r="J300" i="4"/>
  <c r="BE300" i="4" s="1"/>
  <c r="BI277" i="4"/>
  <c r="BH277" i="4"/>
  <c r="BG277" i="4"/>
  <c r="BF277" i="4"/>
  <c r="T277" i="4"/>
  <c r="R277" i="4"/>
  <c r="P277" i="4"/>
  <c r="P215" i="4" s="1"/>
  <c r="BK277" i="4"/>
  <c r="J277" i="4"/>
  <c r="BE277" i="4"/>
  <c r="BI254" i="4"/>
  <c r="BH254" i="4"/>
  <c r="BG254" i="4"/>
  <c r="BF254" i="4"/>
  <c r="T254" i="4"/>
  <c r="R254" i="4"/>
  <c r="P254" i="4"/>
  <c r="BK254" i="4"/>
  <c r="J254" i="4"/>
  <c r="BE254" i="4" s="1"/>
  <c r="BI239" i="4"/>
  <c r="BH239" i="4"/>
  <c r="BG239" i="4"/>
  <c r="BF239" i="4"/>
  <c r="T239" i="4"/>
  <c r="R239" i="4"/>
  <c r="P239" i="4"/>
  <c r="BK239" i="4"/>
  <c r="J239" i="4"/>
  <c r="BE239" i="4"/>
  <c r="BI220" i="4"/>
  <c r="BH220" i="4"/>
  <c r="BG220" i="4"/>
  <c r="BF220" i="4"/>
  <c r="T220" i="4"/>
  <c r="T215" i="4" s="1"/>
  <c r="R220" i="4"/>
  <c r="P220" i="4"/>
  <c r="BK220" i="4"/>
  <c r="J220" i="4"/>
  <c r="BE220" i="4"/>
  <c r="BI216" i="4"/>
  <c r="BH216" i="4"/>
  <c r="BG216" i="4"/>
  <c r="BF216" i="4"/>
  <c r="T216" i="4"/>
  <c r="R216" i="4"/>
  <c r="R215" i="4"/>
  <c r="P216" i="4"/>
  <c r="BK216" i="4"/>
  <c r="J216" i="4"/>
  <c r="BE216" i="4" s="1"/>
  <c r="BI211" i="4"/>
  <c r="BH211" i="4"/>
  <c r="BG211" i="4"/>
  <c r="BF211" i="4"/>
  <c r="T211" i="4"/>
  <c r="R211" i="4"/>
  <c r="P211" i="4"/>
  <c r="BK211" i="4"/>
  <c r="J211" i="4"/>
  <c r="BE211" i="4" s="1"/>
  <c r="BI206" i="4"/>
  <c r="BH206" i="4"/>
  <c r="BG206" i="4"/>
  <c r="BF206" i="4"/>
  <c r="T206" i="4"/>
  <c r="R206" i="4"/>
  <c r="P206" i="4"/>
  <c r="BK206" i="4"/>
  <c r="J206" i="4"/>
  <c r="BE206" i="4" s="1"/>
  <c r="BI202" i="4"/>
  <c r="BH202" i="4"/>
  <c r="BG202" i="4"/>
  <c r="BF202" i="4"/>
  <c r="T202" i="4"/>
  <c r="R202" i="4"/>
  <c r="P202" i="4"/>
  <c r="BK202" i="4"/>
  <c r="J202" i="4"/>
  <c r="BE202" i="4" s="1"/>
  <c r="BI198" i="4"/>
  <c r="BH198" i="4"/>
  <c r="BG198" i="4"/>
  <c r="BF198" i="4"/>
  <c r="T198" i="4"/>
  <c r="R198" i="4"/>
  <c r="P198" i="4"/>
  <c r="BK198" i="4"/>
  <c r="J198" i="4"/>
  <c r="BE198" i="4" s="1"/>
  <c r="BI194" i="4"/>
  <c r="BH194" i="4"/>
  <c r="BG194" i="4"/>
  <c r="BF194" i="4"/>
  <c r="T194" i="4"/>
  <c r="R194" i="4"/>
  <c r="P194" i="4"/>
  <c r="BK194" i="4"/>
  <c r="J194" i="4"/>
  <c r="BE194" i="4" s="1"/>
  <c r="BI188" i="4"/>
  <c r="BH188" i="4"/>
  <c r="BG188" i="4"/>
  <c r="BF188" i="4"/>
  <c r="T188" i="4"/>
  <c r="R188" i="4"/>
  <c r="P188" i="4"/>
  <c r="BK188" i="4"/>
  <c r="J188" i="4"/>
  <c r="BE188" i="4"/>
  <c r="BI184" i="4"/>
  <c r="BH184" i="4"/>
  <c r="BG184" i="4"/>
  <c r="BF184" i="4"/>
  <c r="T184" i="4"/>
  <c r="R184" i="4"/>
  <c r="P184" i="4"/>
  <c r="BK184" i="4"/>
  <c r="J184" i="4"/>
  <c r="BE184" i="4" s="1"/>
  <c r="BI167" i="4"/>
  <c r="BH167" i="4"/>
  <c r="BG167" i="4"/>
  <c r="BF167" i="4"/>
  <c r="T167" i="4"/>
  <c r="R167" i="4"/>
  <c r="P167" i="4"/>
  <c r="BK167" i="4"/>
  <c r="J167" i="4"/>
  <c r="BE167" i="4" s="1"/>
  <c r="BI166" i="4"/>
  <c r="BH166" i="4"/>
  <c r="BG166" i="4"/>
  <c r="BF166" i="4"/>
  <c r="T166" i="4"/>
  <c r="R166" i="4"/>
  <c r="P166" i="4"/>
  <c r="BK166" i="4"/>
  <c r="J166" i="4"/>
  <c r="BE166" i="4" s="1"/>
  <c r="BI164" i="4"/>
  <c r="BH164" i="4"/>
  <c r="BG164" i="4"/>
  <c r="BF164" i="4"/>
  <c r="T164" i="4"/>
  <c r="R164" i="4"/>
  <c r="P164" i="4"/>
  <c r="BK164" i="4"/>
  <c r="J164" i="4"/>
  <c r="BE164" i="4" s="1"/>
  <c r="BI163" i="4"/>
  <c r="BH163" i="4"/>
  <c r="BG163" i="4"/>
  <c r="BF163" i="4"/>
  <c r="T163" i="4"/>
  <c r="R163" i="4"/>
  <c r="P163" i="4"/>
  <c r="BK163" i="4"/>
  <c r="J163" i="4"/>
  <c r="BE163" i="4" s="1"/>
  <c r="BI145" i="4"/>
  <c r="BH145" i="4"/>
  <c r="BG145" i="4"/>
  <c r="BF145" i="4"/>
  <c r="T145" i="4"/>
  <c r="R145" i="4"/>
  <c r="P145" i="4"/>
  <c r="BK145" i="4"/>
  <c r="J145" i="4"/>
  <c r="BE145" i="4"/>
  <c r="BI144" i="4"/>
  <c r="BH144" i="4"/>
  <c r="BG144" i="4"/>
  <c r="BF144" i="4"/>
  <c r="T144" i="4"/>
  <c r="R144" i="4"/>
  <c r="P144" i="4"/>
  <c r="BK144" i="4"/>
  <c r="J144" i="4"/>
  <c r="BE144" i="4" s="1"/>
  <c r="BI126" i="4"/>
  <c r="BH126" i="4"/>
  <c r="BG126" i="4"/>
  <c r="BF126" i="4"/>
  <c r="T126" i="4"/>
  <c r="R126" i="4"/>
  <c r="P126" i="4"/>
  <c r="BK126" i="4"/>
  <c r="J126" i="4"/>
  <c r="BE126" i="4" s="1"/>
  <c r="BI125" i="4"/>
  <c r="BH125" i="4"/>
  <c r="BG125" i="4"/>
  <c r="BF125" i="4"/>
  <c r="T125" i="4"/>
  <c r="R125" i="4"/>
  <c r="R87" i="4" s="1"/>
  <c r="R86" i="4" s="1"/>
  <c r="P125" i="4"/>
  <c r="BK125" i="4"/>
  <c r="J125" i="4"/>
  <c r="BE125" i="4" s="1"/>
  <c r="BI123" i="4"/>
  <c r="BH123" i="4"/>
  <c r="BG123" i="4"/>
  <c r="BF123" i="4"/>
  <c r="T123" i="4"/>
  <c r="R123" i="4"/>
  <c r="P123" i="4"/>
  <c r="BK123" i="4"/>
  <c r="J123" i="4"/>
  <c r="BE123" i="4" s="1"/>
  <c r="BI122" i="4"/>
  <c r="BH122" i="4"/>
  <c r="BG122" i="4"/>
  <c r="BF122" i="4"/>
  <c r="T122" i="4"/>
  <c r="R122" i="4"/>
  <c r="P122" i="4"/>
  <c r="BK122" i="4"/>
  <c r="J122" i="4"/>
  <c r="BE122" i="4" s="1"/>
  <c r="BI118" i="4"/>
  <c r="BH118" i="4"/>
  <c r="BG118" i="4"/>
  <c r="BF118" i="4"/>
  <c r="T118" i="4"/>
  <c r="R118" i="4"/>
  <c r="P118" i="4"/>
  <c r="BK118" i="4"/>
  <c r="J118" i="4"/>
  <c r="BE118" i="4" s="1"/>
  <c r="BI117" i="4"/>
  <c r="BH117" i="4"/>
  <c r="BG117" i="4"/>
  <c r="BF117" i="4"/>
  <c r="T117" i="4"/>
  <c r="R117" i="4"/>
  <c r="P117" i="4"/>
  <c r="BK117" i="4"/>
  <c r="J117" i="4"/>
  <c r="BE117" i="4" s="1"/>
  <c r="BI107" i="4"/>
  <c r="BH107" i="4"/>
  <c r="BG107" i="4"/>
  <c r="BF107" i="4"/>
  <c r="T107" i="4"/>
  <c r="R107" i="4"/>
  <c r="P107" i="4"/>
  <c r="BK107" i="4"/>
  <c r="J107" i="4"/>
  <c r="BE107" i="4"/>
  <c r="BI88" i="4"/>
  <c r="BH88" i="4"/>
  <c r="BG88" i="4"/>
  <c r="BF88" i="4"/>
  <c r="T88" i="4"/>
  <c r="T87" i="4"/>
  <c r="R88" i="4"/>
  <c r="P88" i="4"/>
  <c r="P87" i="4"/>
  <c r="BK88" i="4"/>
  <c r="J88" i="4"/>
  <c r="BE88" i="4" s="1"/>
  <c r="J81" i="4"/>
  <c r="F81" i="4"/>
  <c r="F79" i="4"/>
  <c r="E77" i="4"/>
  <c r="J51" i="4"/>
  <c r="F51" i="4"/>
  <c r="F49" i="4"/>
  <c r="E47" i="4"/>
  <c r="J18" i="4"/>
  <c r="E18" i="4"/>
  <c r="F52" i="4" s="1"/>
  <c r="J17" i="4"/>
  <c r="J12" i="4"/>
  <c r="J49" i="4" s="1"/>
  <c r="E7" i="4"/>
  <c r="E45" i="4" s="1"/>
  <c r="E75" i="4"/>
  <c r="AY53" i="1"/>
  <c r="AX53" i="1"/>
  <c r="BI723" i="3"/>
  <c r="BH723" i="3"/>
  <c r="BG723" i="3"/>
  <c r="BF723" i="3"/>
  <c r="T723" i="3"/>
  <c r="R723" i="3"/>
  <c r="P723" i="3"/>
  <c r="BK723" i="3"/>
  <c r="J723" i="3"/>
  <c r="BE723" i="3" s="1"/>
  <c r="BI722" i="3"/>
  <c r="BH722" i="3"/>
  <c r="BG722" i="3"/>
  <c r="BF722" i="3"/>
  <c r="T722" i="3"/>
  <c r="R722" i="3"/>
  <c r="P722" i="3"/>
  <c r="BK722" i="3"/>
  <c r="J722" i="3"/>
  <c r="BE722" i="3" s="1"/>
  <c r="BI721" i="3"/>
  <c r="BH721" i="3"/>
  <c r="BG721" i="3"/>
  <c r="BF721" i="3"/>
  <c r="T721" i="3"/>
  <c r="R721" i="3"/>
  <c r="P721" i="3"/>
  <c r="BK721" i="3"/>
  <c r="J721" i="3"/>
  <c r="BE721" i="3" s="1"/>
  <c r="BI720" i="3"/>
  <c r="BH720" i="3"/>
  <c r="BG720" i="3"/>
  <c r="BF720" i="3"/>
  <c r="T720" i="3"/>
  <c r="R720" i="3"/>
  <c r="P720" i="3"/>
  <c r="BK720" i="3"/>
  <c r="J720" i="3"/>
  <c r="BE720" i="3" s="1"/>
  <c r="BI719" i="3"/>
  <c r="BH719" i="3"/>
  <c r="BG719" i="3"/>
  <c r="BF719" i="3"/>
  <c r="T719" i="3"/>
  <c r="R719" i="3"/>
  <c r="R718" i="3" s="1"/>
  <c r="P719" i="3"/>
  <c r="BK719" i="3"/>
  <c r="J719" i="3"/>
  <c r="BE719" i="3"/>
  <c r="BI713" i="3"/>
  <c r="BH713" i="3"/>
  <c r="BG713" i="3"/>
  <c r="BF713" i="3"/>
  <c r="T713" i="3"/>
  <c r="R713" i="3"/>
  <c r="P713" i="3"/>
  <c r="BK713" i="3"/>
  <c r="J713" i="3"/>
  <c r="BE713" i="3" s="1"/>
  <c r="BI709" i="3"/>
  <c r="BH709" i="3"/>
  <c r="BG709" i="3"/>
  <c r="BF709" i="3"/>
  <c r="T709" i="3"/>
  <c r="T708" i="3" s="1"/>
  <c r="R709" i="3"/>
  <c r="P709" i="3"/>
  <c r="P708" i="3" s="1"/>
  <c r="BK709" i="3"/>
  <c r="J709" i="3"/>
  <c r="BE709" i="3" s="1"/>
  <c r="BI706" i="3"/>
  <c r="BH706" i="3"/>
  <c r="BG706" i="3"/>
  <c r="BF706" i="3"/>
  <c r="T706" i="3"/>
  <c r="R706" i="3"/>
  <c r="P706" i="3"/>
  <c r="BK706" i="3"/>
  <c r="J706" i="3"/>
  <c r="BE706" i="3" s="1"/>
  <c r="BI704" i="3"/>
  <c r="BH704" i="3"/>
  <c r="BG704" i="3"/>
  <c r="BF704" i="3"/>
  <c r="T704" i="3"/>
  <c r="R704" i="3"/>
  <c r="P704" i="3"/>
  <c r="BK704" i="3"/>
  <c r="J704" i="3"/>
  <c r="BE704" i="3" s="1"/>
  <c r="BI701" i="3"/>
  <c r="BH701" i="3"/>
  <c r="BG701" i="3"/>
  <c r="BF701" i="3"/>
  <c r="T701" i="3"/>
  <c r="R701" i="3"/>
  <c r="P701" i="3"/>
  <c r="BK701" i="3"/>
  <c r="J701" i="3"/>
  <c r="BE701" i="3" s="1"/>
  <c r="BI698" i="3"/>
  <c r="BH698" i="3"/>
  <c r="BG698" i="3"/>
  <c r="BF698" i="3"/>
  <c r="T698" i="3"/>
  <c r="R698" i="3"/>
  <c r="P698" i="3"/>
  <c r="P697" i="3" s="1"/>
  <c r="BK698" i="3"/>
  <c r="J698" i="3"/>
  <c r="BE698" i="3" s="1"/>
  <c r="BI695" i="3"/>
  <c r="BH695" i="3"/>
  <c r="BG695" i="3"/>
  <c r="BF695" i="3"/>
  <c r="T695" i="3"/>
  <c r="R695" i="3"/>
  <c r="P695" i="3"/>
  <c r="BK695" i="3"/>
  <c r="J695" i="3"/>
  <c r="BE695" i="3" s="1"/>
  <c r="BI693" i="3"/>
  <c r="BH693" i="3"/>
  <c r="BG693" i="3"/>
  <c r="BF693" i="3"/>
  <c r="T693" i="3"/>
  <c r="R693" i="3"/>
  <c r="P693" i="3"/>
  <c r="BK693" i="3"/>
  <c r="J693" i="3"/>
  <c r="BE693" i="3" s="1"/>
  <c r="BI690" i="3"/>
  <c r="BH690" i="3"/>
  <c r="BG690" i="3"/>
  <c r="BF690" i="3"/>
  <c r="T690" i="3"/>
  <c r="R690" i="3"/>
  <c r="P690" i="3"/>
  <c r="BK690" i="3"/>
  <c r="J690" i="3"/>
  <c r="BE690" i="3" s="1"/>
  <c r="BI685" i="3"/>
  <c r="BH685" i="3"/>
  <c r="BG685" i="3"/>
  <c r="BF685" i="3"/>
  <c r="T685" i="3"/>
  <c r="R685" i="3"/>
  <c r="P685" i="3"/>
  <c r="BK685" i="3"/>
  <c r="J685" i="3"/>
  <c r="BE685" i="3" s="1"/>
  <c r="BI681" i="3"/>
  <c r="BH681" i="3"/>
  <c r="BG681" i="3"/>
  <c r="BF681" i="3"/>
  <c r="T681" i="3"/>
  <c r="R681" i="3"/>
  <c r="P681" i="3"/>
  <c r="BK681" i="3"/>
  <c r="J681" i="3"/>
  <c r="BE681" i="3" s="1"/>
  <c r="BI677" i="3"/>
  <c r="BH677" i="3"/>
  <c r="BG677" i="3"/>
  <c r="BF677" i="3"/>
  <c r="T677" i="3"/>
  <c r="T676" i="3" s="1"/>
  <c r="R677" i="3"/>
  <c r="P677" i="3"/>
  <c r="BK677" i="3"/>
  <c r="J677" i="3"/>
  <c r="BE677" i="3" s="1"/>
  <c r="BI674" i="3"/>
  <c r="BH674" i="3"/>
  <c r="BG674" i="3"/>
  <c r="BF674" i="3"/>
  <c r="T674" i="3"/>
  <c r="R674" i="3"/>
  <c r="P674" i="3"/>
  <c r="BK674" i="3"/>
  <c r="J674" i="3"/>
  <c r="BE674" i="3" s="1"/>
  <c r="BI672" i="3"/>
  <c r="BH672" i="3"/>
  <c r="BG672" i="3"/>
  <c r="BF672" i="3"/>
  <c r="T672" i="3"/>
  <c r="R672" i="3"/>
  <c r="P672" i="3"/>
  <c r="BK672" i="3"/>
  <c r="J672" i="3"/>
  <c r="BE672" i="3" s="1"/>
  <c r="BI669" i="3"/>
  <c r="BH669" i="3"/>
  <c r="BG669" i="3"/>
  <c r="BF669" i="3"/>
  <c r="T669" i="3"/>
  <c r="R669" i="3"/>
  <c r="R668" i="3" s="1"/>
  <c r="P669" i="3"/>
  <c r="BK669" i="3"/>
  <c r="J669" i="3"/>
  <c r="BE669" i="3" s="1"/>
  <c r="BI665" i="3"/>
  <c r="BH665" i="3"/>
  <c r="BG665" i="3"/>
  <c r="BF665" i="3"/>
  <c r="T665" i="3"/>
  <c r="T664" i="3" s="1"/>
  <c r="R665" i="3"/>
  <c r="R664" i="3" s="1"/>
  <c r="P665" i="3"/>
  <c r="P664" i="3" s="1"/>
  <c r="BK665" i="3"/>
  <c r="BK664" i="3" s="1"/>
  <c r="J664" i="3" s="1"/>
  <c r="J67" i="3" s="1"/>
  <c r="J665" i="3"/>
  <c r="BE665" i="3" s="1"/>
  <c r="BI662" i="3"/>
  <c r="BH662" i="3"/>
  <c r="BG662" i="3"/>
  <c r="BF662" i="3"/>
  <c r="T662" i="3"/>
  <c r="R662" i="3"/>
  <c r="P662" i="3"/>
  <c r="BK662" i="3"/>
  <c r="J662" i="3"/>
  <c r="BE662" i="3" s="1"/>
  <c r="BI658" i="3"/>
  <c r="BH658" i="3"/>
  <c r="BG658" i="3"/>
  <c r="BF658" i="3"/>
  <c r="T658" i="3"/>
  <c r="R658" i="3"/>
  <c r="P658" i="3"/>
  <c r="BK658" i="3"/>
  <c r="J658" i="3"/>
  <c r="BE658" i="3" s="1"/>
  <c r="BI654" i="3"/>
  <c r="BH654" i="3"/>
  <c r="BG654" i="3"/>
  <c r="BF654" i="3"/>
  <c r="T654" i="3"/>
  <c r="T653" i="3" s="1"/>
  <c r="R654" i="3"/>
  <c r="P654" i="3"/>
  <c r="BK654" i="3"/>
  <c r="J654" i="3"/>
  <c r="BE654" i="3" s="1"/>
  <c r="BI649" i="3"/>
  <c r="BH649" i="3"/>
  <c r="BG649" i="3"/>
  <c r="BF649" i="3"/>
  <c r="T649" i="3"/>
  <c r="R649" i="3"/>
  <c r="P649" i="3"/>
  <c r="BK649" i="3"/>
  <c r="J649" i="3"/>
  <c r="BE649" i="3" s="1"/>
  <c r="BI647" i="3"/>
  <c r="BH647" i="3"/>
  <c r="BG647" i="3"/>
  <c r="BF647" i="3"/>
  <c r="T647" i="3"/>
  <c r="R647" i="3"/>
  <c r="P647" i="3"/>
  <c r="BK647" i="3"/>
  <c r="J647" i="3"/>
  <c r="BE647" i="3" s="1"/>
  <c r="BI645" i="3"/>
  <c r="BH645" i="3"/>
  <c r="BG645" i="3"/>
  <c r="BF645" i="3"/>
  <c r="T645" i="3"/>
  <c r="R645" i="3"/>
  <c r="P645" i="3"/>
  <c r="BK645" i="3"/>
  <c r="J645" i="3"/>
  <c r="BE645" i="3" s="1"/>
  <c r="BI641" i="3"/>
  <c r="BH641" i="3"/>
  <c r="BG641" i="3"/>
  <c r="BF641" i="3"/>
  <c r="T641" i="3"/>
  <c r="R641" i="3"/>
  <c r="P641" i="3"/>
  <c r="BK641" i="3"/>
  <c r="J641" i="3"/>
  <c r="BE641" i="3" s="1"/>
  <c r="BI637" i="3"/>
  <c r="BH637" i="3"/>
  <c r="BG637" i="3"/>
  <c r="BF637" i="3"/>
  <c r="T637" i="3"/>
  <c r="R637" i="3"/>
  <c r="P637" i="3"/>
  <c r="BK637" i="3"/>
  <c r="J637" i="3"/>
  <c r="BE637" i="3" s="1"/>
  <c r="BI633" i="3"/>
  <c r="BH633" i="3"/>
  <c r="BG633" i="3"/>
  <c r="BF633" i="3"/>
  <c r="T633" i="3"/>
  <c r="R633" i="3"/>
  <c r="P633" i="3"/>
  <c r="BK633" i="3"/>
  <c r="J633" i="3"/>
  <c r="BE633" i="3" s="1"/>
  <c r="BI632" i="3"/>
  <c r="BH632" i="3"/>
  <c r="BG632" i="3"/>
  <c r="BF632" i="3"/>
  <c r="T632" i="3"/>
  <c r="R632" i="3"/>
  <c r="P632" i="3"/>
  <c r="BK632" i="3"/>
  <c r="J632" i="3"/>
  <c r="BE632" i="3" s="1"/>
  <c r="BI630" i="3"/>
  <c r="BH630" i="3"/>
  <c r="BG630" i="3"/>
  <c r="BF630" i="3"/>
  <c r="T630" i="3"/>
  <c r="R630" i="3"/>
  <c r="P630" i="3"/>
  <c r="BK630" i="3"/>
  <c r="J630" i="3"/>
  <c r="BE630" i="3" s="1"/>
  <c r="BI629" i="3"/>
  <c r="BH629" i="3"/>
  <c r="BG629" i="3"/>
  <c r="BF629" i="3"/>
  <c r="T629" i="3"/>
  <c r="R629" i="3"/>
  <c r="P629" i="3"/>
  <c r="BK629" i="3"/>
  <c r="J629" i="3"/>
  <c r="BE629" i="3" s="1"/>
  <c r="BI627" i="3"/>
  <c r="BH627" i="3"/>
  <c r="BG627" i="3"/>
  <c r="BF627" i="3"/>
  <c r="T627" i="3"/>
  <c r="R627" i="3"/>
  <c r="P627" i="3"/>
  <c r="BK627" i="3"/>
  <c r="J627" i="3"/>
  <c r="BE627" i="3"/>
  <c r="BI624" i="3"/>
  <c r="BH624" i="3"/>
  <c r="BG624" i="3"/>
  <c r="BF624" i="3"/>
  <c r="T624" i="3"/>
  <c r="R624" i="3"/>
  <c r="P624" i="3"/>
  <c r="BK624" i="3"/>
  <c r="J624" i="3"/>
  <c r="BE624" i="3" s="1"/>
  <c r="BI621" i="3"/>
  <c r="BH621" i="3"/>
  <c r="BG621" i="3"/>
  <c r="BF621" i="3"/>
  <c r="T621" i="3"/>
  <c r="R621" i="3"/>
  <c r="P621" i="3"/>
  <c r="BK621" i="3"/>
  <c r="J621" i="3"/>
  <c r="BE621" i="3" s="1"/>
  <c r="BI618" i="3"/>
  <c r="BH618" i="3"/>
  <c r="BG618" i="3"/>
  <c r="BF618" i="3"/>
  <c r="T618" i="3"/>
  <c r="R618" i="3"/>
  <c r="P618" i="3"/>
  <c r="BK618" i="3"/>
  <c r="J618" i="3"/>
  <c r="BE618" i="3" s="1"/>
  <c r="BI614" i="3"/>
  <c r="BH614" i="3"/>
  <c r="BG614" i="3"/>
  <c r="BF614" i="3"/>
  <c r="T614" i="3"/>
  <c r="R614" i="3"/>
  <c r="P614" i="3"/>
  <c r="BK614" i="3"/>
  <c r="J614" i="3"/>
  <c r="BE614" i="3" s="1"/>
  <c r="BI607" i="3"/>
  <c r="BH607" i="3"/>
  <c r="BG607" i="3"/>
  <c r="BF607" i="3"/>
  <c r="T607" i="3"/>
  <c r="R607" i="3"/>
  <c r="P607" i="3"/>
  <c r="BK607" i="3"/>
  <c r="J607" i="3"/>
  <c r="BE607" i="3" s="1"/>
  <c r="BI600" i="3"/>
  <c r="BH600" i="3"/>
  <c r="BG600" i="3"/>
  <c r="BF600" i="3"/>
  <c r="T600" i="3"/>
  <c r="R600" i="3"/>
  <c r="R599" i="3" s="1"/>
  <c r="P600" i="3"/>
  <c r="BK600" i="3"/>
  <c r="J600" i="3"/>
  <c r="BE600" i="3"/>
  <c r="BI598" i="3"/>
  <c r="BH598" i="3"/>
  <c r="BG598" i="3"/>
  <c r="BF598" i="3"/>
  <c r="T598" i="3"/>
  <c r="R598" i="3"/>
  <c r="P598" i="3"/>
  <c r="BK598" i="3"/>
  <c r="J598" i="3"/>
  <c r="BE598" i="3" s="1"/>
  <c r="BI592" i="3"/>
  <c r="BH592" i="3"/>
  <c r="BG592" i="3"/>
  <c r="BF592" i="3"/>
  <c r="T592" i="3"/>
  <c r="R592" i="3"/>
  <c r="P592" i="3"/>
  <c r="BK592" i="3"/>
  <c r="J592" i="3"/>
  <c r="BE592" i="3" s="1"/>
  <c r="BI585" i="3"/>
  <c r="BH585" i="3"/>
  <c r="BG585" i="3"/>
  <c r="BF585" i="3"/>
  <c r="T585" i="3"/>
  <c r="R585" i="3"/>
  <c r="P585" i="3"/>
  <c r="BK585" i="3"/>
  <c r="J585" i="3"/>
  <c r="BE585" i="3"/>
  <c r="BI582" i="3"/>
  <c r="BH582" i="3"/>
  <c r="BG582" i="3"/>
  <c r="BF582" i="3"/>
  <c r="T582" i="3"/>
  <c r="R582" i="3"/>
  <c r="P582" i="3"/>
  <c r="BK582" i="3"/>
  <c r="J582" i="3"/>
  <c r="BE582" i="3" s="1"/>
  <c r="BI580" i="3"/>
  <c r="BH580" i="3"/>
  <c r="BG580" i="3"/>
  <c r="BF580" i="3"/>
  <c r="T580" i="3"/>
  <c r="R580" i="3"/>
  <c r="P580" i="3"/>
  <c r="BK580" i="3"/>
  <c r="J580" i="3"/>
  <c r="BE580" i="3" s="1"/>
  <c r="BI578" i="3"/>
  <c r="BH578" i="3"/>
  <c r="BG578" i="3"/>
  <c r="BF578" i="3"/>
  <c r="T578" i="3"/>
  <c r="R578" i="3"/>
  <c r="P578" i="3"/>
  <c r="BK578" i="3"/>
  <c r="J578" i="3"/>
  <c r="BE578" i="3" s="1"/>
  <c r="BI575" i="3"/>
  <c r="BH575" i="3"/>
  <c r="BG575" i="3"/>
  <c r="BF575" i="3"/>
  <c r="T575" i="3"/>
  <c r="R575" i="3"/>
  <c r="P575" i="3"/>
  <c r="BK575" i="3"/>
  <c r="J575" i="3"/>
  <c r="BE575" i="3" s="1"/>
  <c r="BI572" i="3"/>
  <c r="BH572" i="3"/>
  <c r="BG572" i="3"/>
  <c r="BF572" i="3"/>
  <c r="T572" i="3"/>
  <c r="R572" i="3"/>
  <c r="P572" i="3"/>
  <c r="BK572" i="3"/>
  <c r="J572" i="3"/>
  <c r="BE572" i="3" s="1"/>
  <c r="BI569" i="3"/>
  <c r="BH569" i="3"/>
  <c r="BG569" i="3"/>
  <c r="BF569" i="3"/>
  <c r="T569" i="3"/>
  <c r="R569" i="3"/>
  <c r="P569" i="3"/>
  <c r="BK569" i="3"/>
  <c r="J569" i="3"/>
  <c r="BE569" i="3" s="1"/>
  <c r="BI568" i="3"/>
  <c r="BH568" i="3"/>
  <c r="BG568" i="3"/>
  <c r="BF568" i="3"/>
  <c r="T568" i="3"/>
  <c r="R568" i="3"/>
  <c r="P568" i="3"/>
  <c r="BK568" i="3"/>
  <c r="J568" i="3"/>
  <c r="BE568" i="3" s="1"/>
  <c r="BI566" i="3"/>
  <c r="BH566" i="3"/>
  <c r="BG566" i="3"/>
  <c r="BF566" i="3"/>
  <c r="T566" i="3"/>
  <c r="R566" i="3"/>
  <c r="P566" i="3"/>
  <c r="BK566" i="3"/>
  <c r="J566" i="3"/>
  <c r="BE566" i="3" s="1"/>
  <c r="BI562" i="3"/>
  <c r="BH562" i="3"/>
  <c r="BG562" i="3"/>
  <c r="BF562" i="3"/>
  <c r="T562" i="3"/>
  <c r="R562" i="3"/>
  <c r="P562" i="3"/>
  <c r="BK562" i="3"/>
  <c r="J562" i="3"/>
  <c r="BE562" i="3" s="1"/>
  <c r="BI561" i="3"/>
  <c r="BH561" i="3"/>
  <c r="BG561" i="3"/>
  <c r="BF561" i="3"/>
  <c r="T561" i="3"/>
  <c r="R561" i="3"/>
  <c r="P561" i="3"/>
  <c r="BK561" i="3"/>
  <c r="J561" i="3"/>
  <c r="BE561" i="3"/>
  <c r="BI559" i="3"/>
  <c r="BH559" i="3"/>
  <c r="BG559" i="3"/>
  <c r="BF559" i="3"/>
  <c r="T559" i="3"/>
  <c r="R559" i="3"/>
  <c r="P559" i="3"/>
  <c r="BK559" i="3"/>
  <c r="J559" i="3"/>
  <c r="BE559" i="3" s="1"/>
  <c r="BI558" i="3"/>
  <c r="BH558" i="3"/>
  <c r="BG558" i="3"/>
  <c r="BF558" i="3"/>
  <c r="T558" i="3"/>
  <c r="R558" i="3"/>
  <c r="P558" i="3"/>
  <c r="BK558" i="3"/>
  <c r="J558" i="3"/>
  <c r="BE558" i="3" s="1"/>
  <c r="BI555" i="3"/>
  <c r="BH555" i="3"/>
  <c r="BG555" i="3"/>
  <c r="BF555" i="3"/>
  <c r="T555" i="3"/>
  <c r="R555" i="3"/>
  <c r="P555" i="3"/>
  <c r="BK555" i="3"/>
  <c r="J555" i="3"/>
  <c r="BE555" i="3" s="1"/>
  <c r="BI552" i="3"/>
  <c r="BH552" i="3"/>
  <c r="BG552" i="3"/>
  <c r="BF552" i="3"/>
  <c r="T552" i="3"/>
  <c r="R552" i="3"/>
  <c r="P552" i="3"/>
  <c r="BK552" i="3"/>
  <c r="J552" i="3"/>
  <c r="BE552" i="3" s="1"/>
  <c r="BI549" i="3"/>
  <c r="BH549" i="3"/>
  <c r="BG549" i="3"/>
  <c r="BF549" i="3"/>
  <c r="T549" i="3"/>
  <c r="R549" i="3"/>
  <c r="P549" i="3"/>
  <c r="BK549" i="3"/>
  <c r="J549" i="3"/>
  <c r="BE549" i="3" s="1"/>
  <c r="BI546" i="3"/>
  <c r="BH546" i="3"/>
  <c r="BG546" i="3"/>
  <c r="BF546" i="3"/>
  <c r="T546" i="3"/>
  <c r="R546" i="3"/>
  <c r="P546" i="3"/>
  <c r="BK546" i="3"/>
  <c r="J546" i="3"/>
  <c r="BE546" i="3"/>
  <c r="BI543" i="3"/>
  <c r="BH543" i="3"/>
  <c r="BG543" i="3"/>
  <c r="BF543" i="3"/>
  <c r="T543" i="3"/>
  <c r="R543" i="3"/>
  <c r="P543" i="3"/>
  <c r="BK543" i="3"/>
  <c r="J543" i="3"/>
  <c r="BE543" i="3" s="1"/>
  <c r="BI540" i="3"/>
  <c r="BH540" i="3"/>
  <c r="BG540" i="3"/>
  <c r="BF540" i="3"/>
  <c r="T540" i="3"/>
  <c r="R540" i="3"/>
  <c r="P540" i="3"/>
  <c r="P532" i="3" s="1"/>
  <c r="BK540" i="3"/>
  <c r="J540" i="3"/>
  <c r="BE540" i="3" s="1"/>
  <c r="BI537" i="3"/>
  <c r="BH537" i="3"/>
  <c r="BG537" i="3"/>
  <c r="BF537" i="3"/>
  <c r="T537" i="3"/>
  <c r="T532" i="3" s="1"/>
  <c r="R537" i="3"/>
  <c r="P537" i="3"/>
  <c r="BK537" i="3"/>
  <c r="J537" i="3"/>
  <c r="BE537" i="3" s="1"/>
  <c r="BI533" i="3"/>
  <c r="BH533" i="3"/>
  <c r="BG533" i="3"/>
  <c r="BF533" i="3"/>
  <c r="T533" i="3"/>
  <c r="R533" i="3"/>
  <c r="P533" i="3"/>
  <c r="BK533" i="3"/>
  <c r="J533" i="3"/>
  <c r="BE533" i="3" s="1"/>
  <c r="BI531" i="3"/>
  <c r="BH531" i="3"/>
  <c r="BG531" i="3"/>
  <c r="BF531" i="3"/>
  <c r="T531" i="3"/>
  <c r="R531" i="3"/>
  <c r="P531" i="3"/>
  <c r="BK531" i="3"/>
  <c r="J531" i="3"/>
  <c r="BE531" i="3" s="1"/>
  <c r="BI527" i="3"/>
  <c r="BH527" i="3"/>
  <c r="BG527" i="3"/>
  <c r="BF527" i="3"/>
  <c r="T527" i="3"/>
  <c r="R527" i="3"/>
  <c r="P527" i="3"/>
  <c r="BK527" i="3"/>
  <c r="J527" i="3"/>
  <c r="BE527" i="3" s="1"/>
  <c r="BI526" i="3"/>
  <c r="BH526" i="3"/>
  <c r="BG526" i="3"/>
  <c r="BF526" i="3"/>
  <c r="T526" i="3"/>
  <c r="R526" i="3"/>
  <c r="P526" i="3"/>
  <c r="BK526" i="3"/>
  <c r="J526" i="3"/>
  <c r="BE526" i="3"/>
  <c r="BI522" i="3"/>
  <c r="BH522" i="3"/>
  <c r="BG522" i="3"/>
  <c r="BF522" i="3"/>
  <c r="T522" i="3"/>
  <c r="R522" i="3"/>
  <c r="P522" i="3"/>
  <c r="BK522" i="3"/>
  <c r="J522" i="3"/>
  <c r="BE522" i="3" s="1"/>
  <c r="BI518" i="3"/>
  <c r="BH518" i="3"/>
  <c r="BG518" i="3"/>
  <c r="BF518" i="3"/>
  <c r="T518" i="3"/>
  <c r="R518" i="3"/>
  <c r="P518" i="3"/>
  <c r="BK518" i="3"/>
  <c r="J518" i="3"/>
  <c r="BE518" i="3" s="1"/>
  <c r="BI514" i="3"/>
  <c r="BH514" i="3"/>
  <c r="BG514" i="3"/>
  <c r="BF514" i="3"/>
  <c r="T514" i="3"/>
  <c r="R514" i="3"/>
  <c r="R513" i="3"/>
  <c r="P514" i="3"/>
  <c r="BK514" i="3"/>
  <c r="BK513" i="3" s="1"/>
  <c r="J513" i="3" s="1"/>
  <c r="J63" i="3" s="1"/>
  <c r="J514" i="3"/>
  <c r="BE514" i="3" s="1"/>
  <c r="BI510" i="3"/>
  <c r="BH510" i="3"/>
  <c r="BG510" i="3"/>
  <c r="BF510" i="3"/>
  <c r="T510" i="3"/>
  <c r="R510" i="3"/>
  <c r="P510" i="3"/>
  <c r="BK510" i="3"/>
  <c r="J510" i="3"/>
  <c r="BE510" i="3" s="1"/>
  <c r="BI507" i="3"/>
  <c r="BH507" i="3"/>
  <c r="BG507" i="3"/>
  <c r="BF507" i="3"/>
  <c r="T507" i="3"/>
  <c r="R507" i="3"/>
  <c r="P507" i="3"/>
  <c r="BK507" i="3"/>
  <c r="J507" i="3"/>
  <c r="BE507" i="3" s="1"/>
  <c r="BI503" i="3"/>
  <c r="BH503" i="3"/>
  <c r="BG503" i="3"/>
  <c r="BF503" i="3"/>
  <c r="T503" i="3"/>
  <c r="R503" i="3"/>
  <c r="P503" i="3"/>
  <c r="BK503" i="3"/>
  <c r="J503" i="3"/>
  <c r="BE503" i="3" s="1"/>
  <c r="BI500" i="3"/>
  <c r="BH500" i="3"/>
  <c r="BG500" i="3"/>
  <c r="BF500" i="3"/>
  <c r="T500" i="3"/>
  <c r="R500" i="3"/>
  <c r="P500" i="3"/>
  <c r="BK500" i="3"/>
  <c r="J500" i="3"/>
  <c r="BE500" i="3" s="1"/>
  <c r="BI496" i="3"/>
  <c r="BH496" i="3"/>
  <c r="BG496" i="3"/>
  <c r="BF496" i="3"/>
  <c r="T496" i="3"/>
  <c r="R496" i="3"/>
  <c r="P496" i="3"/>
  <c r="BK496" i="3"/>
  <c r="J496" i="3"/>
  <c r="BE496" i="3" s="1"/>
  <c r="BI493" i="3"/>
  <c r="BH493" i="3"/>
  <c r="BG493" i="3"/>
  <c r="BF493" i="3"/>
  <c r="T493" i="3"/>
  <c r="R493" i="3"/>
  <c r="P493" i="3"/>
  <c r="BK493" i="3"/>
  <c r="J493" i="3"/>
  <c r="BE493" i="3"/>
  <c r="BI490" i="3"/>
  <c r="BH490" i="3"/>
  <c r="BG490" i="3"/>
  <c r="BF490" i="3"/>
  <c r="T490" i="3"/>
  <c r="R490" i="3"/>
  <c r="P490" i="3"/>
  <c r="BK490" i="3"/>
  <c r="J490" i="3"/>
  <c r="BE490" i="3" s="1"/>
  <c r="BI487" i="3"/>
  <c r="BH487" i="3"/>
  <c r="BG487" i="3"/>
  <c r="BF487" i="3"/>
  <c r="T487" i="3"/>
  <c r="R487" i="3"/>
  <c r="P487" i="3"/>
  <c r="BK487" i="3"/>
  <c r="J487" i="3"/>
  <c r="BE487" i="3" s="1"/>
  <c r="BI484" i="3"/>
  <c r="BH484" i="3"/>
  <c r="BG484" i="3"/>
  <c r="BF484" i="3"/>
  <c r="T484" i="3"/>
  <c r="R484" i="3"/>
  <c r="P484" i="3"/>
  <c r="BK484" i="3"/>
  <c r="J484" i="3"/>
  <c r="BE484" i="3" s="1"/>
  <c r="BI479" i="3"/>
  <c r="BH479" i="3"/>
  <c r="BG479" i="3"/>
  <c r="BF479" i="3"/>
  <c r="T479" i="3"/>
  <c r="R479" i="3"/>
  <c r="P479" i="3"/>
  <c r="BK479" i="3"/>
  <c r="J479" i="3"/>
  <c r="BE479" i="3" s="1"/>
  <c r="BI476" i="3"/>
  <c r="BH476" i="3"/>
  <c r="BG476" i="3"/>
  <c r="BF476" i="3"/>
  <c r="T476" i="3"/>
  <c r="R476" i="3"/>
  <c r="P476" i="3"/>
  <c r="BK476" i="3"/>
  <c r="J476" i="3"/>
  <c r="BE476" i="3" s="1"/>
  <c r="BI473" i="3"/>
  <c r="BH473" i="3"/>
  <c r="BG473" i="3"/>
  <c r="BF473" i="3"/>
  <c r="T473" i="3"/>
  <c r="R473" i="3"/>
  <c r="P473" i="3"/>
  <c r="BK473" i="3"/>
  <c r="J473" i="3"/>
  <c r="BE473" i="3"/>
  <c r="BI470" i="3"/>
  <c r="BH470" i="3"/>
  <c r="BG470" i="3"/>
  <c r="BF470" i="3"/>
  <c r="T470" i="3"/>
  <c r="R470" i="3"/>
  <c r="R469" i="3" s="1"/>
  <c r="P470" i="3"/>
  <c r="P469" i="3" s="1"/>
  <c r="BK470" i="3"/>
  <c r="J470" i="3"/>
  <c r="BE470" i="3" s="1"/>
  <c r="BI457" i="3"/>
  <c r="BH457" i="3"/>
  <c r="BG457" i="3"/>
  <c r="BF457" i="3"/>
  <c r="T457" i="3"/>
  <c r="T456" i="3" s="1"/>
  <c r="R457" i="3"/>
  <c r="R456" i="3" s="1"/>
  <c r="P457" i="3"/>
  <c r="P456" i="3" s="1"/>
  <c r="BK457" i="3"/>
  <c r="BK456" i="3" s="1"/>
  <c r="J456" i="3" s="1"/>
  <c r="J61" i="3" s="1"/>
  <c r="J457" i="3"/>
  <c r="BE457" i="3" s="1"/>
  <c r="BI453" i="3"/>
  <c r="BH453" i="3"/>
  <c r="BG453" i="3"/>
  <c r="BF453" i="3"/>
  <c r="T453" i="3"/>
  <c r="R453" i="3"/>
  <c r="P453" i="3"/>
  <c r="BK453" i="3"/>
  <c r="J453" i="3"/>
  <c r="BE453" i="3" s="1"/>
  <c r="BI448" i="3"/>
  <c r="BH448" i="3"/>
  <c r="BG448" i="3"/>
  <c r="BF448" i="3"/>
  <c r="T448" i="3"/>
  <c r="R448" i="3"/>
  <c r="P448" i="3"/>
  <c r="BK448" i="3"/>
  <c r="J448" i="3"/>
  <c r="BE448" i="3" s="1"/>
  <c r="BI443" i="3"/>
  <c r="BH443" i="3"/>
  <c r="BG443" i="3"/>
  <c r="BF443" i="3"/>
  <c r="T443" i="3"/>
  <c r="R443" i="3"/>
  <c r="P443" i="3"/>
  <c r="BK443" i="3"/>
  <c r="J443" i="3"/>
  <c r="BE443" i="3" s="1"/>
  <c r="BI442" i="3"/>
  <c r="BH442" i="3"/>
  <c r="BG442" i="3"/>
  <c r="BF442" i="3"/>
  <c r="T442" i="3"/>
  <c r="R442" i="3"/>
  <c r="P442" i="3"/>
  <c r="BK442" i="3"/>
  <c r="J442" i="3"/>
  <c r="BE442" i="3"/>
  <c r="BI441" i="3"/>
  <c r="BH441" i="3"/>
  <c r="BG441" i="3"/>
  <c r="BF441" i="3"/>
  <c r="T441" i="3"/>
  <c r="R441" i="3"/>
  <c r="P441" i="3"/>
  <c r="BK441" i="3"/>
  <c r="J441" i="3"/>
  <c r="BE441" i="3" s="1"/>
  <c r="BI437" i="3"/>
  <c r="BH437" i="3"/>
  <c r="BG437" i="3"/>
  <c r="BF437" i="3"/>
  <c r="T437" i="3"/>
  <c r="R437" i="3"/>
  <c r="P437" i="3"/>
  <c r="BK437" i="3"/>
  <c r="J437" i="3"/>
  <c r="BE437" i="3" s="1"/>
  <c r="BI433" i="3"/>
  <c r="BH433" i="3"/>
  <c r="BG433" i="3"/>
  <c r="BF433" i="3"/>
  <c r="T433" i="3"/>
  <c r="R433" i="3"/>
  <c r="P433" i="3"/>
  <c r="BK433" i="3"/>
  <c r="J433" i="3"/>
  <c r="BE433" i="3" s="1"/>
  <c r="BI429" i="3"/>
  <c r="BH429" i="3"/>
  <c r="BG429" i="3"/>
  <c r="BF429" i="3"/>
  <c r="T429" i="3"/>
  <c r="R429" i="3"/>
  <c r="P429" i="3"/>
  <c r="BK429" i="3"/>
  <c r="J429" i="3"/>
  <c r="BE429" i="3" s="1"/>
  <c r="BI424" i="3"/>
  <c r="BH424" i="3"/>
  <c r="BG424" i="3"/>
  <c r="BF424" i="3"/>
  <c r="T424" i="3"/>
  <c r="R424" i="3"/>
  <c r="P424" i="3"/>
  <c r="BK424" i="3"/>
  <c r="J424" i="3"/>
  <c r="BE424" i="3" s="1"/>
  <c r="BI421" i="3"/>
  <c r="BH421" i="3"/>
  <c r="BG421" i="3"/>
  <c r="BF421" i="3"/>
  <c r="T421" i="3"/>
  <c r="R421" i="3"/>
  <c r="P421" i="3"/>
  <c r="BK421" i="3"/>
  <c r="J421" i="3"/>
  <c r="BE421" i="3"/>
  <c r="BI418" i="3"/>
  <c r="BH418" i="3"/>
  <c r="BG418" i="3"/>
  <c r="BF418" i="3"/>
  <c r="T418" i="3"/>
  <c r="R418" i="3"/>
  <c r="P418" i="3"/>
  <c r="BK418" i="3"/>
  <c r="J418" i="3"/>
  <c r="BE418" i="3" s="1"/>
  <c r="BI415" i="3"/>
  <c r="BH415" i="3"/>
  <c r="BG415" i="3"/>
  <c r="BF415" i="3"/>
  <c r="T415" i="3"/>
  <c r="R415" i="3"/>
  <c r="P415" i="3"/>
  <c r="BK415" i="3"/>
  <c r="J415" i="3"/>
  <c r="BE415" i="3" s="1"/>
  <c r="BI412" i="3"/>
  <c r="BH412" i="3"/>
  <c r="BG412" i="3"/>
  <c r="BF412" i="3"/>
  <c r="T412" i="3"/>
  <c r="R412" i="3"/>
  <c r="P412" i="3"/>
  <c r="BK412" i="3"/>
  <c r="J412" i="3"/>
  <c r="BE412" i="3" s="1"/>
  <c r="BI409" i="3"/>
  <c r="BH409" i="3"/>
  <c r="BG409" i="3"/>
  <c r="BF409" i="3"/>
  <c r="T409" i="3"/>
  <c r="R409" i="3"/>
  <c r="P409" i="3"/>
  <c r="BK409" i="3"/>
  <c r="J409" i="3"/>
  <c r="BE409" i="3" s="1"/>
  <c r="BI406" i="3"/>
  <c r="BH406" i="3"/>
  <c r="BG406" i="3"/>
  <c r="BF406" i="3"/>
  <c r="T406" i="3"/>
  <c r="R406" i="3"/>
  <c r="P406" i="3"/>
  <c r="BK406" i="3"/>
  <c r="J406" i="3"/>
  <c r="BE406" i="3" s="1"/>
  <c r="BI403" i="3"/>
  <c r="BH403" i="3"/>
  <c r="BG403" i="3"/>
  <c r="BF403" i="3"/>
  <c r="T403" i="3"/>
  <c r="R403" i="3"/>
  <c r="P403" i="3"/>
  <c r="BK403" i="3"/>
  <c r="J403" i="3"/>
  <c r="BE403" i="3"/>
  <c r="BI400" i="3"/>
  <c r="BH400" i="3"/>
  <c r="BG400" i="3"/>
  <c r="BF400" i="3"/>
  <c r="T400" i="3"/>
  <c r="R400" i="3"/>
  <c r="R382" i="3" s="1"/>
  <c r="P400" i="3"/>
  <c r="BK400" i="3"/>
  <c r="J400" i="3"/>
  <c r="BE400" i="3" s="1"/>
  <c r="BI397" i="3"/>
  <c r="BH397" i="3"/>
  <c r="BG397" i="3"/>
  <c r="BF397" i="3"/>
  <c r="T397" i="3"/>
  <c r="R397" i="3"/>
  <c r="P397" i="3"/>
  <c r="BK397" i="3"/>
  <c r="J397" i="3"/>
  <c r="BE397" i="3" s="1"/>
  <c r="BI393" i="3"/>
  <c r="BH393" i="3"/>
  <c r="BG393" i="3"/>
  <c r="BF393" i="3"/>
  <c r="T393" i="3"/>
  <c r="R393" i="3"/>
  <c r="P393" i="3"/>
  <c r="BK393" i="3"/>
  <c r="J393" i="3"/>
  <c r="BE393" i="3" s="1"/>
  <c r="BI388" i="3"/>
  <c r="BH388" i="3"/>
  <c r="BG388" i="3"/>
  <c r="BF388" i="3"/>
  <c r="T388" i="3"/>
  <c r="R388" i="3"/>
  <c r="P388" i="3"/>
  <c r="BK388" i="3"/>
  <c r="J388" i="3"/>
  <c r="BE388" i="3" s="1"/>
  <c r="BI383" i="3"/>
  <c r="BH383" i="3"/>
  <c r="BG383" i="3"/>
  <c r="BF383" i="3"/>
  <c r="T383" i="3"/>
  <c r="T382" i="3" s="1"/>
  <c r="R383" i="3"/>
  <c r="P383" i="3"/>
  <c r="BK383" i="3"/>
  <c r="J383" i="3"/>
  <c r="BE383" i="3" s="1"/>
  <c r="BI373" i="3"/>
  <c r="BH373" i="3"/>
  <c r="BG373" i="3"/>
  <c r="BF373" i="3"/>
  <c r="T373" i="3"/>
  <c r="R373" i="3"/>
  <c r="P373" i="3"/>
  <c r="BK373" i="3"/>
  <c r="J373" i="3"/>
  <c r="BE373" i="3" s="1"/>
  <c r="BI367" i="3"/>
  <c r="BH367" i="3"/>
  <c r="BG367" i="3"/>
  <c r="BF367" i="3"/>
  <c r="T367" i="3"/>
  <c r="R367" i="3"/>
  <c r="P367" i="3"/>
  <c r="BK367" i="3"/>
  <c r="J367" i="3"/>
  <c r="BE367" i="3" s="1"/>
  <c r="BI332" i="3"/>
  <c r="BH332" i="3"/>
  <c r="BG332" i="3"/>
  <c r="BF332" i="3"/>
  <c r="T332" i="3"/>
  <c r="R332" i="3"/>
  <c r="P332" i="3"/>
  <c r="BK332" i="3"/>
  <c r="J332" i="3"/>
  <c r="BE332" i="3" s="1"/>
  <c r="BI328" i="3"/>
  <c r="BH328" i="3"/>
  <c r="BG328" i="3"/>
  <c r="BF328" i="3"/>
  <c r="T328" i="3"/>
  <c r="R328" i="3"/>
  <c r="P328" i="3"/>
  <c r="BK328" i="3"/>
  <c r="J328" i="3"/>
  <c r="BE328" i="3"/>
  <c r="BI323" i="3"/>
  <c r="BH323" i="3"/>
  <c r="BG323" i="3"/>
  <c r="BF323" i="3"/>
  <c r="T323" i="3"/>
  <c r="R323" i="3"/>
  <c r="P323" i="3"/>
  <c r="BK323" i="3"/>
  <c r="J323" i="3"/>
  <c r="BE323" i="3" s="1"/>
  <c r="BI303" i="3"/>
  <c r="BH303" i="3"/>
  <c r="BG303" i="3"/>
  <c r="BF303" i="3"/>
  <c r="T303" i="3"/>
  <c r="R303" i="3"/>
  <c r="P303" i="3"/>
  <c r="BK303" i="3"/>
  <c r="J303" i="3"/>
  <c r="BE303" i="3" s="1"/>
  <c r="BI298" i="3"/>
  <c r="BH298" i="3"/>
  <c r="BG298" i="3"/>
  <c r="BF298" i="3"/>
  <c r="T298" i="3"/>
  <c r="R298" i="3"/>
  <c r="P298" i="3"/>
  <c r="BK298" i="3"/>
  <c r="J298" i="3"/>
  <c r="BE298" i="3" s="1"/>
  <c r="BI287" i="3"/>
  <c r="BH287" i="3"/>
  <c r="BG287" i="3"/>
  <c r="BF287" i="3"/>
  <c r="T287" i="3"/>
  <c r="R287" i="3"/>
  <c r="P287" i="3"/>
  <c r="BK287" i="3"/>
  <c r="J287" i="3"/>
  <c r="BE287" i="3" s="1"/>
  <c r="BI273" i="3"/>
  <c r="BH273" i="3"/>
  <c r="BG273" i="3"/>
  <c r="BF273" i="3"/>
  <c r="T273" i="3"/>
  <c r="R273" i="3"/>
  <c r="P273" i="3"/>
  <c r="BK273" i="3"/>
  <c r="J273" i="3"/>
  <c r="BE273" i="3" s="1"/>
  <c r="BI268" i="3"/>
  <c r="BH268" i="3"/>
  <c r="BG268" i="3"/>
  <c r="BF268" i="3"/>
  <c r="T268" i="3"/>
  <c r="R268" i="3"/>
  <c r="P268" i="3"/>
  <c r="BK268" i="3"/>
  <c r="J268" i="3"/>
  <c r="BE268" i="3" s="1"/>
  <c r="BI263" i="3"/>
  <c r="BH263" i="3"/>
  <c r="BG263" i="3"/>
  <c r="BF263" i="3"/>
  <c r="T263" i="3"/>
  <c r="R263" i="3"/>
  <c r="P263" i="3"/>
  <c r="BK263" i="3"/>
  <c r="J263" i="3"/>
  <c r="BE263" i="3" s="1"/>
  <c r="BI257" i="3"/>
  <c r="BH257" i="3"/>
  <c r="BG257" i="3"/>
  <c r="BF257" i="3"/>
  <c r="T257" i="3"/>
  <c r="R257" i="3"/>
  <c r="P257" i="3"/>
  <c r="BK257" i="3"/>
  <c r="J257" i="3"/>
  <c r="BE257" i="3" s="1"/>
  <c r="BI253" i="3"/>
  <c r="BH253" i="3"/>
  <c r="BG253" i="3"/>
  <c r="BF253" i="3"/>
  <c r="T253" i="3"/>
  <c r="R253" i="3"/>
  <c r="P253" i="3"/>
  <c r="BK253" i="3"/>
  <c r="J253" i="3"/>
  <c r="BE253" i="3"/>
  <c r="BI244" i="3"/>
  <c r="BH244" i="3"/>
  <c r="BG244" i="3"/>
  <c r="BF244" i="3"/>
  <c r="T244" i="3"/>
  <c r="R244" i="3"/>
  <c r="P244" i="3"/>
  <c r="BK244" i="3"/>
  <c r="J244" i="3"/>
  <c r="BE244" i="3" s="1"/>
  <c r="BI235" i="3"/>
  <c r="BH235" i="3"/>
  <c r="BG235" i="3"/>
  <c r="BF235" i="3"/>
  <c r="T235" i="3"/>
  <c r="R235" i="3"/>
  <c r="P235" i="3"/>
  <c r="BK235" i="3"/>
  <c r="J235" i="3"/>
  <c r="BE235" i="3" s="1"/>
  <c r="BI226" i="3"/>
  <c r="BH226" i="3"/>
  <c r="BG226" i="3"/>
  <c r="BF226" i="3"/>
  <c r="T226" i="3"/>
  <c r="R226" i="3"/>
  <c r="P226" i="3"/>
  <c r="BK226" i="3"/>
  <c r="J226" i="3"/>
  <c r="BE226" i="3" s="1"/>
  <c r="BI217" i="3"/>
  <c r="BH217" i="3"/>
  <c r="BG217" i="3"/>
  <c r="BF217" i="3"/>
  <c r="T217" i="3"/>
  <c r="R217" i="3"/>
  <c r="P217" i="3"/>
  <c r="BK217" i="3"/>
  <c r="J217" i="3"/>
  <c r="BE217" i="3" s="1"/>
  <c r="BI209" i="3"/>
  <c r="BH209" i="3"/>
  <c r="BG209" i="3"/>
  <c r="BF209" i="3"/>
  <c r="T209" i="3"/>
  <c r="R209" i="3"/>
  <c r="P209" i="3"/>
  <c r="BK209" i="3"/>
  <c r="J209" i="3"/>
  <c r="BE209" i="3" s="1"/>
  <c r="BI202" i="3"/>
  <c r="BH202" i="3"/>
  <c r="BG202" i="3"/>
  <c r="BF202" i="3"/>
  <c r="T202" i="3"/>
  <c r="R202" i="3"/>
  <c r="P202" i="3"/>
  <c r="BK202" i="3"/>
  <c r="J202" i="3"/>
  <c r="BE202" i="3" s="1"/>
  <c r="BI201" i="3"/>
  <c r="BH201" i="3"/>
  <c r="BG201" i="3"/>
  <c r="BF201" i="3"/>
  <c r="T201" i="3"/>
  <c r="R201" i="3"/>
  <c r="P201" i="3"/>
  <c r="BK201" i="3"/>
  <c r="J201" i="3"/>
  <c r="BE201" i="3" s="1"/>
  <c r="BI188" i="3"/>
  <c r="BH188" i="3"/>
  <c r="BG188" i="3"/>
  <c r="BF188" i="3"/>
  <c r="T188" i="3"/>
  <c r="R188" i="3"/>
  <c r="P188" i="3"/>
  <c r="BK188" i="3"/>
  <c r="J188" i="3"/>
  <c r="BE188" i="3"/>
  <c r="BI187" i="3"/>
  <c r="BH187" i="3"/>
  <c r="BG187" i="3"/>
  <c r="BF187" i="3"/>
  <c r="T187" i="3"/>
  <c r="R187" i="3"/>
  <c r="P187" i="3"/>
  <c r="BK187" i="3"/>
  <c r="J187" i="3"/>
  <c r="BE187" i="3" s="1"/>
  <c r="BI174" i="3"/>
  <c r="BH174" i="3"/>
  <c r="BG174" i="3"/>
  <c r="BF174" i="3"/>
  <c r="T174" i="3"/>
  <c r="R174" i="3"/>
  <c r="P174" i="3"/>
  <c r="BK174" i="3"/>
  <c r="J174" i="3"/>
  <c r="BE174" i="3" s="1"/>
  <c r="BI173" i="3"/>
  <c r="BH173" i="3"/>
  <c r="BG173" i="3"/>
  <c r="BF173" i="3"/>
  <c r="T173" i="3"/>
  <c r="R173" i="3"/>
  <c r="P173" i="3"/>
  <c r="BK173" i="3"/>
  <c r="J173" i="3"/>
  <c r="BE173" i="3" s="1"/>
  <c r="BI169" i="3"/>
  <c r="BH169" i="3"/>
  <c r="BG169" i="3"/>
  <c r="BF169" i="3"/>
  <c r="T169" i="3"/>
  <c r="R169" i="3"/>
  <c r="P169" i="3"/>
  <c r="BK169" i="3"/>
  <c r="J169" i="3"/>
  <c r="BE169" i="3" s="1"/>
  <c r="BI151" i="3"/>
  <c r="BH151" i="3"/>
  <c r="BG151" i="3"/>
  <c r="BF151" i="3"/>
  <c r="T151" i="3"/>
  <c r="R151" i="3"/>
  <c r="P151" i="3"/>
  <c r="BK151" i="3"/>
  <c r="J151" i="3"/>
  <c r="BE151" i="3" s="1"/>
  <c r="BI111" i="3"/>
  <c r="BH111" i="3"/>
  <c r="BG111" i="3"/>
  <c r="BF111" i="3"/>
  <c r="T111" i="3"/>
  <c r="R111" i="3"/>
  <c r="P111" i="3"/>
  <c r="BK111" i="3"/>
  <c r="J111" i="3"/>
  <c r="BE111" i="3"/>
  <c r="BI106" i="3"/>
  <c r="BH106" i="3"/>
  <c r="BG106" i="3"/>
  <c r="BF106" i="3"/>
  <c r="T106" i="3"/>
  <c r="R106" i="3"/>
  <c r="P106" i="3"/>
  <c r="BK106" i="3"/>
  <c r="J106" i="3"/>
  <c r="BE106" i="3" s="1"/>
  <c r="BI101" i="3"/>
  <c r="BH101" i="3"/>
  <c r="BG101" i="3"/>
  <c r="BF101" i="3"/>
  <c r="T101" i="3"/>
  <c r="R101" i="3"/>
  <c r="P101" i="3"/>
  <c r="BK101" i="3"/>
  <c r="J101" i="3"/>
  <c r="BE101" i="3" s="1"/>
  <c r="BI96" i="3"/>
  <c r="BH96" i="3"/>
  <c r="BG96" i="3"/>
  <c r="BF96" i="3"/>
  <c r="T96" i="3"/>
  <c r="T95" i="3" s="1"/>
  <c r="R96" i="3"/>
  <c r="R95" i="3" s="1"/>
  <c r="P96" i="3"/>
  <c r="P95" i="3" s="1"/>
  <c r="BK96" i="3"/>
  <c r="J96" i="3"/>
  <c r="BE96" i="3" s="1"/>
  <c r="J89" i="3"/>
  <c r="F89" i="3"/>
  <c r="F87" i="3"/>
  <c r="E85" i="3"/>
  <c r="J51" i="3"/>
  <c r="F51" i="3"/>
  <c r="F49" i="3"/>
  <c r="E47" i="3"/>
  <c r="J18" i="3"/>
  <c r="E18" i="3"/>
  <c r="F52" i="3" s="1"/>
  <c r="J17" i="3"/>
  <c r="J12" i="3"/>
  <c r="J49" i="3" s="1"/>
  <c r="E7" i="3"/>
  <c r="E83" i="3" s="1"/>
  <c r="AY52" i="1"/>
  <c r="AX52" i="1"/>
  <c r="BI270" i="2"/>
  <c r="BH270" i="2"/>
  <c r="BG270" i="2"/>
  <c r="BF270" i="2"/>
  <c r="T270" i="2"/>
  <c r="T269" i="2" s="1"/>
  <c r="R270" i="2"/>
  <c r="R269" i="2" s="1"/>
  <c r="P270" i="2"/>
  <c r="P269" i="2" s="1"/>
  <c r="BK270" i="2"/>
  <c r="BK269" i="2" s="1"/>
  <c r="J269" i="2" s="1"/>
  <c r="J62" i="2" s="1"/>
  <c r="J270" i="2"/>
  <c r="BE270" i="2" s="1"/>
  <c r="BI265" i="2"/>
  <c r="BH265" i="2"/>
  <c r="BG265" i="2"/>
  <c r="BF265" i="2"/>
  <c r="T265" i="2"/>
  <c r="R265" i="2"/>
  <c r="P265" i="2"/>
  <c r="BK265" i="2"/>
  <c r="J265" i="2"/>
  <c r="BE265" i="2" s="1"/>
  <c r="BI260" i="2"/>
  <c r="BH260" i="2"/>
  <c r="BG260" i="2"/>
  <c r="BF260" i="2"/>
  <c r="T260" i="2"/>
  <c r="R260" i="2"/>
  <c r="P260" i="2"/>
  <c r="BK260" i="2"/>
  <c r="J260" i="2"/>
  <c r="BE260" i="2" s="1"/>
  <c r="BI256" i="2"/>
  <c r="BH256" i="2"/>
  <c r="BG256" i="2"/>
  <c r="BF256" i="2"/>
  <c r="T256" i="2"/>
  <c r="R256" i="2"/>
  <c r="P256" i="2"/>
  <c r="BK256" i="2"/>
  <c r="J256" i="2"/>
  <c r="BE256" i="2" s="1"/>
  <c r="BI252" i="2"/>
  <c r="BH252" i="2"/>
  <c r="BG252" i="2"/>
  <c r="BF252" i="2"/>
  <c r="T252" i="2"/>
  <c r="R252" i="2"/>
  <c r="P252" i="2"/>
  <c r="BK252" i="2"/>
  <c r="J252" i="2"/>
  <c r="BE252" i="2"/>
  <c r="BI247" i="2"/>
  <c r="BH247" i="2"/>
  <c r="BG247" i="2"/>
  <c r="BF247" i="2"/>
  <c r="T247" i="2"/>
  <c r="R247" i="2"/>
  <c r="P247" i="2"/>
  <c r="BK247" i="2"/>
  <c r="BK245" i="2" s="1"/>
  <c r="J245" i="2" s="1"/>
  <c r="J60" i="2" s="1"/>
  <c r="J247" i="2"/>
  <c r="BE247" i="2"/>
  <c r="BI246" i="2"/>
  <c r="BH246" i="2"/>
  <c r="BG246" i="2"/>
  <c r="BF246" i="2"/>
  <c r="T246" i="2"/>
  <c r="T245" i="2" s="1"/>
  <c r="R246" i="2"/>
  <c r="R245" i="2" s="1"/>
  <c r="P246" i="2"/>
  <c r="P245" i="2" s="1"/>
  <c r="BK246" i="2"/>
  <c r="J246" i="2"/>
  <c r="BE246" i="2" s="1"/>
  <c r="BI238" i="2"/>
  <c r="BH238" i="2"/>
  <c r="BG238" i="2"/>
  <c r="BF238" i="2"/>
  <c r="T238" i="2"/>
  <c r="R238" i="2"/>
  <c r="P238" i="2"/>
  <c r="BK238" i="2"/>
  <c r="J238" i="2"/>
  <c r="BE238" i="2" s="1"/>
  <c r="BI232" i="2"/>
  <c r="BH232" i="2"/>
  <c r="BG232" i="2"/>
  <c r="BF232" i="2"/>
  <c r="T232" i="2"/>
  <c r="T231" i="2" s="1"/>
  <c r="R232" i="2"/>
  <c r="P232" i="2"/>
  <c r="P231" i="2" s="1"/>
  <c r="BK232" i="2"/>
  <c r="J232" i="2"/>
  <c r="BE232" i="2" s="1"/>
  <c r="BI227" i="2"/>
  <c r="BH227" i="2"/>
  <c r="BG227" i="2"/>
  <c r="BF227" i="2"/>
  <c r="T227" i="2"/>
  <c r="R227" i="2"/>
  <c r="P227" i="2"/>
  <c r="BK227" i="2"/>
  <c r="J227" i="2"/>
  <c r="BE227" i="2" s="1"/>
  <c r="BI224" i="2"/>
  <c r="BH224" i="2"/>
  <c r="BG224" i="2"/>
  <c r="BF224" i="2"/>
  <c r="T224" i="2"/>
  <c r="R224" i="2"/>
  <c r="P224" i="2"/>
  <c r="BK224" i="2"/>
  <c r="J224" i="2"/>
  <c r="BE224" i="2" s="1"/>
  <c r="BI218" i="2"/>
  <c r="BH218" i="2"/>
  <c r="BG218" i="2"/>
  <c r="BF218" i="2"/>
  <c r="T218" i="2"/>
  <c r="R218" i="2"/>
  <c r="P218" i="2"/>
  <c r="BK218" i="2"/>
  <c r="J218" i="2"/>
  <c r="BE218" i="2"/>
  <c r="BI213" i="2"/>
  <c r="BH213" i="2"/>
  <c r="BG213" i="2"/>
  <c r="BF213" i="2"/>
  <c r="T213" i="2"/>
  <c r="R213" i="2"/>
  <c r="P213" i="2"/>
  <c r="BK213" i="2"/>
  <c r="J213" i="2"/>
  <c r="BE213" i="2" s="1"/>
  <c r="BI209" i="2"/>
  <c r="BH209" i="2"/>
  <c r="BG209" i="2"/>
  <c r="BF209" i="2"/>
  <c r="T209" i="2"/>
  <c r="R209" i="2"/>
  <c r="P209" i="2"/>
  <c r="BK209" i="2"/>
  <c r="J209" i="2"/>
  <c r="BE209" i="2" s="1"/>
  <c r="BI205" i="2"/>
  <c r="BH205" i="2"/>
  <c r="BG205" i="2"/>
  <c r="BF205" i="2"/>
  <c r="T205" i="2"/>
  <c r="R205" i="2"/>
  <c r="P205" i="2"/>
  <c r="BK205" i="2"/>
  <c r="J205" i="2"/>
  <c r="BE205" i="2" s="1"/>
  <c r="BI199" i="2"/>
  <c r="BH199" i="2"/>
  <c r="BG199" i="2"/>
  <c r="BF199" i="2"/>
  <c r="T199" i="2"/>
  <c r="R199" i="2"/>
  <c r="P199" i="2"/>
  <c r="BK199" i="2"/>
  <c r="J199" i="2"/>
  <c r="BE199" i="2"/>
  <c r="BI193" i="2"/>
  <c r="BH193" i="2"/>
  <c r="BG193" i="2"/>
  <c r="BF193" i="2"/>
  <c r="T193" i="2"/>
  <c r="R193" i="2"/>
  <c r="P193" i="2"/>
  <c r="BK193" i="2"/>
  <c r="J193" i="2"/>
  <c r="BE193" i="2" s="1"/>
  <c r="BI189" i="2"/>
  <c r="BH189" i="2"/>
  <c r="BG189" i="2"/>
  <c r="BF189" i="2"/>
  <c r="T189" i="2"/>
  <c r="R189" i="2"/>
  <c r="P189" i="2"/>
  <c r="BK189" i="2"/>
  <c r="J189" i="2"/>
  <c r="BE189" i="2" s="1"/>
  <c r="BI183" i="2"/>
  <c r="BH183" i="2"/>
  <c r="BG183" i="2"/>
  <c r="BF183" i="2"/>
  <c r="T183" i="2"/>
  <c r="R183" i="2"/>
  <c r="P183" i="2"/>
  <c r="BK183" i="2"/>
  <c r="J183" i="2"/>
  <c r="BE183" i="2" s="1"/>
  <c r="BI178" i="2"/>
  <c r="BH178" i="2"/>
  <c r="BG178" i="2"/>
  <c r="BF178" i="2"/>
  <c r="T178" i="2"/>
  <c r="R178" i="2"/>
  <c r="P178" i="2"/>
  <c r="BK178" i="2"/>
  <c r="J178" i="2"/>
  <c r="BE178" i="2" s="1"/>
  <c r="BI175" i="2"/>
  <c r="BH175" i="2"/>
  <c r="BG175" i="2"/>
  <c r="BF175" i="2"/>
  <c r="T175" i="2"/>
  <c r="R175" i="2"/>
  <c r="P175" i="2"/>
  <c r="BK175" i="2"/>
  <c r="J175" i="2"/>
  <c r="BE175" i="2" s="1"/>
  <c r="BI171" i="2"/>
  <c r="BH171" i="2"/>
  <c r="BG171" i="2"/>
  <c r="BF171" i="2"/>
  <c r="T171" i="2"/>
  <c r="R171" i="2"/>
  <c r="P171" i="2"/>
  <c r="BK171" i="2"/>
  <c r="J171" i="2"/>
  <c r="BE171" i="2" s="1"/>
  <c r="BI165" i="2"/>
  <c r="BH165" i="2"/>
  <c r="BG165" i="2"/>
  <c r="BF165" i="2"/>
  <c r="T165" i="2"/>
  <c r="R165" i="2"/>
  <c r="P165" i="2"/>
  <c r="BK165" i="2"/>
  <c r="J165" i="2"/>
  <c r="BE165" i="2" s="1"/>
  <c r="BI160" i="2"/>
  <c r="BH160" i="2"/>
  <c r="BG160" i="2"/>
  <c r="BF160" i="2"/>
  <c r="T160" i="2"/>
  <c r="R160" i="2"/>
  <c r="P160" i="2"/>
  <c r="BK160" i="2"/>
  <c r="J160" i="2"/>
  <c r="BE160" i="2"/>
  <c r="BI155" i="2"/>
  <c r="BH155" i="2"/>
  <c r="BG155" i="2"/>
  <c r="BF155" i="2"/>
  <c r="T155" i="2"/>
  <c r="R155" i="2"/>
  <c r="P155" i="2"/>
  <c r="BK155" i="2"/>
  <c r="J155" i="2"/>
  <c r="BE155" i="2" s="1"/>
  <c r="BI150" i="2"/>
  <c r="BH150" i="2"/>
  <c r="BG150" i="2"/>
  <c r="BF150" i="2"/>
  <c r="T150" i="2"/>
  <c r="R150" i="2"/>
  <c r="P150" i="2"/>
  <c r="BK150" i="2"/>
  <c r="J150" i="2"/>
  <c r="BE150" i="2" s="1"/>
  <c r="BI145" i="2"/>
  <c r="BH145" i="2"/>
  <c r="BG145" i="2"/>
  <c r="BF145" i="2"/>
  <c r="T145" i="2"/>
  <c r="R145" i="2"/>
  <c r="P145" i="2"/>
  <c r="BK145" i="2"/>
  <c r="J145" i="2"/>
  <c r="BE145" i="2" s="1"/>
  <c r="BI140" i="2"/>
  <c r="BH140" i="2"/>
  <c r="BG140" i="2"/>
  <c r="BF140" i="2"/>
  <c r="T140" i="2"/>
  <c r="R140" i="2"/>
  <c r="P140" i="2"/>
  <c r="BK140" i="2"/>
  <c r="J140" i="2"/>
  <c r="BE140" i="2" s="1"/>
  <c r="BI135" i="2"/>
  <c r="BH135" i="2"/>
  <c r="BG135" i="2"/>
  <c r="BF135" i="2"/>
  <c r="T135" i="2"/>
  <c r="R135" i="2"/>
  <c r="P135" i="2"/>
  <c r="BK135" i="2"/>
  <c r="J135" i="2"/>
  <c r="BE135" i="2" s="1"/>
  <c r="BI131" i="2"/>
  <c r="BH131" i="2"/>
  <c r="BG131" i="2"/>
  <c r="BF131" i="2"/>
  <c r="T131" i="2"/>
  <c r="R131" i="2"/>
  <c r="P131" i="2"/>
  <c r="BK131" i="2"/>
  <c r="J131" i="2"/>
  <c r="BE131" i="2" s="1"/>
  <c r="BI126" i="2"/>
  <c r="BH126" i="2"/>
  <c r="BG126" i="2"/>
  <c r="BF126" i="2"/>
  <c r="T126" i="2"/>
  <c r="R126" i="2"/>
  <c r="P126" i="2"/>
  <c r="BK126" i="2"/>
  <c r="J126" i="2"/>
  <c r="BE126" i="2" s="1"/>
  <c r="BI121" i="2"/>
  <c r="BH121" i="2"/>
  <c r="BG121" i="2"/>
  <c r="BF121" i="2"/>
  <c r="T121" i="2"/>
  <c r="R121" i="2"/>
  <c r="P121" i="2"/>
  <c r="BK121" i="2"/>
  <c r="J121" i="2"/>
  <c r="BE121" i="2" s="1"/>
  <c r="BI116" i="2"/>
  <c r="BH116" i="2"/>
  <c r="BG116" i="2"/>
  <c r="BF116" i="2"/>
  <c r="T116" i="2"/>
  <c r="R116" i="2"/>
  <c r="P116" i="2"/>
  <c r="BK116" i="2"/>
  <c r="J116" i="2"/>
  <c r="BE116" i="2" s="1"/>
  <c r="BI114" i="2"/>
  <c r="BH114" i="2"/>
  <c r="BG114" i="2"/>
  <c r="BF114" i="2"/>
  <c r="T114" i="2"/>
  <c r="R114" i="2"/>
  <c r="P114" i="2"/>
  <c r="BK114" i="2"/>
  <c r="J114" i="2"/>
  <c r="BE114" i="2" s="1"/>
  <c r="BI110" i="2"/>
  <c r="BH110" i="2"/>
  <c r="BG110" i="2"/>
  <c r="BF110" i="2"/>
  <c r="T110" i="2"/>
  <c r="R110" i="2"/>
  <c r="P110" i="2"/>
  <c r="BK110" i="2"/>
  <c r="J110" i="2"/>
  <c r="BE110" i="2" s="1"/>
  <c r="BI106" i="2"/>
  <c r="BH106" i="2"/>
  <c r="BG106" i="2"/>
  <c r="BF106" i="2"/>
  <c r="T106" i="2"/>
  <c r="R106" i="2"/>
  <c r="P106" i="2"/>
  <c r="BK106" i="2"/>
  <c r="J106" i="2"/>
  <c r="BE106" i="2"/>
  <c r="BI101" i="2"/>
  <c r="BH101" i="2"/>
  <c r="BG101" i="2"/>
  <c r="BF101" i="2"/>
  <c r="T101" i="2"/>
  <c r="R101" i="2"/>
  <c r="P101" i="2"/>
  <c r="BK101" i="2"/>
  <c r="J101" i="2"/>
  <c r="BE101" i="2" s="1"/>
  <c r="BI96" i="2"/>
  <c r="BH96" i="2"/>
  <c r="BG96" i="2"/>
  <c r="BF96" i="2"/>
  <c r="T96" i="2"/>
  <c r="R96" i="2"/>
  <c r="P96" i="2"/>
  <c r="BK96" i="2"/>
  <c r="J96" i="2"/>
  <c r="BE96" i="2" s="1"/>
  <c r="BI91" i="2"/>
  <c r="BH91" i="2"/>
  <c r="BG91" i="2"/>
  <c r="BF91" i="2"/>
  <c r="T91" i="2"/>
  <c r="R91" i="2"/>
  <c r="P91" i="2"/>
  <c r="BK91" i="2"/>
  <c r="J91" i="2"/>
  <c r="BE91" i="2" s="1"/>
  <c r="BI89" i="2"/>
  <c r="BH89" i="2"/>
  <c r="BG89" i="2"/>
  <c r="BF89" i="2"/>
  <c r="T89" i="2"/>
  <c r="R89" i="2"/>
  <c r="P89" i="2"/>
  <c r="BK89" i="2"/>
  <c r="J89" i="2"/>
  <c r="BE89" i="2" s="1"/>
  <c r="BI85" i="2"/>
  <c r="BH85" i="2"/>
  <c r="BG85" i="2"/>
  <c r="BF85" i="2"/>
  <c r="T85" i="2"/>
  <c r="R85" i="2"/>
  <c r="P85" i="2"/>
  <c r="BK85" i="2"/>
  <c r="J85" i="2"/>
  <c r="BE85" i="2" s="1"/>
  <c r="J78" i="2"/>
  <c r="F78" i="2"/>
  <c r="F76" i="2"/>
  <c r="E74" i="2"/>
  <c r="J51" i="2"/>
  <c r="F51" i="2"/>
  <c r="F49" i="2"/>
  <c r="E47" i="2"/>
  <c r="J18" i="2"/>
  <c r="E18" i="2"/>
  <c r="F52" i="2" s="1"/>
  <c r="J17" i="2"/>
  <c r="J12" i="2"/>
  <c r="J76" i="2" s="1"/>
  <c r="E7" i="2"/>
  <c r="E72" i="2" s="1"/>
  <c r="E45" i="2"/>
  <c r="AS51" i="1"/>
  <c r="L47" i="1"/>
  <c r="AM46" i="1"/>
  <c r="L46" i="1"/>
  <c r="AM44" i="1"/>
  <c r="L44" i="1"/>
  <c r="L42" i="1"/>
  <c r="L41" i="1"/>
  <c r="T84" i="2" l="1"/>
  <c r="R251" i="2"/>
  <c r="E45" i="3"/>
  <c r="T513" i="3"/>
  <c r="R532" i="3"/>
  <c r="P653" i="3"/>
  <c r="P668" i="3"/>
  <c r="P676" i="3"/>
  <c r="T697" i="3"/>
  <c r="T91" i="5"/>
  <c r="P98" i="5"/>
  <c r="J49" i="2"/>
  <c r="P84" i="2"/>
  <c r="R231" i="2"/>
  <c r="T251" i="2"/>
  <c r="R302" i="3"/>
  <c r="R94" i="3" s="1"/>
  <c r="R93" i="3" s="1"/>
  <c r="T469" i="3"/>
  <c r="P513" i="3"/>
  <c r="P599" i="3"/>
  <c r="R653" i="3"/>
  <c r="R676" i="3"/>
  <c r="BK708" i="3"/>
  <c r="J708" i="3" s="1"/>
  <c r="J72" i="3" s="1"/>
  <c r="P718" i="3"/>
  <c r="R85" i="5"/>
  <c r="R84" i="5" s="1"/>
  <c r="R83" i="5" s="1"/>
  <c r="P104" i="5"/>
  <c r="R104" i="5"/>
  <c r="T113" i="5"/>
  <c r="P86" i="4"/>
  <c r="P85" i="4" s="1"/>
  <c r="AU54" i="1" s="1"/>
  <c r="T86" i="4"/>
  <c r="T85" i="4" s="1"/>
  <c r="R84" i="2"/>
  <c r="R83" i="2" s="1"/>
  <c r="R82" i="2" s="1"/>
  <c r="P251" i="2"/>
  <c r="T302" i="3"/>
  <c r="T94" i="3" s="1"/>
  <c r="T93" i="3" s="1"/>
  <c r="P302" i="3"/>
  <c r="P94" i="3" s="1"/>
  <c r="P382" i="3"/>
  <c r="T599" i="3"/>
  <c r="BK653" i="3"/>
  <c r="J653" i="3" s="1"/>
  <c r="J66" i="3" s="1"/>
  <c r="T668" i="3"/>
  <c r="T667" i="3" s="1"/>
  <c r="R697" i="3"/>
  <c r="R708" i="3"/>
  <c r="T718" i="3"/>
  <c r="R358" i="4"/>
  <c r="R357" i="4" s="1"/>
  <c r="R85" i="4" s="1"/>
  <c r="P91" i="5"/>
  <c r="P85" i="5" s="1"/>
  <c r="P84" i="5" s="1"/>
  <c r="P83" i="5" s="1"/>
  <c r="AU55" i="1" s="1"/>
  <c r="T104" i="5"/>
  <c r="F31" i="5"/>
  <c r="BA55" i="1" s="1"/>
  <c r="BK91" i="5"/>
  <c r="J91" i="5" s="1"/>
  <c r="J59" i="5" s="1"/>
  <c r="F33" i="5"/>
  <c r="BC55" i="1" s="1"/>
  <c r="J31" i="5"/>
  <c r="AW55" i="1" s="1"/>
  <c r="J30" i="5"/>
  <c r="AV55" i="1" s="1"/>
  <c r="F34" i="5"/>
  <c r="BD55" i="1" s="1"/>
  <c r="F32" i="5"/>
  <c r="BB55" i="1" s="1"/>
  <c r="BK302" i="4"/>
  <c r="J302" i="4" s="1"/>
  <c r="J60" i="4" s="1"/>
  <c r="J31" i="4"/>
  <c r="AW54" i="1" s="1"/>
  <c r="BK215" i="4"/>
  <c r="J215" i="4" s="1"/>
  <c r="J59" i="4" s="1"/>
  <c r="F33" i="4"/>
  <c r="BC54" i="1" s="1"/>
  <c r="F34" i="4"/>
  <c r="BD54" i="1" s="1"/>
  <c r="F32" i="4"/>
  <c r="BB54" i="1" s="1"/>
  <c r="BK87" i="4"/>
  <c r="J87" i="4" s="1"/>
  <c r="J58" i="4" s="1"/>
  <c r="BK718" i="3"/>
  <c r="J718" i="3" s="1"/>
  <c r="J73" i="3" s="1"/>
  <c r="BK697" i="3"/>
  <c r="J697" i="3" s="1"/>
  <c r="J71" i="3" s="1"/>
  <c r="BK676" i="3"/>
  <c r="J676" i="3" s="1"/>
  <c r="J70" i="3" s="1"/>
  <c r="BK668" i="3"/>
  <c r="BK599" i="3"/>
  <c r="J599" i="3" s="1"/>
  <c r="J65" i="3" s="1"/>
  <c r="BK532" i="3"/>
  <c r="J532" i="3" s="1"/>
  <c r="J64" i="3" s="1"/>
  <c r="BK469" i="3"/>
  <c r="J469" i="3" s="1"/>
  <c r="J62" i="3" s="1"/>
  <c r="BK382" i="3"/>
  <c r="J382" i="3" s="1"/>
  <c r="J60" i="3" s="1"/>
  <c r="BK302" i="3"/>
  <c r="J302" i="3" s="1"/>
  <c r="J59" i="3" s="1"/>
  <c r="F32" i="3"/>
  <c r="BB53" i="1" s="1"/>
  <c r="F33" i="3"/>
  <c r="BC53" i="1" s="1"/>
  <c r="F34" i="3"/>
  <c r="BD53" i="1" s="1"/>
  <c r="BK95" i="3"/>
  <c r="J31" i="3"/>
  <c r="AW53" i="1" s="1"/>
  <c r="F31" i="3"/>
  <c r="BA53" i="1" s="1"/>
  <c r="BK251" i="2"/>
  <c r="J251" i="2" s="1"/>
  <c r="J61" i="2" s="1"/>
  <c r="BK231" i="2"/>
  <c r="J231" i="2" s="1"/>
  <c r="J59" i="2" s="1"/>
  <c r="F33" i="2"/>
  <c r="BC52" i="1" s="1"/>
  <c r="F32" i="2"/>
  <c r="BB52" i="1" s="1"/>
  <c r="F34" i="2"/>
  <c r="BD52" i="1" s="1"/>
  <c r="BK84" i="2"/>
  <c r="J31" i="2"/>
  <c r="AW52" i="1" s="1"/>
  <c r="F31" i="2"/>
  <c r="BA52" i="1" s="1"/>
  <c r="F80" i="5"/>
  <c r="F79" i="2"/>
  <c r="P83" i="2"/>
  <c r="P82" i="2" s="1"/>
  <c r="AU52" i="1" s="1"/>
  <c r="R667" i="3"/>
  <c r="BK104" i="5"/>
  <c r="J104" i="5" s="1"/>
  <c r="J61" i="5" s="1"/>
  <c r="J113" i="5"/>
  <c r="J62" i="5" s="1"/>
  <c r="T85" i="5"/>
  <c r="T84" i="5" s="1"/>
  <c r="T83" i="5" s="1"/>
  <c r="J30" i="3"/>
  <c r="AV53" i="1" s="1"/>
  <c r="F30" i="3"/>
  <c r="AZ53" i="1" s="1"/>
  <c r="F30" i="4"/>
  <c r="AZ54" i="1" s="1"/>
  <c r="J30" i="4"/>
  <c r="AV54" i="1" s="1"/>
  <c r="AT54" i="1" s="1"/>
  <c r="BK357" i="4"/>
  <c r="J357" i="4" s="1"/>
  <c r="J64" i="4" s="1"/>
  <c r="J358" i="4"/>
  <c r="J65" i="4" s="1"/>
  <c r="J30" i="2"/>
  <c r="AV52" i="1" s="1"/>
  <c r="F30" i="2"/>
  <c r="AZ52" i="1" s="1"/>
  <c r="J87" i="3"/>
  <c r="F90" i="3"/>
  <c r="J668" i="3"/>
  <c r="J69" i="3" s="1"/>
  <c r="J79" i="4"/>
  <c r="F82" i="4"/>
  <c r="F31" i="4"/>
  <c r="BA54" i="1" s="1"/>
  <c r="F30" i="5"/>
  <c r="AZ55" i="1" s="1"/>
  <c r="P667" i="3" l="1"/>
  <c r="P93" i="3" s="1"/>
  <c r="AU53" i="1" s="1"/>
  <c r="AU51" i="1" s="1"/>
  <c r="T83" i="2"/>
  <c r="T82" i="2" s="1"/>
  <c r="BK85" i="5"/>
  <c r="BK84" i="5" s="1"/>
  <c r="AT55" i="1"/>
  <c r="BK86" i="4"/>
  <c r="J86" i="4" s="1"/>
  <c r="J57" i="4" s="1"/>
  <c r="BK667" i="3"/>
  <c r="J667" i="3" s="1"/>
  <c r="J68" i="3" s="1"/>
  <c r="BC51" i="1"/>
  <c r="W29" i="1" s="1"/>
  <c r="BK94" i="3"/>
  <c r="BB51" i="1"/>
  <c r="W28" i="1" s="1"/>
  <c r="BD51" i="1"/>
  <c r="W30" i="1" s="1"/>
  <c r="J95" i="3"/>
  <c r="J58" i="3" s="1"/>
  <c r="AT53" i="1"/>
  <c r="BK83" i="2"/>
  <c r="BK82" i="2" s="1"/>
  <c r="J82" i="2" s="1"/>
  <c r="J56" i="2" s="1"/>
  <c r="BA51" i="1"/>
  <c r="W27" i="1" s="1"/>
  <c r="AT52" i="1"/>
  <c r="J84" i="2"/>
  <c r="J58" i="2" s="1"/>
  <c r="AZ51" i="1"/>
  <c r="J85" i="5"/>
  <c r="J58" i="5" s="1"/>
  <c r="BK85" i="4" l="1"/>
  <c r="J85" i="4" s="1"/>
  <c r="J27" i="4" s="1"/>
  <c r="BK93" i="3"/>
  <c r="J93" i="3" s="1"/>
  <c r="J27" i="3" s="1"/>
  <c r="J94" i="3"/>
  <c r="J57" i="3" s="1"/>
  <c r="AY51" i="1"/>
  <c r="AX51" i="1"/>
  <c r="J27" i="2"/>
  <c r="J36" i="2" s="1"/>
  <c r="J83" i="2"/>
  <c r="J57" i="2" s="1"/>
  <c r="AW51" i="1"/>
  <c r="AK27" i="1" s="1"/>
  <c r="J84" i="5"/>
  <c r="J57" i="5" s="1"/>
  <c r="BK83" i="5"/>
  <c r="J83" i="5" s="1"/>
  <c r="AV51" i="1"/>
  <c r="W26" i="1"/>
  <c r="J56" i="4" l="1"/>
  <c r="J56" i="3"/>
  <c r="AG52" i="1"/>
  <c r="AN52" i="1" s="1"/>
  <c r="AT51" i="1"/>
  <c r="AK26" i="1"/>
  <c r="J36" i="3"/>
  <c r="AG53" i="1"/>
  <c r="AN53" i="1" s="1"/>
  <c r="J36" i="4"/>
  <c r="AG54" i="1"/>
  <c r="AN54" i="1" s="1"/>
  <c r="J27" i="5"/>
  <c r="J56" i="5"/>
  <c r="J36" i="5" l="1"/>
  <c r="AG55" i="1"/>
  <c r="AN55" i="1" l="1"/>
  <c r="AG51" i="1"/>
  <c r="AK23" i="1" l="1"/>
  <c r="AK32" i="1" s="1"/>
  <c r="AN51" i="1"/>
</calcChain>
</file>

<file path=xl/sharedStrings.xml><?xml version="1.0" encoding="utf-8"?>
<sst xmlns="http://schemas.openxmlformats.org/spreadsheetml/2006/main" count="12120" uniqueCount="1668">
  <si>
    <t>Export VZ</t>
  </si>
  <si>
    <t>List obsahuje:</t>
  </si>
  <si>
    <t>1) Rekapitulace stavby</t>
  </si>
  <si>
    <t>2) Rekapitulace objektů stavby a soupisů prací</t>
  </si>
  <si>
    <t>3.0</t>
  </si>
  <si>
    <t>ZAMOK</t>
  </si>
  <si>
    <t>False</t>
  </si>
  <si>
    <t>{4911846c-9bf9-47b2-99ef-b6fccd56b583}</t>
  </si>
  <si>
    <t>0,01</t>
  </si>
  <si>
    <t>21</t>
  </si>
  <si>
    <t>15</t>
  </si>
  <si>
    <t>REKAPITULACE STAVBY</t>
  </si>
  <si>
    <t>v ---  níže se nacházejí doplnkové a pomocné údaje k sestavám  --- v</t>
  </si>
  <si>
    <t>Návod na vyplnění</t>
  </si>
  <si>
    <t>0,001</t>
  </si>
  <si>
    <t>Kód:</t>
  </si>
  <si>
    <t>240818</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</si>
  <si>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</si>
  <si>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</si>
  <si>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Víceúčelové hřiště Újezd u Domažlic</t>
  </si>
  <si>
    <t>KSO:</t>
  </si>
  <si>
    <t>823 33 91</t>
  </si>
  <si>
    <t>CC-CZ:</t>
  </si>
  <si>
    <t>2411</t>
  </si>
  <si>
    <t>Místo:</t>
  </si>
  <si>
    <t>Újezd u Domažlic</t>
  </si>
  <si>
    <t>Datum:</t>
  </si>
  <si>
    <t>24. 8. 2018</t>
  </si>
  <si>
    <t>CZ-CPV:</t>
  </si>
  <si>
    <t>45212220-4</t>
  </si>
  <si>
    <t>CZ-CPA:</t>
  </si>
  <si>
    <t>42.99.22</t>
  </si>
  <si>
    <t>Zadavatel:</t>
  </si>
  <si>
    <t>IČ:</t>
  </si>
  <si>
    <t/>
  </si>
  <si>
    <t>Obec Újezd u Domažlic, Újezd 54</t>
  </si>
  <si>
    <t>DIČ:</t>
  </si>
  <si>
    <t>Uchazeč:</t>
  </si>
  <si>
    <t>Projektant:</t>
  </si>
  <si>
    <t>Ing. J. Šedivec. M. Štědronská</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</si>
  <si>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</si>
  <si>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</si>
  <si>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</si>
  <si>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</si>
  <si>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</si>
  <si>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</si>
  <si>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</si>
  <si>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</si>
  <si>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</si>
  <si>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</si>
  <si>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</si>
  <si>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</si>
  <si>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</si>
  <si>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</si>
  <si>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</si>
  <si>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</si>
  <si>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</si>
  <si>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</si>
  <si>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</si>
  <si>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</si>
  <si>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</si>
  <si>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</si>
  <si>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</si>
  <si>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</si>
  <si>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</si>
  <si>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</si>
  <si>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</si>
  <si>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</si>
  <si>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</si>
  <si>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</si>
  <si>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</si>
  <si>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</si>
  <si>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</si>
  <si>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</si>
  <si>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</si>
  <si>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</si>
  <si>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</si>
  <si>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</si>
  <si>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</si>
  <si>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</si>
  <si>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</si>
  <si>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</si>
  <si>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</si>
  <si>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 xml:space="preserve">Společné práce pro sportoviště a opěrné stěny </t>
  </si>
  <si>
    <t>STA</t>
  </si>
  <si>
    <t>1</t>
  </si>
  <si>
    <t>{e1202826-f495-4ce0-bc23-dcf9166a051b}</t>
  </si>
  <si>
    <t>2</t>
  </si>
  <si>
    <t>02</t>
  </si>
  <si>
    <t>Sportoviště</t>
  </si>
  <si>
    <t>{d189a79b-2516-410f-a50a-6a3ec0e1968f}</t>
  </si>
  <si>
    <t>8233391</t>
  </si>
  <si>
    <t>03</t>
  </si>
  <si>
    <t>Opěrné stěny</t>
  </si>
  <si>
    <t>{dd76e169-5c9f-443f-8aa2-d346f6188893}</t>
  </si>
  <si>
    <t>04</t>
  </si>
  <si>
    <t>Vedlejší a ostatní náklady</t>
  </si>
  <si>
    <t>{dc88dcb3-90d7-462a-b061-c41dfc69ea4a}</t>
  </si>
  <si>
    <t>1) Krycí list soupisu</t>
  </si>
  <si>
    <t>2) Rekapitulace</t>
  </si>
  <si>
    <t>3) Soupis prací</t>
  </si>
  <si>
    <t>Zpět na list:</t>
  </si>
  <si>
    <t>Rekapitulace stavby</t>
  </si>
  <si>
    <t>KRYCÍ LIST SOUPISU</t>
  </si>
  <si>
    <t>Objekt:</t>
  </si>
  <si>
    <t xml:space="preserve">01 - Společné práce pro sportoviště a opěrné stěny </t>
  </si>
  <si>
    <t>45112720-8</t>
  </si>
  <si>
    <t>Obec Újezd u Domažlic</t>
  </si>
  <si>
    <t>Ing. J. Šedivec, M. Štědronská</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</si>
  <si>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</si>
  <si>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</si>
  <si>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</si>
  <si>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</si>
  <si>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</si>
  <si>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</si>
  <si>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</si>
  <si>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</si>
  <si>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9 - Ostatní konstrukce a práce, bourání</t>
  </si>
  <si>
    <t xml:space="preserve">    997 - Přesun sutě</t>
  </si>
  <si>
    <t xml:space="preserve">    998 - Přesun hmot</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</si>
  <si>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</si>
  <si>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</si>
  <si>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</si>
  <si>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</si>
  <si>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</si>
  <si>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</si>
  <si>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</si>
  <si>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</si>
  <si>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</si>
  <si>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</si>
  <si>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</si>
  <si>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</si>
  <si>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</si>
  <si>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</si>
  <si>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</si>
  <si>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</si>
  <si>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</si>
  <si>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 xml:space="preserve">  Zemní práce</t>
  </si>
  <si>
    <t>K</t>
  </si>
  <si>
    <t>111201101</t>
  </si>
  <si>
    <t>Odstranění křovin a stromů s odstraněním kořenů průměru kmene do 100 mm do sklonu terénu 1 : 5, při celkové ploše do 1 000 m2</t>
  </si>
  <si>
    <t>m2</t>
  </si>
  <si>
    <t>CS ÚRS 2018 01</t>
  </si>
  <si>
    <t>4</t>
  </si>
  <si>
    <t>-1476913636</t>
  </si>
  <si>
    <t>PSC</t>
  </si>
  <si>
    <t xml:space="preserve">Poznámka k souboru cen:_x000D_
1. Cenu -1104 lze použít jestliže se odstranění stromů a křovin neprovádí na holo. 2. Cena -1101 je určena i pro: a) odstraňování křovin a stromů o průměru kmene do 100 mm z ploch, jejichž celková výměra je větší než 1 000 m2 při sklonu terénu strmějším než 1 : 5; b) LTM při jakékoliv celkové ploše jednotlivě přes 30 m2. 3. V ceně jsou započteny i náklady na případné nutné odklizení křovin a stromů na hromady na vzdálenost do 50 m nebo naložení na dopravní prostředek. 4. Průměr kmenů stromů (křovin) se měří 0,15 m nad přilehlým terénem. 5. Množství jednotek se určí samostatně za každý objekt v m2 plochy rovné součtu půdorysných ploch omezených obalovými křivkami korun jednotlivých stromů a křovin, popř. skupin stromů a křovin, jejichž koruny se půdorysně překrývají. Jestliže by byl zmíněný součet ploch větší než půdorysná plocha staveniště, počítá se pouze s plochou staveniště. </t>
  </si>
  <si>
    <t>VV</t>
  </si>
  <si>
    <t>1000"výměra zpočítána elektronicky"</t>
  </si>
  <si>
    <t>Součet</t>
  </si>
  <si>
    <t>111201401</t>
  </si>
  <si>
    <t>Spálení odstraněných křovin a stromů na hromadách průměru kmene do 100 mm pro jakoukoliv plochu</t>
  </si>
  <si>
    <t>-1993935734</t>
  </si>
  <si>
    <t xml:space="preserve">Poznámka k souboru cen:_x000D_
1. V ceně jsou započteny i náklady snesení křovin na hromady, přihrnování, očištění spáleniště, uložení popela a zbytků na hromadu. 2. V ceně nejsou započteny náklady na popř. nutné použití kropícího vozu, tyto se oceňují samostatně. 3. Množství jednotek se určí samostatně za každý objekt v m2 půdorysné plochy, z níž byly křoviny a stromy shromážděny. </t>
  </si>
  <si>
    <t>3</t>
  </si>
  <si>
    <t>112201101</t>
  </si>
  <si>
    <t>Odstranění pařezů s jejich vykopáním, vytrháním nebo odstřelením, s přesekáním kořenů průměru přes 100 do 300 mm</t>
  </si>
  <si>
    <t>kus</t>
  </si>
  <si>
    <t>-420169603</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</si>
  <si>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</si>
  <si>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1"profil 200 mm</t>
  </si>
  <si>
    <t>1"profil 300 mm</t>
  </si>
  <si>
    <t>112201102</t>
  </si>
  <si>
    <t>Odstranění pařezů s jejich vykopáním, vytrháním nebo odstřelením, s přesekáním kořenů průměru přes 300 do 500 mm</t>
  </si>
  <si>
    <t>-1557114983</t>
  </si>
  <si>
    <t>2"profil 400 mm</t>
  </si>
  <si>
    <t>3"profil 500 mm</t>
  </si>
  <si>
    <t>5</t>
  </si>
  <si>
    <t>112201103</t>
  </si>
  <si>
    <t>Odstranění pařezů s jejich vykopáním, vytrháním nebo odstřelením, s přesekáním kořenů průměru přes 500 do 700 mm</t>
  </si>
  <si>
    <t>1703902044</t>
  </si>
  <si>
    <t>2 "profil 600 mm</t>
  </si>
  <si>
    <t>2"profil 700 mm</t>
  </si>
  <si>
    <t>6</t>
  </si>
  <si>
    <t>112201104</t>
  </si>
  <si>
    <t>Odstranění pařezů s jejich vykopáním, vytrháním nebo odstřelením, s přesekáním kořenů průměru přes 700 do 900 mm</t>
  </si>
  <si>
    <t>-1084467123</t>
  </si>
  <si>
    <t>1"profil 800 mm</t>
  </si>
  <si>
    <t>7</t>
  </si>
  <si>
    <t>112201105</t>
  </si>
  <si>
    <t>Odstranění pařezů s jejich vykopáním, vytrháním nebo odstřelením, s přesekáním kořenů průměru přes 900 mm</t>
  </si>
  <si>
    <t>517413306</t>
  </si>
  <si>
    <t>2"profil 1000 mm</t>
  </si>
  <si>
    <t>8</t>
  </si>
  <si>
    <t>113151111</t>
  </si>
  <si>
    <t>Rozebírání zpevněných ploch s přemístěním na skládku na vzdálenost do 20 m nebo s naložením na dopravní prostředek ze silničních panelů</t>
  </si>
  <si>
    <t>872808284</t>
  </si>
  <si>
    <t xml:space="preserve">Poznámka k souboru cen:_x000D_
1. Cena je určena pro rozebírání silničních panelů jakýchkoliv rozměrů kladených do lože z kameniva včetně odstranění lože. </t>
  </si>
  <si>
    <t>9</t>
  </si>
  <si>
    <t>119003217</t>
  </si>
  <si>
    <t>Pomocné konstrukce při zabezpečení výkopu svislé ocelové mobilní oplocení, výšky do 1,5 m panely vyplněné dráty zřízení</t>
  </si>
  <si>
    <t>m</t>
  </si>
  <si>
    <t>682434497</t>
  </si>
  <si>
    <t xml:space="preserve">Poznámka k souboru cen:_x000D_
1. V ceně zřízení -2121, -2131, -2411, -3211, -3212, -3213, -3215, -3217, -3121, -3223, -3227 jsou započteny i náklady na opotřebení. 2. V ceně zřízení mobilního oplocení -3211, -3213, -3217, -3223, -3227 je zahrnuto i opotřebení betonové patky, vzpěry, spojky. 3. Položku -2411 lze použít pouze pro šířku výkopu do 1,0 m. 4. V položce -3131 jsou započteny i náklady na dřevěný sloupek. 5. U položek -2311, -4111, -4121 je uvažováno se 100% opotřebením. Bezpečný vlez nebo výlez se zpravidla umisťuje po 20 m délky výkopu. 6. Položky tohoto souboru cen jsou určeny k ocenění pomocných konstrukcí sloužících k zabezpečení výkopů (BOZP) na veřejných prostranstvích (v obcích, na komunikacích apod.). Položky nelze užít k ocenění zařízení staveniště, pokud se toto oceňuje pomocí VRN. </t>
  </si>
  <si>
    <t>120"odhadnuto , výkopy pro opěrné stěny, pro šachty a PVC potrubí"</t>
  </si>
  <si>
    <t>"oplocení staveniště započteno ve VON"</t>
  </si>
  <si>
    <t>10</t>
  </si>
  <si>
    <t>119003218</t>
  </si>
  <si>
    <t>Pomocné konstrukce při zabezpečení výkopu svislé ocelové mobilní oplocení, výšky do 1,5 m panely vyplněné dráty odstranění</t>
  </si>
  <si>
    <t>1545346287</t>
  </si>
  <si>
    <t>11</t>
  </si>
  <si>
    <t>121101101</t>
  </si>
  <si>
    <t>Sejmutí ornice nebo lesní půdy s vodorovným přemístěním na hromady v místě upotřebení nebo na dočasné či trvalé skládky se složením, na vzdálenost do 50 m</t>
  </si>
  <si>
    <t>m3</t>
  </si>
  <si>
    <t>-54659264</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</si>
  <si>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</si>
  <si>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150*((0,00+0,25)/2)"výměra zpočítána elektronicky, tl. humusu 0-250 mm"</t>
  </si>
  <si>
    <t>"humus uložit na skládku v katastru obce Újezd"</t>
  </si>
  <si>
    <t>12</t>
  </si>
  <si>
    <t>131201101</t>
  </si>
  <si>
    <t>Hloubení nezapažených jam a zářezů s urovnáním dna do předepsaného profilu a spádu v hornině tř. 3 do 100 m3</t>
  </si>
  <si>
    <t>1409402761</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</si>
  <si>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</si>
  <si>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35,8*0,15"manipulační jáma-úprava vjezdu na staveniště"</t>
  </si>
  <si>
    <t>13</t>
  </si>
  <si>
    <t>162201451</t>
  </si>
  <si>
    <t>Vodorovné přemístění větví, kmenů nebo pařezů s naložením, složením a dopravou do 2000 m pařezů kmenů, průměru přes 100 do 300 mm</t>
  </si>
  <si>
    <t>-14476494</t>
  </si>
  <si>
    <t xml:space="preserve">Poznámka k souboru cen:_x000D_
1. Průměr kmene i pařezu se měří v místě řezu. 2. Měrná jednotka je 1 strom. </t>
  </si>
  <si>
    <t>14</t>
  </si>
  <si>
    <t>162201452</t>
  </si>
  <si>
    <t>Vodorovné přemístění větví, kmenů nebo pařezů s naložením, složením a dopravou do 2000 m pařezů kmenů, průměru přes 300 do 500 mm</t>
  </si>
  <si>
    <t>-1241686864</t>
  </si>
  <si>
    <t>162201453</t>
  </si>
  <si>
    <t>Vodorovné přemístění větví, kmenů nebo pařezů s naložením, složením a dopravou do 2000 m pařezů kmenů, průměru přes 500 do 700 mm</t>
  </si>
  <si>
    <t>1781607827</t>
  </si>
  <si>
    <t>16</t>
  </si>
  <si>
    <t>162201454</t>
  </si>
  <si>
    <t>Vodorovné přemístění větví, kmenů nebo pařezů s naložením, složením a dopravou do 2000 m pařezů kmenů, průměru přes 700 do 900 mm</t>
  </si>
  <si>
    <t>756995265</t>
  </si>
  <si>
    <t>2*2"profil 1000 mm, počítat 2x</t>
  </si>
  <si>
    <t>17</t>
  </si>
  <si>
    <t>162301101</t>
  </si>
  <si>
    <t>Vodorovné přemístění výkopku nebo sypaniny po suchu na obvyklém dopravním prostředku, bez naložení výkopku, avšak se složením bez rozhrnutí z horniny tř. 1 až 4 na vzdálenost přes 50 do 500 m</t>
  </si>
  <si>
    <t>-1337927256</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</si>
  <si>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</si>
  <si>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"odvoz na meziskládku"</t>
  </si>
  <si>
    <t>18</t>
  </si>
  <si>
    <t>162401101</t>
  </si>
  <si>
    <t>Vodorovné přemístění výkopku nebo sypaniny po suchu na obvyklém dopravním prostředku, bez naložení výkopku, avšak se složením bez rozhrnutí z horniny tř. 1 až 4 na vzdálenost přes 1 000 do 1 500 m</t>
  </si>
  <si>
    <t>168313491</t>
  </si>
  <si>
    <t>19</t>
  </si>
  <si>
    <t>167101102</t>
  </si>
  <si>
    <t>Nakládání, skládání a překládání neulehlého výkopku nebo sypaniny nakládání, množství přes 100 m3, z hornin tř. 1 až 4</t>
  </si>
  <si>
    <t>233696790</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</si>
  <si>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</si>
  <si>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20</t>
  </si>
  <si>
    <t>171101103</t>
  </si>
  <si>
    <t>Uložení sypaniny do násypů s rozprostřením sypaniny ve vrstvách a s hrubým urovnáním zhutněných s uzavřením povrchu násypu z hornin soudržných s předepsanou mírou zhutnění v procentech výsledků zkoušek Proctor-Standard (dále jen PS) přes 96 do 100 % PS</t>
  </si>
  <si>
    <t>-1824013429</t>
  </si>
  <si>
    <t xml:space="preserve">Poznámka k souboru cen:_x000D_
1. Ceny lze použít i pro sypaniny odebírané z hald, pro hlušinu apod. 2. Cenu 20-1101 lze použít i pro: a) rozprostření zbylého výkopu na místě po zásypu jam a rýh pro podzemní vedení a zářezů pro podzemní vedení; toto množství se určí v m3 uloženého výkopku, měřeného v rostlém stavu, b) uložení výkopku do násypů pod vodou. 3. Ceny lze použít i pro uložení sypaniny s předepsaným zhutněním na trvalé skládky, do koryt vodotečí a do prohlubní terénu. 4. Cenu 10-1131 lze použít i pro ukládání sypaniny z hornin nesoudržných i soudržných společně bez možnosti jejich roztřídění. 5. Ceny -1121 a -1131 lze použít jen tehdy, jestliže objem násypů, oceňovaných těmito cenami, měřený podle ustanovení čl. 3571 Všeobecných podmínek katalogu nepřesáhne 100 000 m3na objektu. Násypy, jejichž součet objemů přesáhne 100 000 m3 na objektu, se ocení individuálně. 6. Ceny jsou určeny pro míru zhutnění určenou projektem: a) pro ceny -1101 až -1105 v % výsledku zkoušky PS, b) pro ceny -1111 a -1112 relativní ulehlostí I(d), c) pro ceny -1121 a -1131 stanovením technologie. 7. Ceny nelze použít: a) pro uložení sypaniny do hrází; uložení netříděné sypaniny do hrází se oceňuje cenami souboru cen 171 uložení netříděných sypanin do hrází části A 03, případně cenovými normativy podle části A 31, b) pro uložení sypaniny do ochranných valů nebo těch jejich částí, jejichž šířka je menší než 3 m. Toto uložení se oceňuje cenami souboru cen 175 10-11 Obsyp objektů. 8. Cena 20-1101 neplatí pro uložení výkopku nebo ornice při vykopávkách pro podzemní vedení podél hrany výkopu, z něhož byl výkopek získán a to ani tehdy, jestliže se výkopek po vyhození z výkopiště na povrch území ještě dále přemísťuje na hromady . podél výkopu. 9. Horninami soudržnými se rozumějí takové horniny, u nichž zdrojem pevnosti jsou molekulární a chemické vazby mezi částicemi horniny. Jde o horniny, které jsou schopny plastických deformací. 10. Horninami nesoudržnými se rozumějí horniny, u nichž hlavním zdrojem pevnosti ve smyku je pouze tření mezi jednotlivými oddělenými pevnými částicemi horniny. 11. Horninami sypkými se rozumějí horniny III. skupiny podle ČSN 72 1002 se zrnem do 125 mm. Množství zrn velikosti přes 125 mm může být nejvýše 5 % objemu. 12. Horninami kamenitými se rozumějí nestmelené úlomkovité horniny skalní a sypké se zrny přes 125 mm. Množství zrn velikosti přes 125 mm musí být vyšší než 5 % objemu. 13. Ceny pro uložení soudržných hornin lze použít, jestliže jejich přirozená vlhkost při ukládání do násypu není vyšší než 2 % optimální vlhkosti dle zkoušky PS na neredukovaný materiál. Je-li vlhkost při ukládání sypaniny do násypu vyšší, ocení se uložení sypaniny individuálně. 14. Zajišťuje-li se předepsané zhutnění násypu přesypáním podle čl. 120 ČSN 73 3050, ocení se odstranění přesypané části cenami 122 . 0-71 Odkopávky nebo prokopávky při pozemkových úpravách </t>
  </si>
  <si>
    <t>35,8*0,15"manipulační jáma-zpětná úprava vjezdu na staveniště"</t>
  </si>
  <si>
    <t>171151101</t>
  </si>
  <si>
    <t>Hutnění boků násypů z hornin soudržných a sypkých pro jakýkoliv sklon, délku a míru zhutnění svahu</t>
  </si>
  <si>
    <t>-2135369447</t>
  </si>
  <si>
    <t>109,29*1,15"výměra zpočítána elektronicky"</t>
  </si>
  <si>
    <t>22</t>
  </si>
  <si>
    <t>171201201</t>
  </si>
  <si>
    <t>Uložení sypaniny na skládky</t>
  </si>
  <si>
    <t>-1877342691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</si>
  <si>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t>
  </si>
  <si>
    <t>150*((0,00+0,25)/2)"výměra zpočítána elektronicky"</t>
  </si>
  <si>
    <t>23</t>
  </si>
  <si>
    <t>181301101</t>
  </si>
  <si>
    <t>Rozprostření a urovnání ornice v rovině nebo ve svahu sklonu do 1:5 při souvislé ploše do 500 m2, tl. vrstvy do 100 mm</t>
  </si>
  <si>
    <t>578092400</t>
  </si>
  <si>
    <t xml:space="preserve">Poznámka k souboru cen:_x000D_
1. V ceně jsou započteny i náklady na případné nutné přemístění hromad nebo dočasných skládek na místo spotřeby ze vzdálenosti do 30 m. 2. V ceně nejsou započteny náklady na získání ornice; toto získání se oceňuje cenami souboru cen 121 10-11 Sejmutí ornice. 3. Případné nakládání ornice, v souvislosti s pozn. č. 2 se oceňuje cenami souboru cen 167 10-11 Nakládání, skládání a překládání neulehlého výkopku nebo sypaniny.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 </t>
  </si>
  <si>
    <t>243,08"výměra vypočítána elektronicky  z výkresu situace C.2-hřiště"</t>
  </si>
  <si>
    <t>"tl. ornice cca 100 mm"</t>
  </si>
  <si>
    <t>"ornici nakoupit"</t>
  </si>
  <si>
    <t>24</t>
  </si>
  <si>
    <t>M</t>
  </si>
  <si>
    <t>10371500</t>
  </si>
  <si>
    <t>substrát pro trávníky VL</t>
  </si>
  <si>
    <t>284124415</t>
  </si>
  <si>
    <t>243,08*0,1</t>
  </si>
  <si>
    <t>24,308*1,05 'Přepočtené koeficientem množství</t>
  </si>
  <si>
    <t>25</t>
  </si>
  <si>
    <t>181411131</t>
  </si>
  <si>
    <t>Založení trávníku na půdě předem připravené plochy do 1000 m2 výsevem včetně utažení parkového v rovině nebo na svahu do 1:5</t>
  </si>
  <si>
    <t>2077501541</t>
  </si>
  <si>
    <t xml:space="preserve">Poznámka k souboru cen:_x000D_
1. V cenách jsou započteny i náklady na pokosení, naložení a odvoz odpadu do 20 km se složením. 2. V cenách -1161 až -1164 nejsou započteny i náklady na zatravňovací textilii. 3. V cenách nejsou započteny náklady na: a) přípravu půdy, b) travní semeno, tyto náklady se oceňují ve specifikaci, c) vypletí a zalévání; tyto práce se oceňují cenami části C02 souborů cen 185 80-42 Vypletí a 185 80-43 Zalití rostlin vodou, d) srovnání terénu, tyto práce se oceňují souborem cen 181 1.-..Plošná úprava terénu. 4. V cenách o sklonu svahu přes 1:1 jsou uvažovány podmínky pro svahy běžně schůdné; bez použití lezeckých technik. V případě použití lezeckých technik se tyto náklady oceňují individuálně. </t>
  </si>
  <si>
    <t>26</t>
  </si>
  <si>
    <t>005724400</t>
  </si>
  <si>
    <t>osivo směs travní hřištní</t>
  </si>
  <si>
    <t>kg</t>
  </si>
  <si>
    <t>CS ÚRS 2017 01</t>
  </si>
  <si>
    <t>-927783261</t>
  </si>
  <si>
    <t>243,08*0,025 'Přepočtené koeficientem množství</t>
  </si>
  <si>
    <t>27</t>
  </si>
  <si>
    <t>182101101</t>
  </si>
  <si>
    <t>Svahování trvalých svahů do projektovaných profilů s potřebným přemístěním výkopku při svahování v zářezech v hornině tř. 1 až 4</t>
  </si>
  <si>
    <t>1407784039</t>
  </si>
  <si>
    <t xml:space="preserve">Poznámka k souboru cen:_x000D_
1. Ceny jsou určeny pro svahování všech nově zřizovaných ploch výkopů nebo násypů ve sklonu přes 1 : 5 a pro úpravu lavic (berem) šířky do 3 m přerušujících svahy, pod jakékoliv zpevnění ploch, pod humusování, drnování apod., pro úpravy dna a stěn silničních a železničních příkopů a pro úpravy dna šířky do 1 m melioračních kanálů a vodotečí. 2. Ceny nelze použít pro urovnání stěn příkopů při čištění; toto urovnání se oceňuje cenami souboru cen 938 90-2 . čištění příkopů komunikací v suchu nebo ve vodě A02 Zemní práce pro objekty oborů 821 až 828. 3. Úprava ploch vodorovných nebo ve sklonu do 1 : 5 s výjimkou ustanovení v poznámce č. 1 se oceňuje cenami souboru cen 181 *0-11 Úprava pláně vyrovnáním výškových rozdílů. </t>
  </si>
  <si>
    <t>85,59*1,25"výměra zpočítána elektronicky, v zářezu"</t>
  </si>
  <si>
    <t>28</t>
  </si>
  <si>
    <t>182201101</t>
  </si>
  <si>
    <t>Svahování trvalých svahů do projektovaných profilů s potřebným přemístěním výkopku při svahování násypů v jakékoliv hornině</t>
  </si>
  <si>
    <t>-715702471</t>
  </si>
  <si>
    <t>109,29*1,15"výměra zpočítána elektronicky, v násypu"</t>
  </si>
  <si>
    <t>29</t>
  </si>
  <si>
    <t>185803211</t>
  </si>
  <si>
    <t>Uválcování trávníku v rovině nebo na svahu do 1:5</t>
  </si>
  <si>
    <t>-2045109553</t>
  </si>
  <si>
    <t>30</t>
  </si>
  <si>
    <t>185804215</t>
  </si>
  <si>
    <t>Vypletí v rovině nebo na svahu do 1:5 trávníku po výsevu</t>
  </si>
  <si>
    <t>184578898</t>
  </si>
  <si>
    <t xml:space="preserve">Poznámka k souboru cen:_x000D_
1. V cenách jsou započteny i náklady spojené s případným naložením odpadu na dopravní prostředek, odvozem do 20 km, se složením a na vysbírání případných odpadků ze záhonů nebo trávníků. 2. V cenách nejsou započteny náklady na uložení odpadu na skládku. </t>
  </si>
  <si>
    <t>31</t>
  </si>
  <si>
    <t>185804312</t>
  </si>
  <si>
    <t>Zalití rostlin vodou plochy záhonů jednotlivě přes 20 m2</t>
  </si>
  <si>
    <t>-237589988</t>
  </si>
  <si>
    <t>243,08*0,2</t>
  </si>
  <si>
    <t>32</t>
  </si>
  <si>
    <t>185851121</t>
  </si>
  <si>
    <t>Dovoz vody pro zálivku rostlin na vzdálenost do 1000 m</t>
  </si>
  <si>
    <t>-1772096375</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</si>
  <si>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</si>
  <si>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</si>
  <si>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33</t>
  </si>
  <si>
    <t>291211111</t>
  </si>
  <si>
    <t>Zřízení zpevněné plochy ze silničních panelů osazených do lože tl. 50 mm z kameniva</t>
  </si>
  <si>
    <t>2010747720</t>
  </si>
  <si>
    <t xml:space="preserve">Poznámka k souboru cen:_x000D_
1. Ceny jsou určeny pro zpevnění plochy při zakládání objektů mechanizmy o hmotnosti přes 20 t. 2. V ceně jsou započteny i náklady na: a) kamenivo frakce 0 - 32 mm, b) rozprostření podkladu, c) osazení silničních panelů. 3. V ceně nejsou započteny náklady na dodávku silničních panelů; tato dodávka se oceňuje ve specifikaci s dvojnásobnou obratovostí. Předepíše-li projekt ponechat tento materiál jako trvale zabudovaný i po založení objektu, oceňuje se toto dodání bez obratovosti. </t>
  </si>
  <si>
    <t>"dočasná plocha"</t>
  </si>
  <si>
    <t>300"výměra zpočítána elektronicky"</t>
  </si>
  <si>
    <t>"v případě jiné úpravy stávajícího terénu, položku nezapočítávat do ceny za dílo"</t>
  </si>
  <si>
    <t>34</t>
  </si>
  <si>
    <t>59381001</t>
  </si>
  <si>
    <t>panel silniční 300x120x15 cm</t>
  </si>
  <si>
    <t>561613546</t>
  </si>
  <si>
    <t>84</t>
  </si>
  <si>
    <t>"v případě pronájmu panelů, započítat pouze pronájem do ceny za dílo"</t>
  </si>
  <si>
    <t>"v případě nákupu panelů, pokud nebude jiná dohoda, zůstávají majetkem obce Újezd"</t>
  </si>
  <si>
    <t>Ostatní konstrukce a práce, bourání</t>
  </si>
  <si>
    <t>35</t>
  </si>
  <si>
    <t>966071711</t>
  </si>
  <si>
    <t>Bourání plotových sloupků a vzpěr ocelových trubkových nebo profilovaných výšky do 2,50 m zabetonovaných</t>
  </si>
  <si>
    <t>-364422300</t>
  </si>
  <si>
    <t>36</t>
  </si>
  <si>
    <t>966071822</t>
  </si>
  <si>
    <t>Rozebrání oplocení z pletiva drátěného se čtvercovými oky, výšky přes 1,6 do 2,0 m</t>
  </si>
  <si>
    <t>915871772</t>
  </si>
  <si>
    <t xml:space="preserve">Poznámka k souboru cen:_x000D_
1. V cenách nejsou započteny náklady na demontáž sloupků. </t>
  </si>
  <si>
    <t>13+30</t>
  </si>
  <si>
    <t>997</t>
  </si>
  <si>
    <t>Přesun sutě</t>
  </si>
  <si>
    <t>37</t>
  </si>
  <si>
    <t>997013501</t>
  </si>
  <si>
    <t>Odvoz suti a vybouraných hmot na skládku nebo meziskládku se složením, na vzdálenost do 1 km</t>
  </si>
  <si>
    <t>t</t>
  </si>
  <si>
    <t>-925952102</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</si>
  <si>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</si>
  <si>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1,092"oplocení"</t>
  </si>
  <si>
    <t>38</t>
  </si>
  <si>
    <t>997013509</t>
  </si>
  <si>
    <t>Odvoz suti a vybouraných hmot na skládku nebo meziskládku se složením, na vzdálenost Příplatek k ceně za každý další i započatý 1 km přes 1 km</t>
  </si>
  <si>
    <t>392391228</t>
  </si>
  <si>
    <t>1,092*1,5"oplocení"</t>
  </si>
  <si>
    <t>39</t>
  </si>
  <si>
    <t>997013811</t>
  </si>
  <si>
    <t>Poplatek za uložení stavebního odpadu na skládce (skládkovné) dřevěného zatříděného do Katalogu odpadů pod kódem 170 201</t>
  </si>
  <si>
    <t>-2090364711</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</si>
  <si>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</si>
  <si>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"pařezy-odhad"</t>
  </si>
  <si>
    <t>5*600/1000</t>
  </si>
  <si>
    <t>40</t>
  </si>
  <si>
    <t>997013831</t>
  </si>
  <si>
    <t>Poplatek za uložení stavebního odpadu na skládce (skládkovné) směsného stavebního a demoličního zatříděného do Katalogu odpadů pod kódem 170 904</t>
  </si>
  <si>
    <t>1800759618</t>
  </si>
  <si>
    <t>998</t>
  </si>
  <si>
    <t>Přesun hmot</t>
  </si>
  <si>
    <t>41</t>
  </si>
  <si>
    <t>998222012</t>
  </si>
  <si>
    <t>Přesun hmot pro tělovýchovné plochy dopravní vzdálenost do 200 m</t>
  </si>
  <si>
    <t>1960766827</t>
  </si>
  <si>
    <t xml:space="preserve">Poznámka k souboru cen:_x000D_
1. Cena je určena pro přesun hmot na jakémkoliv podkladu. </t>
  </si>
  <si>
    <t>02 - Sportoviště</t>
  </si>
  <si>
    <t>Ing. Jiří Šedivec, M. Štědronská</t>
  </si>
  <si>
    <t xml:space="preserve">    3 - Svislé a kompletní konstrukce</t>
  </si>
  <si>
    <t xml:space="preserve">    4 - Vodorovné konstrukce</t>
  </si>
  <si>
    <t xml:space="preserve">    5 - Komunikace</t>
  </si>
  <si>
    <t xml:space="preserve">    6 - Úpravy povrchů, podlahy a osazování výplní</t>
  </si>
  <si>
    <t xml:space="preserve">    8 - Trubní vedení</t>
  </si>
  <si>
    <t xml:space="preserve">    9 - Ostatní konstrukce a práce-bourání</t>
  </si>
  <si>
    <t>PSV - Práce a dodávky PSV</t>
  </si>
  <si>
    <t xml:space="preserve">    711 - Izolace proti vodě, vlhkosti a plynům</t>
  </si>
  <si>
    <t xml:space="preserve">    762 - Konstrukce tesařské</t>
  </si>
  <si>
    <t xml:space="preserve">    766 - Konstrukce truhlářské</t>
  </si>
  <si>
    <t xml:space="preserve">    783 - Dokončovací práce - nátěry</t>
  </si>
  <si>
    <t>O01 - Ostatní</t>
  </si>
  <si>
    <t>122201101</t>
  </si>
  <si>
    <t>Odkopávky a prokopávky nezapažené s přehozením výkopku na vzdálenost do 3 m nebo s naložením na dopravní prostředek v hornině tř. 3 do 100 m3</t>
  </si>
  <si>
    <t>-154953729</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</si>
  <si>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</si>
  <si>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"plocha před hřištěm"</t>
  </si>
  <si>
    <t>0,134*31,51</t>
  </si>
  <si>
    <t>131201201</t>
  </si>
  <si>
    <t>Hloubení zapažených jam a zářezů s urovnáním dna do předepsaného profilu a spádu v hornině tř. 3 do 100 m3</t>
  </si>
  <si>
    <t>1281695382</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</si>
  <si>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 2. Hloubení zapažených jam hloubky přes 16 m se oceňuje individuálně. 3. Náklady na svislé přemístění výkopku nad 1 m hloubky se určí dle ustanovení článku č. 3161 všeobecných podmínek katalogu. 4. Výpočet objemu vykopávky v pazených prostorách se stanovuje dle přílohy č. 4 tohoto ceníku. </t>
  </si>
  <si>
    <t>"jáma pod hřištěm v rostlém terénu"</t>
  </si>
  <si>
    <t>0,897*382,61"výměra zpočítána elektronicky , příloha č. D.2"</t>
  </si>
  <si>
    <t>132212201</t>
  </si>
  <si>
    <t>Hloubení zapažených i nezapažených rýh šířky přes 600 do 2 000 mm ručním nebo pneumatickým nářadím s urovnáním dna do předepsaného profilu a spádu v horninách tř. 3 soudržných</t>
  </si>
  <si>
    <t>-929248293</t>
  </si>
  <si>
    <t xml:space="preserve">Poznámka k souboru cen:_x000D_
1. V cenách jsou započteny i náklady na přehození výkopku na přilehlém terénu na vzdálenost do 5 m od podélné osy rýhy nebo naložení výkopku na dopravní prostředek. 2. V cenách 12-2201 až 41-2202 je započítán i svislý přesun horniny po házečkách do 2 metrů </t>
  </si>
  <si>
    <t>"pod přístupovým chodníkem"</t>
  </si>
  <si>
    <t>((0,21+0,17)/2)*1,79*((9,94+11,6)/2)</t>
  </si>
  <si>
    <t>132312101</t>
  </si>
  <si>
    <t>Hloubení zapažených i nezapažených rýh šířky do 600 mm ručním nebo pneumatickým nářadím s urovnáním dna do předepsaného profilu a spádu v horninách tř. 4 soudržných</t>
  </si>
  <si>
    <t>-1500473457</t>
  </si>
  <si>
    <t xml:space="preserve">Poznámka k souboru cen:_x000D_
1. V cenách jsou započteny i náklady na přehození výkopku na přilehlém terénu na vzdálenost do 3 m od podélné osy rýhy nebo naložení výkopku na dopravní prostředek. 2. V cenách 12-2101 až 41-2102 jsou započteny i náklady na i svislý přesun horniny po házečkách do 2 metrů. </t>
  </si>
  <si>
    <t>"drenáže"</t>
  </si>
  <si>
    <t>"hlavní rýha , odtoková rýha a sběrné rýhy "</t>
  </si>
  <si>
    <t>34,42*((1,33+1,74)/2)*0,4</t>
  </si>
  <si>
    <t>(22,167+1,5)*((0,88+0,91)/2)*0,6</t>
  </si>
  <si>
    <t>7,83*((0,96+0,88)/2)*0,6</t>
  </si>
  <si>
    <t>"sběrné rýhy"</t>
  </si>
  <si>
    <t>(0,45+0,538)/2*5,696*0,3</t>
  </si>
  <si>
    <t>(0,45+0,594)/2*11,314*0,3</t>
  </si>
  <si>
    <t>(0,45+0,651)/2*11,314*0,3</t>
  </si>
  <si>
    <t>(0,45+0,707)/2*11,314*0,3</t>
  </si>
  <si>
    <t>(0,45+0,764)/2*11,314*0,3</t>
  </si>
  <si>
    <t>(0,45+0,822)/2*11,314*0,3</t>
  </si>
  <si>
    <t>(0,45+0,752)/2*6,700*0,3</t>
  </si>
  <si>
    <t>(0,45+0,817)/2*5,700*0,3</t>
  </si>
  <si>
    <t>(0,45+0,767)/2*11,314*0,3</t>
  </si>
  <si>
    <t>(0,45+0,759)/2*11,314*0,3</t>
  </si>
  <si>
    <t>(0,45+0,702)/2*11,314*0,3</t>
  </si>
  <si>
    <t>(0,45+0,616)/2*11,314*0,3</t>
  </si>
  <si>
    <t>(0,45+0,589)/2*11,314*0,3</t>
  </si>
  <si>
    <t>(0,45+0,527)/2*5,638*0,3</t>
  </si>
  <si>
    <t>(0,45+0,826)/2*8,09*2*0,3</t>
  </si>
  <si>
    <t>"rýha pro obrubníky mimo výkopovou jámu"</t>
  </si>
  <si>
    <t>0,33*0,255*(1,308*2+3,129)</t>
  </si>
  <si>
    <t>0,44*0,35*2,446</t>
  </si>
  <si>
    <t>0,29*0,26*1,792</t>
  </si>
  <si>
    <t>0,21*0,26*(1,175*2*3)</t>
  </si>
  <si>
    <t>"rýha pro palisády"</t>
  </si>
  <si>
    <t>0,7075*0,6*(20,119-1,18)+0,9075*0,6*1,18</t>
  </si>
  <si>
    <t>0,61*0,6*(0,6+2,56+4,16+0,6)</t>
  </si>
  <si>
    <t>0,91*0,6*12,159</t>
  </si>
  <si>
    <t>((0,91+0,78)/2)*(10,68+1,02)*0,6</t>
  </si>
  <si>
    <t>0,75*0,6*4,42</t>
  </si>
  <si>
    <t>0,7*0,6*0,8</t>
  </si>
  <si>
    <t>0,85*0,6*0,8</t>
  </si>
  <si>
    <t>0,97*0,6*1,22</t>
  </si>
  <si>
    <t>"rýha pro odvodnění-žlab"</t>
  </si>
  <si>
    <t>0,21*0,5*55</t>
  </si>
  <si>
    <t>133302011</t>
  </si>
  <si>
    <t>Hloubení zapažených i nezapažených šachet plocha výkopu do 20 m2 ručním nebo pneumatickým nářadím s případným nutným přemístěním výkopku ve výkopišti v horninách soudržných tř. 4, plocha výkopu do 4 m2</t>
  </si>
  <si>
    <t>135133144</t>
  </si>
  <si>
    <t xml:space="preserve">Poznámka k souboru cen:_x000D_
1. V cenách jsou započteny i náklady na přehození výkopku na přilehlém terénu na vzdálenost do 5 m od hrany šachty nebo naložení na dopravní prostředek. 2. V cenách 10-2011 až 30-3012 jsou započteny i náklady na svislý přesun horniny po házečkách do 2 metrů. </t>
  </si>
  <si>
    <t>"výkopy pro revizní, usazovací, pomocné a vtokové šachty"</t>
  </si>
  <si>
    <t>1,8*3,74*0,9</t>
  </si>
  <si>
    <t>1,77*1,088*0,9+2,03*0,91*0,43</t>
  </si>
  <si>
    <t>1,013*1,04*1,04</t>
  </si>
  <si>
    <t>"výkopy pro sloupky oplocení"</t>
  </si>
  <si>
    <t>0,3*0,3*0,7*16"oplocení hřiště</t>
  </si>
  <si>
    <t>0,4*0,4*0,7*1"oplocení hřiště</t>
  </si>
  <si>
    <t>0,4*0,4*0,75*2"oplocení hřiště</t>
  </si>
  <si>
    <t>0,4*0,4*1,0*1"oplocení hřiště</t>
  </si>
  <si>
    <t>0,3*0,3*0,75*6"oplocení hřiště</t>
  </si>
  <si>
    <t>0,4*0,4*0,7*2"sloupky sportov. vybavení</t>
  </si>
  <si>
    <t>"VÝKOPY PRO PREFA PATKY HŘIŠTĚ JSOU ZAPOČÍTÁNY DO VÝKOPŮ OPĚRNÝCH STĚN"</t>
  </si>
  <si>
    <t>"výkopy pro palisády laviček a odpad. košů"</t>
  </si>
  <si>
    <t>0,3*0,3*0,7*15</t>
  </si>
  <si>
    <t>"výměra viz příloha č. D.2"</t>
  </si>
  <si>
    <t>151101101</t>
  </si>
  <si>
    <t>Zřízení pažení a rozepření stěn rýh pro podzemní vedení pro všechny šířky rýhy příložné pro jakoukoliv mezerovitost, hloubky do 2 m</t>
  </si>
  <si>
    <t>-249251306</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</si>
  <si>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</si>
  <si>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34,42*((1,33+1,74)/2)*2"odtoková rýha"</t>
  </si>
  <si>
    <t>151101111</t>
  </si>
  <si>
    <t>Odstranění pažení a rozepření stěn rýh pro podzemní vedení s uložením materiálu na vzdálenost do 3 m od kraje výkopu příložné, hloubky do 2 m</t>
  </si>
  <si>
    <t>462223184</t>
  </si>
  <si>
    <t>151101201</t>
  </si>
  <si>
    <t>Zřízení pažení stěn výkopu bez rozepření nebo vzepření příložné, hloubky do 4 m</t>
  </si>
  <si>
    <t>2120584098</t>
  </si>
  <si>
    <t xml:space="preserve">Poznámka k souboru cen:_x000D_
1. Ceny nelze použít pro oceňování rozepřeného pažení stěn rýh pro podzemní vedení; toto se oceňuje cenami souboru cen 151 . 0-11 Zřízení pažení a rozepření stěn rýh pro podzemní vedení pro všechny šířky rýhy. 2. Plocha mezer mezi pažinami příložného pažení se od plochy příložného pažení neodečítá; nezapažené plochy u pažení zátažného nebo hnaného se od plochy pažení odečítají. </t>
  </si>
  <si>
    <t>"jáma pod hřištěm v rostlém terénu západní část celá, cca 3,30 m jižní část, 3,7 m severní část+15% ztratné"</t>
  </si>
  <si>
    <t>1,3*41*1,15</t>
  </si>
  <si>
    <t>1,8*(3,74*2+0,9*2)</t>
  </si>
  <si>
    <t>1,77*(1,088*2+0,9*2)</t>
  </si>
  <si>
    <t>1,013*(1,04*1,04*4)</t>
  </si>
  <si>
    <t>" 1 ks sloupek oplocení"</t>
  </si>
  <si>
    <t>(0,4*0,4)*4*1,0*1"oplocení hřiště</t>
  </si>
  <si>
    <t>"pažení je započítáno  od  výšky 1,0 m vč. výkopových prvků"</t>
  </si>
  <si>
    <t>151101211</t>
  </si>
  <si>
    <t>Odstranění pažení stěn výkopu s uložením pažin na vzdálenost do 3 m od okraje výkopu příložné, hloubky do 4 m</t>
  </si>
  <si>
    <t>-1958958315</t>
  </si>
  <si>
    <t>151101301</t>
  </si>
  <si>
    <t>Zřízení rozepření zapažených stěn výkopů s potřebným přepažováním při roubení příložném, hloubky do 4 m</t>
  </si>
  <si>
    <t>-1618512918</t>
  </si>
  <si>
    <t xml:space="preserve">Poznámka k souboru cen:_x000D_
1. Ceny nelze použít pro oceňování rozepření stěn rýh pro podzemní vedení v hloubce do 8m; toto rozepření je započteno v cenách souboru cen 151 . 0-11 Zřízení pažení a rozepření stěn rýh pro podzemní vedení pro všechny šířky rýhy. </t>
  </si>
  <si>
    <t>1,3*41*3,5*1,15</t>
  </si>
  <si>
    <t>1,77*1,088*0,9</t>
  </si>
  <si>
    <t>151101311</t>
  </si>
  <si>
    <t>Odstranění rozepření stěn výkopů s uložením materiálu na vzdálenost do 3 m od okraje výkopu roubení příložného, hloubky do 4 m</t>
  </si>
  <si>
    <t>722833318</t>
  </si>
  <si>
    <t>161101101</t>
  </si>
  <si>
    <t>Svislé přemístění výkopku bez naložení do dopravní nádoby avšak s vyprázdněním dopravní nádoby na hromadu nebo do dopravního prostředku z horniny tř. 1 až 4, při hloubce výkopu přes 1 do 2,5 m</t>
  </si>
  <si>
    <t>-1828654225</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</si>
  <si>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</si>
  <si>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"jáma pod hřištěm v rostlém terénu přes 1,0 m výšky-západní část celá, cca 3,30 m jižní část, 3,7 m severní část+15% odchylka v měření el."</t>
  </si>
  <si>
    <t>161101501</t>
  </si>
  <si>
    <t>Svislé přemístění výkopku nošením bez naložení, avšak s vyprázdněním nádoby na hromady nebo do dopravního prostředku, na každých, třeba i započatých 3 m výšky z horniny tř. 1 až 4</t>
  </si>
  <si>
    <t>-1177175845</t>
  </si>
  <si>
    <t>162201211</t>
  </si>
  <si>
    <t>Vodorovné přemístění výkopku nebo sypaniny stavebním kolečkem s naložením a vyprázdněním kolečka na hromady nebo do dopravního prostředku na vzdálenost do 10 m z horniny tř. 1 až 4</t>
  </si>
  <si>
    <t>-1353962323</t>
  </si>
  <si>
    <t>"přemístění v rámci výkopové jámy k mechanizaci, která odveze zeminu na mezideponii cca 500 m"</t>
  </si>
  <si>
    <t>162201219</t>
  </si>
  <si>
    <t>Vodorovné přemístění výkopku nebo sypaniny stavebním kolečkem s naložením a vyprázdněním kolečka na hromady nebo do dopravního prostředku na vzdálenost do 10 m z horniny Příplatek k ceně za každých dalších 10 m</t>
  </si>
  <si>
    <t>904488861</t>
  </si>
  <si>
    <t>177863980</t>
  </si>
  <si>
    <t>" vyrovnání pláně na kótu 517.100"</t>
  </si>
  <si>
    <t>123*1,0"zpětný zásyp"</t>
  </si>
  <si>
    <t>"zásypy výkopových profilů pro opěrné stěny-viz část VV opěrné stěny"</t>
  </si>
  <si>
    <t>34,42*1,075*0,4"obsyp stáv. výkopkem"</t>
  </si>
  <si>
    <t>(22,167+1,5)*0,435*0,6"obsyp stáv. výkopkem"</t>
  </si>
  <si>
    <t>7,83*0,46*0,6"obsyp stáv. výkopkem"</t>
  </si>
  <si>
    <t>109095930</t>
  </si>
  <si>
    <t>463,304</t>
  </si>
  <si>
    <t>-123*1,0"zpětný zásyp"</t>
  </si>
  <si>
    <t>-34,42*1,075*0,4"obsyp stáv. výkopkem"</t>
  </si>
  <si>
    <t>-(22,167+1,5)*0,435*0,6"obsyp stáv. výkopkem"</t>
  </si>
  <si>
    <t>-7,83*0,46*0,6"obsyp stáv. výkopkem"</t>
  </si>
  <si>
    <t>"skládka AZS 98, Újezd u Domažlic"</t>
  </si>
  <si>
    <t>1750708026</t>
  </si>
  <si>
    <t>146,139*1,0"zpětný zásyp"</t>
  </si>
  <si>
    <t>171101111</t>
  </si>
  <si>
    <t>Uložení sypaniny do násypů s rozprostřením sypaniny ve vrstvách a s hrubým urovnáním zhutněných s uzavřením povrchu násypu z hornin nesoudržných sypkých s relativní ulehlostí I(d) 0,9 nebo v aktivní zóně</t>
  </si>
  <si>
    <t>1161872311</t>
  </si>
  <si>
    <t>-1708432875</t>
  </si>
  <si>
    <t>317,165</t>
  </si>
  <si>
    <t>171201211</t>
  </si>
  <si>
    <t>Poplatek za uložení stavebního odpadu na skládce (skládkovné) zeminy a kameniva zatříděného do Katalogu odpadů pod kódem 170 504</t>
  </si>
  <si>
    <t>2052609324</t>
  </si>
  <si>
    <t xml:space="preserve">Poznámka k souboru cen:_x000D_
1. Ceny uvedené v souboru cen lze po dohodě upravit podle místních podmínek. </t>
  </si>
  <si>
    <t>317,165*1800/1000</t>
  </si>
  <si>
    <t>175111101</t>
  </si>
  <si>
    <t>Obsypání potrubí ručně sypaninou z vhodných hornin tř. 1 až 4 nebo materiálem připraveným podél výkopu ve vzdálenosti do 3 m od jeho kraje, pro jakoukoliv hloubku výkopu a míru zhutnění bez prohození sypaniny sítem</t>
  </si>
  <si>
    <t>-1452333458</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</si>
  <si>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Míru zhutnění předepisuje projekt. 3. V cenách nejsou zahrnuty náklady na nakupovanou sypaninu. Tato se oceňuje ve specifikaci. </t>
  </si>
  <si>
    <t>"obsyp  šachet kamenivem, výměra viz příloha č. D. 4"</t>
  </si>
  <si>
    <t>1,8*3,74*0,9-((PI*0,188*0,188*1,65)+(PI*0,2*0,2*1,43))</t>
  </si>
  <si>
    <t>(1,77*1,088*0,9+2,03*0,91*0,43)-((PI*0,188*0,188*1,974)+(PI*0,188*0,188*1,311))</t>
  </si>
  <si>
    <t>1,013*1,04*1,04-((PI*0,2*0,2*1,117))</t>
  </si>
  <si>
    <t>34,42*0,46*0,4"obsyp kamenivem"</t>
  </si>
  <si>
    <t>(22,167+1,5)*0,46*0,6"obsyp kamenivem"</t>
  </si>
  <si>
    <t>7,83*0,46*0,6"obsyp kamenivem"</t>
  </si>
  <si>
    <t>583336500</t>
  </si>
  <si>
    <t>kamenivo těžené hrubé prané frakce 8-16</t>
  </si>
  <si>
    <t>-775658059</t>
  </si>
  <si>
    <t>23,84*2 'Přepočtené koeficientem množství</t>
  </si>
  <si>
    <t>181951102</t>
  </si>
  <si>
    <t>Úprava pláně vyrovnáním výškových rozdílů v hornině tř. 1 až 4 se zhutněním</t>
  </si>
  <si>
    <t>1972068869</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</si>
  <si>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</si>
  <si>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645,141</t>
  </si>
  <si>
    <t>211561111</t>
  </si>
  <si>
    <t>Výplň kamenivem do rýh odvodňovacích žeber nebo trativodů bez zhutnění, s úpravou povrchu výplně kamenivem hrubým drceným frakce 4 až 16 mm</t>
  </si>
  <si>
    <t>-1964580357</t>
  </si>
  <si>
    <t xml:space="preserve">Poznámka k souboru cen:_x000D_
1. V ceně 51-1111 jsou započteny i náklady na průduchy vytvořené z lomového kamene. 2. V cenách 52-1111 až 58-1111 nejsou započteny náklady na zřízení průduchů; tyto práce se oceňují cenami: a) souboru cen 212 71-11 Trativody z trub z prostého betonu bez lože, b) souboru cen 212 75-5 . Trativody bez lože z drenážních trubek. 3. Množství měrných jednotek se určuje v m3 vyplňovaného prostoru. Objem potrubí a lože se do vyplňovaného prostoru nezapočítává. </t>
  </si>
  <si>
    <t>(0,40+0,488)/2*5,696*0,3</t>
  </si>
  <si>
    <t>(0,40+0,544)/2*11,314*0,3</t>
  </si>
  <si>
    <t>(0,40+0,601)/2*11,314*0,3</t>
  </si>
  <si>
    <t>(0,40+0,657)/2*11,314*0,3</t>
  </si>
  <si>
    <t>(0,40+0,714)/2*11,314*0,3</t>
  </si>
  <si>
    <t>(0,40+0,772)/2*11,314*0,3</t>
  </si>
  <si>
    <t>(0,40+0,702)/2*6,700*0,3</t>
  </si>
  <si>
    <t>(0,40+0,767)/2*5,700*0,3</t>
  </si>
  <si>
    <t>(0,40+0,717)/2*11,314*0,3</t>
  </si>
  <si>
    <t>(0,40+0,709)/2*11,314*0,3</t>
  </si>
  <si>
    <t>(0,40+0,652)/2*11,314*0,3</t>
  </si>
  <si>
    <t>(0,40+0,566)/2*11,314*0,3</t>
  </si>
  <si>
    <t>(0,40+0,539)/2*11,314*0,3</t>
  </si>
  <si>
    <t>(0,40+0,477)/2*5,638*0,3</t>
  </si>
  <si>
    <t>(0,40+0,776)/2*8,09*2*0,3</t>
  </si>
  <si>
    <t>212752212</t>
  </si>
  <si>
    <t>Trativody z drenážních trubek se zřízením štěrkopískového lože pod trubky a s jejich obsypem v průměrném celkovém množství do 0,15 m3/m v otevřeném výkopu z trubek plastových flexibilních D přes 65 do 100 mm</t>
  </si>
  <si>
    <t>-2142961364</t>
  </si>
  <si>
    <t>P</t>
  </si>
  <si>
    <t>Poznámka k položce:
vč.lože</t>
  </si>
  <si>
    <t>(11,597*10+7,729+7,79+8,011+8,062+6,77+5,7)*1,1</t>
  </si>
  <si>
    <t>"výměra viz příloha č. D.4"</t>
  </si>
  <si>
    <t>212752213</t>
  </si>
  <si>
    <t>Trativody z drenážních trubek se zřízením štěrkopískového lože pod trubky a s jejich obsypem v průměrném celkovém množství do 0,15 m3/m v otevřeném výkopu z trubek plastových flexibilních D přes 100 do 160 mm</t>
  </si>
  <si>
    <t>-1301628019</t>
  </si>
  <si>
    <t>34,36*1,1</t>
  </si>
  <si>
    <t>215901101</t>
  </si>
  <si>
    <t>Zhutnění podloží pod násypy z rostlé horniny tř. 1 až 4 z hornin soudružných do 92 % PS a nesoudržných sypkých relativní ulehlosti I(d) do 0,8</t>
  </si>
  <si>
    <t>-722620821</t>
  </si>
  <si>
    <t xml:space="preserve">Poznámka k souboru cen:_x000D_
1. Cena je určena pro zhutnění ploch vodorovných nebo ve sklonu do 1 : 5, je-li předepsáno zhutnění do hloubky 0,7 m od pláně. 2. Cenu nelze použít pro zhutnění podloží z hornin konzistence kašovité až tekoucí. 3. Míru zhutnění podloží předepisuje projekt. 4. Množství jednotek se určí v m2 půdorysné plochy zhutněného podloží. </t>
  </si>
  <si>
    <t>123+383"jáma"</t>
  </si>
  <si>
    <t>61,9"chodník+přístup</t>
  </si>
  <si>
    <t>"jáma pod hřiště a chodník , viz příloha č. D.2, výměra zpočítána elektronicky"</t>
  </si>
  <si>
    <t>"šachty"</t>
  </si>
  <si>
    <t>3,74*0,9</t>
  </si>
  <si>
    <t>1,088*0,9+0,91*0,43</t>
  </si>
  <si>
    <t>1,04*1,04</t>
  </si>
  <si>
    <t>" sloupky oplocení"</t>
  </si>
  <si>
    <t>0,3*0,3*16"oplocení hřiště</t>
  </si>
  <si>
    <t>0,4*0,4*1"oplocení hřiště</t>
  </si>
  <si>
    <t>0,4*0,4*2"oplocení hřiště</t>
  </si>
  <si>
    <t>0,3*0,3*6"oplocení hřiště</t>
  </si>
  <si>
    <t>0,4*0,4*2"sloupky sportov. vybavení</t>
  </si>
  <si>
    <t>" palisády laviček a odpad. košů"</t>
  </si>
  <si>
    <t>0,255*(1,308*2+3,129)</t>
  </si>
  <si>
    <t>0,35*2,446</t>
  </si>
  <si>
    <t>0,26*1,792</t>
  </si>
  <si>
    <t>0,26*(1,175*2*3)</t>
  </si>
  <si>
    <t>0,6*(20,119-1,18)+0,9075*0,6*1,18</t>
  </si>
  <si>
    <t>0,6*(0,6+2,56+4,16+0,6)</t>
  </si>
  <si>
    <t>0,6*12,159</t>
  </si>
  <si>
    <t>(10,68+1,02)*0,6</t>
  </si>
  <si>
    <t>0,6*4,42</t>
  </si>
  <si>
    <t>0,6*0,8</t>
  </si>
  <si>
    <t>0,6*1,22</t>
  </si>
  <si>
    <t>0,5*55</t>
  </si>
  <si>
    <t>27431369R</t>
  </si>
  <si>
    <t>Příplatek za dobetonování kolem palisád z betonu tř. C 16/20</t>
  </si>
  <si>
    <t>-1646593063</t>
  </si>
  <si>
    <t>0,28*0,6*4*3"lavičky"</t>
  </si>
  <si>
    <t>0,28*0,6*1*3"odpad.koše</t>
  </si>
  <si>
    <t>55,02*0,28"zídky</t>
  </si>
  <si>
    <t>1,32*0,28"zídky</t>
  </si>
  <si>
    <t>275313611</t>
  </si>
  <si>
    <t>Základy z betonu prostého patky a bloky z betonu kamenem neprokládaného tř. C 16/20</t>
  </si>
  <si>
    <t>1261172777</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</si>
  <si>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</si>
  <si>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Svislé a kompletní konstrukce</t>
  </si>
  <si>
    <t>311113136</t>
  </si>
  <si>
    <t>Nadzákladové zdi z tvárnic ztraceného bednění hladkých, včetně výplně z betonu třídy C 16/20, tloušťky zdiva přes 400 do 500 mm</t>
  </si>
  <si>
    <t>1971402553</t>
  </si>
  <si>
    <t xml:space="preserve">Poznámka k souboru cen:_x000D_
1. V cenách jsou započteny i náklady na dodání a uložení betonu 2. V cenách -3212 až -3234 jsou započteny i náklady na doplňkové - rohové tvárnice. 3. V cenách nejsou započteny náklady na dodání a uložení betonářské výztuže; tyto se oceňují cenami souboru cen 31* 36- . . Výztuž nadzákladových zdí. 4. Množství jednotek se určuje v m2 plochy zdiva. </t>
  </si>
  <si>
    <t>"sloupky pro oplocení"</t>
  </si>
  <si>
    <t>(2,0+1,75+1,5+1,25+1,0+1,5+1,75+1,57)*0,4</t>
  </si>
  <si>
    <t>311361821</t>
  </si>
  <si>
    <t>Výztuž nadzákladových zdí nosných svislých nebo odkloněných od svislice, rovných nebo oblých z betonářské oceli 10 505 (R) nebo BSt 500</t>
  </si>
  <si>
    <t>-152614133</t>
  </si>
  <si>
    <t>"sloupky pro oplocení z ZBT"</t>
  </si>
  <si>
    <t>(2,0+1,75+1,5+1,25+1,0+1,5+1,75+1,57)*4*1,58*0,001*1,1</t>
  </si>
  <si>
    <t>(0,5*2*48+0,4*2*48)*1,58*0,001*1,1</t>
  </si>
  <si>
    <t>33817119R</t>
  </si>
  <si>
    <t>Osazování sloupků a vzpěr oplocení hřiště</t>
  </si>
  <si>
    <t>483759618</t>
  </si>
  <si>
    <t>33+4+4"sloupky+vzpěry</t>
  </si>
  <si>
    <t>2+26+4+4"ztužení</t>
  </si>
  <si>
    <t>55342288R</t>
  </si>
  <si>
    <t>sloupek plotový průběžný pozinkovaný TR profil 76/6.3 dl. 5000 mm s podložkou z PL50/2 mm</t>
  </si>
  <si>
    <t>-1126548011</t>
  </si>
  <si>
    <t>33"výměra viz příloha č. D.9"</t>
  </si>
  <si>
    <t>55342279R</t>
  </si>
  <si>
    <t>vzpěra plotová pozinkovaná TR profil 51/5.0mm  s uchem dl. 4500 mm</t>
  </si>
  <si>
    <t>-12610415</t>
  </si>
  <si>
    <t>3"výměra viz příloha č. D.9, D.15"</t>
  </si>
  <si>
    <t>55342269R</t>
  </si>
  <si>
    <t>vzpěra plotová pozinkovaná TR profil 51/5.0mm  s uchem dl. 4150 mm</t>
  </si>
  <si>
    <t>1452386540</t>
  </si>
  <si>
    <t>4"výměra viz příloha č. D.9 a D.15"</t>
  </si>
  <si>
    <t>55342267R</t>
  </si>
  <si>
    <t>vzpěra plotová pozinkovaná TR profil 51/5.0mm  s uchem dl. 3370 mm</t>
  </si>
  <si>
    <t>2132783663</t>
  </si>
  <si>
    <t>1"výměra viz příloha č. D.9 a D.15"</t>
  </si>
  <si>
    <t>55342289R</t>
  </si>
  <si>
    <t>Ztužení spodní části oplocení  pozinkovaná TR 33.7/4.5 dl. 2920 mm</t>
  </si>
  <si>
    <t>1321267748</t>
  </si>
  <si>
    <t>24"výměra viz příloha č. D.9, D.15"</t>
  </si>
  <si>
    <t>55342259R</t>
  </si>
  <si>
    <t>Ztužení spodní části oplocení pozinkovaná TR 33.7/4.5 dl. 1920 mm</t>
  </si>
  <si>
    <t>-768384070</t>
  </si>
  <si>
    <t>2"výměra viz příloha č. D.9, D.15"</t>
  </si>
  <si>
    <t>55342249R</t>
  </si>
  <si>
    <t>Ztužení spodní části oplocení  pozinkovaná TR 33.7/4.5 dl. 3420 mm</t>
  </si>
  <si>
    <t>1678722681</t>
  </si>
  <si>
    <t>55342242R</t>
  </si>
  <si>
    <t>Ztužení spodní části oplocení  pozinkovaná TR 33.7/4.5 dl. 1670 mm</t>
  </si>
  <si>
    <t>1469231257</t>
  </si>
  <si>
    <t>42</t>
  </si>
  <si>
    <t>55342239R</t>
  </si>
  <si>
    <t>Ztužení spodní části oplocení  pozinkovanáTR 33.7/4.5 dl. 890 mm</t>
  </si>
  <si>
    <t>-460813963</t>
  </si>
  <si>
    <t>4"výměra viz příloha č. D.9, D.15"</t>
  </si>
  <si>
    <t>43</t>
  </si>
  <si>
    <t>339921112</t>
  </si>
  <si>
    <t>Osazování palisád betonových jednotlivých se zabetonováním výšky palisády přes 500 do 1000 mm</t>
  </si>
  <si>
    <t>-733408682</t>
  </si>
  <si>
    <t xml:space="preserve">Poznámka k souboru cen:_x000D_
1. V cenách nejsou započteny náklady na zřízení rýhy nebo jámy a na dodání palisád; tyto se oceňují ve specifikaci. 2. Ceny lze použít pro palisády o jakémkoli tvaru průřezu. 3. Měrnou jednotkou (u položek číslo -1131 až -1144) se rozumí metr délky palisádové stěny. 4. Výškou palisády je uvažována celková délka osazovaného prvku. </t>
  </si>
  <si>
    <t>4*3"lavičky</t>
  </si>
  <si>
    <t>1*3"odpad.koše</t>
  </si>
  <si>
    <t>44</t>
  </si>
  <si>
    <t>339921132</t>
  </si>
  <si>
    <t>Osazování palisád betonových v řadě se zabetonováním výšky palisády přes 500 do 1000 mm</t>
  </si>
  <si>
    <t>1787492290</t>
  </si>
  <si>
    <t>16,94+38,08</t>
  </si>
  <si>
    <t>45</t>
  </si>
  <si>
    <t>59228410</t>
  </si>
  <si>
    <t>palisáda vzhled dobové dlažební kameny betonová přírodní 16X16X100 cm</t>
  </si>
  <si>
    <t>355083866</t>
  </si>
  <si>
    <t>345+5 "ztratné"</t>
  </si>
  <si>
    <t>46</t>
  </si>
  <si>
    <t>339921133</t>
  </si>
  <si>
    <t>Osazování palisád betonových v řadě se zabetonováním výšky palisády přes 1000 do 1500 mm</t>
  </si>
  <si>
    <t>-1802796795</t>
  </si>
  <si>
    <t>0,36+0,96</t>
  </si>
  <si>
    <t>47</t>
  </si>
  <si>
    <t>59228411</t>
  </si>
  <si>
    <t>palisáda vzhled dobové dlažební kameny betonová přírodní 16X16X120 cm</t>
  </si>
  <si>
    <t>-1362562031</t>
  </si>
  <si>
    <t>48</t>
  </si>
  <si>
    <t>5922849R</t>
  </si>
  <si>
    <t>Betonová palisáda vzhled přírodní 180x120x800 mm</t>
  </si>
  <si>
    <t>ks</t>
  </si>
  <si>
    <t>-1674074126</t>
  </si>
  <si>
    <t>49</t>
  </si>
  <si>
    <t>348101240</t>
  </si>
  <si>
    <t>Montáž vrat a vrátek k oplocení na sloupky ocelové, plochy jednotlivě přes 6 do 8 m2</t>
  </si>
  <si>
    <t>1102962351</t>
  </si>
  <si>
    <t xml:space="preserve">Poznámka k souboru cen:_x000D_
1. V cenách nejsou započteny náklady na dodávku vrat a vrátek; tyto se oceňují ve specifikaci. </t>
  </si>
  <si>
    <t>"vchodová vrátka na hrací plochu do otvoru 3000x2120 mm"</t>
  </si>
  <si>
    <t>50</t>
  </si>
  <si>
    <t>55342399R</t>
  </si>
  <si>
    <t>Vchodová branka 2780x2000 mm do otvoru 3000x2120 mm otevíravá atypická-ocelový rám z pozink.trubek 60/5 mm,výplň: mantinel z fošen 120/40 v. 1 m, polypropylénová síť  45/3 zelená_x000D_
Asymetrická dvoukřídlová - křídlo 1100 a 1750 mm</t>
  </si>
  <si>
    <t>-1998030722</t>
  </si>
  <si>
    <t>Poznámka k položce:
vč. kování a zámku FAB</t>
  </si>
  <si>
    <t>"výměra viz výkres č. D.6; D.15"</t>
  </si>
  <si>
    <t>51</t>
  </si>
  <si>
    <t>34840189R</t>
  </si>
  <si>
    <t>Montáž a dodávka polypropylénové sítě PL 45/3 zelená s napínacím nerez lankem</t>
  </si>
  <si>
    <t>-772350134</t>
  </si>
  <si>
    <t>350"výměra zpočítána elektronicky vč. ztratného, viz příloha č. D.11"</t>
  </si>
  <si>
    <t>Vodorovné konstrukce</t>
  </si>
  <si>
    <t>52</t>
  </si>
  <si>
    <t>451541111</t>
  </si>
  <si>
    <t>Lože pod potrubí, stoky a drobné objekty v otevřeném výkopu ze štěrkodrtě 0-63 mm</t>
  </si>
  <si>
    <t>1055939639</t>
  </si>
  <si>
    <t xml:space="preserve">Poznámka k souboru cen:_x000D_
1. Ceny -1111 a -1192 lze použít i pro zřízení sběrných vrstev nad drenážními trubkami. 2. V cenách -5111 a -1192 jsou započteny i náklady na prohození výkopku získaného při zemních pracích. </t>
  </si>
  <si>
    <t>"lože pro revizní, usazovací, pomocné a vtokové šachty"</t>
  </si>
  <si>
    <t>0,15*3,74*0,9</t>
  </si>
  <si>
    <t>0,15*1,088*0,9+2,03*0,91*0,43</t>
  </si>
  <si>
    <t>0,15*1,04*1,04</t>
  </si>
  <si>
    <t>" lože - odtoková rýha a sběrné rýhy z PVC KG DN 160 "</t>
  </si>
  <si>
    <t>34,42*0,15*0,4</t>
  </si>
  <si>
    <t>(22,167+1,5)*0,15*0,6</t>
  </si>
  <si>
    <t>7,83*0,15*0,6</t>
  </si>
  <si>
    <t>0,91*0,15*0,6</t>
  </si>
  <si>
    <t>Komunikace</t>
  </si>
  <si>
    <t>53</t>
  </si>
  <si>
    <t>564221111</t>
  </si>
  <si>
    <t>Podklad nebo podsyp ze štěrkopísku ŠP s rozprostřením, vlhčením a zhutněním, po zhutnění tl. 80 mm</t>
  </si>
  <si>
    <t>698726758</t>
  </si>
  <si>
    <t>531,36+2*3,15"výměra spočítána elektronicky"</t>
  </si>
  <si>
    <t>54</t>
  </si>
  <si>
    <t>564751114</t>
  </si>
  <si>
    <t>Podklad nebo kryt z kameniva hrubého drceného vel. 32-63 mm s rozprostřením a zhutněním, po zhutnění tl. 180 mm</t>
  </si>
  <si>
    <t>-1740369491</t>
  </si>
  <si>
    <t>509,53"výměra spočítána elektronicky"</t>
  </si>
  <si>
    <t>55</t>
  </si>
  <si>
    <t>564801112</t>
  </si>
  <si>
    <t>Podklad ze štěrkodrti ŠD s rozprostřením a zhutněním, po zhutnění tl. 40 mm</t>
  </si>
  <si>
    <t>719990853</t>
  </si>
  <si>
    <t>509,53"fr. 8/16 mm,výměra spočítána elektronicky"</t>
  </si>
  <si>
    <t>56</t>
  </si>
  <si>
    <t>564811111</t>
  </si>
  <si>
    <t>Podklad ze štěrkodrti ŠD s rozprostřením a zhutněním, po zhutnění tl. 50 mm</t>
  </si>
  <si>
    <t>-280804503</t>
  </si>
  <si>
    <t>46,83"fr. 8/16 mm pod přídlažbu, výměra viz  příloha č. D.6"</t>
  </si>
  <si>
    <t>61,9"fr.8/16 mm,chodník,výměra zpočítána elektronicky ,výměra příloha viz D. 6"</t>
  </si>
  <si>
    <t>27,5"fr. 8/19 mm, rigol, výměra zpočítána elektronicky, výměra viz příloha č. 6"</t>
  </si>
  <si>
    <t>57</t>
  </si>
  <si>
    <t>564831111</t>
  </si>
  <si>
    <t>Podklad ze štěrkodrti ŠD s rozprostřením a zhutněním, po zhutnění tl. 100 mm</t>
  </si>
  <si>
    <t>806194983</t>
  </si>
  <si>
    <t>61,9"fr.0/32 mm,chodník,výměra spočítána elektronicky ,výměra příloha viz D. 5"</t>
  </si>
  <si>
    <t>58</t>
  </si>
  <si>
    <t>57300999R</t>
  </si>
  <si>
    <t>Montáž a dodávka umělý trávník na multisport TL. 15 MM mm se vsypem, barva trávníku zelená s vlepeným lajnováním malá kopaná,tenis,volejbal , florbal--podrobně viz PD</t>
  </si>
  <si>
    <t>-197258167</t>
  </si>
  <si>
    <t>509,53"výměra spočítána elektronicky, viz příloha č. D.10"</t>
  </si>
  <si>
    <t>59</t>
  </si>
  <si>
    <t>57613619R</t>
  </si>
  <si>
    <t>Asfaltový koberec otevřený AKO 8 (AKOJ) s rozprostřením a se zhutněním z nemodifikovaného asfaltu v pruhu šířky do 3 m, po zhutnění tl. 40 mm</t>
  </si>
  <si>
    <t>1524470414</t>
  </si>
  <si>
    <t>509,53"výměra spočítána elektronicky, viz příloha č. D.5,10"</t>
  </si>
  <si>
    <t>60</t>
  </si>
  <si>
    <t>576136311</t>
  </si>
  <si>
    <t>Asfaltový koberec otevřený AKO 16 (AKOH) s rozprostřením a se zhutněním z nemodifikovaného asfaltu v pruhu šířky do 3 m, po zhutnění tl. 40 mm</t>
  </si>
  <si>
    <t>510609063</t>
  </si>
  <si>
    <t>61</t>
  </si>
  <si>
    <t>596211111</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</si>
  <si>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50 do 100 m2</t>
  </si>
  <si>
    <t>-227264508</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</si>
  <si>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</si>
  <si>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61,9"výměra zpočítána elektronicky výměra příloha viz D. 6"</t>
  </si>
  <si>
    <t>62</t>
  </si>
  <si>
    <t>59245018</t>
  </si>
  <si>
    <t>dlažba skladebná betonová 20x10x6 cm přírodní</t>
  </si>
  <si>
    <t>-999457115</t>
  </si>
  <si>
    <t>61,9*1,05"CHODNÍK"</t>
  </si>
  <si>
    <t>63</t>
  </si>
  <si>
    <t>596811220</t>
  </si>
  <si>
    <t>Kladení dlažby z betonových nebo kameninových dlaždic komunikací pro pěší s vyplněním spár a se smetením přebytečného materiálu na vzdálenost do 3 m s ložem z kameniva těženého tl. do 30 mm velikosti dlaždic přes 0,09 m2 do 0,25 m2, pro plochy do 50 m2</t>
  </si>
  <si>
    <t>1553672307</t>
  </si>
  <si>
    <t xml:space="preserve">Poznámka k souboru cen:_x000D_
1. V cenách jsou započteny i náklady na dodání hmot pro lože a na dodání materiálu pro výplň spár. 2. V cenách nejsou započteny náklady na dodání dlaždic, které se oceňují ve specifikaci; ztratné lze dohodnout u plochy a) do 100 m2 ve výši 3 %, b) přes 100 do 300 m2 ve výši 2 %, c) přes 300 m2 ve výši 1 %. 3. Část lože přesahující tloušťku 30 mm se oceňuje cenami souboru cen 451 . . -9 . Příplatek za každých dalších 10 mm tloušťky podkladu nebo lože. </t>
  </si>
  <si>
    <t>46,83" přídlažba, výměra viz  příloha č. D.6"</t>
  </si>
  <si>
    <t>64</t>
  </si>
  <si>
    <t>59245739R</t>
  </si>
  <si>
    <t>dlažba betonová - příložná deska  500x330x80 mm přírodní</t>
  </si>
  <si>
    <t>919346656</t>
  </si>
  <si>
    <t>66+38+4+24+4+36+4+100+16 "výměra viz příloha č. D. 6,10"</t>
  </si>
  <si>
    <t>65</t>
  </si>
  <si>
    <t>597761121</t>
  </si>
  <si>
    <t>Rigol dlážděný do lože ze štěrkopísku tl. 100 mm, s vyplněním a zatřením spár cementovou maltou z betonových desek jakékoliv velikosti</t>
  </si>
  <si>
    <t>1031787110</t>
  </si>
  <si>
    <t xml:space="preserve">Poznámka k souboru cen:_x000D_
1. Ceny nelze použít pro dlažby příkopů, které se oceňují cenami souboru cen 594 . . - . . souboru cen 594 . . - . . Dlažba nebo přídlažba. 2. V cenách nejsou započteny náklady na popř. nutné zemní práce, které se oceňují cenami části A 01 katalogu 800-1 Zemní práce. 3. Množství měrných jednotek se určuje v m2 rozvinuté plochy rigolu. </t>
  </si>
  <si>
    <t>Poznámka k položce:
žlabovka 500x500x130 mm v ceně, celkem 113 ks</t>
  </si>
  <si>
    <t>Úpravy povrchů, podlahy a osazování výplní</t>
  </si>
  <si>
    <t>66</t>
  </si>
  <si>
    <t>631311134</t>
  </si>
  <si>
    <t>Mazanina z betonu prostého bez zvýšených nároků na prostředí tl. přes 120 do 240 mm tř. C 16/20</t>
  </si>
  <si>
    <t>1101253027</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</si>
  <si>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</si>
  <si>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0,4*0,5*0,15"podbetonování a vyrovnání sloupku z TZB"</t>
  </si>
  <si>
    <t>67</t>
  </si>
  <si>
    <t>631319013</t>
  </si>
  <si>
    <t>Příplatek k cenám mazanin za úpravu povrchu mazaniny přehlazením, mazanina tl. přes 120 do 240 mm</t>
  </si>
  <si>
    <t>1232380429</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</si>
  <si>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</si>
  <si>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68</t>
  </si>
  <si>
    <t>631351101</t>
  </si>
  <si>
    <t>Bednění v podlahách rýh a hran zřízení</t>
  </si>
  <si>
    <t>-769993515</t>
  </si>
  <si>
    <t>0,15*(0,4*2+0,5*2)*1</t>
  </si>
  <si>
    <t>0,05*(0,4*2+0,5*2)*7"podbetonování a vyrovnání sloupků z TZB"</t>
  </si>
  <si>
    <t>69</t>
  </si>
  <si>
    <t>631351102</t>
  </si>
  <si>
    <t>Bednění v podlahách rýh a hran odstranění</t>
  </si>
  <si>
    <t>742775771</t>
  </si>
  <si>
    <t>70</t>
  </si>
  <si>
    <t>632450124</t>
  </si>
  <si>
    <t>Potěr cementový vyrovnávací ze suchých směsí v pásu o průměrné (střední) tl. přes 40 do 50 mm</t>
  </si>
  <si>
    <t>1535857810</t>
  </si>
  <si>
    <t xml:space="preserve">Poznámka k souboru cen:_x000D_
1. Ceny –0121 až –0124 jsou určeny pro vyrovnávací potěr v pásu vodorovný nebo ve spádu do 15° na zdivu jako podklad pod izolaci, pod parapety z prefabrikovaných dílců, pod oplechování, jako podklad pro uložení ocelových profilů, překladů, stropních nosníků, apod. 2. Ceny –0131 až –0134 jsou určeny pro vyrovnávací potěr v ploše na stropech z prefabrikovaných dílců jako podklad pod izolaci, pod podlahové konstrukce apod., na mazaninách jen jako podklad pod izolaci proti vodě, jako ochrana izolace shora tvořící lože při kladení plošných prefa panelů (např. v kanálech). 3. Ceny –0131 až –0134 lze použít i pro podlévání provizorně podklínovaných patek usazených strojů a technologických zařízení, s náležitým zatemováním hutné malty. 4. V cenách jsou započteny i náklady na základní stržení povrchu potěru s urovnáním vibrační lištou nebo dřevěným hladítkem. </t>
  </si>
  <si>
    <t>0,4*0,5*7"podbetonování a vyrovnání sloupků z TZB"</t>
  </si>
  <si>
    <t>71</t>
  </si>
  <si>
    <t>632459175</t>
  </si>
  <si>
    <t>Příplatky k cenám potěrů za malou plochu do 5 m2 jednotlivě, tl. potěru přes 40 do 50 mm</t>
  </si>
  <si>
    <t>-203183396</t>
  </si>
  <si>
    <t>Trubní vedení</t>
  </si>
  <si>
    <t>72</t>
  </si>
  <si>
    <t>871315211</t>
  </si>
  <si>
    <t>Kanalizační potrubí z tvrdého PVC v otevřeném výkopu ve sklonu do 20 %, hladkého plnostěnného jednovrstvého, tuhost třídy SN 4 DN 160</t>
  </si>
  <si>
    <t>-373068182</t>
  </si>
  <si>
    <t xml:space="preserve">Poznámka k souboru cen:_x000D_
1. V cenách jsou započteny i náklady na dodání trub včetně gumového těsnění. 2. Použití trub dle tuhostí: a) třída SN 4: kanalizační sítě, přípojky, odvodňování pozemků s výškou krytí až 4 m b) třída SN 8: kanalizační sítě v nestandartních podmínkách uložení, vysoké teplotní a mechanické zatížení s výškou krytí do 8 m c) SN 10: kanalizační sítě, přípojky, odvodňování pozemků s výškou krytí &amp;gt; 8 m d) třída SN 12: kanalizační sítě s vysokým statickým zatížením a dynamickými rázy, při rychlosti média až 15 m/s a výškou krytí 0,7-10 m e) třída SN 16: kanalizační sítě s vysokým statickým zatížením a dynamickými rázy avýškou krytí 0,5-12 m. </t>
  </si>
  <si>
    <t>(39,5+0,91+22,3+8,42)*1,1</t>
  </si>
  <si>
    <t>73</t>
  </si>
  <si>
    <t>87726522R</t>
  </si>
  <si>
    <t>Montáž tvarovek pro ohebné drenážní trubky</t>
  </si>
  <si>
    <t>799965130</t>
  </si>
  <si>
    <t>12+2+30+14+14+12+12</t>
  </si>
  <si>
    <t>74</t>
  </si>
  <si>
    <t>28613290R</t>
  </si>
  <si>
    <t>T-kus šikmý  DN 100</t>
  </si>
  <si>
    <t>1079772017</t>
  </si>
  <si>
    <t>75</t>
  </si>
  <si>
    <t>28613291R</t>
  </si>
  <si>
    <t>T-kus šikmý DN 150</t>
  </si>
  <si>
    <t>1163614384</t>
  </si>
  <si>
    <t>76</t>
  </si>
  <si>
    <t>28613257R</t>
  </si>
  <si>
    <t>vsuvka  DN 100</t>
  </si>
  <si>
    <t>-1555134757</t>
  </si>
  <si>
    <t>77</t>
  </si>
  <si>
    <t>28613258R</t>
  </si>
  <si>
    <t>vsuvka DN 150</t>
  </si>
  <si>
    <t>-1573967340</t>
  </si>
  <si>
    <t>78</t>
  </si>
  <si>
    <t>28613356R</t>
  </si>
  <si>
    <t>spojka redukční DN 125/100</t>
  </si>
  <si>
    <t>1598985264</t>
  </si>
  <si>
    <t>79</t>
  </si>
  <si>
    <t>28613315R</t>
  </si>
  <si>
    <t>spojka redukční DN 150/125</t>
  </si>
  <si>
    <t>1570122204</t>
  </si>
  <si>
    <t>80</t>
  </si>
  <si>
    <t>28613289R</t>
  </si>
  <si>
    <t>záslepka příslušenství drenážního systému DN 100</t>
  </si>
  <si>
    <t>303494878</t>
  </si>
  <si>
    <t>81</t>
  </si>
  <si>
    <t>877315211</t>
  </si>
  <si>
    <t>Montáž tvarovek na kanalizačním potrubí z trub z plastu z tvrdého PVC nebo z polypropylenu v otevřeném výkopu jednoosých DN 150</t>
  </si>
  <si>
    <t>-161495369</t>
  </si>
  <si>
    <t xml:space="preserve">Poznámka k souboru cen:_x000D_
1. V cenách nejsou započteny náklady na dodání tvarovek. Tvarovky se oceňují ve ve specifikaci. </t>
  </si>
  <si>
    <t>82</t>
  </si>
  <si>
    <t>28611359</t>
  </si>
  <si>
    <t>koleno kanalizace PVC KG 150x15°</t>
  </si>
  <si>
    <t>-950961332</t>
  </si>
  <si>
    <t>83</t>
  </si>
  <si>
    <t>892351111</t>
  </si>
  <si>
    <t>Tlakové zkoušky vodou na potrubí DN 150 nebo 200</t>
  </si>
  <si>
    <t>1487837291</t>
  </si>
  <si>
    <t xml:space="preserve">Poznámka k souboru cen:_x000D_
1. Ceny -2111 jsou určeny pro zabezpečení jednoho konce zkoušeného úseku jakéhokoliv druhu potrubí. 2. V cenách jsou započteny náklady: a) u cen -1111 - na přísun, montáž, demontáž a odsun zkoušecího čerpadla, napuštění tlakovou vodou a dodání vody pro tlakovou zkoušku,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 </t>
  </si>
  <si>
    <t>892372111</t>
  </si>
  <si>
    <t>Tlakové zkoušky vodou zabezpečení konců potrubí při tlakových zkouškách DN do 300</t>
  </si>
  <si>
    <t>-698696634</t>
  </si>
  <si>
    <t>85</t>
  </si>
  <si>
    <t>89400999R</t>
  </si>
  <si>
    <t>Těsnění prostupů-vývrtů voděodolným tmelem</t>
  </si>
  <si>
    <t>110315663</t>
  </si>
  <si>
    <t>86</t>
  </si>
  <si>
    <t>89481217R</t>
  </si>
  <si>
    <t>Dvojstupňová pomocná šachta DN 300 (průměr 376 mm) kompletní sestava-motáž+dodávka skladba šachty: 2 x šachtové dno bez lapače, spojky,bez prstence a poklopu s krytem šachty z PE</t>
  </si>
  <si>
    <t>-1931314559</t>
  </si>
  <si>
    <t>1"výměra viz příloha č. D.4"</t>
  </si>
  <si>
    <t>87</t>
  </si>
  <si>
    <t>89481218R</t>
  </si>
  <si>
    <t>Dvojstupňová revizní šachta DN 300 (průměr 376 mm) kompletní sestava-motáž+dodávka skladba šachty: 2 x šachtové dno bez lapače, spojky, prstenec roznášecí betonový , poklop 3t s hladkým povrchem</t>
  </si>
  <si>
    <t>-1207778708</t>
  </si>
  <si>
    <t>88</t>
  </si>
  <si>
    <t>89481219R</t>
  </si>
  <si>
    <t>Usazovací šachta DN 300 (průměr 376 mm) kompletní sestava-motáž+dodávka skladba šachty: šachtové dno s lapačem, prodloužení dl. 500 mm , spojky 2x , prstenec roznášecí betonový , poklop 3t s hladkým povrchem</t>
  </si>
  <si>
    <t>2067536237</t>
  </si>
  <si>
    <t>89</t>
  </si>
  <si>
    <t>89481229R</t>
  </si>
  <si>
    <t>Vtoková vpusť Č. 1 z polypropylenu vodotěs. výškově nastavitelná s těsněním EPDM, vtoková litěná mříž 500x300 mm , žlabový tvar, s rámem 300x524x125 mm pro zabetonování, horní konus. díl K11-1 ks,středový díl 5b/6a-3 ks, spodní díl  1 A s odtok DN 150+koš dlouhý, klíč</t>
  </si>
  <si>
    <t>1670543828</t>
  </si>
  <si>
    <t xml:space="preserve">Poznámka k položce:
MONTÁŽ+DODÁVKA
</t>
  </si>
  <si>
    <t>90</t>
  </si>
  <si>
    <t>89481228R</t>
  </si>
  <si>
    <t>Vtoková vpusť Č. 1 z polypropylenu vodotěs. výškově nastavitelná s těsněním EPDM, vtoková litěná mříž 500x300 mm , žlabový tvar, s rámem 300x524x125 mm pro zabetonování, horní konus. díl K11-1 ks,středový díl 5b/6a-1 ks, spodní díl  1 A s odtok DN 150+koš krátký, klíč</t>
  </si>
  <si>
    <t>-1608699115</t>
  </si>
  <si>
    <t xml:space="preserve">Poznámka k položce:
MONTÁŽ + DODÁVKA
</t>
  </si>
  <si>
    <t>91</t>
  </si>
  <si>
    <t>89481299R</t>
  </si>
  <si>
    <t>Příplatek k rourám revizní a čistící šachty z PP DN 376 za uříznutí šachtové roury</t>
  </si>
  <si>
    <t>-821646200</t>
  </si>
  <si>
    <t>1+1"1 dno, 1 roura-výměra viz příloha č. D.4"</t>
  </si>
  <si>
    <t>92</t>
  </si>
  <si>
    <t>899623151</t>
  </si>
  <si>
    <t>Obetonování potrubí nebo zdiva stok betonem prostým v otevřeném výkopu, beton tř. C 16/20</t>
  </si>
  <si>
    <t>-658770401</t>
  </si>
  <si>
    <t xml:space="preserve">Poznámka k souboru cen:_x000D_
1. Obetonování zdiva stok ve štole se oceňuje cenami souboru cen 359 31-02 Výplň za rubem cihelného zdiva stok části A 03 tohoto katalogu. </t>
  </si>
  <si>
    <t>1,5*0,65*0,6"prostup sběrného potrubí pod opěrnou zdí"</t>
  </si>
  <si>
    <t>"Obetonování horního dílu šachty ACO č. 1 a 2"</t>
  </si>
  <si>
    <t>1,04*1,04*0,41-((PI*0,2*0,2*0,41))</t>
  </si>
  <si>
    <t>0,9*0,9*0,41-((PI*0,2*0,2*0,41))</t>
  </si>
  <si>
    <t>93</t>
  </si>
  <si>
    <t>899643111</t>
  </si>
  <si>
    <t>Bednění pro obetonování potrubí v otevřeném výkopu</t>
  </si>
  <si>
    <t>-1367355896</t>
  </si>
  <si>
    <t>1,5*(0,65*2+0,6*2)"prostup sběrného potrubí pod opěrnou zdí"</t>
  </si>
  <si>
    <t>1,04*4*0,41</t>
  </si>
  <si>
    <t>0,9*4*0,41</t>
  </si>
  <si>
    <t>94</t>
  </si>
  <si>
    <t>899722111</t>
  </si>
  <si>
    <t>Krytí potrubí z plastů výstražnou fólií z PVC šířky 20 cm</t>
  </si>
  <si>
    <t>-1094551562</t>
  </si>
  <si>
    <t>Ostatní konstrukce a práce-bourání</t>
  </si>
  <si>
    <t>95</t>
  </si>
  <si>
    <t>91511118R</t>
  </si>
  <si>
    <t>Vlepené lajny na hřišti š. 50 mm-malá kopaná, volejbal, tenis</t>
  </si>
  <si>
    <t>1012886536</t>
  </si>
  <si>
    <t>72,2"volejbal barva modrá</t>
  </si>
  <si>
    <t>33,4"malá kopaná barva červená</t>
  </si>
  <si>
    <t>146"tenis barva bílá</t>
  </si>
  <si>
    <t>69"florbal žlutá</t>
  </si>
  <si>
    <t>"výměra viz příloha č. D.10"</t>
  </si>
  <si>
    <t>96</t>
  </si>
  <si>
    <t>916231213</t>
  </si>
  <si>
    <t>Osazení chodníkového obrubníku betonového se zřízením lože, s vyplněním a zatřením spár cementovou maltou stojatého s boční opěrou z betonu prostého, do lože z betonu prostého</t>
  </si>
  <si>
    <t>-2119521042</t>
  </si>
  <si>
    <t xml:space="preserve">Poznámka k souboru cen:_x000D_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</si>
  <si>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99,91"obrubník hřiště, výměra viz příloha č. D.8"</t>
  </si>
  <si>
    <t>1,0*6"u rigolu tl.80 mm</t>
  </si>
  <si>
    <t>2,23+0,48+0,84"chodník</t>
  </si>
  <si>
    <t>3,05"nájezdový</t>
  </si>
  <si>
    <t>97</t>
  </si>
  <si>
    <t>59217001</t>
  </si>
  <si>
    <t>obrubník betonový zahradní 500 x 5 x 25 cm</t>
  </si>
  <si>
    <t>806426643</t>
  </si>
  <si>
    <t>206"obrubník hřiště, výměra viz příloha č. D.8"</t>
  </si>
  <si>
    <t>8"chodník</t>
  </si>
  <si>
    <t>98</t>
  </si>
  <si>
    <t>59217016</t>
  </si>
  <si>
    <t>obrubník betonový chodníkový 100x8x25 cm</t>
  </si>
  <si>
    <t>1377876472</t>
  </si>
  <si>
    <t>99</t>
  </si>
  <si>
    <t>59217029</t>
  </si>
  <si>
    <t>obrubník betonový silniční nájezdový 100x15x15 cm</t>
  </si>
  <si>
    <t>-912670292</t>
  </si>
  <si>
    <t>100</t>
  </si>
  <si>
    <t>91699112R</t>
  </si>
  <si>
    <t>Lože pod obrubníky, krajníky nebo obruby z dlažebních kostek z betonu prostého tř. C 16/20</t>
  </si>
  <si>
    <t>2072093907</t>
  </si>
  <si>
    <t>0,07*112,51*1,05"obrubník hřiště, výměra viz příloha č. D.8"</t>
  </si>
  <si>
    <t>101</t>
  </si>
  <si>
    <t>936104213</t>
  </si>
  <si>
    <t>Montáž odpadkového koše přichycením kotevními šrouby</t>
  </si>
  <si>
    <t>939861227</t>
  </si>
  <si>
    <t xml:space="preserve">Poznámka k souboru cen:_x000D_
1. V ceně-4211 jsou započteny i náklady na zemní práce. 2. V cenách -4212 a -4213 jsou započteny i náklady na upevňovací materiál. 3. V cenách nejsou započteny náklady na dodání odpadkového koše, tyto se oceňují ve specifikaci. </t>
  </si>
  <si>
    <t>102</t>
  </si>
  <si>
    <t>749101310</t>
  </si>
  <si>
    <t>koš odpadkový drátěný malý  kulatý (kotvený), výška 94 cm, obsah 30 l</t>
  </si>
  <si>
    <t>1197473975</t>
  </si>
  <si>
    <t>103</t>
  </si>
  <si>
    <t>936124113</t>
  </si>
  <si>
    <t>Montáž lavičky parkové stabilní přichycené kotevními šrouby</t>
  </si>
  <si>
    <t>2123838453</t>
  </si>
  <si>
    <t xml:space="preserve">Poznámka k souboru cen:_x000D_
1. V cenách -4111 a -4112 jsou započteny i náklady na zemní práce s odhozem výkopku na vzdálenost do 3 m. 2. V cenách nejsou započteny náklady na: a) vysekání otvorů pro osazení noh do stávajících konstrukcí; tyto práce se oceňují cenami souboru cen 974 04-25 Vysekání rýh částí B01 katalogu 801-3 Budovy a haly – bourání konstrukcí, b) dodání lavičky, tyto se oceňují ve specifikaci, c) odklizení výkopku, tyto se oceňují cenami části A 01 katalogu 800-1 Zemní práce. </t>
  </si>
  <si>
    <t>104</t>
  </si>
  <si>
    <t>749101020</t>
  </si>
  <si>
    <t>lavička bez opěradla (ukotvená) 200 x 63 x 51 cm   konstrukce - kov, sedák-kov</t>
  </si>
  <si>
    <t>218452980</t>
  </si>
  <si>
    <t>105</t>
  </si>
  <si>
    <t>95394319R</t>
  </si>
  <si>
    <t>Osazování pouzder z trubky PVC KG profilu 200 a 250 mm při betonáži patek se zajištěním polohy</t>
  </si>
  <si>
    <t>-1442590045</t>
  </si>
  <si>
    <t>14"profil 250 mm- oplocení rohy, jižní a část východ.strany +síť</t>
  </si>
  <si>
    <t>21"profil 200 mm-oplocení</t>
  </si>
  <si>
    <t>106</t>
  </si>
  <si>
    <t>286113170</t>
  </si>
  <si>
    <t>trubka kanalizační plastová KG - DN 200x1000 mm SN4</t>
  </si>
  <si>
    <t>-672850164</t>
  </si>
  <si>
    <t>"výměra viz příloha č. D.7"</t>
  </si>
  <si>
    <t>107</t>
  </si>
  <si>
    <t>286113210</t>
  </si>
  <si>
    <t>trubka kanalizační plastová KG - DN 250x1000 mm SN4</t>
  </si>
  <si>
    <t>-1246688134</t>
  </si>
  <si>
    <t>14"profil 250 mm-oplocení rohy+síť"</t>
  </si>
  <si>
    <t>108</t>
  </si>
  <si>
    <t>953961212</t>
  </si>
  <si>
    <t>Kotvy chemické s vyvrtáním otvoru do betonu, železobetonu nebo tvrdého kamene chemická patrona, velikost M 10, hloubka 90 mm</t>
  </si>
  <si>
    <t>583602653</t>
  </si>
  <si>
    <t xml:space="preserve">Poznámka k souboru cen:_x000D_
1. V cenách 953 96-11 a 953 96-12 jsou započteny i náklady na: a) rozměření, vrtání a spotřebu vrtáků. Pro velikost M 8 až M 30 jsou započteny náklady na vrtání příklepovými vrtáky, pro velikost M 33 až M 39 diamantovými korunkami, b) vyfoukání otvoru, přípravu kotev k uložení do otvorů, vyplnění kotevních otvorů tmelem nebo chemickou patronou včetně dodávky materiálu. 2. V cenách 953 96-51.. jsou započteny i náklady na dodání a zasunutí kotevního šroubu do otvoru vyplněného chemickým tmelem nebo patronou a dotažení matice. </t>
  </si>
  <si>
    <t>109</t>
  </si>
  <si>
    <t>953965115</t>
  </si>
  <si>
    <t>Kotvy chemické s vyvrtáním otvoru kotevní šrouby pro chemické kotvy, velikost M 10, délka 130 mm</t>
  </si>
  <si>
    <t>-1849804168</t>
  </si>
  <si>
    <t>110</t>
  </si>
  <si>
    <t>977151124</t>
  </si>
  <si>
    <t>Jádrové vrty diamantovými korunkami do stavebních materiálů (železobetonu, betonu, cihel, obkladů, dlažeb, kamene) průměru přes 150 do 180 mm</t>
  </si>
  <si>
    <t>-398972369</t>
  </si>
  <si>
    <t xml:space="preserve">Poznámka k souboru cen:_x000D_
1. V cenách jsou započteny i náklady na rozměření, ukotvení vrtacího stroje, vrtání, opotřebení diamantových vrtacích korunek a spotřebu vody. 2. V cenách -1211 až -1233 pro dovrchní vrty jsou započteny i náklady na odsátí výplachové vody z vrtu. </t>
  </si>
  <si>
    <t>1*0,1"prostupy v žb. skruži"</t>
  </si>
  <si>
    <t>111</t>
  </si>
  <si>
    <t>-291306335</t>
  </si>
  <si>
    <t>0,01"vývrt od chemické kotvy"</t>
  </si>
  <si>
    <t>112</t>
  </si>
  <si>
    <t>-779729698</t>
  </si>
  <si>
    <t>0,01*1,5"vývrt od chemické kotvy"</t>
  </si>
  <si>
    <t>113</t>
  </si>
  <si>
    <t>997013801</t>
  </si>
  <si>
    <t>Poplatek za uložení stavebního odpadu na skládce (skládkovné) z prostého betonu zatříděného do Katalogu odpadů pod kódem 170 101</t>
  </si>
  <si>
    <t>1342522689</t>
  </si>
  <si>
    <t>114</t>
  </si>
  <si>
    <t>-951105083</t>
  </si>
  <si>
    <t>PSV</t>
  </si>
  <si>
    <t>Práce a dodávky PSV</t>
  </si>
  <si>
    <t>711</t>
  </si>
  <si>
    <t>Izolace proti vodě, vlhkosti a plynům</t>
  </si>
  <si>
    <t>115</t>
  </si>
  <si>
    <t>711161122</t>
  </si>
  <si>
    <t>Izolace proti zemní vlhkosti a beztlakové vodě nopovými fóliemi na ploše vodorovné V vrstva ochranná, odvětrávací a drenážní s nakašírovanou filtrační textilií výška nopku 8,0 mm, tl. fólie do 0,6 mm</t>
  </si>
  <si>
    <t>-612660844</t>
  </si>
  <si>
    <t>(55,02+1,32)*0,75*1,1</t>
  </si>
  <si>
    <t>116</t>
  </si>
  <si>
    <t>998711101</t>
  </si>
  <si>
    <t>Přesun hmot pro izolace proti vodě, vlhkosti a plynům stanovený z hmotnosti přesunovaného materiálu vodorovná dopravní vzdálenost do 50 m v objektech výšky do 6 m</t>
  </si>
  <si>
    <t>-1754222253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</si>
  <si>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</si>
  <si>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117</t>
  </si>
  <si>
    <t>998711181</t>
  </si>
  <si>
    <t>Přesun hmot pro izolace proti vodě, vlhkosti a plynům stanovený z hmotnosti přesunovaného materiálu Příplatek k cenám za přesun prováděný bez použití mechanizace pro jakoukoliv výšku objektu</t>
  </si>
  <si>
    <t>-1215970220</t>
  </si>
  <si>
    <t>762</t>
  </si>
  <si>
    <t>Konstrukce tesařské</t>
  </si>
  <si>
    <t>118</t>
  </si>
  <si>
    <t>76208198R</t>
  </si>
  <si>
    <t>Práce společné pro tesařské konstrukce hoblování hraněného řeziva zabudovaného do konstrukce jednostranné fošny šířky do 140 mm</t>
  </si>
  <si>
    <t>1660728183</t>
  </si>
  <si>
    <t>Poznámka k položce:
cena je za oboustranné hoblování</t>
  </si>
  <si>
    <t>(100,35-3)*6"výměra viz příloha č. D.11"</t>
  </si>
  <si>
    <t>119</t>
  </si>
  <si>
    <t>762083122</t>
  </si>
  <si>
    <t>Práce společné pro tesařské konstrukce impregnace řeziva máčením proti dřevokaznému hmyzu, houbám a plísním, třída ohrožení 3 a 4 (dřevo v exteriéru)</t>
  </si>
  <si>
    <t>-966842074</t>
  </si>
  <si>
    <t xml:space="preserve">Poznámka k souboru cen:_x000D_
1. Soubor cen 762 08-3 Impregnace řeziva neobsahuje položky pro ocenění imregnace řeziva nátěrem; tyto se oceňují příslušnými cenami souboru cen 783 2. -31.1 Napouštěcí nátěr tesařských konstrukcí, katalogu 800-783 Nátěry. 2. Soubor cen 762 08-5 Montáž ocelových spojovacích prostředků neobsahuje položky pro ocenění chemických kotev; tyto lze ocenit příslušnými cenami souboru cen 953 96 Kotvy chemické, katalogu 801-1 Budovy a haly - konstrukce zděné a monolitické. 3. V cenách 762 08-5 nejsou započteny náklady na dodávku spojovacích prostředků; tato dodávka se oceňuje ve specifikaci. 4. U položek 762 08-6 se určení cen řídí hmotností jednotlivě montovaného dílu konstrukce, dodávka veškerého materiálu se oceňuje ve specifikaci. </t>
  </si>
  <si>
    <t>584.1*0,12*0,04*1,05</t>
  </si>
  <si>
    <t>120</t>
  </si>
  <si>
    <t>76229598R</t>
  </si>
  <si>
    <t>Montáž a dodávka kovových doplňkových konstrukcí pro osazení a kotvení dřev. mantinelu</t>
  </si>
  <si>
    <t>78087726</t>
  </si>
  <si>
    <t>1 "ks"</t>
  </si>
  <si>
    <t>"1 ks se rozumí veškeré kotvení fošen pasovinou 160/4mm, úhelníky 50/50/4 mm, pasovinou 90/4 mm a pasovinou 40/4 mm uvedené ve výpisu prvků HSV+PSV"</t>
  </si>
  <si>
    <t>"kusovník  materiálu viz příloha č. D.20"</t>
  </si>
  <si>
    <t>121</t>
  </si>
  <si>
    <t>76229599R</t>
  </si>
  <si>
    <t>Spojovací prostředky viz kotvení v PD-Výpis prvků HSV+PSV</t>
  </si>
  <si>
    <t>-844337647</t>
  </si>
  <si>
    <t>584,1*0,12*0,04</t>
  </si>
  <si>
    <t>122</t>
  </si>
  <si>
    <t>998762101</t>
  </si>
  <si>
    <t>Přesun hmot pro konstrukce tesařské stanovený z hmotnosti přesunovaného materiálu vodorovná dopravní vzdálenost do 50 m v objektech výšky do 6 m</t>
  </si>
  <si>
    <t>1710242195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</si>
  <si>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</si>
  <si>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123</t>
  </si>
  <si>
    <t>998762181</t>
  </si>
  <si>
    <t>Přesun hmot pro konstrukce tesařské stanovený z hmotnosti přesunovaného materiálu Příplatek k cenám za přesun prováděný bez použití mechanizace pro jakoukoliv výšku objektu</t>
  </si>
  <si>
    <t>-1034481038</t>
  </si>
  <si>
    <t>766</t>
  </si>
  <si>
    <t>Konstrukce truhlářské</t>
  </si>
  <si>
    <t>124</t>
  </si>
  <si>
    <t>76631119R</t>
  </si>
  <si>
    <t>Montáž dřevěného mantinelu z hoblovaných fošen</t>
  </si>
  <si>
    <t>-623342592</t>
  </si>
  <si>
    <t>(100,35-3)*6"výměra viz příloha č. D.15"</t>
  </si>
  <si>
    <t>125</t>
  </si>
  <si>
    <t>60554249R</t>
  </si>
  <si>
    <t>řezivo deskové neopracované (ČSN 49 1010, 49 1012) fošny neomítané DB nebo modřín tl. 50 mm délka 4 m</t>
  </si>
  <si>
    <t>1336074138</t>
  </si>
  <si>
    <t>126</t>
  </si>
  <si>
    <t>998766101</t>
  </si>
  <si>
    <t>Přesun hmot pro konstrukce truhlářské stanovený z hmotnosti přesunovaného materiálu vodorovná dopravní vzdálenost do 50 m v objektech výšky do 6 m</t>
  </si>
  <si>
    <t>1983155226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</si>
  <si>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</si>
  <si>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127</t>
  </si>
  <si>
    <t>998766181</t>
  </si>
  <si>
    <t>Přesun hmot pro konstrukce truhlářské stanovený z hmotnosti přesunovaného materiálu Příplatek k ceně za přesun prováděný bez použití mechanizace pro jakoukoliv výšku objektu</t>
  </si>
  <si>
    <t>1280070260</t>
  </si>
  <si>
    <t>783</t>
  </si>
  <si>
    <t>Dokončovací práce - nátěry</t>
  </si>
  <si>
    <t>128</t>
  </si>
  <si>
    <t>25004099R</t>
  </si>
  <si>
    <t>Žárové stříkání spojovacích prvků mantinelu-úhelníky,ploché tyče</t>
  </si>
  <si>
    <t>-1339240138</t>
  </si>
  <si>
    <t>Poznámka k položce:
Zinkování ostatních části oplocení je součástí daného výrobku a je započtěno v ceně</t>
  </si>
  <si>
    <t>25"výměra zpočítána elektronicky, výměra příloha č. D.20"</t>
  </si>
  <si>
    <t>129</t>
  </si>
  <si>
    <t>783228111</t>
  </si>
  <si>
    <t>Lazurovací nátěr tesařských konstrukcí dvojnásobný akrylátový</t>
  </si>
  <si>
    <t>314355519</t>
  </si>
  <si>
    <t>584,1*0,12*2</t>
  </si>
  <si>
    <t>584,1*0,04*2</t>
  </si>
  <si>
    <t>1,0*2*36</t>
  </si>
  <si>
    <t>O01</t>
  </si>
  <si>
    <t>Ostatní</t>
  </si>
  <si>
    <t>130</t>
  </si>
  <si>
    <t>0121</t>
  </si>
  <si>
    <t>Síť pro branku 4 mm, oko 100x100 mm, polypropylénová zelená</t>
  </si>
  <si>
    <t>512</t>
  </si>
  <si>
    <t>-723119065</t>
  </si>
  <si>
    <t>131</t>
  </si>
  <si>
    <t>0112</t>
  </si>
  <si>
    <t xml:space="preserve">Sloupky na tenis </t>
  </si>
  <si>
    <t>2144614992</t>
  </si>
  <si>
    <t>132</t>
  </si>
  <si>
    <t>0133</t>
  </si>
  <si>
    <t>Sloupky na volejbal</t>
  </si>
  <si>
    <t>602407476</t>
  </si>
  <si>
    <t>133</t>
  </si>
  <si>
    <t>0144</t>
  </si>
  <si>
    <t>Vysokopevnostní polypropylénová síť na volejbal 4 mm</t>
  </si>
  <si>
    <t>2076300809</t>
  </si>
  <si>
    <t>134</t>
  </si>
  <si>
    <t>0155</t>
  </si>
  <si>
    <t>Vysokopevnostní polypropylénová síť na tenis</t>
  </si>
  <si>
    <t>-844404058</t>
  </si>
  <si>
    <t>03 - Opěrné stěny</t>
  </si>
  <si>
    <t xml:space="preserve">    1 - Zemní práce</t>
  </si>
  <si>
    <t>Zemní práce</t>
  </si>
  <si>
    <t>131201202</t>
  </si>
  <si>
    <t>Hloubení zapažených jam a zářezů s urovnáním dna do předepsaného profilu a spádu v hornině tř. 3 přes 100 do 1 000 m3</t>
  </si>
  <si>
    <t>1047653439</t>
  </si>
  <si>
    <t>1,82*(1,382*1,15+8,618*1,412+10*1,562+14,288*1,412+1,92+2,852+3,0*1,798)"Z, SZ"</t>
  </si>
  <si>
    <t>"jižní"</t>
  </si>
  <si>
    <t>1,15*0,4*1,382</t>
  </si>
  <si>
    <t>1,15*3,0*1,382</t>
  </si>
  <si>
    <t>0,97*2,0*1,382</t>
  </si>
  <si>
    <t>0,96*2,65*1,5</t>
  </si>
  <si>
    <t>1,93*(2,0*1,95+0,832*0,712)</t>
  </si>
  <si>
    <t>1,93*(1,95*2,0+1,05*0,668)</t>
  </si>
  <si>
    <t>1,93*(2,0*2,0+1,0*0,5)</t>
  </si>
  <si>
    <t>1,96*2,5*2,0</t>
  </si>
  <si>
    <t>1,91*3,5*2,5"JV"</t>
  </si>
  <si>
    <t>"východní"</t>
  </si>
  <si>
    <t>1,88*3,0*2,5</t>
  </si>
  <si>
    <t>1,9*3,0*2,2</t>
  </si>
  <si>
    <t>1,98*3,0*2,2</t>
  </si>
  <si>
    <t>1,27*2,5*1,95</t>
  </si>
  <si>
    <t>1596416074</t>
  </si>
  <si>
    <t>56,24*2"Západní"</t>
  </si>
  <si>
    <t>28,72*2</t>
  </si>
  <si>
    <t>27,73*2</t>
  </si>
  <si>
    <t>"severní"</t>
  </si>
  <si>
    <t>7,29*2</t>
  </si>
  <si>
    <t>1903785680</t>
  </si>
  <si>
    <t>1487577718</t>
  </si>
  <si>
    <t>219,237</t>
  </si>
  <si>
    <t>-1537778617</t>
  </si>
  <si>
    <t>151101401</t>
  </si>
  <si>
    <t>Zřízení vzepření zapažených stěn výkopů s potřebným přepažováním při roubení příložném, hloubky do 4 m</t>
  </si>
  <si>
    <t>-652195250</t>
  </si>
  <si>
    <t xml:space="preserve">Poznámka k souboru cen:_x000D_
1. Ceny nelze použít pro kotvení zapažených stěn zvenku; toto kotvení se oceňuje příslušnými cenami katalogu 800-2 Zvláštní zakládání objektů. </t>
  </si>
  <si>
    <t>151101411</t>
  </si>
  <si>
    <t>Odstranění vzepření stěn výkopů s uložením materiálu na vzdálenost do 3 m od kraje výkopu při roubení příložném, hloubky do 4 m</t>
  </si>
  <si>
    <t>-338613900</t>
  </si>
  <si>
    <t>151201201</t>
  </si>
  <si>
    <t>Zřízení pažení stěn výkopu bez rozepření nebo vzepření zátažné, hloubky do 4 m</t>
  </si>
  <si>
    <t>350414191</t>
  </si>
  <si>
    <t>"pro zřízení výplně za opěrou z kameniva"</t>
  </si>
  <si>
    <t>0,89*(10+4+6+14+3+2,+0,3*4)"Z, SZ"</t>
  </si>
  <si>
    <t>"jižní, východní"</t>
  </si>
  <si>
    <t>(3+0,3)*(0,55-0,28)</t>
  </si>
  <si>
    <t>(2*1,0)*(0,8-0,28)</t>
  </si>
  <si>
    <t>3,0*(1,05-0,28)</t>
  </si>
  <si>
    <t>2,0*(1,3-0,28)</t>
  </si>
  <si>
    <t>3,0*(1,55-0,28)</t>
  </si>
  <si>
    <t>2,0*(1,8-0,28)</t>
  </si>
  <si>
    <t>2,5*(2,05-0,28)</t>
  </si>
  <si>
    <t>5,0*(2,55-0,28)</t>
  </si>
  <si>
    <t>3,0*(2,3-0,28)</t>
  </si>
  <si>
    <t>3,0*(2,05-0,28)</t>
  </si>
  <si>
    <t>3,0*(1,8-0,28)</t>
  </si>
  <si>
    <t>2,0*(1,55-0,28)</t>
  </si>
  <si>
    <t>151201211</t>
  </si>
  <si>
    <t>Odstranění pažení stěn výkopu s uložením pažin na vzdálenost do 3 m od okraje výkopu zátažné, hloubky do 4 m</t>
  </si>
  <si>
    <t>940169906</t>
  </si>
  <si>
    <t>151201301</t>
  </si>
  <si>
    <t>Zřízení rozepření zapažených stěn výkopů s potřebným přepažováním při roubení zátažném, hloubky do 4 m</t>
  </si>
  <si>
    <t>1760116445</t>
  </si>
  <si>
    <t>0,89*(10+4+6+14+3+2,+0,3*4)*0,3"Z, SZ"</t>
  </si>
  <si>
    <t>(3+0,3)*(0,55-0,28)*0,3</t>
  </si>
  <si>
    <t>(2*1,0)*(0,8-0,28)*0,3</t>
  </si>
  <si>
    <t>3,0*(1,05-0,28)*0,3</t>
  </si>
  <si>
    <t>2,0*(1,3-0,28)*0,3</t>
  </si>
  <si>
    <t>3,0*(1,55-0,28)*0,3</t>
  </si>
  <si>
    <t>2,0*(1,8-0,28)*0,3</t>
  </si>
  <si>
    <t>2,5*(2,05-0,28)*0,3</t>
  </si>
  <si>
    <t>5,0*(2,55-0,28)*0,3</t>
  </si>
  <si>
    <t>3,0*(2,3-0,28)*0,3</t>
  </si>
  <si>
    <t>3,0*(2,05-0,28)*0,3</t>
  </si>
  <si>
    <t>3,0*(1,8-0,28)*0,3</t>
  </si>
  <si>
    <t>2,0*(1,55-0,28)*0,3</t>
  </si>
  <si>
    <t>151201311</t>
  </si>
  <si>
    <t>Odstranění rozepření stěn výkopů s uložením materiálu na vzdálenost do 3 m od okraje výkopu roubení zátažného, hloubky do 4 m</t>
  </si>
  <si>
    <t>1678508525</t>
  </si>
  <si>
    <t>151201401</t>
  </si>
  <si>
    <t>Zřízení vzepření zapažených stěn výkopů s potřebným přepažováním při roubení zátažném, hloubky do 4 m</t>
  </si>
  <si>
    <t>-570773386</t>
  </si>
  <si>
    <t>151201411</t>
  </si>
  <si>
    <t>Odstranění vzepření stěn výkopů s uložením materiálu na vzdálenost do 3 m od kraje výkopu při roubení zátažném, hloubky do 4 m</t>
  </si>
  <si>
    <t>-2093789528</t>
  </si>
  <si>
    <t>569978210</t>
  </si>
  <si>
    <t>2034597141</t>
  </si>
  <si>
    <t>86,797"odvoz na meziskládku pro zpětný násyp"</t>
  </si>
  <si>
    <t>-1847261634</t>
  </si>
  <si>
    <t>-86,797</t>
  </si>
  <si>
    <t>"odvoz na skládku AZS 98 v obci Újezd u Domažlic"</t>
  </si>
  <si>
    <t>167101101</t>
  </si>
  <si>
    <t>Nakládání, skládání a překládání neulehlého výkopku nebo sypaniny nakládání, množství do 100 m3, z hornin tř. 1 až 4</t>
  </si>
  <si>
    <t>756523900</t>
  </si>
  <si>
    <t>86,797" pro zpětný násyp"</t>
  </si>
  <si>
    <t>-1264999398</t>
  </si>
  <si>
    <t>132,44</t>
  </si>
  <si>
    <t>324872541</t>
  </si>
  <si>
    <t>132,44*1000/1800</t>
  </si>
  <si>
    <t>174101101</t>
  </si>
  <si>
    <t>Zásyp sypaninou z jakékoliv horniny s uložením výkopku ve vrstvách se zhutněním jam, šachet, rýh nebo kolem objektů v těchto vykopávkách</t>
  </si>
  <si>
    <t>-229749798</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</si>
  <si>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</si>
  <si>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-(10,937+43,56+35,66+3,645+25,246+13,392)</t>
  </si>
  <si>
    <t>-727306209</t>
  </si>
  <si>
    <t>124,075</t>
  </si>
  <si>
    <t>213311113</t>
  </si>
  <si>
    <t>Polštáře zhutněné pod základy z kameniva hrubého drceného, frakce 32 - 63 mm</t>
  </si>
  <si>
    <t>-1320358034</t>
  </si>
  <si>
    <t xml:space="preserve">Poznámka k souboru cen:_x000D_
1. Ceny jsou určeny pro jakoukoliv míru zhutnění. 2. V cenách jsou započteny i náklady na urovnání povrchu polštáře. </t>
  </si>
  <si>
    <t>((0,95+0,965+0,96+1,04+0,815+0,875+0,88+0,775)/8)*48</t>
  </si>
  <si>
    <t>-467826946</t>
  </si>
  <si>
    <t>1,382*1,15+8,618*1,412+10*1,562+14,288*1,412+1,92+2,852+3,0*1,798"Z, SZ"</t>
  </si>
  <si>
    <t>0,4*1,382</t>
  </si>
  <si>
    <t>3,0*1,382</t>
  </si>
  <si>
    <t>2,0*1,382</t>
  </si>
  <si>
    <t>2,65*1,5</t>
  </si>
  <si>
    <t>2,0*1,95+0,832*0,712</t>
  </si>
  <si>
    <t>1,95*2,0+1,05*0,668</t>
  </si>
  <si>
    <t>2,0*2,0+1,0*0,5</t>
  </si>
  <si>
    <t>2,5*2,0</t>
  </si>
  <si>
    <t>3,5*2,5"JV"</t>
  </si>
  <si>
    <t>3,0*2,5</t>
  </si>
  <si>
    <t>3,0*2,2</t>
  </si>
  <si>
    <t>2,5*1,95</t>
  </si>
  <si>
    <t>271532212</t>
  </si>
  <si>
    <t>Podsyp pod základové konstrukce se zhutněním a urovnáním povrchu z kameniva hrubého, frakce 16 - 32 mm</t>
  </si>
  <si>
    <t>1966896064</t>
  </si>
  <si>
    <t xml:space="preserve">Poznámka k souboru cen:_x000D_
1. Ceny slouží pro ocenění násypů pod základové konstrukce tloušťky vrstvy do 300 mm. 2. Násypy s tloušťkou vrstvy přesahující 300 mm se ocení cenami souboru cen 213 31-…. Polštáře zhutněné pod základy v katalogu 800-2 Zvláštní zakládání objektů. </t>
  </si>
  <si>
    <t>0,4*48"nad základovými polštáři J a V"</t>
  </si>
  <si>
    <t>"západní"</t>
  </si>
  <si>
    <t>14,0*1,0*0,4</t>
  </si>
  <si>
    <t>6,0*1,15*0,4</t>
  </si>
  <si>
    <t>4,0*1,0*0,4</t>
  </si>
  <si>
    <t>10,0*0,85*0,4</t>
  </si>
  <si>
    <t>3,0*0,6*0,4</t>
  </si>
  <si>
    <t>2,0*0,7*0,4</t>
  </si>
  <si>
    <t>3,0*0,85*0,4</t>
  </si>
  <si>
    <t>2,0*1,0*0,4</t>
  </si>
  <si>
    <t>Mezisoučet</t>
  </si>
  <si>
    <t>273313611</t>
  </si>
  <si>
    <t>Základy z betonu prostého desky z betonu kamenem neprokládaného tř. C 16/20</t>
  </si>
  <si>
    <t>2030861755</t>
  </si>
  <si>
    <t>14,0*1,0*0,15</t>
  </si>
  <si>
    <t>6,0*1,15*0,15</t>
  </si>
  <si>
    <t>4,0*1,0*0,15</t>
  </si>
  <si>
    <t>10,0*0,85*0,15</t>
  </si>
  <si>
    <t>3,0*0,6*0,15</t>
  </si>
  <si>
    <t>2,0*0,7*0,15</t>
  </si>
  <si>
    <t>3,0*0,85*0,15</t>
  </si>
  <si>
    <t>2,0*1,0*0,15</t>
  </si>
  <si>
    <t>2,0*1,15*0,15</t>
  </si>
  <si>
    <t>3,0*1,25*0,15</t>
  </si>
  <si>
    <t>3,0*1,4*0,15</t>
  </si>
  <si>
    <t>2,0*1,65*0,15</t>
  </si>
  <si>
    <t>3,0*1,55*0,15</t>
  </si>
  <si>
    <t>273351121</t>
  </si>
  <si>
    <t>Bednění základů desek zřízení</t>
  </si>
  <si>
    <t>-1268309703</t>
  </si>
  <si>
    <t xml:space="preserve">Poznámka k souboru cen:_x000D_
1. Ceny jsou určeny pro bednění ve volném prostranství, ve volných nebo zapažených jamách, rýhách a šachtách. 2. Kruhové nebo obloukové bednění poloměru do 1 m se oceňuje individuálně. </t>
  </si>
  <si>
    <t>(14,0*2+2*1,0)*0,15</t>
  </si>
  <si>
    <t>(6,0*2+1,15*2)*0,15</t>
  </si>
  <si>
    <t>(4,0*2+1,0*2)*0,15</t>
  </si>
  <si>
    <t>(10,0*2+0,85*2)*0,15</t>
  </si>
  <si>
    <t>(3,0*2+0,6*2)*0,15</t>
  </si>
  <si>
    <t>(2,0*2+0,7*2)*0,15</t>
  </si>
  <si>
    <t>(3,0*2+0,85*2)*0,15</t>
  </si>
  <si>
    <t>(2,0*2+1,0*2)*0,15</t>
  </si>
  <si>
    <t>(2,0*2+1,15*2)*0,15</t>
  </si>
  <si>
    <t>(3,0*2+1,252)*0,15</t>
  </si>
  <si>
    <t>(3,0*2+1,4*2)*0,15</t>
  </si>
  <si>
    <t>(2,0*2+1,65*2)*0,15</t>
  </si>
  <si>
    <t>(3,0*2+1,55*2)*0,15</t>
  </si>
  <si>
    <t>(3,0*2+1,25*2)*0,15</t>
  </si>
  <si>
    <t>273351122</t>
  </si>
  <si>
    <t>Bednění základů desek odstranění</t>
  </si>
  <si>
    <t>-1902949180</t>
  </si>
  <si>
    <t>31135009R</t>
  </si>
  <si>
    <t>Ztracené bednění z desek OSB tl. 25 mm pro zřízení základových vrstev opěrných stěn v terénních výškových odskocích-dodávka+montáž</t>
  </si>
  <si>
    <t>1054557893</t>
  </si>
  <si>
    <t>"jižní a východní strana"</t>
  </si>
  <si>
    <t>1,95*3,5+1,89*2,0+1,81*(1,57+0,45+1,05+0,15)</t>
  </si>
  <si>
    <t>1,815*1,95+1,8+2,65+0,85*1,382+0,85*2,65+0,85*(1,5+0,26)</t>
  </si>
  <si>
    <t>1,415*2,5+1,48*2,5+1,48*2,2+1,43*2,2+0,6*1,95</t>
  </si>
  <si>
    <t>32712289R</t>
  </si>
  <si>
    <t>Montáž+ dodávka+ doprava- opěrná zeď samonosná ze ŽB dílců tvaru L v do 2550 mm do betonového lože</t>
  </si>
  <si>
    <t>-1410186289</t>
  </si>
  <si>
    <t>Poznámka k položce:
ŽB dílce:
550/990/120-120 mm-3 ks
800/990/120-120 mm-2 ks
1050/990/120-120 mm-12 ks
1300/990/120-120 mm-23 ks
1550/990/120-120 mm-9 ks
1800/990/120-150 mm-5 ks
2050/990/120-150 mm-5 ks
2300/990/120-150 mm-3 ks
2550/990/120-250 mm-3ks
2050/490/120-150 mm-1 ks
1050/490/120-120 mm-1ks
2550/990/120-250 mm-2 ks - rohový
1550/990/120-120 mm-2 ks - rohový
1300/990/120-120 mm-2ks rohový</t>
  </si>
  <si>
    <t>2,0+3,0+14+6,0+4,0+10,0+6,5+1,0+1,0+4,0+6,5+14,0</t>
  </si>
  <si>
    <t>458501112</t>
  </si>
  <si>
    <t>Výplňové klíny za opěrou z kameniva hutněného po vrstvách drceného</t>
  </si>
  <si>
    <t>-1422227545</t>
  </si>
  <si>
    <t xml:space="preserve">Poznámka k souboru cen:_x000D_
1. V cenách jsou započteny náklady na dodání vhodného kameniva, rozprostření konstrukce zemního tělesa po vrstvách do 300 mm se zhutněním na potřebnou míru zhutnění za mostní opěrou, případné vlhčení k dosažení potřebné konzistence štěrkopísku nebo štěrkodrtě, zhutnění od 90 do 100 % Proctor Standard nebo indexu density Id 0,8 až 0,9. 2. V cenách nejsou započteny náklady na nájezdy zemních strojů na rozhrnovaní a hutnění, protože práce probíhá současně se zhotovením zemní konstrukce násypu příjezdové komunikace. </t>
  </si>
  <si>
    <t>2,0*(1,3-0,28+0,5)*0,3</t>
  </si>
  <si>
    <t>632451034</t>
  </si>
  <si>
    <t>Potěr cementový vyrovnávací z malty (MC-15) v ploše o průměrné (střední) tl. přes 40 do 50 mm</t>
  </si>
  <si>
    <t>739558817</t>
  </si>
  <si>
    <t xml:space="preserve">Poznámka k souboru cen:_x000D_
1. Užití cen –1021 až –1024 – viz poznámka č. 1 souboru cen 632 45-01. 2. Užití cen –1031 až –1034 – viz poznámka č. 2 a 3 souboru cen 632 45-01. 3. V cenách jsou započteny i náklady na základní stržení povrchu potěru s urovnáním vibrační lištou nebo dřevěným hladítkem. </t>
  </si>
  <si>
    <t>14,0*1,0</t>
  </si>
  <si>
    <t>6,0*1,15</t>
  </si>
  <si>
    <t>4,0*1,0</t>
  </si>
  <si>
    <t>10,0*0,85</t>
  </si>
  <si>
    <t>3,0*0,6</t>
  </si>
  <si>
    <t>2,0*0,7</t>
  </si>
  <si>
    <t>3,0*0,85</t>
  </si>
  <si>
    <t>2,0*1,0</t>
  </si>
  <si>
    <t>2,0*1,15</t>
  </si>
  <si>
    <t>3,0*1,25</t>
  </si>
  <si>
    <t>3,0*1,4</t>
  </si>
  <si>
    <t>2,0*1,65</t>
  </si>
  <si>
    <t>3,0*1,55</t>
  </si>
  <si>
    <t>998152111</t>
  </si>
  <si>
    <t>Přesun hmot pro zdi a valy samostatné montované z dílců železobetonových nebo z předpjatého betonu vodorovná dopravní vzdálenost do 50 m, pro zdi výšky do 12 m</t>
  </si>
  <si>
    <t>605718370</t>
  </si>
  <si>
    <t>-541054924</t>
  </si>
  <si>
    <t>(3+0,3)*(0,55-0,28+0,5)</t>
  </si>
  <si>
    <t>(2*1,0)*(0,8-0,28+0,5)</t>
  </si>
  <si>
    <t>3,0*(1,05-0,28+0,5)</t>
  </si>
  <si>
    <t>2,0*(1,3-0,28+0,5)</t>
  </si>
  <si>
    <t>3,0*(1,55-0,28+0,5)</t>
  </si>
  <si>
    <t>2,0*(1,8-0,28+0,5)</t>
  </si>
  <si>
    <t>2,5*(2,05-0,28+0,5)</t>
  </si>
  <si>
    <t>5,0*(2,55-0,28+0,5)</t>
  </si>
  <si>
    <t>3,0*(2,3-0,28+0,5)</t>
  </si>
  <si>
    <t>3,0*(2,05-0,28+0,5)</t>
  </si>
  <si>
    <t>3,0*(1,8-0,28+0,5)</t>
  </si>
  <si>
    <t>2,0*(1,55-0,28+0,5)</t>
  </si>
  <si>
    <t>-1557718035</t>
  </si>
  <si>
    <t>1009836867</t>
  </si>
  <si>
    <t>04 - Vedlejší a ostatní náklady</t>
  </si>
  <si>
    <t>Obec Újez u Domažlic</t>
  </si>
  <si>
    <t>VRN - Vedlejší rozpočtové náklady</t>
  </si>
  <si>
    <t xml:space="preserve">    VRN1 - Průzkumné, geodetické a projektové práce</t>
  </si>
  <si>
    <t xml:space="preserve">      VRN3 - Zařízení staveniště</t>
  </si>
  <si>
    <t>VRN4 - Inženýrská činnost</t>
  </si>
  <si>
    <t>VRN5 - Finanční náklady</t>
  </si>
  <si>
    <t xml:space="preserve">    VRN7 - Provozní vlivy</t>
  </si>
  <si>
    <t xml:space="preserve">      VRN9 - Ostatní náklady</t>
  </si>
  <si>
    <t>VRN</t>
  </si>
  <si>
    <t>Vedlejší rozpočtové náklady</t>
  </si>
  <si>
    <t>VRN1</t>
  </si>
  <si>
    <t>Průzkumné, geodetické a projektové práce</t>
  </si>
  <si>
    <t>012103000</t>
  </si>
  <si>
    <t>Průzkumné, geodetické a projektové práce geodetické práce před výstavbou</t>
  </si>
  <si>
    <t>Kč</t>
  </si>
  <si>
    <t>1024</t>
  </si>
  <si>
    <t>-1269160458</t>
  </si>
  <si>
    <t>012203000</t>
  </si>
  <si>
    <t>Průzkumné, geodetické a projektové práce geodetické práce při provádění stavby</t>
  </si>
  <si>
    <t>-1681895758</t>
  </si>
  <si>
    <t>012303000</t>
  </si>
  <si>
    <t>Průzkumné, geodetické a projektové práce geodetické práce po výstavbě</t>
  </si>
  <si>
    <t>-1391534140</t>
  </si>
  <si>
    <t>013254000</t>
  </si>
  <si>
    <t>Průzkumné, geodetické a projektové práce projektové práce dokumentace stavby (výkresová a textová) skutečného provedení stavby</t>
  </si>
  <si>
    <t>CS ÚRS 2016 01</t>
  </si>
  <si>
    <t>-1412666939</t>
  </si>
  <si>
    <t>Poznámka k položce:
v tištěné a digitální verzi v počtu požadovaném v zadávací dokumentaci</t>
  </si>
  <si>
    <t>VRN3</t>
  </si>
  <si>
    <t>Zařízení staveniště</t>
  </si>
  <si>
    <t>030001000.1</t>
  </si>
  <si>
    <t>-752432753</t>
  </si>
  <si>
    <t>Poznámka k položce:
Poznámka k položce:  Zahrnuje veškeré náklady spojené s pořízením, dovozem, montáží, údržbou,veškerých mobilních stavebních buněk (kancelář, šatny, příruční sklad, umývárna) a k tomu odpovídajících mobilních WC, včetně eventuálního dočasného zpevnění ploch, (mimo panel. plochy) včetně dočasného napojení na inženýrské sítě a ekologickou likvidaci odpadů. Dále zahrnuje zřízení provizorní odstavné plochy pro malou mechanizaci cca 50 m2, zabezpečenou před případným únikem ropných látek,zřízení a odstranění nájezdových ploch.
Ostatní ZS dle ZOV a dle uvážení zhotovitele.
Vytýčení sítí a napojení na stáv. inž. sítě viz v samostatných položkách tohoto soupisu prací.
Demontáž ZS viz samostatná položka v tomto soupisu prací.</t>
  </si>
  <si>
    <t>032603000</t>
  </si>
  <si>
    <t xml:space="preserve">Zařízení staveniště vybavení staveniště ostatní náklady-náklady na energie(voda, elektro) </t>
  </si>
  <si>
    <t>-3101924</t>
  </si>
  <si>
    <t>034501000</t>
  </si>
  <si>
    <t>Zařízení staveniště informační tabule stavby-náklady na zhotovení a osazení informační tabule s uvedením názvu firmy, jménem stavbyvedoucího vč. tel. čísla, termíny výstavby a jménem technického dozoru investora, vč. tel. čísla</t>
  </si>
  <si>
    <t>540136487</t>
  </si>
  <si>
    <t>Poznámka k položce:
Tabule: 1ks - velikost dle  ZD</t>
  </si>
  <si>
    <t>039101000</t>
  </si>
  <si>
    <t>Zrušení zařízení staveniště-rozebrání, bourání a odvoz zařízení staveniště</t>
  </si>
  <si>
    <t>1775514567</t>
  </si>
  <si>
    <t>VRN4</t>
  </si>
  <si>
    <t>Inženýrská činnost</t>
  </si>
  <si>
    <t>043101000</t>
  </si>
  <si>
    <t>Zkoušky a ostatní měření-zkoušky únosnosti podloží</t>
  </si>
  <si>
    <t>2006646330</t>
  </si>
  <si>
    <t>Poznámka k položce:
1. Zkouška únosnosti pláně 1x
2. Zkouška souvrství před položením  asfaltových vrstev</t>
  </si>
  <si>
    <t>045002000</t>
  </si>
  <si>
    <t>Hlavní tituly průvodních činností a nákladů inženýrská činnost kompletační a koordinační činnost</t>
  </si>
  <si>
    <t>1569456954</t>
  </si>
  <si>
    <t>049103001</t>
  </si>
  <si>
    <t>Inženýrská činnost-náklady vzniklé v souvislosti s realizací stavby-informace pro vlastníky sousedních nemovitostí, uživatele a návštěvníky stáv. hřiště</t>
  </si>
  <si>
    <t>1231614994</t>
  </si>
  <si>
    <t>Poznámka k položce:
Omezení přístupu v souvislosti s realizací stavby</t>
  </si>
  <si>
    <t>VRN5</t>
  </si>
  <si>
    <t>Finanční náklady</t>
  </si>
  <si>
    <t>051002000</t>
  </si>
  <si>
    <t>Hlavní tituly průvodních činností a nákladů finanční náklady pojistné-pojištění stavby</t>
  </si>
  <si>
    <t>-1592029759</t>
  </si>
  <si>
    <t>Poznámka k položce:
Poplatky za pojištění stavby dle obce Újezd</t>
  </si>
  <si>
    <t>053002000</t>
  </si>
  <si>
    <t>Hlavní tituly průvodních činností a nákladů finanční náklady poplatky-správní a místní poplatky</t>
  </si>
  <si>
    <t>-1832151208</t>
  </si>
  <si>
    <t>Poznámka k položce:
Dle obce Újezd</t>
  </si>
  <si>
    <t>056002000</t>
  </si>
  <si>
    <t>Hlavní tituly průvodních činností a nákladů finanční náklady bankovní záruka</t>
  </si>
  <si>
    <t>1697308882</t>
  </si>
  <si>
    <t>059002000</t>
  </si>
  <si>
    <t>Hlavní tituly průvodních činností a nákladů finanční náklady ostatní finance</t>
  </si>
  <si>
    <t>den</t>
  </si>
  <si>
    <t>-1272819289</t>
  </si>
  <si>
    <t>Poznámka k položce:
Střežení a ochrana díla od ukončení přejímacího řízení do doby vydání územního souhlasu.</t>
  </si>
  <si>
    <t>VRN7</t>
  </si>
  <si>
    <t>Provozní vlivy</t>
  </si>
  <si>
    <t>070001000</t>
  </si>
  <si>
    <t>Základní rozdělení průvodních činností a nákladů provozní vlivy</t>
  </si>
  <si>
    <t>-1841398615</t>
  </si>
  <si>
    <t>VRN9</t>
  </si>
  <si>
    <t>Ostatní náklady</t>
  </si>
  <si>
    <t>091704000</t>
  </si>
  <si>
    <t>Ostatní náklady související s objektem náklady-na údržbu a čištění a opravu dotčených komunikací po dobu výstavby</t>
  </si>
  <si>
    <t>-320486793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</si>
  <si>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</si>
  <si>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</si>
  <si>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</si>
  <si>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</si>
  <si>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</si>
  <si>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</si>
  <si>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</si>
  <si>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</si>
  <si>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</si>
  <si>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</si>
  <si>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</si>
  <si>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</si>
  <si>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</si>
  <si>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</si>
  <si>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</si>
  <si>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</si>
  <si>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OST</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</si>
  <si>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</si>
  <si>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</si>
  <si>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</si>
  <si>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</si>
  <si>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</si>
  <si>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</si>
  <si>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</si>
  <si>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</si>
  <si>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</si>
  <si>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</si>
  <si>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</si>
  <si>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</si>
  <si>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</si>
  <si>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</si>
  <si>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</si>
  <si>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</si>
  <si>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</si>
  <si>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</si>
  <si>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</si>
  <si>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</si>
  <si>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</si>
  <si>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</si>
  <si>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</si>
  <si>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</si>
  <si>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</si>
  <si>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</si>
  <si>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</si>
  <si>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</si>
  <si>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</si>
  <si>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</si>
  <si>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</si>
  <si>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</si>
  <si>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</si>
  <si>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</si>
  <si>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</si>
  <si>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</si>
  <si>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</si>
  <si>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</si>
  <si>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</si>
  <si>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</si>
  <si>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</si>
  <si>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</si>
  <si>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</si>
  <si>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</si>
  <si>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</si>
  <si>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</si>
  <si>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</si>
  <si>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</si>
  <si>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</si>
  <si>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</si>
  <si>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</si>
  <si>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</si>
  <si>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</si>
  <si>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</si>
  <si>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</si>
  <si>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</si>
  <si>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</si>
  <si>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</si>
  <si>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</si>
  <si>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</si>
  <si>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</si>
  <si>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</si>
  <si>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</si>
  <si>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</si>
  <si>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</si>
  <si>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</si>
  <si>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</si>
  <si>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</si>
  <si>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</si>
  <si>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</si>
  <si>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</si>
  <si>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</si>
  <si>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</si>
  <si>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</si>
  <si>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</si>
  <si>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</si>
  <si>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</si>
  <si>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</si>
  <si>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</si>
  <si>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</si>
  <si>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</si>
  <si>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</si>
  <si>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</si>
  <si>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</si>
  <si>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</si>
  <si>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</si>
  <si>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</si>
  <si>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</si>
  <si>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</si>
  <si>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</si>
  <si>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</si>
  <si>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</si>
  <si>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</si>
  <si>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</si>
  <si>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</si>
  <si>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</si>
  <si>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</si>
  <si>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</si>
  <si>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</si>
  <si>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</si>
  <si>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</si>
  <si>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</si>
  <si>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</si>
  <si>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</si>
  <si>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</si>
  <si>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</si>
  <si>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</si>
  <si>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</si>
  <si>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</si>
  <si>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</si>
  <si>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</si>
  <si>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</si>
  <si>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</si>
  <si>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</si>
  <si>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</si>
  <si>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</si>
  <si>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</si>
  <si>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</si>
  <si>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</si>
  <si>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</si>
  <si>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</si>
  <si>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</si>
  <si>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</si>
  <si>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</si>
  <si>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</si>
  <si>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</si>
  <si>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</si>
  <si>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</si>
  <si>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</si>
  <si>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</si>
  <si>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</si>
  <si>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</si>
  <si>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</si>
  <si>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</si>
  <si>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</si>
  <si>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</si>
  <si>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</si>
  <si>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</si>
  <si>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</si>
  <si>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</si>
  <si>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</si>
  <si>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</si>
  <si>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</si>
  <si>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</si>
  <si>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</si>
  <si>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</si>
  <si>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</si>
  <si>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</si>
  <si>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</si>
  <si>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</si>
  <si>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</si>
  <si>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</si>
  <si>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</si>
  <si>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</si>
  <si>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</si>
  <si>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</si>
  <si>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</si>
  <si>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</si>
  <si>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</si>
  <si>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</si>
  <si>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</si>
  <si>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</si>
  <si>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</si>
  <si>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VYSSPA Sports Technology s.r.o.</t>
  </si>
  <si>
    <t>27967638</t>
  </si>
  <si>
    <t>CZ27967638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</si>
</sst>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7">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color rgb="FF800080"/>
      <name val="Trebuchet MS"/>
    </font>
    <font>
      <sz val="8"/>
      <color rgb="FF0000A8"/>
      <name val="Trebuchet MS"/>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7"/>
      <color rgb="FF969696"/>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5" fillId="0" borderId="0" applyNumberFormat="0" applyFill="0" applyBorder="0" applyAlignment="0" applyProtection="0"/>
  </cellStyleXfs>
  <cellXfs count="402">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pplyProtection="1">
      <alignment horizontal="center" vertical="center"/>
      <protection locked="0"/>
    </xf>
    <xf numFmtId="0" fontId="12" fillId="2" borderId="0" xfId="0" applyFont="1" applyFill="1" applyAlignment="1" applyProtection="1">
      <alignment horizontal="left" vertical="center"/>
    </xf>
    <xf numFmtId="0" fontId="13" fillId="2" borderId="0" xfId="0" applyFont="1" applyFill="1" applyAlignment="1" applyProtection="1">
      <alignment vertical="center"/>
    </xf>
    <xf numFmtId="0" fontId="14" fillId="2" borderId="0" xfId="0" applyFont="1" applyFill="1" applyAlignment="1" applyProtection="1">
      <alignment horizontal="left" vertical="center"/>
    </xf>
    <xf numFmtId="0" fontId="15" fillId="2" borderId="0" xfId="1" applyFont="1" applyFill="1" applyAlignment="1" applyProtection="1">
      <alignment vertical="center"/>
    </xf>
    <xf numFmtId="0" fontId="45" fillId="2" borderId="0" xfId="1" applyFill="1"/>
    <xf numFmtId="0" fontId="0" fillId="2" borderId="0" xfId="0" applyFill="1"/>
    <xf numFmtId="0" fontId="12" fillId="2"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6" fillId="0" borderId="0" xfId="0" applyFont="1" applyBorder="1" applyAlignment="1" applyProtection="1">
      <alignment horizontal="left" vertical="center"/>
    </xf>
    <xf numFmtId="0" fontId="0" fillId="0" borderId="6" xfId="0" applyBorder="1" applyProtection="1"/>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9" fillId="0" borderId="0" xfId="0" applyFont="1" applyBorder="1" applyAlignment="1" applyProtection="1">
      <alignment horizontal="left" vertical="center"/>
    </xf>
    <xf numFmtId="0" fontId="2" fillId="3" borderId="0" xfId="0" applyFont="1" applyFill="1" applyBorder="1" applyAlignment="1" applyProtection="1">
      <alignment horizontal="left" vertical="center"/>
      <protection locked="0"/>
    </xf>
    <xf numFmtId="0" fontId="2" fillId="0" borderId="0" xfId="0" applyFont="1" applyBorder="1" applyAlignment="1" applyProtection="1">
      <alignment horizontal="left" vertical="top"/>
    </xf>
    <xf numFmtId="49" fontId="2" fillId="3"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1"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4" borderId="0" xfId="0" applyFont="1" applyFill="1" applyBorder="1" applyAlignment="1" applyProtection="1">
      <alignment vertical="center"/>
    </xf>
    <xf numFmtId="0" fontId="3" fillId="4" borderId="9" xfId="0" applyFont="1" applyFill="1" applyBorder="1" applyAlignment="1" applyProtection="1">
      <alignment horizontal="left" vertical="center"/>
    </xf>
    <xf numFmtId="0" fontId="0" fillId="4" borderId="10" xfId="0" applyFont="1" applyFill="1" applyBorder="1" applyAlignment="1" applyProtection="1">
      <alignment vertical="center"/>
    </xf>
    <xf numFmtId="0" fontId="3" fillId="4" borderId="10" xfId="0" applyFont="1" applyFill="1" applyBorder="1" applyAlignment="1" applyProtection="1">
      <alignment horizontal="center" vertical="center"/>
    </xf>
    <xf numFmtId="0" fontId="0" fillId="4"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6"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9"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2"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5" borderId="10" xfId="0" applyFont="1" applyFill="1" applyBorder="1" applyAlignment="1" applyProtection="1">
      <alignment vertical="center"/>
    </xf>
    <xf numFmtId="0" fontId="2" fillId="5" borderId="11" xfId="0" applyFont="1" applyFill="1" applyBorder="1" applyAlignment="1" applyProtection="1">
      <alignment horizontal="center" vertical="center"/>
    </xf>
    <xf numFmtId="0" fontId="19" fillId="0" borderId="20" xfId="0" applyFont="1" applyBorder="1" applyAlignment="1" applyProtection="1">
      <alignment horizontal="center" vertical="center" wrapText="1"/>
    </xf>
    <xf numFmtId="0" fontId="19" fillId="0" borderId="21"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0" fontId="3" fillId="0" borderId="0" xfId="0" applyFont="1" applyAlignment="1" applyProtection="1">
      <alignment horizontal="center" vertical="center"/>
    </xf>
    <xf numFmtId="4" fontId="23" fillId="0" borderId="18" xfId="0" applyNumberFormat="1" applyFont="1" applyBorder="1" applyAlignment="1" applyProtection="1">
      <alignment vertical="center"/>
    </xf>
    <xf numFmtId="4" fontId="23" fillId="0" borderId="0" xfId="0" applyNumberFormat="1" applyFont="1" applyBorder="1" applyAlignment="1" applyProtection="1">
      <alignment vertical="center"/>
    </xf>
    <xf numFmtId="166" fontId="23" fillId="0" borderId="0" xfId="0" applyNumberFormat="1" applyFont="1" applyBorder="1" applyAlignment="1" applyProtection="1">
      <alignment vertical="center"/>
    </xf>
    <xf numFmtId="4" fontId="23" fillId="0" borderId="19" xfId="0" applyNumberFormat="1" applyFont="1" applyBorder="1" applyAlignment="1" applyProtection="1">
      <alignment vertical="center"/>
    </xf>
    <xf numFmtId="0" fontId="3"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4" fillId="0" borderId="5"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horizontal="center" vertical="center"/>
    </xf>
    <xf numFmtId="0" fontId="4" fillId="0" borderId="5" xfId="0" applyFont="1" applyBorder="1" applyAlignment="1">
      <alignment vertical="center"/>
    </xf>
    <xf numFmtId="4" fontId="30" fillId="0" borderId="18"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9" xfId="0" applyNumberFormat="1" applyFont="1" applyBorder="1" applyAlignment="1" applyProtection="1">
      <alignment vertical="center"/>
    </xf>
    <xf numFmtId="0" fontId="4" fillId="0" borderId="0" xfId="0" applyFont="1" applyAlignment="1">
      <alignment horizontal="left" vertical="center"/>
    </xf>
    <xf numFmtId="4" fontId="30" fillId="0" borderId="23" xfId="0" applyNumberFormat="1" applyFont="1" applyBorder="1" applyAlignment="1" applyProtection="1">
      <alignment vertical="center"/>
    </xf>
    <xf numFmtId="4" fontId="30" fillId="0" borderId="24" xfId="0" applyNumberFormat="1" applyFont="1" applyBorder="1" applyAlignment="1" applyProtection="1">
      <alignment vertical="center"/>
    </xf>
    <xf numFmtId="166" fontId="30" fillId="0" borderId="24" xfId="0" applyNumberFormat="1" applyFont="1" applyBorder="1" applyAlignment="1" applyProtection="1">
      <alignment vertical="center"/>
    </xf>
    <xf numFmtId="4" fontId="30" fillId="0" borderId="25" xfId="0" applyNumberFormat="1" applyFont="1" applyBorder="1" applyAlignment="1" applyProtection="1">
      <alignment vertical="center"/>
    </xf>
    <xf numFmtId="0" fontId="0" fillId="0" borderId="0" xfId="0" applyProtection="1">
      <protection locked="0"/>
    </xf>
    <xf numFmtId="0" fontId="13" fillId="2" borderId="0" xfId="0" applyFont="1" applyFill="1" applyAlignment="1">
      <alignment vertical="center"/>
    </xf>
    <xf numFmtId="0" fontId="14" fillId="2" borderId="0" xfId="0" applyFont="1" applyFill="1" applyAlignment="1">
      <alignment horizontal="left" vertical="center"/>
    </xf>
    <xf numFmtId="0" fontId="31" fillId="2" borderId="0" xfId="1" applyFont="1" applyFill="1" applyAlignment="1">
      <alignment vertical="center"/>
    </xf>
    <xf numFmtId="0" fontId="13" fillId="2"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9"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19" fillId="0" borderId="0" xfId="0" applyFont="1" applyBorder="1" applyAlignment="1" applyProtection="1">
      <alignment horizontal="left" vertical="top"/>
      <protection locked="0"/>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1" fillId="0" borderId="0" xfId="0" applyFont="1" applyBorder="1" applyAlignment="1" applyProtection="1">
      <alignment horizontal="left" vertical="center"/>
    </xf>
    <xf numFmtId="4" fontId="24"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3" fillId="5" borderId="10" xfId="0" applyFont="1" applyFill="1" applyBorder="1" applyAlignment="1" applyProtection="1">
      <alignment horizontal="right" vertical="center"/>
    </xf>
    <xf numFmtId="0" fontId="3" fillId="5" borderId="10" xfId="0" applyFont="1" applyFill="1" applyBorder="1" applyAlignment="1" applyProtection="1">
      <alignment horizontal="center" vertical="center"/>
    </xf>
    <xf numFmtId="0" fontId="0" fillId="5" borderId="10" xfId="0" applyFont="1" applyFill="1" applyBorder="1" applyAlignment="1" applyProtection="1">
      <alignment vertical="center"/>
      <protection locked="0"/>
    </xf>
    <xf numFmtId="4" fontId="3" fillId="5" borderId="10" xfId="0" applyNumberFormat="1" applyFont="1" applyFill="1" applyBorder="1" applyAlignment="1" applyProtection="1">
      <alignment vertical="center"/>
    </xf>
    <xf numFmtId="0" fontId="0" fillId="5"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5" borderId="0" xfId="0" applyFont="1" applyFill="1" applyBorder="1" applyAlignment="1" applyProtection="1">
      <alignment horizontal="left" vertical="center"/>
    </xf>
    <xf numFmtId="0" fontId="0" fillId="5" borderId="0" xfId="0" applyFont="1" applyFill="1" applyBorder="1" applyAlignment="1" applyProtection="1">
      <alignment vertical="center"/>
      <protection locked="0"/>
    </xf>
    <xf numFmtId="0" fontId="2" fillId="5" borderId="0" xfId="0" applyFont="1" applyFill="1" applyBorder="1" applyAlignment="1" applyProtection="1">
      <alignment horizontal="right" vertical="center"/>
    </xf>
    <xf numFmtId="0" fontId="0" fillId="5" borderId="6" xfId="0" applyFont="1" applyFill="1" applyBorder="1" applyAlignment="1" applyProtection="1">
      <alignment vertical="center"/>
    </xf>
    <xf numFmtId="0" fontId="32"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19"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4" fillId="0" borderId="0" xfId="0" applyNumberFormat="1" applyFont="1" applyAlignment="1" applyProtection="1"/>
    <xf numFmtId="166" fontId="33" fillId="0" borderId="16" xfId="0" applyNumberFormat="1" applyFont="1" applyBorder="1" applyAlignment="1" applyProtection="1"/>
    <xf numFmtId="166" fontId="33" fillId="0" borderId="17" xfId="0" applyNumberFormat="1" applyFont="1" applyBorder="1" applyAlignment="1" applyProtection="1"/>
    <xf numFmtId="4" fontId="34"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3"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3"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18"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37" fillId="0" borderId="28" xfId="0" applyFont="1" applyBorder="1" applyAlignment="1" applyProtection="1">
      <alignment horizontal="center" vertical="center"/>
    </xf>
    <xf numFmtId="49" fontId="37" fillId="0" borderId="28" xfId="0" applyNumberFormat="1" applyFont="1" applyBorder="1" applyAlignment="1" applyProtection="1">
      <alignment horizontal="left" vertical="center" wrapText="1"/>
    </xf>
    <xf numFmtId="0" fontId="37" fillId="0" borderId="28" xfId="0" applyFont="1" applyBorder="1" applyAlignment="1" applyProtection="1">
      <alignment horizontal="left" vertical="center" wrapText="1"/>
    </xf>
    <xf numFmtId="0" fontId="37" fillId="0" borderId="28" xfId="0" applyFont="1" applyBorder="1" applyAlignment="1" applyProtection="1">
      <alignment horizontal="center" vertical="center" wrapText="1"/>
    </xf>
    <xf numFmtId="167" fontId="37" fillId="0" borderId="28" xfId="0" applyNumberFormat="1" applyFont="1" applyBorder="1" applyAlignment="1" applyProtection="1">
      <alignment vertical="center"/>
    </xf>
    <xf numFmtId="4" fontId="37" fillId="3" borderId="28" xfId="0" applyNumberFormat="1" applyFont="1" applyFill="1" applyBorder="1" applyAlignment="1" applyProtection="1">
      <alignment vertical="center"/>
      <protection locked="0"/>
    </xf>
    <xf numFmtId="4" fontId="37" fillId="0" borderId="28" xfId="0" applyNumberFormat="1" applyFont="1" applyBorder="1" applyAlignment="1" applyProtection="1">
      <alignment vertical="center"/>
    </xf>
    <xf numFmtId="0" fontId="37" fillId="0" borderId="5" xfId="0" applyFont="1" applyBorder="1" applyAlignment="1">
      <alignment vertical="center"/>
    </xf>
    <xf numFmtId="0" fontId="37" fillId="3" borderId="28"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37"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5" xfId="0" applyFont="1" applyBorder="1" applyAlignment="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1" fillId="0" borderId="0" xfId="0" applyFont="1" applyAlignment="1">
      <alignment horizontal="left" vertical="center"/>
    </xf>
    <xf numFmtId="0" fontId="1" fillId="0" borderId="24" xfId="0" applyFont="1" applyBorder="1" applyAlignment="1" applyProtection="1">
      <alignment horizontal="center" vertical="center"/>
    </xf>
    <xf numFmtId="0" fontId="0" fillId="0" borderId="0" xfId="0" applyAlignment="1" applyProtection="1">
      <alignment vertical="top"/>
      <protection locked="0"/>
    </xf>
    <xf numFmtId="0" fontId="38" fillId="0" borderId="29" xfId="0" applyFont="1" applyBorder="1" applyAlignment="1" applyProtection="1">
      <alignment vertical="center" wrapText="1"/>
      <protection locked="0"/>
    </xf>
    <xf numFmtId="0" fontId="38" fillId="0" borderId="30" xfId="0" applyFont="1" applyBorder="1" applyAlignment="1" applyProtection="1">
      <alignment vertical="center" wrapText="1"/>
      <protection locked="0"/>
    </xf>
    <xf numFmtId="0" fontId="38" fillId="0" borderId="31" xfId="0" applyFont="1" applyBorder="1" applyAlignment="1" applyProtection="1">
      <alignment vertical="center" wrapText="1"/>
      <protection locked="0"/>
    </xf>
    <xf numFmtId="0" fontId="38" fillId="0" borderId="32" xfId="0" applyFont="1" applyBorder="1" applyAlignment="1" applyProtection="1">
      <alignment horizontal="center" vertical="center" wrapText="1"/>
      <protection locked="0"/>
    </xf>
    <xf numFmtId="0" fontId="38" fillId="0" borderId="33" xfId="0" applyFont="1" applyBorder="1" applyAlignment="1" applyProtection="1">
      <alignment horizontal="center" vertical="center" wrapText="1"/>
      <protection locked="0"/>
    </xf>
    <xf numFmtId="0" fontId="38" fillId="0" borderId="32" xfId="0" applyFont="1" applyBorder="1" applyAlignment="1" applyProtection="1">
      <alignment vertical="center" wrapText="1"/>
      <protection locked="0"/>
    </xf>
    <xf numFmtId="0" fontId="38" fillId="0" borderId="33" xfId="0" applyFont="1" applyBorder="1" applyAlignment="1" applyProtection="1">
      <alignment vertical="center" wrapText="1"/>
      <protection locked="0"/>
    </xf>
    <xf numFmtId="0" fontId="40" fillId="0" borderId="1" xfId="0" applyFont="1" applyBorder="1" applyAlignment="1" applyProtection="1">
      <alignment horizontal="left" vertical="center" wrapText="1"/>
      <protection locked="0"/>
    </xf>
    <xf numFmtId="0" fontId="41" fillId="0" borderId="1" xfId="0" applyFont="1" applyBorder="1" applyAlignment="1" applyProtection="1">
      <alignment horizontal="left" vertical="center" wrapText="1"/>
      <protection locked="0"/>
    </xf>
    <xf numFmtId="0" fontId="41" fillId="0" borderId="32" xfId="0" applyFont="1" applyBorder="1" applyAlignment="1" applyProtection="1">
      <alignment vertical="center" wrapText="1"/>
      <protection locked="0"/>
    </xf>
    <xf numFmtId="0" fontId="41" fillId="0" borderId="1" xfId="0" applyFont="1" applyBorder="1" applyAlignment="1" applyProtection="1">
      <alignment vertical="center" wrapText="1"/>
      <protection locked="0"/>
    </xf>
    <xf numFmtId="0" fontId="41" fillId="0" borderId="1" xfId="0" applyFont="1" applyBorder="1" applyAlignment="1" applyProtection="1">
      <alignment vertical="center"/>
      <protection locked="0"/>
    </xf>
    <xf numFmtId="0" fontId="41" fillId="0" borderId="1" xfId="0" applyFont="1" applyBorder="1" applyAlignment="1" applyProtection="1">
      <alignment horizontal="left" vertical="center"/>
      <protection locked="0"/>
    </xf>
    <xf numFmtId="49" fontId="41" fillId="0" borderId="1" xfId="0" applyNumberFormat="1" applyFont="1" applyBorder="1" applyAlignment="1" applyProtection="1">
      <alignment vertical="center" wrapText="1"/>
      <protection locked="0"/>
    </xf>
    <xf numFmtId="0" fontId="38" fillId="0" borderId="35" xfId="0" applyFont="1" applyBorder="1" applyAlignment="1" applyProtection="1">
      <alignment vertical="center" wrapText="1"/>
      <protection locked="0"/>
    </xf>
    <xf numFmtId="0" fontId="42" fillId="0" borderId="34" xfId="0" applyFont="1" applyBorder="1" applyAlignment="1" applyProtection="1">
      <alignment vertical="center" wrapText="1"/>
      <protection locked="0"/>
    </xf>
    <xf numFmtId="0" fontId="38" fillId="0" borderId="36" xfId="0" applyFont="1" applyBorder="1" applyAlignment="1" applyProtection="1">
      <alignment vertical="center" wrapText="1"/>
      <protection locked="0"/>
    </xf>
    <xf numFmtId="0" fontId="38" fillId="0" borderId="1" xfId="0" applyFont="1" applyBorder="1" applyAlignment="1" applyProtection="1">
      <alignment vertical="top"/>
      <protection locked="0"/>
    </xf>
    <xf numFmtId="0" fontId="38" fillId="0" borderId="0" xfId="0" applyFont="1" applyAlignment="1" applyProtection="1">
      <alignment vertical="top"/>
      <protection locked="0"/>
    </xf>
    <xf numFmtId="0" fontId="38" fillId="0" borderId="29" xfId="0" applyFont="1" applyBorder="1" applyAlignment="1" applyProtection="1">
      <alignment horizontal="left" vertical="center"/>
      <protection locked="0"/>
    </xf>
    <xf numFmtId="0" fontId="38" fillId="0" borderId="30" xfId="0" applyFont="1" applyBorder="1" applyAlignment="1" applyProtection="1">
      <alignment horizontal="left" vertical="center"/>
      <protection locked="0"/>
    </xf>
    <xf numFmtId="0" fontId="38" fillId="0" borderId="31" xfId="0" applyFont="1" applyBorder="1" applyAlignment="1" applyProtection="1">
      <alignment horizontal="left" vertical="center"/>
      <protection locked="0"/>
    </xf>
    <xf numFmtId="0" fontId="38" fillId="0" borderId="32" xfId="0" applyFont="1" applyBorder="1" applyAlignment="1" applyProtection="1">
      <alignment horizontal="left" vertical="center"/>
      <protection locked="0"/>
    </xf>
    <xf numFmtId="0" fontId="38" fillId="0" borderId="33"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3" fillId="0" borderId="0" xfId="0" applyFont="1" applyAlignment="1" applyProtection="1">
      <alignment horizontal="left" vertical="center"/>
      <protection locked="0"/>
    </xf>
    <xf numFmtId="0" fontId="40" fillId="0" borderId="34" xfId="0" applyFont="1" applyBorder="1" applyAlignment="1" applyProtection="1">
      <alignment horizontal="left" vertical="center"/>
      <protection locked="0"/>
    </xf>
    <xf numFmtId="0" fontId="40" fillId="0" borderId="34" xfId="0" applyFont="1" applyBorder="1" applyAlignment="1" applyProtection="1">
      <alignment horizontal="center" vertical="center"/>
      <protection locked="0"/>
    </xf>
    <xf numFmtId="0" fontId="43" fillId="0" borderId="34"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41" fillId="0" borderId="1" xfId="0" applyFont="1" applyBorder="1" applyAlignment="1" applyProtection="1">
      <alignment horizontal="center" vertical="center"/>
      <protection locked="0"/>
    </xf>
    <xf numFmtId="0" fontId="41" fillId="0" borderId="32" xfId="0" applyFont="1" applyBorder="1" applyAlignment="1" applyProtection="1">
      <alignment horizontal="left" vertical="center"/>
      <protection locked="0"/>
    </xf>
    <xf numFmtId="0" fontId="41" fillId="0" borderId="1" xfId="0" applyFont="1" applyFill="1" applyBorder="1" applyAlignment="1" applyProtection="1">
      <alignment horizontal="left" vertical="center"/>
      <protection locked="0"/>
    </xf>
    <xf numFmtId="0" fontId="41" fillId="0" borderId="1" xfId="0" applyFont="1" applyFill="1" applyBorder="1" applyAlignment="1" applyProtection="1">
      <alignment horizontal="center" vertical="center"/>
      <protection locked="0"/>
    </xf>
    <xf numFmtId="0" fontId="38" fillId="0" borderId="35" xfId="0" applyFont="1" applyBorder="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38" fillId="0" borderId="36" xfId="0" applyFont="1" applyBorder="1" applyAlignment="1" applyProtection="1">
      <alignment horizontal="left" vertical="center"/>
      <protection locked="0"/>
    </xf>
    <xf numFmtId="0" fontId="38" fillId="0" borderId="1"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center"/>
      <protection locked="0"/>
    </xf>
    <xf numFmtId="0" fontId="41" fillId="0" borderId="34" xfId="0" applyFont="1" applyBorder="1" applyAlignment="1" applyProtection="1">
      <alignment horizontal="left" vertical="center"/>
      <protection locked="0"/>
    </xf>
    <xf numFmtId="0" fontId="38" fillId="0" borderId="1" xfId="0" applyFont="1" applyBorder="1" applyAlignment="1" applyProtection="1">
      <alignment horizontal="left" vertical="center" wrapText="1"/>
      <protection locked="0"/>
    </xf>
    <xf numFmtId="0" fontId="41" fillId="0" borderId="1" xfId="0" applyFont="1" applyBorder="1" applyAlignment="1" applyProtection="1">
      <alignment horizontal="center" vertical="center" wrapText="1"/>
      <protection locked="0"/>
    </xf>
    <xf numFmtId="0" fontId="38" fillId="0" borderId="29" xfId="0" applyFont="1" applyBorder="1" applyAlignment="1" applyProtection="1">
      <alignment horizontal="left" vertical="center" wrapText="1"/>
      <protection locked="0"/>
    </xf>
    <xf numFmtId="0" fontId="38" fillId="0" borderId="30" xfId="0" applyFont="1" applyBorder="1" applyAlignment="1" applyProtection="1">
      <alignment horizontal="left" vertical="center" wrapText="1"/>
      <protection locked="0"/>
    </xf>
    <xf numFmtId="0" fontId="38" fillId="0" borderId="31" xfId="0" applyFont="1" applyBorder="1" applyAlignment="1" applyProtection="1">
      <alignment horizontal="left" vertical="center" wrapText="1"/>
      <protection locked="0"/>
    </xf>
    <xf numFmtId="0" fontId="38" fillId="0" borderId="32" xfId="0" applyFont="1" applyBorder="1" applyAlignment="1" applyProtection="1">
      <alignment horizontal="left" vertical="center" wrapText="1"/>
      <protection locked="0"/>
    </xf>
    <xf numFmtId="0" fontId="38" fillId="0" borderId="33" xfId="0" applyFont="1" applyBorder="1" applyAlignment="1" applyProtection="1">
      <alignment horizontal="left" vertical="center" wrapText="1"/>
      <protection locked="0"/>
    </xf>
    <xf numFmtId="0" fontId="43" fillId="0" borderId="32"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wrapText="1"/>
      <protection locked="0"/>
    </xf>
    <xf numFmtId="0" fontId="41" fillId="0" borderId="32"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protection locked="0"/>
    </xf>
    <xf numFmtId="0" fontId="41" fillId="0" borderId="35" xfId="0" applyFont="1" applyBorder="1" applyAlignment="1" applyProtection="1">
      <alignment horizontal="left" vertical="center" wrapText="1"/>
      <protection locked="0"/>
    </xf>
    <xf numFmtId="0" fontId="41" fillId="0" borderId="34" xfId="0" applyFont="1" applyBorder="1" applyAlignment="1" applyProtection="1">
      <alignment horizontal="left" vertical="center" wrapText="1"/>
      <protection locked="0"/>
    </xf>
    <xf numFmtId="0" fontId="41" fillId="0" borderId="36" xfId="0" applyFont="1" applyBorder="1" applyAlignment="1" applyProtection="1">
      <alignment horizontal="left" vertical="center" wrapText="1"/>
      <protection locked="0"/>
    </xf>
    <xf numFmtId="0" fontId="41" fillId="0" borderId="1" xfId="0" applyFont="1" applyBorder="1" applyAlignment="1" applyProtection="1">
      <alignment horizontal="left" vertical="top"/>
      <protection locked="0"/>
    </xf>
    <xf numFmtId="0" fontId="41" fillId="0" borderId="1" xfId="0" applyFont="1" applyBorder="1" applyAlignment="1" applyProtection="1">
      <alignment horizontal="center" vertical="top"/>
      <protection locked="0"/>
    </xf>
    <xf numFmtId="0" fontId="41" fillId="0" borderId="35" xfId="0" applyFont="1" applyBorder="1" applyAlignment="1" applyProtection="1">
      <alignment horizontal="left" vertical="center"/>
      <protection locked="0"/>
    </xf>
    <xf numFmtId="0" fontId="41" fillId="0" borderId="36" xfId="0" applyFont="1" applyBorder="1" applyAlignment="1" applyProtection="1">
      <alignment horizontal="left" vertical="center"/>
      <protection locked="0"/>
    </xf>
    <xf numFmtId="0" fontId="43" fillId="0" borderId="0" xfId="0" applyFont="1" applyAlignment="1" applyProtection="1">
      <alignment vertical="center"/>
      <protection locked="0"/>
    </xf>
    <xf numFmtId="0" fontId="40" fillId="0" borderId="1" xfId="0" applyFont="1" applyBorder="1" applyAlignment="1" applyProtection="1">
      <alignment vertical="center"/>
      <protection locked="0"/>
    </xf>
    <xf numFmtId="0" fontId="43" fillId="0" borderId="34" xfId="0" applyFont="1" applyBorder="1" applyAlignment="1" applyProtection="1">
      <alignment vertical="center"/>
      <protection locked="0"/>
    </xf>
    <xf numFmtId="0" fontId="40"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1"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0" fillId="0" borderId="34" xfId="0" applyFont="1" applyBorder="1" applyAlignment="1" applyProtection="1">
      <alignment horizontal="left"/>
      <protection locked="0"/>
    </xf>
    <xf numFmtId="0" fontId="43" fillId="0" borderId="34" xfId="0" applyFont="1" applyBorder="1" applyAlignment="1" applyProtection="1">
      <protection locked="0"/>
    </xf>
    <xf numFmtId="0" fontId="38" fillId="0" borderId="32" xfId="0" applyFont="1" applyBorder="1" applyAlignment="1" applyProtection="1">
      <alignment vertical="top"/>
      <protection locked="0"/>
    </xf>
    <xf numFmtId="0" fontId="38" fillId="0" borderId="33" xfId="0" applyFont="1" applyBorder="1" applyAlignment="1" applyProtection="1">
      <alignment vertical="top"/>
      <protection locked="0"/>
    </xf>
    <xf numFmtId="0" fontId="38" fillId="0" borderId="1" xfId="0" applyFont="1" applyBorder="1" applyAlignment="1" applyProtection="1">
      <alignment horizontal="center" vertical="center"/>
      <protection locked="0"/>
    </xf>
    <xf numFmtId="0" fontId="38" fillId="0" borderId="1" xfId="0" applyFont="1" applyBorder="1" applyAlignment="1" applyProtection="1">
      <alignment horizontal="left" vertical="top"/>
      <protection locked="0"/>
    </xf>
    <xf numFmtId="0" fontId="38" fillId="0" borderId="35" xfId="0" applyFont="1" applyBorder="1" applyAlignment="1" applyProtection="1">
      <alignment vertical="top"/>
      <protection locked="0"/>
    </xf>
    <xf numFmtId="0" fontId="38" fillId="0" borderId="34" xfId="0" applyFont="1" applyBorder="1" applyAlignment="1" applyProtection="1">
      <alignment vertical="top"/>
      <protection locked="0"/>
    </xf>
    <xf numFmtId="0" fontId="38" fillId="0" borderId="36" xfId="0" applyFont="1" applyBorder="1" applyAlignment="1" applyProtection="1">
      <alignment vertical="top"/>
      <protection locked="0"/>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3" fillId="0" borderId="15" xfId="0" applyFont="1" applyBorder="1" applyAlignment="1">
      <alignment horizontal="center" vertical="center"/>
    </xf>
    <xf numFmtId="0" fontId="23"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5" borderId="9" xfId="0" applyFont="1" applyFill="1" applyBorder="1" applyAlignment="1" applyProtection="1">
      <alignment horizontal="center" vertical="center"/>
    </xf>
    <xf numFmtId="0" fontId="2" fillId="5" borderId="10" xfId="0" applyFont="1" applyFill="1" applyBorder="1" applyAlignment="1" applyProtection="1">
      <alignment horizontal="left" vertical="center"/>
    </xf>
    <xf numFmtId="0" fontId="2" fillId="5" borderId="10" xfId="0" applyFont="1" applyFill="1" applyBorder="1" applyAlignment="1" applyProtection="1">
      <alignment horizontal="center" vertical="center"/>
    </xf>
    <xf numFmtId="0" fontId="2" fillId="5" borderId="10" xfId="0" applyFont="1" applyFill="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20" fillId="0" borderId="0" xfId="0" applyNumberFormat="1" applyFont="1" applyBorder="1" applyAlignment="1" applyProtection="1">
      <alignment vertical="center"/>
    </xf>
    <xf numFmtId="0" fontId="3" fillId="4" borderId="10" xfId="0" applyFont="1" applyFill="1" applyBorder="1" applyAlignment="1" applyProtection="1">
      <alignment horizontal="left" vertical="center"/>
    </xf>
    <xf numFmtId="0" fontId="0" fillId="4" borderId="10" xfId="0" applyFont="1" applyFill="1" applyBorder="1" applyAlignment="1" applyProtection="1">
      <alignment vertical="center"/>
    </xf>
    <xf numFmtId="4" fontId="3" fillId="4" borderId="10" xfId="0" applyNumberFormat="1" applyFont="1" applyFill="1" applyBorder="1" applyAlignment="1" applyProtection="1">
      <alignment vertical="center"/>
    </xf>
    <xf numFmtId="0" fontId="0" fillId="4" borderId="11" xfId="0" applyFont="1" applyFill="1" applyBorder="1" applyAlignment="1" applyProtection="1">
      <alignment vertical="center"/>
    </xf>
    <xf numFmtId="0" fontId="20" fillId="0" borderId="0" xfId="0" applyFont="1" applyAlignment="1">
      <alignment horizontal="left" vertical="top" wrapText="1"/>
    </xf>
    <xf numFmtId="0" fontId="20"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3"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1"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0" fontId="0" fillId="0" borderId="0" xfId="0" applyFont="1" applyBorder="1" applyAlignment="1" applyProtection="1">
      <alignment horizontal="left" vertical="center"/>
    </xf>
    <xf numFmtId="0" fontId="19" fillId="0" borderId="0" xfId="0" applyFont="1" applyAlignment="1" applyProtection="1">
      <alignment horizontal="left" vertical="center" wrapText="1"/>
    </xf>
    <xf numFmtId="0" fontId="19" fillId="0" borderId="0" xfId="0" applyFont="1" applyAlignment="1" applyProtection="1">
      <alignment horizontal="left" vertical="center"/>
    </xf>
    <xf numFmtId="0" fontId="0" fillId="0" borderId="0" xfId="0" applyFont="1" applyAlignment="1" applyProtection="1">
      <alignment vertical="center"/>
    </xf>
    <xf numFmtId="0" fontId="31" fillId="2" borderId="0" xfId="1" applyFont="1" applyFill="1" applyAlignment="1">
      <alignment vertical="center"/>
    </xf>
    <xf numFmtId="0" fontId="19" fillId="0" borderId="0" xfId="0" applyFont="1" applyBorder="1" applyAlignment="1" applyProtection="1">
      <alignment horizontal="left" vertical="center" wrapText="1"/>
    </xf>
    <xf numFmtId="0" fontId="19"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41" fillId="0" borderId="1" xfId="0" applyFont="1" applyBorder="1" applyAlignment="1" applyProtection="1">
      <alignment horizontal="left" vertical="center" wrapText="1"/>
      <protection locked="0"/>
    </xf>
    <xf numFmtId="0" fontId="39" fillId="0" borderId="1" xfId="0" applyFont="1" applyBorder="1" applyAlignment="1" applyProtection="1">
      <alignment horizontal="center" vertical="center" wrapText="1"/>
      <protection locked="0"/>
    </xf>
    <xf numFmtId="0" fontId="40" fillId="0" borderId="34" xfId="0" applyFont="1" applyBorder="1" applyAlignment="1" applyProtection="1">
      <alignment horizontal="left" wrapText="1"/>
      <protection locked="0"/>
    </xf>
    <xf numFmtId="0" fontId="41" fillId="0" borderId="1" xfId="0" applyFont="1" applyBorder="1" applyAlignment="1" applyProtection="1">
      <alignment horizontal="left" vertical="center"/>
      <protection locked="0"/>
    </xf>
    <xf numFmtId="49" fontId="41" fillId="0" borderId="1" xfId="0" applyNumberFormat="1" applyFont="1" applyBorder="1" applyAlignment="1" applyProtection="1">
      <alignment horizontal="left" vertical="center" wrapText="1"/>
      <protection locked="0"/>
    </xf>
    <xf numFmtId="0" fontId="39" fillId="0" borderId="1" xfId="0" applyFont="1" applyBorder="1" applyAlignment="1" applyProtection="1">
      <alignment horizontal="center" vertical="center"/>
      <protection locked="0"/>
    </xf>
    <xf numFmtId="0" fontId="40" fillId="0" borderId="34" xfId="0" applyFont="1" applyBorder="1" applyAlignment="1" applyProtection="1">
      <alignment horizontal="left"/>
      <protection locked="0"/>
    </xf>
    <xf numFmtId="0" fontId="41" fillId="0" borderId="1" xfId="0" applyFont="1" applyBorder="1" applyAlignment="1" applyProtection="1">
      <alignment horizontal="left" vertical="top"/>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7"/>
  <sheetViews>
    <sheetView showGridLines="0" tabSelected="1" workbookViewId="0">
      <pane ySplit="1" topLeftCell="A34" activePane="bottomLeft" state="frozen"/>
      <selection pane="bottomLeft" activeCell="AI64" sqref="AI64"/>
    </sheetView>
  </sheetViews>
  <sheetFormatPr defaultRowHeight="13.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6" t="s">
        <v>0</v>
      </c>
      <c r="B1" s="17"/>
      <c r="C1" s="17"/>
      <c r="D1" s="18" t="s">
        <v>1</v>
      </c>
      <c r="E1" s="17"/>
      <c r="F1" s="17"/>
      <c r="G1" s="17"/>
      <c r="H1" s="17"/>
      <c r="I1" s="17"/>
      <c r="J1" s="17"/>
      <c r="K1" s="19" t="s">
        <v>2</v>
      </c>
      <c r="L1" s="19"/>
      <c r="M1" s="19"/>
      <c r="N1" s="19"/>
      <c r="O1" s="19"/>
      <c r="P1" s="19"/>
      <c r="Q1" s="19"/>
      <c r="R1" s="19"/>
      <c r="S1" s="19"/>
      <c r="T1" s="17"/>
      <c r="U1" s="17"/>
      <c r="V1" s="17"/>
      <c r="W1" s="19" t="s">
        <v>3</v>
      </c>
      <c r="X1" s="19"/>
      <c r="Y1" s="19"/>
      <c r="Z1" s="19"/>
      <c r="AA1" s="19"/>
      <c r="AB1" s="19"/>
      <c r="AC1" s="19"/>
      <c r="AD1" s="19"/>
      <c r="AE1" s="19"/>
      <c r="AF1" s="19"/>
      <c r="AG1" s="19"/>
      <c r="AH1" s="19"/>
      <c r="AI1" s="20"/>
      <c r="AJ1" s="21"/>
      <c r="AK1" s="21"/>
      <c r="AL1" s="21"/>
      <c r="AM1" s="21"/>
      <c r="AN1" s="21"/>
      <c r="AO1" s="21"/>
      <c r="AP1" s="21"/>
      <c r="AQ1" s="21"/>
      <c r="AR1" s="21"/>
      <c r="AS1" s="21"/>
      <c r="AT1" s="21"/>
      <c r="AU1" s="21"/>
      <c r="AV1" s="21"/>
      <c r="AW1" s="21"/>
      <c r="AX1" s="21"/>
      <c r="AY1" s="21"/>
      <c r="AZ1" s="21"/>
      <c r="BA1" s="22" t="s">
        <v>4</v>
      </c>
      <c r="BB1" s="22" t="s">
        <v>5</v>
      </c>
      <c r="BC1" s="21"/>
      <c r="BD1" s="21"/>
      <c r="BE1" s="21"/>
      <c r="BF1" s="21"/>
      <c r="BG1" s="21"/>
      <c r="BH1" s="21"/>
      <c r="BI1" s="21"/>
      <c r="BJ1" s="21"/>
      <c r="BK1" s="21"/>
      <c r="BL1" s="21"/>
      <c r="BM1" s="21"/>
      <c r="BN1" s="21"/>
      <c r="BO1" s="21"/>
      <c r="BP1" s="21"/>
      <c r="BQ1" s="21"/>
      <c r="BR1" s="21"/>
      <c r="BT1" s="23" t="s">
        <v>6</v>
      </c>
      <c r="BU1" s="23" t="s">
        <v>6</v>
      </c>
      <c r="BV1" s="23" t="s">
        <v>7</v>
      </c>
    </row>
    <row r="2" spans="1:74" ht="36.950000000000003" customHeight="1">
      <c r="AR2" s="349"/>
      <c r="AS2" s="349"/>
      <c r="AT2" s="349"/>
      <c r="AU2" s="349"/>
      <c r="AV2" s="349"/>
      <c r="AW2" s="349"/>
      <c r="AX2" s="349"/>
      <c r="AY2" s="349"/>
      <c r="AZ2" s="349"/>
      <c r="BA2" s="349"/>
      <c r="BB2" s="349"/>
      <c r="BC2" s="349"/>
      <c r="BD2" s="349"/>
      <c r="BE2" s="349"/>
      <c r="BS2" s="24" t="s">
        <v>8</v>
      </c>
      <c r="BT2" s="24" t="s">
        <v>9</v>
      </c>
    </row>
    <row r="3" spans="1:74" ht="6.95" customHeight="1">
      <c r="B3" s="25"/>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7"/>
      <c r="BS3" s="24" t="s">
        <v>8</v>
      </c>
      <c r="BT3" s="24" t="s">
        <v>10</v>
      </c>
    </row>
    <row r="4" spans="1:74" ht="36.950000000000003" customHeight="1">
      <c r="B4" s="28"/>
      <c r="C4" s="29"/>
      <c r="D4" s="30" t="s">
        <v>11</v>
      </c>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31"/>
      <c r="AS4" s="32" t="s">
        <v>12</v>
      </c>
      <c r="BE4" s="33" t="s">
        <v>13</v>
      </c>
      <c r="BS4" s="24" t="s">
        <v>14</v>
      </c>
    </row>
    <row r="5" spans="1:74" ht="14.45" customHeight="1">
      <c r="B5" s="28"/>
      <c r="C5" s="29"/>
      <c r="D5" s="34" t="s">
        <v>15</v>
      </c>
      <c r="E5" s="29"/>
      <c r="F5" s="29"/>
      <c r="G5" s="29"/>
      <c r="H5" s="29"/>
      <c r="I5" s="29"/>
      <c r="J5" s="29"/>
      <c r="K5" s="376" t="s">
        <v>16</v>
      </c>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c r="AN5" s="377"/>
      <c r="AO5" s="377"/>
      <c r="AP5" s="29"/>
      <c r="AQ5" s="31"/>
      <c r="BE5" s="374" t="s">
        <v>17</v>
      </c>
      <c r="BS5" s="24" t="s">
        <v>8</v>
      </c>
    </row>
    <row r="6" spans="1:74" ht="36.950000000000003" customHeight="1">
      <c r="B6" s="28"/>
      <c r="C6" s="29"/>
      <c r="D6" s="36" t="s">
        <v>18</v>
      </c>
      <c r="E6" s="29"/>
      <c r="F6" s="29"/>
      <c r="G6" s="29"/>
      <c r="H6" s="29"/>
      <c r="I6" s="29"/>
      <c r="J6" s="29"/>
      <c r="K6" s="378" t="s">
        <v>19</v>
      </c>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29"/>
      <c r="AQ6" s="31"/>
      <c r="BE6" s="375"/>
      <c r="BS6" s="24" t="s">
        <v>8</v>
      </c>
    </row>
    <row r="7" spans="1:74" ht="14.45" customHeight="1">
      <c r="B7" s="28"/>
      <c r="C7" s="29"/>
      <c r="D7" s="37" t="s">
        <v>20</v>
      </c>
      <c r="E7" s="29"/>
      <c r="F7" s="29"/>
      <c r="G7" s="29"/>
      <c r="H7" s="29"/>
      <c r="I7" s="29"/>
      <c r="J7" s="29"/>
      <c r="K7" s="35" t="s">
        <v>21</v>
      </c>
      <c r="L7" s="29"/>
      <c r="M7" s="29"/>
      <c r="N7" s="29"/>
      <c r="O7" s="29"/>
      <c r="P7" s="29"/>
      <c r="Q7" s="29"/>
      <c r="R7" s="29"/>
      <c r="S7" s="29"/>
      <c r="T7" s="29"/>
      <c r="U7" s="29"/>
      <c r="V7" s="29"/>
      <c r="W7" s="29"/>
      <c r="X7" s="29"/>
      <c r="Y7" s="29"/>
      <c r="Z7" s="29"/>
      <c r="AA7" s="29"/>
      <c r="AB7" s="29"/>
      <c r="AC7" s="29"/>
      <c r="AD7" s="29"/>
      <c r="AE7" s="29"/>
      <c r="AF7" s="29"/>
      <c r="AG7" s="29"/>
      <c r="AH7" s="29"/>
      <c r="AI7" s="29"/>
      <c r="AJ7" s="29"/>
      <c r="AK7" s="37" t="s">
        <v>22</v>
      </c>
      <c r="AL7" s="29"/>
      <c r="AM7" s="29"/>
      <c r="AN7" s="35" t="s">
        <v>23</v>
      </c>
      <c r="AO7" s="29"/>
      <c r="AP7" s="29"/>
      <c r="AQ7" s="31"/>
      <c r="BE7" s="375"/>
      <c r="BS7" s="24" t="s">
        <v>8</v>
      </c>
    </row>
    <row r="8" spans="1:74" ht="14.45" customHeight="1">
      <c r="B8" s="28"/>
      <c r="C8" s="29"/>
      <c r="D8" s="37" t="s">
        <v>24</v>
      </c>
      <c r="E8" s="29"/>
      <c r="F8" s="29"/>
      <c r="G8" s="29"/>
      <c r="H8" s="29"/>
      <c r="I8" s="29"/>
      <c r="J8" s="29"/>
      <c r="K8" s="35" t="s">
        <v>25</v>
      </c>
      <c r="L8" s="29"/>
      <c r="M8" s="29"/>
      <c r="N8" s="29"/>
      <c r="O8" s="29"/>
      <c r="P8" s="29"/>
      <c r="Q8" s="29"/>
      <c r="R8" s="29"/>
      <c r="S8" s="29"/>
      <c r="T8" s="29"/>
      <c r="U8" s="29"/>
      <c r="V8" s="29"/>
      <c r="W8" s="29"/>
      <c r="X8" s="29"/>
      <c r="Y8" s="29"/>
      <c r="Z8" s="29"/>
      <c r="AA8" s="29"/>
      <c r="AB8" s="29"/>
      <c r="AC8" s="29"/>
      <c r="AD8" s="29"/>
      <c r="AE8" s="29"/>
      <c r="AF8" s="29"/>
      <c r="AG8" s="29"/>
      <c r="AH8" s="29"/>
      <c r="AI8" s="29"/>
      <c r="AJ8" s="29"/>
      <c r="AK8" s="37" t="s">
        <v>26</v>
      </c>
      <c r="AL8" s="29"/>
      <c r="AM8" s="29"/>
      <c r="AN8" s="38" t="s">
        <v>27</v>
      </c>
      <c r="AO8" s="29"/>
      <c r="AP8" s="29"/>
      <c r="AQ8" s="31"/>
      <c r="BE8" s="375"/>
      <c r="BS8" s="24" t="s">
        <v>8</v>
      </c>
    </row>
    <row r="9" spans="1:74" ht="29.25" customHeight="1">
      <c r="B9" s="28"/>
      <c r="C9" s="29"/>
      <c r="D9" s="34" t="s">
        <v>28</v>
      </c>
      <c r="E9" s="29"/>
      <c r="F9" s="29"/>
      <c r="G9" s="29"/>
      <c r="H9" s="29"/>
      <c r="I9" s="29"/>
      <c r="J9" s="29"/>
      <c r="K9" s="39" t="s">
        <v>29</v>
      </c>
      <c r="L9" s="29"/>
      <c r="M9" s="29"/>
      <c r="N9" s="29"/>
      <c r="O9" s="29"/>
      <c r="P9" s="29"/>
      <c r="Q9" s="29"/>
      <c r="R9" s="29"/>
      <c r="S9" s="29"/>
      <c r="T9" s="29"/>
      <c r="U9" s="29"/>
      <c r="V9" s="29"/>
      <c r="W9" s="29"/>
      <c r="X9" s="29"/>
      <c r="Y9" s="29"/>
      <c r="Z9" s="29"/>
      <c r="AA9" s="29"/>
      <c r="AB9" s="29"/>
      <c r="AC9" s="29"/>
      <c r="AD9" s="29"/>
      <c r="AE9" s="29"/>
      <c r="AF9" s="29"/>
      <c r="AG9" s="29"/>
      <c r="AH9" s="29"/>
      <c r="AI9" s="29"/>
      <c r="AJ9" s="29"/>
      <c r="AK9" s="34" t="s">
        <v>30</v>
      </c>
      <c r="AL9" s="29"/>
      <c r="AM9" s="29"/>
      <c r="AN9" s="39" t="s">
        <v>31</v>
      </c>
      <c r="AO9" s="29"/>
      <c r="AP9" s="29"/>
      <c r="AQ9" s="31"/>
      <c r="BE9" s="375"/>
      <c r="BS9" s="24" t="s">
        <v>8</v>
      </c>
    </row>
    <row r="10" spans="1:74" ht="14.45" customHeight="1">
      <c r="B10" s="28"/>
      <c r="C10" s="29"/>
      <c r="D10" s="37" t="s">
        <v>32</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37" t="s">
        <v>33</v>
      </c>
      <c r="AL10" s="29"/>
      <c r="AM10" s="29"/>
      <c r="AN10" s="35" t="s">
        <v>34</v>
      </c>
      <c r="AO10" s="29"/>
      <c r="AP10" s="29"/>
      <c r="AQ10" s="31"/>
      <c r="BE10" s="375"/>
      <c r="BS10" s="24" t="s">
        <v>8</v>
      </c>
    </row>
    <row r="11" spans="1:74" ht="18.399999999999999" customHeight="1">
      <c r="B11" s="28"/>
      <c r="C11" s="29"/>
      <c r="D11" s="29"/>
      <c r="E11" s="35" t="s">
        <v>35</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37" t="s">
        <v>36</v>
      </c>
      <c r="AL11" s="29"/>
      <c r="AM11" s="29"/>
      <c r="AN11" s="35" t="s">
        <v>34</v>
      </c>
      <c r="AO11" s="29"/>
      <c r="AP11" s="29"/>
      <c r="AQ11" s="31"/>
      <c r="BE11" s="375"/>
      <c r="BS11" s="24" t="s">
        <v>8</v>
      </c>
    </row>
    <row r="12" spans="1:74" ht="6.95" customHeight="1">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1"/>
      <c r="BE12" s="375"/>
      <c r="BS12" s="24" t="s">
        <v>8</v>
      </c>
    </row>
    <row r="13" spans="1:74" ht="14.45" customHeight="1">
      <c r="B13" s="28"/>
      <c r="C13" s="29"/>
      <c r="D13" s="37" t="s">
        <v>37</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37" t="s">
        <v>33</v>
      </c>
      <c r="AL13" s="29"/>
      <c r="AM13" s="29"/>
      <c r="AN13" s="40" t="s">
        <v>1666</v>
      </c>
      <c r="AO13" s="29"/>
      <c r="AP13" s="29"/>
      <c r="AQ13" s="31"/>
      <c r="BE13" s="375"/>
      <c r="BS13" s="24" t="s">
        <v>8</v>
      </c>
    </row>
    <row r="14" spans="1:74" ht="15">
      <c r="B14" s="28"/>
      <c r="C14" s="29"/>
      <c r="D14" s="29"/>
      <c r="E14" s="379" t="s">
        <v>1665</v>
      </c>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7" t="s">
        <v>36</v>
      </c>
      <c r="AL14" s="29"/>
      <c r="AM14" s="29"/>
      <c r="AN14" s="40" t="s">
        <v>1667</v>
      </c>
      <c r="AO14" s="29"/>
      <c r="AP14" s="29"/>
      <c r="AQ14" s="31"/>
      <c r="BE14" s="375"/>
      <c r="BS14" s="24" t="s">
        <v>8</v>
      </c>
    </row>
    <row r="15" spans="1:74" ht="6.95" customHeight="1">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31"/>
      <c r="BE15" s="375"/>
      <c r="BS15" s="24" t="s">
        <v>6</v>
      </c>
    </row>
    <row r="16" spans="1:74" ht="14.45" customHeight="1">
      <c r="B16" s="28"/>
      <c r="C16" s="29"/>
      <c r="D16" s="37" t="s">
        <v>38</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37" t="s">
        <v>33</v>
      </c>
      <c r="AL16" s="29"/>
      <c r="AM16" s="29"/>
      <c r="AN16" s="35" t="s">
        <v>34</v>
      </c>
      <c r="AO16" s="29"/>
      <c r="AP16" s="29"/>
      <c r="AQ16" s="31"/>
      <c r="BE16" s="375"/>
      <c r="BS16" s="24" t="s">
        <v>6</v>
      </c>
    </row>
    <row r="17" spans="2:71" ht="18.399999999999999" customHeight="1">
      <c r="B17" s="28"/>
      <c r="C17" s="29"/>
      <c r="D17" s="29"/>
      <c r="E17" s="35" t="s">
        <v>39</v>
      </c>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37" t="s">
        <v>36</v>
      </c>
      <c r="AL17" s="29"/>
      <c r="AM17" s="29"/>
      <c r="AN17" s="35" t="s">
        <v>34</v>
      </c>
      <c r="AO17" s="29"/>
      <c r="AP17" s="29"/>
      <c r="AQ17" s="31"/>
      <c r="BE17" s="375"/>
      <c r="BS17" s="24" t="s">
        <v>40</v>
      </c>
    </row>
    <row r="18" spans="2:71" ht="6.95" customHeight="1">
      <c r="B18" s="2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31"/>
      <c r="BE18" s="375"/>
      <c r="BS18" s="24" t="s">
        <v>8</v>
      </c>
    </row>
    <row r="19" spans="2:71" ht="14.45" customHeight="1">
      <c r="B19" s="28"/>
      <c r="C19" s="29"/>
      <c r="D19" s="37" t="s">
        <v>41</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31"/>
      <c r="BE19" s="375"/>
      <c r="BS19" s="24" t="s">
        <v>8</v>
      </c>
    </row>
    <row r="20" spans="2:71" ht="57" customHeight="1">
      <c r="B20" s="28"/>
      <c r="C20" s="29"/>
      <c r="D20" s="29"/>
      <c r="E20" s="381" t="s">
        <v>42</v>
      </c>
      <c r="F20" s="381"/>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1"/>
      <c r="AI20" s="381"/>
      <c r="AJ20" s="381"/>
      <c r="AK20" s="381"/>
      <c r="AL20" s="381"/>
      <c r="AM20" s="381"/>
      <c r="AN20" s="381"/>
      <c r="AO20" s="29"/>
      <c r="AP20" s="29"/>
      <c r="AQ20" s="31"/>
      <c r="BE20" s="375"/>
      <c r="BS20" s="24" t="s">
        <v>6</v>
      </c>
    </row>
    <row r="21" spans="2:71" ht="6.95" customHeight="1">
      <c r="B21" s="2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31"/>
      <c r="BE21" s="375"/>
    </row>
    <row r="22" spans="2:71" ht="6.95" customHeight="1">
      <c r="B22" s="28"/>
      <c r="C22" s="29"/>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29"/>
      <c r="AQ22" s="31"/>
      <c r="BE22" s="375"/>
    </row>
    <row r="23" spans="2:71" s="1" customFormat="1" ht="25.9" customHeight="1">
      <c r="B23" s="42"/>
      <c r="C23" s="43"/>
      <c r="D23" s="44" t="s">
        <v>43</v>
      </c>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382">
        <f>ROUND(AG51,2)</f>
        <v>3939966.04</v>
      </c>
      <c r="AL23" s="383"/>
      <c r="AM23" s="383"/>
      <c r="AN23" s="383"/>
      <c r="AO23" s="383"/>
      <c r="AP23" s="43"/>
      <c r="AQ23" s="46"/>
      <c r="BE23" s="375"/>
    </row>
    <row r="24" spans="2:71" s="1" customFormat="1" ht="6.95" customHeight="1">
      <c r="B24" s="42"/>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6"/>
      <c r="BE24" s="375"/>
    </row>
    <row r="25" spans="2:71" s="1" customFormat="1">
      <c r="B25" s="42"/>
      <c r="C25" s="43"/>
      <c r="D25" s="43"/>
      <c r="E25" s="43"/>
      <c r="F25" s="43"/>
      <c r="G25" s="43"/>
      <c r="H25" s="43"/>
      <c r="I25" s="43"/>
      <c r="J25" s="43"/>
      <c r="K25" s="43"/>
      <c r="L25" s="384" t="s">
        <v>44</v>
      </c>
      <c r="M25" s="384"/>
      <c r="N25" s="384"/>
      <c r="O25" s="384"/>
      <c r="P25" s="43"/>
      <c r="Q25" s="43"/>
      <c r="R25" s="43"/>
      <c r="S25" s="43"/>
      <c r="T25" s="43"/>
      <c r="U25" s="43"/>
      <c r="V25" s="43"/>
      <c r="W25" s="384" t="s">
        <v>45</v>
      </c>
      <c r="X25" s="384"/>
      <c r="Y25" s="384"/>
      <c r="Z25" s="384"/>
      <c r="AA25" s="384"/>
      <c r="AB25" s="384"/>
      <c r="AC25" s="384"/>
      <c r="AD25" s="384"/>
      <c r="AE25" s="384"/>
      <c r="AF25" s="43"/>
      <c r="AG25" s="43"/>
      <c r="AH25" s="43"/>
      <c r="AI25" s="43"/>
      <c r="AJ25" s="43"/>
      <c r="AK25" s="384" t="s">
        <v>46</v>
      </c>
      <c r="AL25" s="384"/>
      <c r="AM25" s="384"/>
      <c r="AN25" s="384"/>
      <c r="AO25" s="384"/>
      <c r="AP25" s="43"/>
      <c r="AQ25" s="46"/>
      <c r="BE25" s="375"/>
    </row>
    <row r="26" spans="2:71" s="2" customFormat="1" ht="14.45" customHeight="1">
      <c r="B26" s="48"/>
      <c r="C26" s="49"/>
      <c r="D26" s="50" t="s">
        <v>47</v>
      </c>
      <c r="E26" s="49"/>
      <c r="F26" s="50" t="s">
        <v>48</v>
      </c>
      <c r="G26" s="49"/>
      <c r="H26" s="49"/>
      <c r="I26" s="49"/>
      <c r="J26" s="49"/>
      <c r="K26" s="49"/>
      <c r="L26" s="367">
        <v>0.21</v>
      </c>
      <c r="M26" s="368"/>
      <c r="N26" s="368"/>
      <c r="O26" s="368"/>
      <c r="P26" s="49"/>
      <c r="Q26" s="49"/>
      <c r="R26" s="49"/>
      <c r="S26" s="49"/>
      <c r="T26" s="49"/>
      <c r="U26" s="49"/>
      <c r="V26" s="49"/>
      <c r="W26" s="369">
        <f>ROUND(AZ51,2)</f>
        <v>3939966.04</v>
      </c>
      <c r="X26" s="368"/>
      <c r="Y26" s="368"/>
      <c r="Z26" s="368"/>
      <c r="AA26" s="368"/>
      <c r="AB26" s="368"/>
      <c r="AC26" s="368"/>
      <c r="AD26" s="368"/>
      <c r="AE26" s="368"/>
      <c r="AF26" s="49"/>
      <c r="AG26" s="49"/>
      <c r="AH26" s="49"/>
      <c r="AI26" s="49"/>
      <c r="AJ26" s="49"/>
      <c r="AK26" s="369">
        <f>ROUND(AV51,2)</f>
        <v>827392.87</v>
      </c>
      <c r="AL26" s="368"/>
      <c r="AM26" s="368"/>
      <c r="AN26" s="368"/>
      <c r="AO26" s="368"/>
      <c r="AP26" s="49"/>
      <c r="AQ26" s="51"/>
      <c r="BE26" s="375"/>
    </row>
    <row r="27" spans="2:71" s="2" customFormat="1" ht="14.45" customHeight="1">
      <c r="B27" s="48"/>
      <c r="C27" s="49"/>
      <c r="D27" s="49"/>
      <c r="E27" s="49"/>
      <c r="F27" s="50" t="s">
        <v>49</v>
      </c>
      <c r="G27" s="49"/>
      <c r="H27" s="49"/>
      <c r="I27" s="49"/>
      <c r="J27" s="49"/>
      <c r="K27" s="49"/>
      <c r="L27" s="367">
        <v>0.15</v>
      </c>
      <c r="M27" s="368"/>
      <c r="N27" s="368"/>
      <c r="O27" s="368"/>
      <c r="P27" s="49"/>
      <c r="Q27" s="49"/>
      <c r="R27" s="49"/>
      <c r="S27" s="49"/>
      <c r="T27" s="49"/>
      <c r="U27" s="49"/>
      <c r="V27" s="49"/>
      <c r="W27" s="369">
        <f>ROUND(BA51,2)</f>
        <v>0</v>
      </c>
      <c r="X27" s="368"/>
      <c r="Y27" s="368"/>
      <c r="Z27" s="368"/>
      <c r="AA27" s="368"/>
      <c r="AB27" s="368"/>
      <c r="AC27" s="368"/>
      <c r="AD27" s="368"/>
      <c r="AE27" s="368"/>
      <c r="AF27" s="49"/>
      <c r="AG27" s="49"/>
      <c r="AH27" s="49"/>
      <c r="AI27" s="49"/>
      <c r="AJ27" s="49"/>
      <c r="AK27" s="369">
        <f>ROUND(AW51,2)</f>
        <v>0</v>
      </c>
      <c r="AL27" s="368"/>
      <c r="AM27" s="368"/>
      <c r="AN27" s="368"/>
      <c r="AO27" s="368"/>
      <c r="AP27" s="49"/>
      <c r="AQ27" s="51"/>
      <c r="BE27" s="375"/>
    </row>
    <row r="28" spans="2:71" s="2" customFormat="1" ht="14.45" hidden="1" customHeight="1">
      <c r="B28" s="48"/>
      <c r="C28" s="49"/>
      <c r="D28" s="49"/>
      <c r="E28" s="49"/>
      <c r="F28" s="50" t="s">
        <v>50</v>
      </c>
      <c r="G28" s="49"/>
      <c r="H28" s="49"/>
      <c r="I28" s="49"/>
      <c r="J28" s="49"/>
      <c r="K28" s="49"/>
      <c r="L28" s="367">
        <v>0.21</v>
      </c>
      <c r="M28" s="368"/>
      <c r="N28" s="368"/>
      <c r="O28" s="368"/>
      <c r="P28" s="49"/>
      <c r="Q28" s="49"/>
      <c r="R28" s="49"/>
      <c r="S28" s="49"/>
      <c r="T28" s="49"/>
      <c r="U28" s="49"/>
      <c r="V28" s="49"/>
      <c r="W28" s="369">
        <f>ROUND(BB51,2)</f>
        <v>0</v>
      </c>
      <c r="X28" s="368"/>
      <c r="Y28" s="368"/>
      <c r="Z28" s="368"/>
      <c r="AA28" s="368"/>
      <c r="AB28" s="368"/>
      <c r="AC28" s="368"/>
      <c r="AD28" s="368"/>
      <c r="AE28" s="368"/>
      <c r="AF28" s="49"/>
      <c r="AG28" s="49"/>
      <c r="AH28" s="49"/>
      <c r="AI28" s="49"/>
      <c r="AJ28" s="49"/>
      <c r="AK28" s="369">
        <v>0</v>
      </c>
      <c r="AL28" s="368"/>
      <c r="AM28" s="368"/>
      <c r="AN28" s="368"/>
      <c r="AO28" s="368"/>
      <c r="AP28" s="49"/>
      <c r="AQ28" s="51"/>
      <c r="BE28" s="375"/>
    </row>
    <row r="29" spans="2:71" s="2" customFormat="1" ht="14.45" hidden="1" customHeight="1">
      <c r="B29" s="48"/>
      <c r="C29" s="49"/>
      <c r="D29" s="49"/>
      <c r="E29" s="49"/>
      <c r="F29" s="50" t="s">
        <v>51</v>
      </c>
      <c r="G29" s="49"/>
      <c r="H29" s="49"/>
      <c r="I29" s="49"/>
      <c r="J29" s="49"/>
      <c r="K29" s="49"/>
      <c r="L29" s="367">
        <v>0.15</v>
      </c>
      <c r="M29" s="368"/>
      <c r="N29" s="368"/>
      <c r="O29" s="368"/>
      <c r="P29" s="49"/>
      <c r="Q29" s="49"/>
      <c r="R29" s="49"/>
      <c r="S29" s="49"/>
      <c r="T29" s="49"/>
      <c r="U29" s="49"/>
      <c r="V29" s="49"/>
      <c r="W29" s="369">
        <f>ROUND(BC51,2)</f>
        <v>0</v>
      </c>
      <c r="X29" s="368"/>
      <c r="Y29" s="368"/>
      <c r="Z29" s="368"/>
      <c r="AA29" s="368"/>
      <c r="AB29" s="368"/>
      <c r="AC29" s="368"/>
      <c r="AD29" s="368"/>
      <c r="AE29" s="368"/>
      <c r="AF29" s="49"/>
      <c r="AG29" s="49"/>
      <c r="AH29" s="49"/>
      <c r="AI29" s="49"/>
      <c r="AJ29" s="49"/>
      <c r="AK29" s="369">
        <v>0</v>
      </c>
      <c r="AL29" s="368"/>
      <c r="AM29" s="368"/>
      <c r="AN29" s="368"/>
      <c r="AO29" s="368"/>
      <c r="AP29" s="49"/>
      <c r="AQ29" s="51"/>
      <c r="BE29" s="375"/>
    </row>
    <row r="30" spans="2:71" s="2" customFormat="1" ht="14.45" hidden="1" customHeight="1">
      <c r="B30" s="48"/>
      <c r="C30" s="49"/>
      <c r="D30" s="49"/>
      <c r="E30" s="49"/>
      <c r="F30" s="50" t="s">
        <v>52</v>
      </c>
      <c r="G30" s="49"/>
      <c r="H30" s="49"/>
      <c r="I30" s="49"/>
      <c r="J30" s="49"/>
      <c r="K30" s="49"/>
      <c r="L30" s="367">
        <v>0</v>
      </c>
      <c r="M30" s="368"/>
      <c r="N30" s="368"/>
      <c r="O30" s="368"/>
      <c r="P30" s="49"/>
      <c r="Q30" s="49"/>
      <c r="R30" s="49"/>
      <c r="S30" s="49"/>
      <c r="T30" s="49"/>
      <c r="U30" s="49"/>
      <c r="V30" s="49"/>
      <c r="W30" s="369">
        <f>ROUND(BD51,2)</f>
        <v>0</v>
      </c>
      <c r="X30" s="368"/>
      <c r="Y30" s="368"/>
      <c r="Z30" s="368"/>
      <c r="AA30" s="368"/>
      <c r="AB30" s="368"/>
      <c r="AC30" s="368"/>
      <c r="AD30" s="368"/>
      <c r="AE30" s="368"/>
      <c r="AF30" s="49"/>
      <c r="AG30" s="49"/>
      <c r="AH30" s="49"/>
      <c r="AI30" s="49"/>
      <c r="AJ30" s="49"/>
      <c r="AK30" s="369">
        <v>0</v>
      </c>
      <c r="AL30" s="368"/>
      <c r="AM30" s="368"/>
      <c r="AN30" s="368"/>
      <c r="AO30" s="368"/>
      <c r="AP30" s="49"/>
      <c r="AQ30" s="51"/>
      <c r="BE30" s="375"/>
    </row>
    <row r="31" spans="2:71" s="1" customFormat="1" ht="6.95" customHeight="1">
      <c r="B31" s="4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6"/>
      <c r="BE31" s="375"/>
    </row>
    <row r="32" spans="2:71" s="1" customFormat="1" ht="25.9" customHeight="1">
      <c r="B32" s="42"/>
      <c r="C32" s="52"/>
      <c r="D32" s="53" t="s">
        <v>53</v>
      </c>
      <c r="E32" s="54"/>
      <c r="F32" s="54"/>
      <c r="G32" s="54"/>
      <c r="H32" s="54"/>
      <c r="I32" s="54"/>
      <c r="J32" s="54"/>
      <c r="K32" s="54"/>
      <c r="L32" s="54"/>
      <c r="M32" s="54"/>
      <c r="N32" s="54"/>
      <c r="O32" s="54"/>
      <c r="P32" s="54"/>
      <c r="Q32" s="54"/>
      <c r="R32" s="54"/>
      <c r="S32" s="54"/>
      <c r="T32" s="55" t="s">
        <v>54</v>
      </c>
      <c r="U32" s="54"/>
      <c r="V32" s="54"/>
      <c r="W32" s="54"/>
      <c r="X32" s="370" t="s">
        <v>55</v>
      </c>
      <c r="Y32" s="371"/>
      <c r="Z32" s="371"/>
      <c r="AA32" s="371"/>
      <c r="AB32" s="371"/>
      <c r="AC32" s="54"/>
      <c r="AD32" s="54"/>
      <c r="AE32" s="54"/>
      <c r="AF32" s="54"/>
      <c r="AG32" s="54"/>
      <c r="AH32" s="54"/>
      <c r="AI32" s="54"/>
      <c r="AJ32" s="54"/>
      <c r="AK32" s="372">
        <f>SUM(AK23:AK30)</f>
        <v>4767358.91</v>
      </c>
      <c r="AL32" s="371"/>
      <c r="AM32" s="371"/>
      <c r="AN32" s="371"/>
      <c r="AO32" s="373"/>
      <c r="AP32" s="52"/>
      <c r="AQ32" s="56"/>
      <c r="BE32" s="375"/>
    </row>
    <row r="33" spans="2:56" s="1" customFormat="1" ht="6.95" customHeight="1">
      <c r="B33" s="4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6"/>
    </row>
    <row r="34" spans="2:56" s="1" customFormat="1" ht="6.95" customHeight="1">
      <c r="B34" s="5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9"/>
    </row>
    <row r="38" spans="2:56" s="1" customFormat="1" ht="6.95" customHeight="1">
      <c r="B38" s="60"/>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2"/>
    </row>
    <row r="39" spans="2:56" s="1" customFormat="1" ht="36.950000000000003" customHeight="1">
      <c r="B39" s="42"/>
      <c r="C39" s="63" t="s">
        <v>56</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2"/>
    </row>
    <row r="40" spans="2:56" s="1" customFormat="1" ht="6.95" customHeight="1">
      <c r="B40" s="4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2"/>
    </row>
    <row r="41" spans="2:56" s="3" customFormat="1" ht="14.45" customHeight="1">
      <c r="B41" s="65"/>
      <c r="C41" s="66" t="s">
        <v>15</v>
      </c>
      <c r="D41" s="67"/>
      <c r="E41" s="67"/>
      <c r="F41" s="67"/>
      <c r="G41" s="67"/>
      <c r="H41" s="67"/>
      <c r="I41" s="67"/>
      <c r="J41" s="67"/>
      <c r="K41" s="67"/>
      <c r="L41" s="67" t="str">
        <f>K5</f>
        <v>240818</v>
      </c>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8"/>
    </row>
    <row r="42" spans="2:56" s="4" customFormat="1" ht="36.950000000000003" customHeight="1">
      <c r="B42" s="69"/>
      <c r="C42" s="70" t="s">
        <v>18</v>
      </c>
      <c r="D42" s="71"/>
      <c r="E42" s="71"/>
      <c r="F42" s="71"/>
      <c r="G42" s="71"/>
      <c r="H42" s="71"/>
      <c r="I42" s="71"/>
      <c r="J42" s="71"/>
      <c r="K42" s="71"/>
      <c r="L42" s="353" t="str">
        <f>K6</f>
        <v>Víceúčelové hřiště Újezd u Domažlic</v>
      </c>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71"/>
      <c r="AQ42" s="71"/>
      <c r="AR42" s="72"/>
    </row>
    <row r="43" spans="2:56" s="1" customFormat="1" ht="6.95" customHeight="1">
      <c r="B43" s="4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2"/>
    </row>
    <row r="44" spans="2:56" s="1" customFormat="1" ht="15">
      <c r="B44" s="42"/>
      <c r="C44" s="66" t="s">
        <v>24</v>
      </c>
      <c r="D44" s="64"/>
      <c r="E44" s="64"/>
      <c r="F44" s="64"/>
      <c r="G44" s="64"/>
      <c r="H44" s="64"/>
      <c r="I44" s="64"/>
      <c r="J44" s="64"/>
      <c r="K44" s="64"/>
      <c r="L44" s="73" t="str">
        <f>IF(K8="","",K8)</f>
        <v>Újezd u Domažlic</v>
      </c>
      <c r="M44" s="64"/>
      <c r="N44" s="64"/>
      <c r="O44" s="64"/>
      <c r="P44" s="64"/>
      <c r="Q44" s="64"/>
      <c r="R44" s="64"/>
      <c r="S44" s="64"/>
      <c r="T44" s="64"/>
      <c r="U44" s="64"/>
      <c r="V44" s="64"/>
      <c r="W44" s="64"/>
      <c r="X44" s="64"/>
      <c r="Y44" s="64"/>
      <c r="Z44" s="64"/>
      <c r="AA44" s="64"/>
      <c r="AB44" s="64"/>
      <c r="AC44" s="64"/>
      <c r="AD44" s="64"/>
      <c r="AE44" s="64"/>
      <c r="AF44" s="64"/>
      <c r="AG44" s="64"/>
      <c r="AH44" s="64"/>
      <c r="AI44" s="66" t="s">
        <v>26</v>
      </c>
      <c r="AJ44" s="64"/>
      <c r="AK44" s="64"/>
      <c r="AL44" s="64"/>
      <c r="AM44" s="355" t="str">
        <f>IF(AN8= "","",AN8)</f>
        <v>24. 8. 2018</v>
      </c>
      <c r="AN44" s="355"/>
      <c r="AO44" s="64"/>
      <c r="AP44" s="64"/>
      <c r="AQ44" s="64"/>
      <c r="AR44" s="62"/>
    </row>
    <row r="45" spans="2:56" s="1" customFormat="1" ht="6.95" customHeight="1">
      <c r="B45" s="4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2"/>
    </row>
    <row r="46" spans="2:56" s="1" customFormat="1" ht="15">
      <c r="B46" s="42"/>
      <c r="C46" s="66" t="s">
        <v>32</v>
      </c>
      <c r="D46" s="64"/>
      <c r="E46" s="64"/>
      <c r="F46" s="64"/>
      <c r="G46" s="64"/>
      <c r="H46" s="64"/>
      <c r="I46" s="64"/>
      <c r="J46" s="64"/>
      <c r="K46" s="64"/>
      <c r="L46" s="67" t="str">
        <f>IF(E11= "","",E11)</f>
        <v>Obec Újezd u Domažlic, Újezd 54</v>
      </c>
      <c r="M46" s="64"/>
      <c r="N46" s="64"/>
      <c r="O46" s="64"/>
      <c r="P46" s="64"/>
      <c r="Q46" s="64"/>
      <c r="R46" s="64"/>
      <c r="S46" s="64"/>
      <c r="T46" s="64"/>
      <c r="U46" s="64"/>
      <c r="V46" s="64"/>
      <c r="W46" s="64"/>
      <c r="X46" s="64"/>
      <c r="Y46" s="64"/>
      <c r="Z46" s="64"/>
      <c r="AA46" s="64"/>
      <c r="AB46" s="64"/>
      <c r="AC46" s="64"/>
      <c r="AD46" s="64"/>
      <c r="AE46" s="64"/>
      <c r="AF46" s="64"/>
      <c r="AG46" s="64"/>
      <c r="AH46" s="64"/>
      <c r="AI46" s="66" t="s">
        <v>38</v>
      </c>
      <c r="AJ46" s="64"/>
      <c r="AK46" s="64"/>
      <c r="AL46" s="64"/>
      <c r="AM46" s="356" t="str">
        <f>IF(E17="","",E17)</f>
        <v>Ing. J. Šedivec. M. Štědronská</v>
      </c>
      <c r="AN46" s="356"/>
      <c r="AO46" s="356"/>
      <c r="AP46" s="356"/>
      <c r="AQ46" s="64"/>
      <c r="AR46" s="62"/>
      <c r="AS46" s="357" t="s">
        <v>57</v>
      </c>
      <c r="AT46" s="358"/>
      <c r="AU46" s="75"/>
      <c r="AV46" s="75"/>
      <c r="AW46" s="75"/>
      <c r="AX46" s="75"/>
      <c r="AY46" s="75"/>
      <c r="AZ46" s="75"/>
      <c r="BA46" s="75"/>
      <c r="BB46" s="75"/>
      <c r="BC46" s="75"/>
      <c r="BD46" s="76"/>
    </row>
    <row r="47" spans="2:56" s="1" customFormat="1" ht="15">
      <c r="B47" s="42"/>
      <c r="C47" s="66" t="s">
        <v>37</v>
      </c>
      <c r="D47" s="64"/>
      <c r="E47" s="64"/>
      <c r="F47" s="64"/>
      <c r="G47" s="64"/>
      <c r="H47" s="64"/>
      <c r="I47" s="64"/>
      <c r="J47" s="64"/>
      <c r="K47" s="64"/>
      <c r="L47" s="67" t="str">
        <f>IF(E14= "Vyplň údaj","",E14)</f>
        <v>VYSSPA Sports Technology s.r.o.</v>
      </c>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2"/>
      <c r="AS47" s="359"/>
      <c r="AT47" s="360"/>
      <c r="AU47" s="77"/>
      <c r="AV47" s="77"/>
      <c r="AW47" s="77"/>
      <c r="AX47" s="77"/>
      <c r="AY47" s="77"/>
      <c r="AZ47" s="77"/>
      <c r="BA47" s="77"/>
      <c r="BB47" s="77"/>
      <c r="BC47" s="77"/>
      <c r="BD47" s="78"/>
    </row>
    <row r="48" spans="2:56" s="1" customFormat="1" ht="10.9" customHeight="1">
      <c r="B48" s="42"/>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2"/>
      <c r="AS48" s="361"/>
      <c r="AT48" s="362"/>
      <c r="AU48" s="43"/>
      <c r="AV48" s="43"/>
      <c r="AW48" s="43"/>
      <c r="AX48" s="43"/>
      <c r="AY48" s="43"/>
      <c r="AZ48" s="43"/>
      <c r="BA48" s="43"/>
      <c r="BB48" s="43"/>
      <c r="BC48" s="43"/>
      <c r="BD48" s="79"/>
    </row>
    <row r="49" spans="1:91" s="1" customFormat="1" ht="29.25" customHeight="1">
      <c r="B49" s="42"/>
      <c r="C49" s="363" t="s">
        <v>58</v>
      </c>
      <c r="D49" s="364"/>
      <c r="E49" s="364"/>
      <c r="F49" s="364"/>
      <c r="G49" s="364"/>
      <c r="H49" s="80"/>
      <c r="I49" s="365" t="s">
        <v>59</v>
      </c>
      <c r="J49" s="364"/>
      <c r="K49" s="364"/>
      <c r="L49" s="364"/>
      <c r="M49" s="364"/>
      <c r="N49" s="364"/>
      <c r="O49" s="364"/>
      <c r="P49" s="364"/>
      <c r="Q49" s="364"/>
      <c r="R49" s="364"/>
      <c r="S49" s="364"/>
      <c r="T49" s="364"/>
      <c r="U49" s="364"/>
      <c r="V49" s="364"/>
      <c r="W49" s="364"/>
      <c r="X49" s="364"/>
      <c r="Y49" s="364"/>
      <c r="Z49" s="364"/>
      <c r="AA49" s="364"/>
      <c r="AB49" s="364"/>
      <c r="AC49" s="364"/>
      <c r="AD49" s="364"/>
      <c r="AE49" s="364"/>
      <c r="AF49" s="364"/>
      <c r="AG49" s="366" t="s">
        <v>60</v>
      </c>
      <c r="AH49" s="364"/>
      <c r="AI49" s="364"/>
      <c r="AJ49" s="364"/>
      <c r="AK49" s="364"/>
      <c r="AL49" s="364"/>
      <c r="AM49" s="364"/>
      <c r="AN49" s="365" t="s">
        <v>61</v>
      </c>
      <c r="AO49" s="364"/>
      <c r="AP49" s="364"/>
      <c r="AQ49" s="81" t="s">
        <v>62</v>
      </c>
      <c r="AR49" s="62"/>
      <c r="AS49" s="82" t="s">
        <v>63</v>
      </c>
      <c r="AT49" s="83" t="s">
        <v>64</v>
      </c>
      <c r="AU49" s="83" t="s">
        <v>65</v>
      </c>
      <c r="AV49" s="83" t="s">
        <v>66</v>
      </c>
      <c r="AW49" s="83" t="s">
        <v>67</v>
      </c>
      <c r="AX49" s="83" t="s">
        <v>68</v>
      </c>
      <c r="AY49" s="83" t="s">
        <v>69</v>
      </c>
      <c r="AZ49" s="83" t="s">
        <v>70</v>
      </c>
      <c r="BA49" s="83" t="s">
        <v>71</v>
      </c>
      <c r="BB49" s="83" t="s">
        <v>72</v>
      </c>
      <c r="BC49" s="83" t="s">
        <v>73</v>
      </c>
      <c r="BD49" s="84" t="s">
        <v>74</v>
      </c>
    </row>
    <row r="50" spans="1:91" s="1" customFormat="1" ht="10.9" customHeight="1">
      <c r="B50" s="42"/>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2"/>
      <c r="AS50" s="85"/>
      <c r="AT50" s="86"/>
      <c r="AU50" s="86"/>
      <c r="AV50" s="86"/>
      <c r="AW50" s="86"/>
      <c r="AX50" s="86"/>
      <c r="AY50" s="86"/>
      <c r="AZ50" s="86"/>
      <c r="BA50" s="86"/>
      <c r="BB50" s="86"/>
      <c r="BC50" s="86"/>
      <c r="BD50" s="87"/>
    </row>
    <row r="51" spans="1:91" s="4" customFormat="1" ht="32.450000000000003" customHeight="1">
      <c r="B51" s="69"/>
      <c r="C51" s="88" t="s">
        <v>75</v>
      </c>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347">
        <f>ROUND(SUM(AG52:AG55),2)</f>
        <v>3939966.04</v>
      </c>
      <c r="AH51" s="347"/>
      <c r="AI51" s="347"/>
      <c r="AJ51" s="347"/>
      <c r="AK51" s="347"/>
      <c r="AL51" s="347"/>
      <c r="AM51" s="347"/>
      <c r="AN51" s="348">
        <f>SUM(AG51,AT51)</f>
        <v>4767358.91</v>
      </c>
      <c r="AO51" s="348"/>
      <c r="AP51" s="348"/>
      <c r="AQ51" s="90" t="s">
        <v>34</v>
      </c>
      <c r="AR51" s="72"/>
      <c r="AS51" s="91">
        <f>ROUND(SUM(AS52:AS55),2)</f>
        <v>0</v>
      </c>
      <c r="AT51" s="92">
        <f>ROUND(SUM(AV51:AW51),2)</f>
        <v>827392.87</v>
      </c>
      <c r="AU51" s="93">
        <f>ROUND(SUM(AU52:AU55),5)</f>
        <v>0</v>
      </c>
      <c r="AV51" s="92">
        <f>ROUND(AZ51*L26,2)</f>
        <v>827392.87</v>
      </c>
      <c r="AW51" s="92">
        <f>ROUND(BA51*L27,2)</f>
        <v>0</v>
      </c>
      <c r="AX51" s="92">
        <f>ROUND(BB51*L26,2)</f>
        <v>0</v>
      </c>
      <c r="AY51" s="92">
        <f>ROUND(BC51*L27,2)</f>
        <v>0</v>
      </c>
      <c r="AZ51" s="92">
        <f>ROUND(SUM(AZ52:AZ55),2)</f>
        <v>3939966.04</v>
      </c>
      <c r="BA51" s="92">
        <f>ROUND(SUM(BA52:BA55),2)</f>
        <v>0</v>
      </c>
      <c r="BB51" s="92">
        <f>ROUND(SUM(BB52:BB55),2)</f>
        <v>0</v>
      </c>
      <c r="BC51" s="92">
        <f>ROUND(SUM(BC52:BC55),2)</f>
        <v>0</v>
      </c>
      <c r="BD51" s="94">
        <f>ROUND(SUM(BD52:BD55),2)</f>
        <v>0</v>
      </c>
      <c r="BS51" s="95" t="s">
        <v>76</v>
      </c>
      <c r="BT51" s="95" t="s">
        <v>77</v>
      </c>
      <c r="BU51" s="96" t="s">
        <v>78</v>
      </c>
      <c r="BV51" s="95" t="s">
        <v>79</v>
      </c>
      <c r="BW51" s="95" t="s">
        <v>7</v>
      </c>
      <c r="BX51" s="95" t="s">
        <v>80</v>
      </c>
      <c r="CL51" s="95" t="s">
        <v>21</v>
      </c>
    </row>
    <row r="52" spans="1:91" s="5" customFormat="1" ht="31.5" customHeight="1">
      <c r="A52" s="97" t="s">
        <v>81</v>
      </c>
      <c r="B52" s="98"/>
      <c r="C52" s="99"/>
      <c r="D52" s="352" t="s">
        <v>82</v>
      </c>
      <c r="E52" s="352"/>
      <c r="F52" s="352"/>
      <c r="G52" s="352"/>
      <c r="H52" s="352"/>
      <c r="I52" s="100"/>
      <c r="J52" s="352" t="s">
        <v>83</v>
      </c>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0">
        <f>'01 - Společné práce pro s...'!J27</f>
        <v>276413.42</v>
      </c>
      <c r="AH52" s="351"/>
      <c r="AI52" s="351"/>
      <c r="AJ52" s="351"/>
      <c r="AK52" s="351"/>
      <c r="AL52" s="351"/>
      <c r="AM52" s="351"/>
      <c r="AN52" s="350">
        <f>SUM(AG52,AT52)</f>
        <v>334460.24</v>
      </c>
      <c r="AO52" s="351"/>
      <c r="AP52" s="351"/>
      <c r="AQ52" s="101" t="s">
        <v>84</v>
      </c>
      <c r="AR52" s="102"/>
      <c r="AS52" s="103">
        <v>0</v>
      </c>
      <c r="AT52" s="104">
        <f>ROUND(SUM(AV52:AW52),2)</f>
        <v>58046.82</v>
      </c>
      <c r="AU52" s="105">
        <f>'01 - Společné práce pro s...'!P82</f>
        <v>0</v>
      </c>
      <c r="AV52" s="104">
        <f>'01 - Společné práce pro s...'!J30</f>
        <v>58046.82</v>
      </c>
      <c r="AW52" s="104">
        <f>'01 - Společné práce pro s...'!J31</f>
        <v>0</v>
      </c>
      <c r="AX52" s="104">
        <f>'01 - Společné práce pro s...'!J32</f>
        <v>0</v>
      </c>
      <c r="AY52" s="104">
        <f>'01 - Společné práce pro s...'!J33</f>
        <v>0</v>
      </c>
      <c r="AZ52" s="104">
        <f>'01 - Společné práce pro s...'!F30</f>
        <v>276413.42</v>
      </c>
      <c r="BA52" s="104">
        <f>'01 - Společné práce pro s...'!F31</f>
        <v>0</v>
      </c>
      <c r="BB52" s="104">
        <f>'01 - Společné práce pro s...'!F32</f>
        <v>0</v>
      </c>
      <c r="BC52" s="104">
        <f>'01 - Společné práce pro s...'!F33</f>
        <v>0</v>
      </c>
      <c r="BD52" s="106">
        <f>'01 - Společné práce pro s...'!F34</f>
        <v>0</v>
      </c>
      <c r="BT52" s="107" t="s">
        <v>85</v>
      </c>
      <c r="BV52" s="107" t="s">
        <v>79</v>
      </c>
      <c r="BW52" s="107" t="s">
        <v>86</v>
      </c>
      <c r="BX52" s="107" t="s">
        <v>7</v>
      </c>
      <c r="CL52" s="107" t="s">
        <v>21</v>
      </c>
      <c r="CM52" s="107" t="s">
        <v>87</v>
      </c>
    </row>
    <row r="53" spans="1:91" s="5" customFormat="1" ht="16.5" customHeight="1">
      <c r="A53" s="97" t="s">
        <v>81</v>
      </c>
      <c r="B53" s="98"/>
      <c r="C53" s="99"/>
      <c r="D53" s="352" t="s">
        <v>88</v>
      </c>
      <c r="E53" s="352"/>
      <c r="F53" s="352"/>
      <c r="G53" s="352"/>
      <c r="H53" s="352"/>
      <c r="I53" s="100"/>
      <c r="J53" s="352" t="s">
        <v>89</v>
      </c>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0">
        <f>'02 - Sportoviště'!J27</f>
        <v>2482124.16</v>
      </c>
      <c r="AH53" s="351"/>
      <c r="AI53" s="351"/>
      <c r="AJ53" s="351"/>
      <c r="AK53" s="351"/>
      <c r="AL53" s="351"/>
      <c r="AM53" s="351"/>
      <c r="AN53" s="350">
        <f>SUM(AG53,AT53)</f>
        <v>3003370.23</v>
      </c>
      <c r="AO53" s="351"/>
      <c r="AP53" s="351"/>
      <c r="AQ53" s="101" t="s">
        <v>84</v>
      </c>
      <c r="AR53" s="102"/>
      <c r="AS53" s="103">
        <v>0</v>
      </c>
      <c r="AT53" s="104">
        <f>ROUND(SUM(AV53:AW53),2)</f>
        <v>521246.07</v>
      </c>
      <c r="AU53" s="105">
        <f>'02 - Sportoviště'!P93</f>
        <v>0</v>
      </c>
      <c r="AV53" s="104">
        <f>'02 - Sportoviště'!J30</f>
        <v>521246.07</v>
      </c>
      <c r="AW53" s="104">
        <f>'02 - Sportoviště'!J31</f>
        <v>0</v>
      </c>
      <c r="AX53" s="104">
        <f>'02 - Sportoviště'!J32</f>
        <v>0</v>
      </c>
      <c r="AY53" s="104">
        <f>'02 - Sportoviště'!J33</f>
        <v>0</v>
      </c>
      <c r="AZ53" s="104">
        <f>'02 - Sportoviště'!F30</f>
        <v>2482124.16</v>
      </c>
      <c r="BA53" s="104">
        <f>'02 - Sportoviště'!F31</f>
        <v>0</v>
      </c>
      <c r="BB53" s="104">
        <f>'02 - Sportoviště'!F32</f>
        <v>0</v>
      </c>
      <c r="BC53" s="104">
        <f>'02 - Sportoviště'!F33</f>
        <v>0</v>
      </c>
      <c r="BD53" s="106">
        <f>'02 - Sportoviště'!F34</f>
        <v>0</v>
      </c>
      <c r="BT53" s="107" t="s">
        <v>85</v>
      </c>
      <c r="BV53" s="107" t="s">
        <v>79</v>
      </c>
      <c r="BW53" s="107" t="s">
        <v>90</v>
      </c>
      <c r="BX53" s="107" t="s">
        <v>7</v>
      </c>
      <c r="CL53" s="107" t="s">
        <v>91</v>
      </c>
      <c r="CM53" s="107" t="s">
        <v>87</v>
      </c>
    </row>
    <row r="54" spans="1:91" s="5" customFormat="1" ht="16.5" customHeight="1">
      <c r="A54" s="97" t="s">
        <v>81</v>
      </c>
      <c r="B54" s="98"/>
      <c r="C54" s="99"/>
      <c r="D54" s="352" t="s">
        <v>92</v>
      </c>
      <c r="E54" s="352"/>
      <c r="F54" s="352"/>
      <c r="G54" s="352"/>
      <c r="H54" s="352"/>
      <c r="I54" s="100"/>
      <c r="J54" s="352" t="s">
        <v>93</v>
      </c>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0">
        <f>'03 - Opěrné stěny'!J27</f>
        <v>885428.46</v>
      </c>
      <c r="AH54" s="351"/>
      <c r="AI54" s="351"/>
      <c r="AJ54" s="351"/>
      <c r="AK54" s="351"/>
      <c r="AL54" s="351"/>
      <c r="AM54" s="351"/>
      <c r="AN54" s="350">
        <f>SUM(AG54,AT54)</f>
        <v>1071368.44</v>
      </c>
      <c r="AO54" s="351"/>
      <c r="AP54" s="351"/>
      <c r="AQ54" s="101" t="s">
        <v>84</v>
      </c>
      <c r="AR54" s="102"/>
      <c r="AS54" s="103">
        <v>0</v>
      </c>
      <c r="AT54" s="104">
        <f>ROUND(SUM(AV54:AW54),2)</f>
        <v>185939.98</v>
      </c>
      <c r="AU54" s="105">
        <f>'03 - Opěrné stěny'!P85</f>
        <v>0</v>
      </c>
      <c r="AV54" s="104">
        <f>'03 - Opěrné stěny'!J30</f>
        <v>185939.98</v>
      </c>
      <c r="AW54" s="104">
        <f>'03 - Opěrné stěny'!J31</f>
        <v>0</v>
      </c>
      <c r="AX54" s="104">
        <f>'03 - Opěrné stěny'!J32</f>
        <v>0</v>
      </c>
      <c r="AY54" s="104">
        <f>'03 - Opěrné stěny'!J33</f>
        <v>0</v>
      </c>
      <c r="AZ54" s="104">
        <f>'03 - Opěrné stěny'!F30</f>
        <v>885428.46</v>
      </c>
      <c r="BA54" s="104">
        <f>'03 - Opěrné stěny'!F31</f>
        <v>0</v>
      </c>
      <c r="BB54" s="104">
        <f>'03 - Opěrné stěny'!F32</f>
        <v>0</v>
      </c>
      <c r="BC54" s="104">
        <f>'03 - Opěrné stěny'!F33</f>
        <v>0</v>
      </c>
      <c r="BD54" s="106">
        <f>'03 - Opěrné stěny'!F34</f>
        <v>0</v>
      </c>
      <c r="BT54" s="107" t="s">
        <v>85</v>
      </c>
      <c r="BV54" s="107" t="s">
        <v>79</v>
      </c>
      <c r="BW54" s="107" t="s">
        <v>94</v>
      </c>
      <c r="BX54" s="107" t="s">
        <v>7</v>
      </c>
      <c r="CL54" s="107" t="s">
        <v>91</v>
      </c>
      <c r="CM54" s="107" t="s">
        <v>87</v>
      </c>
    </row>
    <row r="55" spans="1:91" s="5" customFormat="1" ht="16.5" customHeight="1">
      <c r="A55" s="97" t="s">
        <v>81</v>
      </c>
      <c r="B55" s="98"/>
      <c r="C55" s="99"/>
      <c r="D55" s="352" t="s">
        <v>95</v>
      </c>
      <c r="E55" s="352"/>
      <c r="F55" s="352"/>
      <c r="G55" s="352"/>
      <c r="H55" s="352"/>
      <c r="I55" s="100"/>
      <c r="J55" s="352" t="s">
        <v>96</v>
      </c>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0">
        <f>'04 - Vedlejší a ostatní n...'!J27</f>
        <v>296000</v>
      </c>
      <c r="AH55" s="351"/>
      <c r="AI55" s="351"/>
      <c r="AJ55" s="351"/>
      <c r="AK55" s="351"/>
      <c r="AL55" s="351"/>
      <c r="AM55" s="351"/>
      <c r="AN55" s="350">
        <f>SUM(AG55,AT55)</f>
        <v>358160</v>
      </c>
      <c r="AO55" s="351"/>
      <c r="AP55" s="351"/>
      <c r="AQ55" s="101" t="s">
        <v>84</v>
      </c>
      <c r="AR55" s="102"/>
      <c r="AS55" s="108">
        <v>0</v>
      </c>
      <c r="AT55" s="109">
        <f>ROUND(SUM(AV55:AW55),2)</f>
        <v>62160</v>
      </c>
      <c r="AU55" s="110">
        <f>'04 - Vedlejší a ostatní n...'!P83</f>
        <v>0</v>
      </c>
      <c r="AV55" s="109">
        <f>'04 - Vedlejší a ostatní n...'!J30</f>
        <v>62160</v>
      </c>
      <c r="AW55" s="109">
        <f>'04 - Vedlejší a ostatní n...'!J31</f>
        <v>0</v>
      </c>
      <c r="AX55" s="109">
        <f>'04 - Vedlejší a ostatní n...'!J32</f>
        <v>0</v>
      </c>
      <c r="AY55" s="109">
        <f>'04 - Vedlejší a ostatní n...'!J33</f>
        <v>0</v>
      </c>
      <c r="AZ55" s="109">
        <f>'04 - Vedlejší a ostatní n...'!F30</f>
        <v>296000</v>
      </c>
      <c r="BA55" s="109">
        <f>'04 - Vedlejší a ostatní n...'!F31</f>
        <v>0</v>
      </c>
      <c r="BB55" s="109">
        <f>'04 - Vedlejší a ostatní n...'!F32</f>
        <v>0</v>
      </c>
      <c r="BC55" s="109">
        <f>'04 - Vedlejší a ostatní n...'!F33</f>
        <v>0</v>
      </c>
      <c r="BD55" s="111">
        <f>'04 - Vedlejší a ostatní n...'!F34</f>
        <v>0</v>
      </c>
      <c r="BT55" s="107" t="s">
        <v>85</v>
      </c>
      <c r="BV55" s="107" t="s">
        <v>79</v>
      </c>
      <c r="BW55" s="107" t="s">
        <v>97</v>
      </c>
      <c r="BX55" s="107" t="s">
        <v>7</v>
      </c>
      <c r="CL55" s="107" t="s">
        <v>91</v>
      </c>
      <c r="CM55" s="107" t="s">
        <v>87</v>
      </c>
    </row>
    <row r="56" spans="1:91" s="1" customFormat="1" ht="30" customHeight="1">
      <c r="B56" s="42"/>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2"/>
    </row>
    <row r="57" spans="1:91" s="1" customFormat="1" ht="6.95" customHeight="1">
      <c r="B57" s="57"/>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62"/>
    </row>
  </sheetData>
  <sheetProtection algorithmName="SHA-512" hashValue="c0TXWJJkFwyzbj3By7oBOrI3c204n4XL++efBJ9wVAfwEXti//YMh0T0NNmH69brT92rbHHbKXISsQEeGfqsSg==" saltValue="bNpihMOK4UByRxqF7xVx0/LaAQguJ0B/bltv4l4MPncMPqgK+wHyfLorvIohJfj1UsaZCaSAMT+SV7orEusTcw==" spinCount="100000" sheet="1" objects="1" scenarios="1" formatColumns="0" formatRows="0"/>
  <mergeCells count="53">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 ref="C49:G49"/>
    <mergeCell ref="I49:AF49"/>
    <mergeCell ref="AG49:AM49"/>
    <mergeCell ref="AN49:AP49"/>
    <mergeCell ref="L30:O30"/>
    <mergeCell ref="W30:AE30"/>
    <mergeCell ref="AK30:AO30"/>
    <mergeCell ref="X32:AB32"/>
    <mergeCell ref="AK32:AO32"/>
    <mergeCell ref="D52:H52"/>
    <mergeCell ref="J52:AF52"/>
    <mergeCell ref="AN53:AP53"/>
    <mergeCell ref="AG53:AM53"/>
    <mergeCell ref="D53:H53"/>
    <mergeCell ref="J53:AF53"/>
    <mergeCell ref="D54:H54"/>
    <mergeCell ref="J54:AF54"/>
    <mergeCell ref="AN55:AP55"/>
    <mergeCell ref="AG55:AM55"/>
    <mergeCell ref="D55:H55"/>
    <mergeCell ref="J55:AF55"/>
    <mergeCell ref="AG51:AM51"/>
    <mergeCell ref="AN51:AP51"/>
    <mergeCell ref="AR2:BE2"/>
    <mergeCell ref="AN54:AP54"/>
    <mergeCell ref="AG54:AM54"/>
    <mergeCell ref="AN52:AP52"/>
    <mergeCell ref="AG52:AM52"/>
    <mergeCell ref="L42:AO42"/>
    <mergeCell ref="AM44:AN44"/>
    <mergeCell ref="AM46:AP46"/>
    <mergeCell ref="AS46:AT48"/>
    <mergeCell ref="W28:AE28"/>
    <mergeCell ref="AK28:AO28"/>
    <mergeCell ref="L29:O29"/>
    <mergeCell ref="W29:AE29"/>
    <mergeCell ref="AK29:AO29"/>
  </mergeCells>
  <hyperlinks>
    <hyperlink ref="K1:S1" location="C2" display="1) Rekapitulace stavby" xr:uid="{00000000-0004-0000-0000-000000000000}"/>
    <hyperlink ref="W1:AI1" location="C51" display="2) Rekapitulace objektů stavby a soupisů prací" xr:uid="{00000000-0004-0000-0000-000001000000}"/>
    <hyperlink ref="A52" location="'01 - Společné práce pro s...'!C2" display="/" xr:uid="{00000000-0004-0000-0000-000002000000}"/>
    <hyperlink ref="A53" location="'02 - Sportoviště'!C2" display="/" xr:uid="{00000000-0004-0000-0000-000003000000}"/>
    <hyperlink ref="A54" location="'03 - Opěrné stěny'!C2" display="/" xr:uid="{00000000-0004-0000-0000-000004000000}"/>
    <hyperlink ref="A55" location="'04 - Vedlejší a ostatní n...'!C2" display="/" xr:uid="{00000000-0004-0000-0000-000005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272"/>
  <sheetViews>
    <sheetView showGridLines="0" workbookViewId="0">
      <pane ySplit="1" topLeftCell="A260" activePane="bottomLeft" state="frozen"/>
      <selection pane="bottomLeft" activeCell="I271" sqref="I271"/>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1"/>
      <c r="B1" s="113"/>
      <c r="C1" s="113"/>
      <c r="D1" s="114" t="s">
        <v>1</v>
      </c>
      <c r="E1" s="113"/>
      <c r="F1" s="115" t="s">
        <v>98</v>
      </c>
      <c r="G1" s="389" t="s">
        <v>99</v>
      </c>
      <c r="H1" s="389"/>
      <c r="I1" s="116"/>
      <c r="J1" s="115" t="s">
        <v>100</v>
      </c>
      <c r="K1" s="114" t="s">
        <v>101</v>
      </c>
      <c r="L1" s="115" t="s">
        <v>102</v>
      </c>
      <c r="M1" s="115"/>
      <c r="N1" s="115"/>
      <c r="O1" s="115"/>
      <c r="P1" s="115"/>
      <c r="Q1" s="115"/>
      <c r="R1" s="115"/>
      <c r="S1" s="115"/>
      <c r="T1" s="115"/>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49"/>
      <c r="M2" s="349"/>
      <c r="N2" s="349"/>
      <c r="O2" s="349"/>
      <c r="P2" s="349"/>
      <c r="Q2" s="349"/>
      <c r="R2" s="349"/>
      <c r="S2" s="349"/>
      <c r="T2" s="349"/>
      <c r="U2" s="349"/>
      <c r="V2" s="349"/>
      <c r="AT2" s="24" t="s">
        <v>86</v>
      </c>
    </row>
    <row r="3" spans="1:70" ht="6.95" customHeight="1">
      <c r="B3" s="25"/>
      <c r="C3" s="26"/>
      <c r="D3" s="26"/>
      <c r="E3" s="26"/>
      <c r="F3" s="26"/>
      <c r="G3" s="26"/>
      <c r="H3" s="26"/>
      <c r="I3" s="117"/>
      <c r="J3" s="26"/>
      <c r="K3" s="27"/>
      <c r="AT3" s="24" t="s">
        <v>87</v>
      </c>
    </row>
    <row r="4" spans="1:70" ht="36.950000000000003" customHeight="1">
      <c r="B4" s="28"/>
      <c r="C4" s="29"/>
      <c r="D4" s="30" t="s">
        <v>103</v>
      </c>
      <c r="E4" s="29"/>
      <c r="F4" s="29"/>
      <c r="G4" s="29"/>
      <c r="H4" s="29"/>
      <c r="I4" s="118"/>
      <c r="J4" s="29"/>
      <c r="K4" s="31"/>
      <c r="M4" s="32" t="s">
        <v>12</v>
      </c>
      <c r="AT4" s="24" t="s">
        <v>6</v>
      </c>
    </row>
    <row r="5" spans="1:70" ht="6.95" customHeight="1">
      <c r="B5" s="28"/>
      <c r="C5" s="29"/>
      <c r="D5" s="29"/>
      <c r="E5" s="29"/>
      <c r="F5" s="29"/>
      <c r="G5" s="29"/>
      <c r="H5" s="29"/>
      <c r="I5" s="118"/>
      <c r="J5" s="29"/>
      <c r="K5" s="31"/>
    </row>
    <row r="6" spans="1:70" ht="15">
      <c r="B6" s="28"/>
      <c r="C6" s="29"/>
      <c r="D6" s="37" t="s">
        <v>18</v>
      </c>
      <c r="E6" s="29"/>
      <c r="F6" s="29"/>
      <c r="G6" s="29"/>
      <c r="H6" s="29"/>
      <c r="I6" s="118"/>
      <c r="J6" s="29"/>
      <c r="K6" s="31"/>
    </row>
    <row r="7" spans="1:70" ht="16.5" customHeight="1">
      <c r="B7" s="28"/>
      <c r="C7" s="29"/>
      <c r="D7" s="29"/>
      <c r="E7" s="390" t="str">
        <f>'Rekapitulace stavby'!K6</f>
        <v>Víceúčelové hřiště Újezd u Domažlic</v>
      </c>
      <c r="F7" s="391"/>
      <c r="G7" s="391"/>
      <c r="H7" s="391"/>
      <c r="I7" s="118"/>
      <c r="J7" s="29"/>
      <c r="K7" s="31"/>
    </row>
    <row r="8" spans="1:70" s="1" customFormat="1" ht="15">
      <c r="B8" s="42"/>
      <c r="C8" s="43"/>
      <c r="D8" s="37" t="s">
        <v>104</v>
      </c>
      <c r="E8" s="43"/>
      <c r="F8" s="43"/>
      <c r="G8" s="43"/>
      <c r="H8" s="43"/>
      <c r="I8" s="119"/>
      <c r="J8" s="43"/>
      <c r="K8" s="46"/>
    </row>
    <row r="9" spans="1:70" s="1" customFormat="1" ht="36.950000000000003" customHeight="1">
      <c r="B9" s="42"/>
      <c r="C9" s="43"/>
      <c r="D9" s="43"/>
      <c r="E9" s="392" t="s">
        <v>105</v>
      </c>
      <c r="F9" s="393"/>
      <c r="G9" s="393"/>
      <c r="H9" s="393"/>
      <c r="I9" s="119"/>
      <c r="J9" s="43"/>
      <c r="K9" s="46"/>
    </row>
    <row r="10" spans="1:70" s="1" customFormat="1">
      <c r="B10" s="42"/>
      <c r="C10" s="43"/>
      <c r="D10" s="43"/>
      <c r="E10" s="43"/>
      <c r="F10" s="43"/>
      <c r="G10" s="43"/>
      <c r="H10" s="43"/>
      <c r="I10" s="119"/>
      <c r="J10" s="43"/>
      <c r="K10" s="46"/>
    </row>
    <row r="11" spans="1:70" s="1" customFormat="1" ht="14.45" customHeight="1">
      <c r="B11" s="42"/>
      <c r="C11" s="43"/>
      <c r="D11" s="37" t="s">
        <v>20</v>
      </c>
      <c r="E11" s="43"/>
      <c r="F11" s="35" t="s">
        <v>21</v>
      </c>
      <c r="G11" s="43"/>
      <c r="H11" s="43"/>
      <c r="I11" s="120" t="s">
        <v>22</v>
      </c>
      <c r="J11" s="35" t="s">
        <v>23</v>
      </c>
      <c r="K11" s="46"/>
    </row>
    <row r="12" spans="1:70" s="1" customFormat="1" ht="14.45" customHeight="1">
      <c r="B12" s="42"/>
      <c r="C12" s="43"/>
      <c r="D12" s="37" t="s">
        <v>24</v>
      </c>
      <c r="E12" s="43"/>
      <c r="F12" s="35" t="s">
        <v>25</v>
      </c>
      <c r="G12" s="43"/>
      <c r="H12" s="43"/>
      <c r="I12" s="120" t="s">
        <v>26</v>
      </c>
      <c r="J12" s="121" t="str">
        <f>'Rekapitulace stavby'!AN8</f>
        <v>24. 8. 2018</v>
      </c>
      <c r="K12" s="46"/>
    </row>
    <row r="13" spans="1:70" s="1" customFormat="1" ht="21.75" customHeight="1">
      <c r="B13" s="42"/>
      <c r="C13" s="43"/>
      <c r="D13" s="34" t="s">
        <v>28</v>
      </c>
      <c r="E13" s="43"/>
      <c r="F13" s="39" t="s">
        <v>106</v>
      </c>
      <c r="G13" s="43"/>
      <c r="H13" s="43"/>
      <c r="I13" s="122" t="s">
        <v>30</v>
      </c>
      <c r="J13" s="39" t="s">
        <v>31</v>
      </c>
      <c r="K13" s="46"/>
    </row>
    <row r="14" spans="1:70" s="1" customFormat="1" ht="14.45" customHeight="1">
      <c r="B14" s="42"/>
      <c r="C14" s="43"/>
      <c r="D14" s="37" t="s">
        <v>32</v>
      </c>
      <c r="E14" s="43"/>
      <c r="F14" s="43"/>
      <c r="G14" s="43"/>
      <c r="H14" s="43"/>
      <c r="I14" s="120" t="s">
        <v>33</v>
      </c>
      <c r="J14" s="35" t="s">
        <v>34</v>
      </c>
      <c r="K14" s="46"/>
    </row>
    <row r="15" spans="1:70" s="1" customFormat="1" ht="18" customHeight="1">
      <c r="B15" s="42"/>
      <c r="C15" s="43"/>
      <c r="D15" s="43"/>
      <c r="E15" s="35" t="s">
        <v>107</v>
      </c>
      <c r="F15" s="43"/>
      <c r="G15" s="43"/>
      <c r="H15" s="43"/>
      <c r="I15" s="120" t="s">
        <v>36</v>
      </c>
      <c r="J15" s="35" t="s">
        <v>34</v>
      </c>
      <c r="K15" s="46"/>
    </row>
    <row r="16" spans="1:70" s="1" customFormat="1" ht="6.95" customHeight="1">
      <c r="B16" s="42"/>
      <c r="C16" s="43"/>
      <c r="D16" s="43"/>
      <c r="E16" s="43"/>
      <c r="F16" s="43"/>
      <c r="G16" s="43"/>
      <c r="H16" s="43"/>
      <c r="I16" s="119"/>
      <c r="J16" s="43"/>
      <c r="K16" s="46"/>
    </row>
    <row r="17" spans="2:11" s="1" customFormat="1" ht="14.45" customHeight="1">
      <c r="B17" s="42"/>
      <c r="C17" s="43"/>
      <c r="D17" s="37" t="s">
        <v>37</v>
      </c>
      <c r="E17" s="43"/>
      <c r="F17" s="43"/>
      <c r="G17" s="43"/>
      <c r="H17" s="43"/>
      <c r="I17" s="120" t="s">
        <v>33</v>
      </c>
      <c r="J17" s="35" t="str">
        <f>IF('Rekapitulace stavby'!AN13="Vyplň údaj","",IF('Rekapitulace stavby'!AN13="","",'Rekapitulace stavby'!AN13))</f>
        <v>27967638</v>
      </c>
      <c r="K17" s="46"/>
    </row>
    <row r="18" spans="2:11" s="1" customFormat="1" ht="18" customHeight="1">
      <c r="B18" s="42"/>
      <c r="C18" s="43"/>
      <c r="D18" s="43"/>
      <c r="E18" s="35" t="str">
        <f>IF('Rekapitulace stavby'!E14="Vyplň údaj","",IF('Rekapitulace stavby'!E14="","",'Rekapitulace stavby'!E14))</f>
        <v>VYSSPA Sports Technology s.r.o.</v>
      </c>
      <c r="F18" s="43"/>
      <c r="G18" s="43"/>
      <c r="H18" s="43"/>
      <c r="I18" s="120" t="s">
        <v>36</v>
      </c>
      <c r="J18" s="35" t="str">
        <f>IF('Rekapitulace stavby'!AN14="Vyplň údaj","",IF('Rekapitulace stavby'!AN14="","",'Rekapitulace stavby'!AN14))</f>
        <v>CZ27967638</v>
      </c>
      <c r="K18" s="46"/>
    </row>
    <row r="19" spans="2:11" s="1" customFormat="1" ht="6.95" customHeight="1">
      <c r="B19" s="42"/>
      <c r="C19" s="43"/>
      <c r="D19" s="43"/>
      <c r="E19" s="43"/>
      <c r="F19" s="43"/>
      <c r="G19" s="43"/>
      <c r="H19" s="43"/>
      <c r="I19" s="119"/>
      <c r="J19" s="43"/>
      <c r="K19" s="46"/>
    </row>
    <row r="20" spans="2:11" s="1" customFormat="1" ht="14.45" customHeight="1">
      <c r="B20" s="42"/>
      <c r="C20" s="43"/>
      <c r="D20" s="37" t="s">
        <v>38</v>
      </c>
      <c r="E20" s="43"/>
      <c r="F20" s="43"/>
      <c r="G20" s="43"/>
      <c r="H20" s="43"/>
      <c r="I20" s="120" t="s">
        <v>33</v>
      </c>
      <c r="J20" s="35" t="s">
        <v>34</v>
      </c>
      <c r="K20" s="46"/>
    </row>
    <row r="21" spans="2:11" s="1" customFormat="1" ht="18" customHeight="1">
      <c r="B21" s="42"/>
      <c r="C21" s="43"/>
      <c r="D21" s="43"/>
      <c r="E21" s="35" t="s">
        <v>108</v>
      </c>
      <c r="F21" s="43"/>
      <c r="G21" s="43"/>
      <c r="H21" s="43"/>
      <c r="I21" s="120" t="s">
        <v>36</v>
      </c>
      <c r="J21" s="35" t="s">
        <v>34</v>
      </c>
      <c r="K21" s="46"/>
    </row>
    <row r="22" spans="2:11" s="1" customFormat="1" ht="6.95" customHeight="1">
      <c r="B22" s="42"/>
      <c r="C22" s="43"/>
      <c r="D22" s="43"/>
      <c r="E22" s="43"/>
      <c r="F22" s="43"/>
      <c r="G22" s="43"/>
      <c r="H22" s="43"/>
      <c r="I22" s="119"/>
      <c r="J22" s="43"/>
      <c r="K22" s="46"/>
    </row>
    <row r="23" spans="2:11" s="1" customFormat="1" ht="14.45" customHeight="1">
      <c r="B23" s="42"/>
      <c r="C23" s="43"/>
      <c r="D23" s="37" t="s">
        <v>41</v>
      </c>
      <c r="E23" s="43"/>
      <c r="F23" s="43"/>
      <c r="G23" s="43"/>
      <c r="H23" s="43"/>
      <c r="I23" s="119"/>
      <c r="J23" s="43"/>
      <c r="K23" s="46"/>
    </row>
    <row r="24" spans="2:11" s="6" customFormat="1" ht="71.25" customHeight="1">
      <c r="B24" s="123"/>
      <c r="C24" s="124"/>
      <c r="D24" s="124"/>
      <c r="E24" s="381" t="s">
        <v>42</v>
      </c>
      <c r="F24" s="381"/>
      <c r="G24" s="381"/>
      <c r="H24" s="381"/>
      <c r="I24" s="125"/>
      <c r="J24" s="124"/>
      <c r="K24" s="126"/>
    </row>
    <row r="25" spans="2:11" s="1" customFormat="1" ht="6.95" customHeight="1">
      <c r="B25" s="42"/>
      <c r="C25" s="43"/>
      <c r="D25" s="43"/>
      <c r="E25" s="43"/>
      <c r="F25" s="43"/>
      <c r="G25" s="43"/>
      <c r="H25" s="43"/>
      <c r="I25" s="119"/>
      <c r="J25" s="43"/>
      <c r="K25" s="46"/>
    </row>
    <row r="26" spans="2:11" s="1" customFormat="1" ht="6.95" customHeight="1">
      <c r="B26" s="42"/>
      <c r="C26" s="43"/>
      <c r="D26" s="86"/>
      <c r="E26" s="86"/>
      <c r="F26" s="86"/>
      <c r="G26" s="86"/>
      <c r="H26" s="86"/>
      <c r="I26" s="127"/>
      <c r="J26" s="86"/>
      <c r="K26" s="128"/>
    </row>
    <row r="27" spans="2:11" s="1" customFormat="1" ht="25.35" customHeight="1">
      <c r="B27" s="42"/>
      <c r="C27" s="43"/>
      <c r="D27" s="129" t="s">
        <v>43</v>
      </c>
      <c r="E27" s="43"/>
      <c r="F27" s="43"/>
      <c r="G27" s="43"/>
      <c r="H27" s="43"/>
      <c r="I27" s="119"/>
      <c r="J27" s="130">
        <f>ROUND(J82,2)</f>
        <v>276413.42</v>
      </c>
      <c r="K27" s="46"/>
    </row>
    <row r="28" spans="2:11" s="1" customFormat="1" ht="6.95" customHeight="1">
      <c r="B28" s="42"/>
      <c r="C28" s="43"/>
      <c r="D28" s="86"/>
      <c r="E28" s="86"/>
      <c r="F28" s="86"/>
      <c r="G28" s="86"/>
      <c r="H28" s="86"/>
      <c r="I28" s="127"/>
      <c r="J28" s="86"/>
      <c r="K28" s="128"/>
    </row>
    <row r="29" spans="2:11" s="1" customFormat="1" ht="14.45" customHeight="1">
      <c r="B29" s="42"/>
      <c r="C29" s="43"/>
      <c r="D29" s="43"/>
      <c r="E29" s="43"/>
      <c r="F29" s="47" t="s">
        <v>45</v>
      </c>
      <c r="G29" s="43"/>
      <c r="H29" s="43"/>
      <c r="I29" s="131" t="s">
        <v>44</v>
      </c>
      <c r="J29" s="47" t="s">
        <v>46</v>
      </c>
      <c r="K29" s="46"/>
    </row>
    <row r="30" spans="2:11" s="1" customFormat="1" ht="14.45" customHeight="1">
      <c r="B30" s="42"/>
      <c r="C30" s="43"/>
      <c r="D30" s="50" t="s">
        <v>47</v>
      </c>
      <c r="E30" s="50" t="s">
        <v>48</v>
      </c>
      <c r="F30" s="132">
        <f>ROUND(SUM(BE82:BE271), 2)</f>
        <v>276413.42</v>
      </c>
      <c r="G30" s="43"/>
      <c r="H30" s="43"/>
      <c r="I30" s="133">
        <v>0.21</v>
      </c>
      <c r="J30" s="132">
        <f>ROUND(ROUND((SUM(BE82:BE271)), 2)*I30, 2)</f>
        <v>58046.82</v>
      </c>
      <c r="K30" s="46"/>
    </row>
    <row r="31" spans="2:11" s="1" customFormat="1" ht="14.45" customHeight="1">
      <c r="B31" s="42"/>
      <c r="C31" s="43"/>
      <c r="D31" s="43"/>
      <c r="E31" s="50" t="s">
        <v>49</v>
      </c>
      <c r="F31" s="132">
        <f>ROUND(SUM(BF82:BF271), 2)</f>
        <v>0</v>
      </c>
      <c r="G31" s="43"/>
      <c r="H31" s="43"/>
      <c r="I31" s="133">
        <v>0.15</v>
      </c>
      <c r="J31" s="132">
        <f>ROUND(ROUND((SUM(BF82:BF271)), 2)*I31, 2)</f>
        <v>0</v>
      </c>
      <c r="K31" s="46"/>
    </row>
    <row r="32" spans="2:11" s="1" customFormat="1" ht="14.45" hidden="1" customHeight="1">
      <c r="B32" s="42"/>
      <c r="C32" s="43"/>
      <c r="D32" s="43"/>
      <c r="E32" s="50" t="s">
        <v>50</v>
      </c>
      <c r="F32" s="132">
        <f>ROUND(SUM(BG82:BG271), 2)</f>
        <v>0</v>
      </c>
      <c r="G32" s="43"/>
      <c r="H32" s="43"/>
      <c r="I32" s="133">
        <v>0.21</v>
      </c>
      <c r="J32" s="132">
        <v>0</v>
      </c>
      <c r="K32" s="46"/>
    </row>
    <row r="33" spans="2:11" s="1" customFormat="1" ht="14.45" hidden="1" customHeight="1">
      <c r="B33" s="42"/>
      <c r="C33" s="43"/>
      <c r="D33" s="43"/>
      <c r="E33" s="50" t="s">
        <v>51</v>
      </c>
      <c r="F33" s="132">
        <f>ROUND(SUM(BH82:BH271), 2)</f>
        <v>0</v>
      </c>
      <c r="G33" s="43"/>
      <c r="H33" s="43"/>
      <c r="I33" s="133">
        <v>0.15</v>
      </c>
      <c r="J33" s="132">
        <v>0</v>
      </c>
      <c r="K33" s="46"/>
    </row>
    <row r="34" spans="2:11" s="1" customFormat="1" ht="14.45" hidden="1" customHeight="1">
      <c r="B34" s="42"/>
      <c r="C34" s="43"/>
      <c r="D34" s="43"/>
      <c r="E34" s="50" t="s">
        <v>52</v>
      </c>
      <c r="F34" s="132">
        <f>ROUND(SUM(BI82:BI271), 2)</f>
        <v>0</v>
      </c>
      <c r="G34" s="43"/>
      <c r="H34" s="43"/>
      <c r="I34" s="133">
        <v>0</v>
      </c>
      <c r="J34" s="132">
        <v>0</v>
      </c>
      <c r="K34" s="46"/>
    </row>
    <row r="35" spans="2:11" s="1" customFormat="1" ht="6.95" customHeight="1">
      <c r="B35" s="42"/>
      <c r="C35" s="43"/>
      <c r="D35" s="43"/>
      <c r="E35" s="43"/>
      <c r="F35" s="43"/>
      <c r="G35" s="43"/>
      <c r="H35" s="43"/>
      <c r="I35" s="119"/>
      <c r="J35" s="43"/>
      <c r="K35" s="46"/>
    </row>
    <row r="36" spans="2:11" s="1" customFormat="1" ht="25.35" customHeight="1">
      <c r="B36" s="42"/>
      <c r="C36" s="134"/>
      <c r="D36" s="135" t="s">
        <v>53</v>
      </c>
      <c r="E36" s="80"/>
      <c r="F36" s="80"/>
      <c r="G36" s="136" t="s">
        <v>54</v>
      </c>
      <c r="H36" s="137" t="s">
        <v>55</v>
      </c>
      <c r="I36" s="138"/>
      <c r="J36" s="139">
        <f>SUM(J27:J34)</f>
        <v>334460.24</v>
      </c>
      <c r="K36" s="140"/>
    </row>
    <row r="37" spans="2:11" s="1" customFormat="1" ht="14.45" customHeight="1">
      <c r="B37" s="57"/>
      <c r="C37" s="58"/>
      <c r="D37" s="58"/>
      <c r="E37" s="58"/>
      <c r="F37" s="58"/>
      <c r="G37" s="58"/>
      <c r="H37" s="58"/>
      <c r="I37" s="141"/>
      <c r="J37" s="58"/>
      <c r="K37" s="59"/>
    </row>
    <row r="41" spans="2:11" s="1" customFormat="1" ht="6.95" customHeight="1">
      <c r="B41" s="142"/>
      <c r="C41" s="143"/>
      <c r="D41" s="143"/>
      <c r="E41" s="143"/>
      <c r="F41" s="143"/>
      <c r="G41" s="143"/>
      <c r="H41" s="143"/>
      <c r="I41" s="144"/>
      <c r="J41" s="143"/>
      <c r="K41" s="145"/>
    </row>
    <row r="42" spans="2:11" s="1" customFormat="1" ht="36.950000000000003" customHeight="1">
      <c r="B42" s="42"/>
      <c r="C42" s="30" t="s">
        <v>109</v>
      </c>
      <c r="D42" s="43"/>
      <c r="E42" s="43"/>
      <c r="F42" s="43"/>
      <c r="G42" s="43"/>
      <c r="H42" s="43"/>
      <c r="I42" s="119"/>
      <c r="J42" s="43"/>
      <c r="K42" s="46"/>
    </row>
    <row r="43" spans="2:11" s="1" customFormat="1" ht="6.95" customHeight="1">
      <c r="B43" s="42"/>
      <c r="C43" s="43"/>
      <c r="D43" s="43"/>
      <c r="E43" s="43"/>
      <c r="F43" s="43"/>
      <c r="G43" s="43"/>
      <c r="H43" s="43"/>
      <c r="I43" s="119"/>
      <c r="J43" s="43"/>
      <c r="K43" s="46"/>
    </row>
    <row r="44" spans="2:11" s="1" customFormat="1" ht="14.45" customHeight="1">
      <c r="B44" s="42"/>
      <c r="C44" s="37" t="s">
        <v>18</v>
      </c>
      <c r="D44" s="43"/>
      <c r="E44" s="43"/>
      <c r="F44" s="43"/>
      <c r="G44" s="43"/>
      <c r="H44" s="43"/>
      <c r="I44" s="119"/>
      <c r="J44" s="43"/>
      <c r="K44" s="46"/>
    </row>
    <row r="45" spans="2:11" s="1" customFormat="1" ht="16.5" customHeight="1">
      <c r="B45" s="42"/>
      <c r="C45" s="43"/>
      <c r="D45" s="43"/>
      <c r="E45" s="390" t="str">
        <f>E7</f>
        <v>Víceúčelové hřiště Újezd u Domažlic</v>
      </c>
      <c r="F45" s="391"/>
      <c r="G45" s="391"/>
      <c r="H45" s="391"/>
      <c r="I45" s="119"/>
      <c r="J45" s="43"/>
      <c r="K45" s="46"/>
    </row>
    <row r="46" spans="2:11" s="1" customFormat="1" ht="14.45" customHeight="1">
      <c r="B46" s="42"/>
      <c r="C46" s="37" t="s">
        <v>104</v>
      </c>
      <c r="D46" s="43"/>
      <c r="E46" s="43"/>
      <c r="F46" s="43"/>
      <c r="G46" s="43"/>
      <c r="H46" s="43"/>
      <c r="I46" s="119"/>
      <c r="J46" s="43"/>
      <c r="K46" s="46"/>
    </row>
    <row r="47" spans="2:11" s="1" customFormat="1" ht="17.25" customHeight="1">
      <c r="B47" s="42"/>
      <c r="C47" s="43"/>
      <c r="D47" s="43"/>
      <c r="E47" s="392" t="str">
        <f>E9</f>
        <v xml:space="preserve">01 - Společné práce pro sportoviště a opěrné stěny </v>
      </c>
      <c r="F47" s="393"/>
      <c r="G47" s="393"/>
      <c r="H47" s="393"/>
      <c r="I47" s="119"/>
      <c r="J47" s="43"/>
      <c r="K47" s="46"/>
    </row>
    <row r="48" spans="2:11" s="1" customFormat="1" ht="6.95" customHeight="1">
      <c r="B48" s="42"/>
      <c r="C48" s="43"/>
      <c r="D48" s="43"/>
      <c r="E48" s="43"/>
      <c r="F48" s="43"/>
      <c r="G48" s="43"/>
      <c r="H48" s="43"/>
      <c r="I48" s="119"/>
      <c r="J48" s="43"/>
      <c r="K48" s="46"/>
    </row>
    <row r="49" spans="2:47" s="1" customFormat="1" ht="18" customHeight="1">
      <c r="B49" s="42"/>
      <c r="C49" s="37" t="s">
        <v>24</v>
      </c>
      <c r="D49" s="43"/>
      <c r="E49" s="43"/>
      <c r="F49" s="35" t="str">
        <f>F12</f>
        <v>Újezd u Domažlic</v>
      </c>
      <c r="G49" s="43"/>
      <c r="H49" s="43"/>
      <c r="I49" s="120" t="s">
        <v>26</v>
      </c>
      <c r="J49" s="121" t="str">
        <f>IF(J12="","",J12)</f>
        <v>24. 8. 2018</v>
      </c>
      <c r="K49" s="46"/>
    </row>
    <row r="50" spans="2:47" s="1" customFormat="1" ht="6.95" customHeight="1">
      <c r="B50" s="42"/>
      <c r="C50" s="43"/>
      <c r="D50" s="43"/>
      <c r="E50" s="43"/>
      <c r="F50" s="43"/>
      <c r="G50" s="43"/>
      <c r="H50" s="43"/>
      <c r="I50" s="119"/>
      <c r="J50" s="43"/>
      <c r="K50" s="46"/>
    </row>
    <row r="51" spans="2:47" s="1" customFormat="1" ht="15">
      <c r="B51" s="42"/>
      <c r="C51" s="37" t="s">
        <v>32</v>
      </c>
      <c r="D51" s="43"/>
      <c r="E51" s="43"/>
      <c r="F51" s="35" t="str">
        <f>E15</f>
        <v>Obec Újezd u Domažlic</v>
      </c>
      <c r="G51" s="43"/>
      <c r="H51" s="43"/>
      <c r="I51" s="120" t="s">
        <v>38</v>
      </c>
      <c r="J51" s="381" t="str">
        <f>E21</f>
        <v>Ing. J. Šedivec, M. Štědronská</v>
      </c>
      <c r="K51" s="46"/>
    </row>
    <row r="52" spans="2:47" s="1" customFormat="1" ht="14.45" customHeight="1">
      <c r="B52" s="42"/>
      <c r="C52" s="37" t="s">
        <v>37</v>
      </c>
      <c r="D52" s="43"/>
      <c r="E52" s="43"/>
      <c r="F52" s="35" t="str">
        <f>IF(E18="","",E18)</f>
        <v>VYSSPA Sports Technology s.r.o.</v>
      </c>
      <c r="G52" s="43"/>
      <c r="H52" s="43"/>
      <c r="I52" s="119"/>
      <c r="J52" s="385"/>
      <c r="K52" s="46"/>
    </row>
    <row r="53" spans="2:47" s="1" customFormat="1" ht="10.35" customHeight="1">
      <c r="B53" s="42"/>
      <c r="C53" s="43"/>
      <c r="D53" s="43"/>
      <c r="E53" s="43"/>
      <c r="F53" s="43"/>
      <c r="G53" s="43"/>
      <c r="H53" s="43"/>
      <c r="I53" s="119"/>
      <c r="J53" s="43"/>
      <c r="K53" s="46"/>
    </row>
    <row r="54" spans="2:47" s="1" customFormat="1" ht="29.25" customHeight="1">
      <c r="B54" s="42"/>
      <c r="C54" s="146" t="s">
        <v>110</v>
      </c>
      <c r="D54" s="134"/>
      <c r="E54" s="134"/>
      <c r="F54" s="134"/>
      <c r="G54" s="134"/>
      <c r="H54" s="134"/>
      <c r="I54" s="147"/>
      <c r="J54" s="148" t="s">
        <v>111</v>
      </c>
      <c r="K54" s="149"/>
    </row>
    <row r="55" spans="2:47" s="1" customFormat="1" ht="10.35" customHeight="1">
      <c r="B55" s="42"/>
      <c r="C55" s="43"/>
      <c r="D55" s="43"/>
      <c r="E55" s="43"/>
      <c r="F55" s="43"/>
      <c r="G55" s="43"/>
      <c r="H55" s="43"/>
      <c r="I55" s="119"/>
      <c r="J55" s="43"/>
      <c r="K55" s="46"/>
    </row>
    <row r="56" spans="2:47" s="1" customFormat="1" ht="29.25" customHeight="1">
      <c r="B56" s="42"/>
      <c r="C56" s="150" t="s">
        <v>112</v>
      </c>
      <c r="D56" s="43"/>
      <c r="E56" s="43"/>
      <c r="F56" s="43"/>
      <c r="G56" s="43"/>
      <c r="H56" s="43"/>
      <c r="I56" s="119"/>
      <c r="J56" s="130">
        <f>J82</f>
        <v>276413.42</v>
      </c>
      <c r="K56" s="46"/>
      <c r="AU56" s="24" t="s">
        <v>113</v>
      </c>
    </row>
    <row r="57" spans="2:47" s="7" customFormat="1" ht="24.95" customHeight="1">
      <c r="B57" s="151"/>
      <c r="C57" s="152"/>
      <c r="D57" s="153" t="s">
        <v>114</v>
      </c>
      <c r="E57" s="154"/>
      <c r="F57" s="154"/>
      <c r="G57" s="154"/>
      <c r="H57" s="154"/>
      <c r="I57" s="155"/>
      <c r="J57" s="156">
        <f>J83</f>
        <v>276413.42</v>
      </c>
      <c r="K57" s="157"/>
    </row>
    <row r="58" spans="2:47" s="8" customFormat="1" ht="19.899999999999999" customHeight="1">
      <c r="B58" s="158"/>
      <c r="C58" s="159"/>
      <c r="D58" s="160" t="s">
        <v>115</v>
      </c>
      <c r="E58" s="161"/>
      <c r="F58" s="161"/>
      <c r="G58" s="161"/>
      <c r="H58" s="161"/>
      <c r="I58" s="162"/>
      <c r="J58" s="163">
        <f>J84</f>
        <v>184667.55999999997</v>
      </c>
      <c r="K58" s="164"/>
    </row>
    <row r="59" spans="2:47" s="8" customFormat="1" ht="19.899999999999999" customHeight="1">
      <c r="B59" s="158"/>
      <c r="C59" s="159"/>
      <c r="D59" s="160" t="s">
        <v>116</v>
      </c>
      <c r="E59" s="161"/>
      <c r="F59" s="161"/>
      <c r="G59" s="161"/>
      <c r="H59" s="161"/>
      <c r="I59" s="162"/>
      <c r="J59" s="163">
        <f>J231</f>
        <v>73248</v>
      </c>
      <c r="K59" s="164"/>
    </row>
    <row r="60" spans="2:47" s="8" customFormat="1" ht="19.899999999999999" customHeight="1">
      <c r="B60" s="158"/>
      <c r="C60" s="159"/>
      <c r="D60" s="160" t="s">
        <v>117</v>
      </c>
      <c r="E60" s="161"/>
      <c r="F60" s="161"/>
      <c r="G60" s="161"/>
      <c r="H60" s="161"/>
      <c r="I60" s="162"/>
      <c r="J60" s="163">
        <f>J245</f>
        <v>6164.5300000000007</v>
      </c>
      <c r="K60" s="164"/>
    </row>
    <row r="61" spans="2:47" s="8" customFormat="1" ht="19.899999999999999" customHeight="1">
      <c r="B61" s="158"/>
      <c r="C61" s="159"/>
      <c r="D61" s="160" t="s">
        <v>118</v>
      </c>
      <c r="E61" s="161"/>
      <c r="F61" s="161"/>
      <c r="G61" s="161"/>
      <c r="H61" s="161"/>
      <c r="I61" s="162"/>
      <c r="J61" s="163">
        <f>J251</f>
        <v>980.33</v>
      </c>
      <c r="K61" s="164"/>
    </row>
    <row r="62" spans="2:47" s="8" customFormat="1" ht="19.899999999999999" customHeight="1">
      <c r="B62" s="158"/>
      <c r="C62" s="159"/>
      <c r="D62" s="160" t="s">
        <v>119</v>
      </c>
      <c r="E62" s="161"/>
      <c r="F62" s="161"/>
      <c r="G62" s="161"/>
      <c r="H62" s="161"/>
      <c r="I62" s="162"/>
      <c r="J62" s="163">
        <f>J269</f>
        <v>11353</v>
      </c>
      <c r="K62" s="164"/>
    </row>
    <row r="63" spans="2:47" s="1" customFormat="1" ht="21.75" customHeight="1">
      <c r="B63" s="42"/>
      <c r="C63" s="43"/>
      <c r="D63" s="43"/>
      <c r="E63" s="43"/>
      <c r="F63" s="43"/>
      <c r="G63" s="43"/>
      <c r="H63" s="43"/>
      <c r="I63" s="119"/>
      <c r="J63" s="43"/>
      <c r="K63" s="46"/>
    </row>
    <row r="64" spans="2:47" s="1" customFormat="1" ht="6.95" customHeight="1">
      <c r="B64" s="57"/>
      <c r="C64" s="58"/>
      <c r="D64" s="58"/>
      <c r="E64" s="58"/>
      <c r="F64" s="58"/>
      <c r="G64" s="58"/>
      <c r="H64" s="58"/>
      <c r="I64" s="141"/>
      <c r="J64" s="58"/>
      <c r="K64" s="59"/>
    </row>
    <row r="68" spans="2:12" s="1" customFormat="1" ht="6.95" customHeight="1">
      <c r="B68" s="60"/>
      <c r="C68" s="61"/>
      <c r="D68" s="61"/>
      <c r="E68" s="61"/>
      <c r="F68" s="61"/>
      <c r="G68" s="61"/>
      <c r="H68" s="61"/>
      <c r="I68" s="144"/>
      <c r="J68" s="61"/>
      <c r="K68" s="61"/>
      <c r="L68" s="62"/>
    </row>
    <row r="69" spans="2:12" s="1" customFormat="1" ht="36.950000000000003" customHeight="1">
      <c r="B69" s="42"/>
      <c r="C69" s="63" t="s">
        <v>120</v>
      </c>
      <c r="D69" s="64"/>
      <c r="E69" s="64"/>
      <c r="F69" s="64"/>
      <c r="G69" s="64"/>
      <c r="H69" s="64"/>
      <c r="I69" s="165"/>
      <c r="J69" s="64"/>
      <c r="K69" s="64"/>
      <c r="L69" s="62"/>
    </row>
    <row r="70" spans="2:12" s="1" customFormat="1" ht="6.95" customHeight="1">
      <c r="B70" s="42"/>
      <c r="C70" s="64"/>
      <c r="D70" s="64"/>
      <c r="E70" s="64"/>
      <c r="F70" s="64"/>
      <c r="G70" s="64"/>
      <c r="H70" s="64"/>
      <c r="I70" s="165"/>
      <c r="J70" s="64"/>
      <c r="K70" s="64"/>
      <c r="L70" s="62"/>
    </row>
    <row r="71" spans="2:12" s="1" customFormat="1" ht="14.45" customHeight="1">
      <c r="B71" s="42"/>
      <c r="C71" s="66" t="s">
        <v>18</v>
      </c>
      <c r="D71" s="64"/>
      <c r="E71" s="64"/>
      <c r="F71" s="64"/>
      <c r="G71" s="64"/>
      <c r="H71" s="64"/>
      <c r="I71" s="165"/>
      <c r="J71" s="64"/>
      <c r="K71" s="64"/>
      <c r="L71" s="62"/>
    </row>
    <row r="72" spans="2:12" s="1" customFormat="1" ht="16.5" customHeight="1">
      <c r="B72" s="42"/>
      <c r="C72" s="64"/>
      <c r="D72" s="64"/>
      <c r="E72" s="386" t="str">
        <f>E7</f>
        <v>Víceúčelové hřiště Újezd u Domažlic</v>
      </c>
      <c r="F72" s="387"/>
      <c r="G72" s="387"/>
      <c r="H72" s="387"/>
      <c r="I72" s="165"/>
      <c r="J72" s="64"/>
      <c r="K72" s="64"/>
      <c r="L72" s="62"/>
    </row>
    <row r="73" spans="2:12" s="1" customFormat="1" ht="14.45" customHeight="1">
      <c r="B73" s="42"/>
      <c r="C73" s="66" t="s">
        <v>104</v>
      </c>
      <c r="D73" s="64"/>
      <c r="E73" s="64"/>
      <c r="F73" s="64"/>
      <c r="G73" s="64"/>
      <c r="H73" s="64"/>
      <c r="I73" s="165"/>
      <c r="J73" s="64"/>
      <c r="K73" s="64"/>
      <c r="L73" s="62"/>
    </row>
    <row r="74" spans="2:12" s="1" customFormat="1" ht="17.25" customHeight="1">
      <c r="B74" s="42"/>
      <c r="C74" s="64"/>
      <c r="D74" s="64"/>
      <c r="E74" s="353" t="str">
        <f>E9</f>
        <v xml:space="preserve">01 - Společné práce pro sportoviště a opěrné stěny </v>
      </c>
      <c r="F74" s="388"/>
      <c r="G74" s="388"/>
      <c r="H74" s="388"/>
      <c r="I74" s="165"/>
      <c r="J74" s="64"/>
      <c r="K74" s="64"/>
      <c r="L74" s="62"/>
    </row>
    <row r="75" spans="2:12" s="1" customFormat="1" ht="6.95" customHeight="1">
      <c r="B75" s="42"/>
      <c r="C75" s="64"/>
      <c r="D75" s="64"/>
      <c r="E75" s="64"/>
      <c r="F75" s="64"/>
      <c r="G75" s="64"/>
      <c r="H75" s="64"/>
      <c r="I75" s="165"/>
      <c r="J75" s="64"/>
      <c r="K75" s="64"/>
      <c r="L75" s="62"/>
    </row>
    <row r="76" spans="2:12" s="1" customFormat="1" ht="18" customHeight="1">
      <c r="B76" s="42"/>
      <c r="C76" s="66" t="s">
        <v>24</v>
      </c>
      <c r="D76" s="64"/>
      <c r="E76" s="64"/>
      <c r="F76" s="166" t="str">
        <f>F12</f>
        <v>Újezd u Domažlic</v>
      </c>
      <c r="G76" s="64"/>
      <c r="H76" s="64"/>
      <c r="I76" s="167" t="s">
        <v>26</v>
      </c>
      <c r="J76" s="74" t="str">
        <f>IF(J12="","",J12)</f>
        <v>24. 8. 2018</v>
      </c>
      <c r="K76" s="64"/>
      <c r="L76" s="62"/>
    </row>
    <row r="77" spans="2:12" s="1" customFormat="1" ht="6.95" customHeight="1">
      <c r="B77" s="42"/>
      <c r="C77" s="64"/>
      <c r="D77" s="64"/>
      <c r="E77" s="64"/>
      <c r="F77" s="64"/>
      <c r="G77" s="64"/>
      <c r="H77" s="64"/>
      <c r="I77" s="165"/>
      <c r="J77" s="64"/>
      <c r="K77" s="64"/>
      <c r="L77" s="62"/>
    </row>
    <row r="78" spans="2:12" s="1" customFormat="1" ht="15">
      <c r="B78" s="42"/>
      <c r="C78" s="66" t="s">
        <v>32</v>
      </c>
      <c r="D78" s="64"/>
      <c r="E78" s="64"/>
      <c r="F78" s="166" t="str">
        <f>E15</f>
        <v>Obec Újezd u Domažlic</v>
      </c>
      <c r="G78" s="64"/>
      <c r="H78" s="64"/>
      <c r="I78" s="167" t="s">
        <v>38</v>
      </c>
      <c r="J78" s="166" t="str">
        <f>E21</f>
        <v>Ing. J. Šedivec, M. Štědronská</v>
      </c>
      <c r="K78" s="64"/>
      <c r="L78" s="62"/>
    </row>
    <row r="79" spans="2:12" s="1" customFormat="1" ht="14.45" customHeight="1">
      <c r="B79" s="42"/>
      <c r="C79" s="66" t="s">
        <v>37</v>
      </c>
      <c r="D79" s="64"/>
      <c r="E79" s="64"/>
      <c r="F79" s="166" t="str">
        <f>IF(E18="","",E18)</f>
        <v>VYSSPA Sports Technology s.r.o.</v>
      </c>
      <c r="G79" s="64"/>
      <c r="H79" s="64"/>
      <c r="I79" s="165"/>
      <c r="J79" s="64"/>
      <c r="K79" s="64"/>
      <c r="L79" s="62"/>
    </row>
    <row r="80" spans="2:12" s="1" customFormat="1" ht="10.35" customHeight="1">
      <c r="B80" s="42"/>
      <c r="C80" s="64"/>
      <c r="D80" s="64"/>
      <c r="E80" s="64"/>
      <c r="F80" s="64"/>
      <c r="G80" s="64"/>
      <c r="H80" s="64"/>
      <c r="I80" s="165"/>
      <c r="J80" s="64"/>
      <c r="K80" s="64"/>
      <c r="L80" s="62"/>
    </row>
    <row r="81" spans="2:65" s="9" customFormat="1" ht="29.25" customHeight="1">
      <c r="B81" s="168"/>
      <c r="C81" s="169" t="s">
        <v>121</v>
      </c>
      <c r="D81" s="170" t="s">
        <v>62</v>
      </c>
      <c r="E81" s="170" t="s">
        <v>58</v>
      </c>
      <c r="F81" s="170" t="s">
        <v>122</v>
      </c>
      <c r="G81" s="170" t="s">
        <v>123</v>
      </c>
      <c r="H81" s="170" t="s">
        <v>124</v>
      </c>
      <c r="I81" s="171" t="s">
        <v>125</v>
      </c>
      <c r="J81" s="170" t="s">
        <v>111</v>
      </c>
      <c r="K81" s="172" t="s">
        <v>126</v>
      </c>
      <c r="L81" s="173"/>
      <c r="M81" s="82" t="s">
        <v>127</v>
      </c>
      <c r="N81" s="83" t="s">
        <v>47</v>
      </c>
      <c r="O81" s="83" t="s">
        <v>128</v>
      </c>
      <c r="P81" s="83" t="s">
        <v>129</v>
      </c>
      <c r="Q81" s="83" t="s">
        <v>130</v>
      </c>
      <c r="R81" s="83" t="s">
        <v>131</v>
      </c>
      <c r="S81" s="83" t="s">
        <v>132</v>
      </c>
      <c r="T81" s="84" t="s">
        <v>133</v>
      </c>
    </row>
    <row r="82" spans="2:65" s="1" customFormat="1" ht="29.25" customHeight="1">
      <c r="B82" s="42"/>
      <c r="C82" s="88" t="s">
        <v>112</v>
      </c>
      <c r="D82" s="64"/>
      <c r="E82" s="64"/>
      <c r="F82" s="64"/>
      <c r="G82" s="64"/>
      <c r="H82" s="64"/>
      <c r="I82" s="165"/>
      <c r="J82" s="174">
        <f>BK82</f>
        <v>276413.42</v>
      </c>
      <c r="K82" s="64"/>
      <c r="L82" s="62"/>
      <c r="M82" s="85"/>
      <c r="N82" s="86"/>
      <c r="O82" s="86"/>
      <c r="P82" s="175">
        <f>P83</f>
        <v>0</v>
      </c>
      <c r="Q82" s="86"/>
      <c r="R82" s="175">
        <f>R83</f>
        <v>147.998887</v>
      </c>
      <c r="S82" s="86"/>
      <c r="T82" s="176">
        <f>T83</f>
        <v>107.59214</v>
      </c>
      <c r="AT82" s="24" t="s">
        <v>76</v>
      </c>
      <c r="AU82" s="24" t="s">
        <v>113</v>
      </c>
      <c r="BK82" s="177">
        <f>BK83</f>
        <v>276413.42</v>
      </c>
    </row>
    <row r="83" spans="2:65" s="10" customFormat="1" ht="37.35" customHeight="1">
      <c r="B83" s="178"/>
      <c r="C83" s="179"/>
      <c r="D83" s="180" t="s">
        <v>76</v>
      </c>
      <c r="E83" s="181" t="s">
        <v>134</v>
      </c>
      <c r="F83" s="181" t="s">
        <v>135</v>
      </c>
      <c r="G83" s="179"/>
      <c r="H83" s="179"/>
      <c r="I83" s="182"/>
      <c r="J83" s="183">
        <f>BK83</f>
        <v>276413.42</v>
      </c>
      <c r="K83" s="179"/>
      <c r="L83" s="184"/>
      <c r="M83" s="185"/>
      <c r="N83" s="186"/>
      <c r="O83" s="186"/>
      <c r="P83" s="187">
        <f>P84+P231+P245+P251+P269</f>
        <v>0</v>
      </c>
      <c r="Q83" s="186"/>
      <c r="R83" s="187">
        <f>R84+R231+R245+R251+R269</f>
        <v>147.998887</v>
      </c>
      <c r="S83" s="186"/>
      <c r="T83" s="188">
        <f>T84+T231+T245+T251+T269</f>
        <v>107.59214</v>
      </c>
      <c r="AR83" s="189" t="s">
        <v>85</v>
      </c>
      <c r="AT83" s="190" t="s">
        <v>76</v>
      </c>
      <c r="AU83" s="190" t="s">
        <v>77</v>
      </c>
      <c r="AY83" s="189" t="s">
        <v>136</v>
      </c>
      <c r="BK83" s="191">
        <f>BK84+BK231+BK245+BK251+BK269</f>
        <v>276413.42</v>
      </c>
    </row>
    <row r="84" spans="2:65" s="10" customFormat="1" ht="19.899999999999999" customHeight="1">
      <c r="B84" s="178"/>
      <c r="C84" s="179"/>
      <c r="D84" s="180" t="s">
        <v>76</v>
      </c>
      <c r="E84" s="192" t="s">
        <v>85</v>
      </c>
      <c r="F84" s="192" t="s">
        <v>137</v>
      </c>
      <c r="G84" s="179"/>
      <c r="H84" s="179"/>
      <c r="I84" s="182"/>
      <c r="J84" s="193">
        <f>BK84</f>
        <v>184667.55999999997</v>
      </c>
      <c r="K84" s="179"/>
      <c r="L84" s="184"/>
      <c r="M84" s="185"/>
      <c r="N84" s="186"/>
      <c r="O84" s="186"/>
      <c r="P84" s="187">
        <f>SUM(P85:P230)</f>
        <v>0</v>
      </c>
      <c r="Q84" s="186"/>
      <c r="R84" s="187">
        <f>SUM(R85:R230)</f>
        <v>5.5588870000000004</v>
      </c>
      <c r="S84" s="186"/>
      <c r="T84" s="188">
        <f>SUM(T85:T230)</f>
        <v>106.5</v>
      </c>
      <c r="AR84" s="189" t="s">
        <v>85</v>
      </c>
      <c r="AT84" s="190" t="s">
        <v>76</v>
      </c>
      <c r="AU84" s="190" t="s">
        <v>85</v>
      </c>
      <c r="AY84" s="189" t="s">
        <v>136</v>
      </c>
      <c r="BK84" s="191">
        <f>SUM(BK85:BK230)</f>
        <v>184667.55999999997</v>
      </c>
    </row>
    <row r="85" spans="2:65" s="1" customFormat="1" ht="25.5" customHeight="1">
      <c r="B85" s="42"/>
      <c r="C85" s="194" t="s">
        <v>85</v>
      </c>
      <c r="D85" s="194" t="s">
        <v>138</v>
      </c>
      <c r="E85" s="195" t="s">
        <v>139</v>
      </c>
      <c r="F85" s="196" t="s">
        <v>140</v>
      </c>
      <c r="G85" s="197" t="s">
        <v>141</v>
      </c>
      <c r="H85" s="198">
        <v>1000</v>
      </c>
      <c r="I85" s="199">
        <v>38.44</v>
      </c>
      <c r="J85" s="200">
        <f>ROUND(I85*H85,2)</f>
        <v>38440</v>
      </c>
      <c r="K85" s="196" t="s">
        <v>142</v>
      </c>
      <c r="L85" s="62"/>
      <c r="M85" s="201" t="s">
        <v>34</v>
      </c>
      <c r="N85" s="202" t="s">
        <v>48</v>
      </c>
      <c r="O85" s="43"/>
      <c r="P85" s="203">
        <f>O85*H85</f>
        <v>0</v>
      </c>
      <c r="Q85" s="203">
        <v>0</v>
      </c>
      <c r="R85" s="203">
        <f>Q85*H85</f>
        <v>0</v>
      </c>
      <c r="S85" s="203">
        <v>0</v>
      </c>
      <c r="T85" s="204">
        <f>S85*H85</f>
        <v>0</v>
      </c>
      <c r="AR85" s="24" t="s">
        <v>143</v>
      </c>
      <c r="AT85" s="24" t="s">
        <v>138</v>
      </c>
      <c r="AU85" s="24" t="s">
        <v>87</v>
      </c>
      <c r="AY85" s="24" t="s">
        <v>136</v>
      </c>
      <c r="BE85" s="205">
        <f>IF(N85="základní",J85,0)</f>
        <v>38440</v>
      </c>
      <c r="BF85" s="205">
        <f>IF(N85="snížená",J85,0)</f>
        <v>0</v>
      </c>
      <c r="BG85" s="205">
        <f>IF(N85="zákl. přenesená",J85,0)</f>
        <v>0</v>
      </c>
      <c r="BH85" s="205">
        <f>IF(N85="sníž. přenesená",J85,0)</f>
        <v>0</v>
      </c>
      <c r="BI85" s="205">
        <f>IF(N85="nulová",J85,0)</f>
        <v>0</v>
      </c>
      <c r="BJ85" s="24" t="s">
        <v>85</v>
      </c>
      <c r="BK85" s="205">
        <f>ROUND(I85*H85,2)</f>
        <v>38440</v>
      </c>
      <c r="BL85" s="24" t="s">
        <v>143</v>
      </c>
      <c r="BM85" s="24" t="s">
        <v>144</v>
      </c>
    </row>
    <row r="86" spans="2:65" s="1" customFormat="1" ht="148.5">
      <c r="B86" s="42"/>
      <c r="C86" s="64"/>
      <c r="D86" s="206" t="s">
        <v>145</v>
      </c>
      <c r="E86" s="64"/>
      <c r="F86" s="207" t="s">
        <v>146</v>
      </c>
      <c r="G86" s="64"/>
      <c r="H86" s="64"/>
      <c r="I86" s="165"/>
      <c r="J86" s="64"/>
      <c r="K86" s="64"/>
      <c r="L86" s="62"/>
      <c r="M86" s="208"/>
      <c r="N86" s="43"/>
      <c r="O86" s="43"/>
      <c r="P86" s="43"/>
      <c r="Q86" s="43"/>
      <c r="R86" s="43"/>
      <c r="S86" s="43"/>
      <c r="T86" s="79"/>
      <c r="AT86" s="24" t="s">
        <v>145</v>
      </c>
      <c r="AU86" s="24" t="s">
        <v>87</v>
      </c>
    </row>
    <row r="87" spans="2:65" s="11" customFormat="1">
      <c r="B87" s="209"/>
      <c r="C87" s="210"/>
      <c r="D87" s="206" t="s">
        <v>147</v>
      </c>
      <c r="E87" s="211" t="s">
        <v>34</v>
      </c>
      <c r="F87" s="212" t="s">
        <v>148</v>
      </c>
      <c r="G87" s="210"/>
      <c r="H87" s="213">
        <v>1000</v>
      </c>
      <c r="I87" s="214"/>
      <c r="J87" s="210"/>
      <c r="K87" s="210"/>
      <c r="L87" s="215"/>
      <c r="M87" s="216"/>
      <c r="N87" s="217"/>
      <c r="O87" s="217"/>
      <c r="P87" s="217"/>
      <c r="Q87" s="217"/>
      <c r="R87" s="217"/>
      <c r="S87" s="217"/>
      <c r="T87" s="218"/>
      <c r="AT87" s="219" t="s">
        <v>147</v>
      </c>
      <c r="AU87" s="219" t="s">
        <v>87</v>
      </c>
      <c r="AV87" s="11" t="s">
        <v>87</v>
      </c>
      <c r="AW87" s="11" t="s">
        <v>40</v>
      </c>
      <c r="AX87" s="11" t="s">
        <v>77</v>
      </c>
      <c r="AY87" s="219" t="s">
        <v>136</v>
      </c>
    </row>
    <row r="88" spans="2:65" s="12" customFormat="1">
      <c r="B88" s="220"/>
      <c r="C88" s="221"/>
      <c r="D88" s="206" t="s">
        <v>147</v>
      </c>
      <c r="E88" s="222" t="s">
        <v>34</v>
      </c>
      <c r="F88" s="223" t="s">
        <v>149</v>
      </c>
      <c r="G88" s="221"/>
      <c r="H88" s="224">
        <v>1000</v>
      </c>
      <c r="I88" s="225"/>
      <c r="J88" s="221"/>
      <c r="K88" s="221"/>
      <c r="L88" s="226"/>
      <c r="M88" s="227"/>
      <c r="N88" s="228"/>
      <c r="O88" s="228"/>
      <c r="P88" s="228"/>
      <c r="Q88" s="228"/>
      <c r="R88" s="228"/>
      <c r="S88" s="228"/>
      <c r="T88" s="229"/>
      <c r="AT88" s="230" t="s">
        <v>147</v>
      </c>
      <c r="AU88" s="230" t="s">
        <v>87</v>
      </c>
      <c r="AV88" s="12" t="s">
        <v>143</v>
      </c>
      <c r="AW88" s="12" t="s">
        <v>40</v>
      </c>
      <c r="AX88" s="12" t="s">
        <v>85</v>
      </c>
      <c r="AY88" s="230" t="s">
        <v>136</v>
      </c>
    </row>
    <row r="89" spans="2:65" s="1" customFormat="1" ht="25.5" customHeight="1">
      <c r="B89" s="42"/>
      <c r="C89" s="194" t="s">
        <v>87</v>
      </c>
      <c r="D89" s="194" t="s">
        <v>138</v>
      </c>
      <c r="E89" s="195" t="s">
        <v>150</v>
      </c>
      <c r="F89" s="196" t="s">
        <v>151</v>
      </c>
      <c r="G89" s="197" t="s">
        <v>141</v>
      </c>
      <c r="H89" s="198">
        <v>1000</v>
      </c>
      <c r="I89" s="199">
        <v>24.02</v>
      </c>
      <c r="J89" s="200">
        <f>ROUND(I89*H89,2)</f>
        <v>24020</v>
      </c>
      <c r="K89" s="196" t="s">
        <v>142</v>
      </c>
      <c r="L89" s="62"/>
      <c r="M89" s="201" t="s">
        <v>34</v>
      </c>
      <c r="N89" s="202" t="s">
        <v>48</v>
      </c>
      <c r="O89" s="43"/>
      <c r="P89" s="203">
        <f>O89*H89</f>
        <v>0</v>
      </c>
      <c r="Q89" s="203">
        <v>1.8000000000000001E-4</v>
      </c>
      <c r="R89" s="203">
        <f>Q89*H89</f>
        <v>0.18000000000000002</v>
      </c>
      <c r="S89" s="203">
        <v>0</v>
      </c>
      <c r="T89" s="204">
        <f>S89*H89</f>
        <v>0</v>
      </c>
      <c r="AR89" s="24" t="s">
        <v>143</v>
      </c>
      <c r="AT89" s="24" t="s">
        <v>138</v>
      </c>
      <c r="AU89" s="24" t="s">
        <v>87</v>
      </c>
      <c r="AY89" s="24" t="s">
        <v>136</v>
      </c>
      <c r="BE89" s="205">
        <f>IF(N89="základní",J89,0)</f>
        <v>24020</v>
      </c>
      <c r="BF89" s="205">
        <f>IF(N89="snížená",J89,0)</f>
        <v>0</v>
      </c>
      <c r="BG89" s="205">
        <f>IF(N89="zákl. přenesená",J89,0)</f>
        <v>0</v>
      </c>
      <c r="BH89" s="205">
        <f>IF(N89="sníž. přenesená",J89,0)</f>
        <v>0</v>
      </c>
      <c r="BI89" s="205">
        <f>IF(N89="nulová",J89,0)</f>
        <v>0</v>
      </c>
      <c r="BJ89" s="24" t="s">
        <v>85</v>
      </c>
      <c r="BK89" s="205">
        <f>ROUND(I89*H89,2)</f>
        <v>24020</v>
      </c>
      <c r="BL89" s="24" t="s">
        <v>143</v>
      </c>
      <c r="BM89" s="24" t="s">
        <v>152</v>
      </c>
    </row>
    <row r="90" spans="2:65" s="1" customFormat="1" ht="67.5">
      <c r="B90" s="42"/>
      <c r="C90" s="64"/>
      <c r="D90" s="206" t="s">
        <v>145</v>
      </c>
      <c r="E90" s="64"/>
      <c r="F90" s="207" t="s">
        <v>153</v>
      </c>
      <c r="G90" s="64"/>
      <c r="H90" s="64"/>
      <c r="I90" s="165"/>
      <c r="J90" s="64"/>
      <c r="K90" s="64"/>
      <c r="L90" s="62"/>
      <c r="M90" s="208"/>
      <c r="N90" s="43"/>
      <c r="O90" s="43"/>
      <c r="P90" s="43"/>
      <c r="Q90" s="43"/>
      <c r="R90" s="43"/>
      <c r="S90" s="43"/>
      <c r="T90" s="79"/>
      <c r="AT90" s="24" t="s">
        <v>145</v>
      </c>
      <c r="AU90" s="24" t="s">
        <v>87</v>
      </c>
    </row>
    <row r="91" spans="2:65" s="1" customFormat="1" ht="25.5" customHeight="1">
      <c r="B91" s="42"/>
      <c r="C91" s="194" t="s">
        <v>154</v>
      </c>
      <c r="D91" s="194" t="s">
        <v>138</v>
      </c>
      <c r="E91" s="195" t="s">
        <v>155</v>
      </c>
      <c r="F91" s="196" t="s">
        <v>156</v>
      </c>
      <c r="G91" s="197" t="s">
        <v>157</v>
      </c>
      <c r="H91" s="198">
        <v>2</v>
      </c>
      <c r="I91" s="199">
        <v>261.37</v>
      </c>
      <c r="J91" s="200">
        <f>ROUND(I91*H91,2)</f>
        <v>522.74</v>
      </c>
      <c r="K91" s="196" t="s">
        <v>142</v>
      </c>
      <c r="L91" s="62"/>
      <c r="M91" s="201" t="s">
        <v>34</v>
      </c>
      <c r="N91" s="202" t="s">
        <v>48</v>
      </c>
      <c r="O91" s="43"/>
      <c r="P91" s="203">
        <f>O91*H91</f>
        <v>0</v>
      </c>
      <c r="Q91" s="203">
        <v>5.0000000000000002E-5</v>
      </c>
      <c r="R91" s="203">
        <f>Q91*H91</f>
        <v>1E-4</v>
      </c>
      <c r="S91" s="203">
        <v>0</v>
      </c>
      <c r="T91" s="204">
        <f>S91*H91</f>
        <v>0</v>
      </c>
      <c r="AR91" s="24" t="s">
        <v>143</v>
      </c>
      <c r="AT91" s="24" t="s">
        <v>138</v>
      </c>
      <c r="AU91" s="24" t="s">
        <v>87</v>
      </c>
      <c r="AY91" s="24" t="s">
        <v>136</v>
      </c>
      <c r="BE91" s="205">
        <f>IF(N91="základní",J91,0)</f>
        <v>522.74</v>
      </c>
      <c r="BF91" s="205">
        <f>IF(N91="snížená",J91,0)</f>
        <v>0</v>
      </c>
      <c r="BG91" s="205">
        <f>IF(N91="zákl. přenesená",J91,0)</f>
        <v>0</v>
      </c>
      <c r="BH91" s="205">
        <f>IF(N91="sníž. přenesená",J91,0)</f>
        <v>0</v>
      </c>
      <c r="BI91" s="205">
        <f>IF(N91="nulová",J91,0)</f>
        <v>0</v>
      </c>
      <c r="BJ91" s="24" t="s">
        <v>85</v>
      </c>
      <c r="BK91" s="205">
        <f>ROUND(I91*H91,2)</f>
        <v>522.74</v>
      </c>
      <c r="BL91" s="24" t="s">
        <v>143</v>
      </c>
      <c r="BM91" s="24" t="s">
        <v>158</v>
      </c>
    </row>
    <row r="92" spans="2:65" s="1" customFormat="1" ht="108">
      <c r="B92" s="42"/>
      <c r="C92" s="64"/>
      <c r="D92" s="206" t="s">
        <v>145</v>
      </c>
      <c r="E92" s="64"/>
      <c r="F92" s="207" t="s">
        <v>159</v>
      </c>
      <c r="G92" s="64"/>
      <c r="H92" s="64"/>
      <c r="I92" s="165"/>
      <c r="J92" s="64"/>
      <c r="K92" s="64"/>
      <c r="L92" s="62"/>
      <c r="M92" s="208"/>
      <c r="N92" s="43"/>
      <c r="O92" s="43"/>
      <c r="P92" s="43"/>
      <c r="Q92" s="43"/>
      <c r="R92" s="43"/>
      <c r="S92" s="43"/>
      <c r="T92" s="79"/>
      <c r="AT92" s="24" t="s">
        <v>145</v>
      </c>
      <c r="AU92" s="24" t="s">
        <v>87</v>
      </c>
    </row>
    <row r="93" spans="2:65" s="11" customFormat="1">
      <c r="B93" s="209"/>
      <c r="C93" s="210"/>
      <c r="D93" s="206" t="s">
        <v>147</v>
      </c>
      <c r="E93" s="211" t="s">
        <v>34</v>
      </c>
      <c r="F93" s="212" t="s">
        <v>160</v>
      </c>
      <c r="G93" s="210"/>
      <c r="H93" s="213">
        <v>1</v>
      </c>
      <c r="I93" s="214"/>
      <c r="J93" s="210"/>
      <c r="K93" s="210"/>
      <c r="L93" s="215"/>
      <c r="M93" s="216"/>
      <c r="N93" s="217"/>
      <c r="O93" s="217"/>
      <c r="P93" s="217"/>
      <c r="Q93" s="217"/>
      <c r="R93" s="217"/>
      <c r="S93" s="217"/>
      <c r="T93" s="218"/>
      <c r="AT93" s="219" t="s">
        <v>147</v>
      </c>
      <c r="AU93" s="219" t="s">
        <v>87</v>
      </c>
      <c r="AV93" s="11" t="s">
        <v>87</v>
      </c>
      <c r="AW93" s="11" t="s">
        <v>40</v>
      </c>
      <c r="AX93" s="11" t="s">
        <v>77</v>
      </c>
      <c r="AY93" s="219" t="s">
        <v>136</v>
      </c>
    </row>
    <row r="94" spans="2:65" s="11" customFormat="1">
      <c r="B94" s="209"/>
      <c r="C94" s="210"/>
      <c r="D94" s="206" t="s">
        <v>147</v>
      </c>
      <c r="E94" s="211" t="s">
        <v>34</v>
      </c>
      <c r="F94" s="212" t="s">
        <v>161</v>
      </c>
      <c r="G94" s="210"/>
      <c r="H94" s="213">
        <v>1</v>
      </c>
      <c r="I94" s="214"/>
      <c r="J94" s="210"/>
      <c r="K94" s="210"/>
      <c r="L94" s="215"/>
      <c r="M94" s="216"/>
      <c r="N94" s="217"/>
      <c r="O94" s="217"/>
      <c r="P94" s="217"/>
      <c r="Q94" s="217"/>
      <c r="R94" s="217"/>
      <c r="S94" s="217"/>
      <c r="T94" s="218"/>
      <c r="AT94" s="219" t="s">
        <v>147</v>
      </c>
      <c r="AU94" s="219" t="s">
        <v>87</v>
      </c>
      <c r="AV94" s="11" t="s">
        <v>87</v>
      </c>
      <c r="AW94" s="11" t="s">
        <v>40</v>
      </c>
      <c r="AX94" s="11" t="s">
        <v>77</v>
      </c>
      <c r="AY94" s="219" t="s">
        <v>136</v>
      </c>
    </row>
    <row r="95" spans="2:65" s="12" customFormat="1">
      <c r="B95" s="220"/>
      <c r="C95" s="221"/>
      <c r="D95" s="206" t="s">
        <v>147</v>
      </c>
      <c r="E95" s="222" t="s">
        <v>34</v>
      </c>
      <c r="F95" s="223" t="s">
        <v>149</v>
      </c>
      <c r="G95" s="221"/>
      <c r="H95" s="224">
        <v>2</v>
      </c>
      <c r="I95" s="225"/>
      <c r="J95" s="221"/>
      <c r="K95" s="221"/>
      <c r="L95" s="226"/>
      <c r="M95" s="227"/>
      <c r="N95" s="228"/>
      <c r="O95" s="228"/>
      <c r="P95" s="228"/>
      <c r="Q95" s="228"/>
      <c r="R95" s="228"/>
      <c r="S95" s="228"/>
      <c r="T95" s="229"/>
      <c r="AT95" s="230" t="s">
        <v>147</v>
      </c>
      <c r="AU95" s="230" t="s">
        <v>87</v>
      </c>
      <c r="AV95" s="12" t="s">
        <v>143</v>
      </c>
      <c r="AW95" s="12" t="s">
        <v>40</v>
      </c>
      <c r="AX95" s="12" t="s">
        <v>85</v>
      </c>
      <c r="AY95" s="230" t="s">
        <v>136</v>
      </c>
    </row>
    <row r="96" spans="2:65" s="1" customFormat="1" ht="25.5" customHeight="1">
      <c r="B96" s="42"/>
      <c r="C96" s="194" t="s">
        <v>143</v>
      </c>
      <c r="D96" s="194" t="s">
        <v>138</v>
      </c>
      <c r="E96" s="195" t="s">
        <v>162</v>
      </c>
      <c r="F96" s="196" t="s">
        <v>163</v>
      </c>
      <c r="G96" s="197" t="s">
        <v>157</v>
      </c>
      <c r="H96" s="198">
        <v>5</v>
      </c>
      <c r="I96" s="199">
        <v>505.77</v>
      </c>
      <c r="J96" s="200">
        <f>ROUND(I96*H96,2)</f>
        <v>2528.85</v>
      </c>
      <c r="K96" s="196" t="s">
        <v>142</v>
      </c>
      <c r="L96" s="62"/>
      <c r="M96" s="201" t="s">
        <v>34</v>
      </c>
      <c r="N96" s="202" t="s">
        <v>48</v>
      </c>
      <c r="O96" s="43"/>
      <c r="P96" s="203">
        <f>O96*H96</f>
        <v>0</v>
      </c>
      <c r="Q96" s="203">
        <v>5.0000000000000002E-5</v>
      </c>
      <c r="R96" s="203">
        <f>Q96*H96</f>
        <v>2.5000000000000001E-4</v>
      </c>
      <c r="S96" s="203">
        <v>0</v>
      </c>
      <c r="T96" s="204">
        <f>S96*H96</f>
        <v>0</v>
      </c>
      <c r="AR96" s="24" t="s">
        <v>143</v>
      </c>
      <c r="AT96" s="24" t="s">
        <v>138</v>
      </c>
      <c r="AU96" s="24" t="s">
        <v>87</v>
      </c>
      <c r="AY96" s="24" t="s">
        <v>136</v>
      </c>
      <c r="BE96" s="205">
        <f>IF(N96="základní",J96,0)</f>
        <v>2528.85</v>
      </c>
      <c r="BF96" s="205">
        <f>IF(N96="snížená",J96,0)</f>
        <v>0</v>
      </c>
      <c r="BG96" s="205">
        <f>IF(N96="zákl. přenesená",J96,0)</f>
        <v>0</v>
      </c>
      <c r="BH96" s="205">
        <f>IF(N96="sníž. přenesená",J96,0)</f>
        <v>0</v>
      </c>
      <c r="BI96" s="205">
        <f>IF(N96="nulová",J96,0)</f>
        <v>0</v>
      </c>
      <c r="BJ96" s="24" t="s">
        <v>85</v>
      </c>
      <c r="BK96" s="205">
        <f>ROUND(I96*H96,2)</f>
        <v>2528.85</v>
      </c>
      <c r="BL96" s="24" t="s">
        <v>143</v>
      </c>
      <c r="BM96" s="24" t="s">
        <v>164</v>
      </c>
    </row>
    <row r="97" spans="2:65" s="1" customFormat="1" ht="108">
      <c r="B97" s="42"/>
      <c r="C97" s="64"/>
      <c r="D97" s="206" t="s">
        <v>145</v>
      </c>
      <c r="E97" s="64"/>
      <c r="F97" s="207" t="s">
        <v>159</v>
      </c>
      <c r="G97" s="64"/>
      <c r="H97" s="64"/>
      <c r="I97" s="165"/>
      <c r="J97" s="64"/>
      <c r="K97" s="64"/>
      <c r="L97" s="62"/>
      <c r="M97" s="208"/>
      <c r="N97" s="43"/>
      <c r="O97" s="43"/>
      <c r="P97" s="43"/>
      <c r="Q97" s="43"/>
      <c r="R97" s="43"/>
      <c r="S97" s="43"/>
      <c r="T97" s="79"/>
      <c r="AT97" s="24" t="s">
        <v>145</v>
      </c>
      <c r="AU97" s="24" t="s">
        <v>87</v>
      </c>
    </row>
    <row r="98" spans="2:65" s="11" customFormat="1">
      <c r="B98" s="209"/>
      <c r="C98" s="210"/>
      <c r="D98" s="206" t="s">
        <v>147</v>
      </c>
      <c r="E98" s="211" t="s">
        <v>34</v>
      </c>
      <c r="F98" s="212" t="s">
        <v>165</v>
      </c>
      <c r="G98" s="210"/>
      <c r="H98" s="213">
        <v>2</v>
      </c>
      <c r="I98" s="214"/>
      <c r="J98" s="210"/>
      <c r="K98" s="210"/>
      <c r="L98" s="215"/>
      <c r="M98" s="216"/>
      <c r="N98" s="217"/>
      <c r="O98" s="217"/>
      <c r="P98" s="217"/>
      <c r="Q98" s="217"/>
      <c r="R98" s="217"/>
      <c r="S98" s="217"/>
      <c r="T98" s="218"/>
      <c r="AT98" s="219" t="s">
        <v>147</v>
      </c>
      <c r="AU98" s="219" t="s">
        <v>87</v>
      </c>
      <c r="AV98" s="11" t="s">
        <v>87</v>
      </c>
      <c r="AW98" s="11" t="s">
        <v>40</v>
      </c>
      <c r="AX98" s="11" t="s">
        <v>77</v>
      </c>
      <c r="AY98" s="219" t="s">
        <v>136</v>
      </c>
    </row>
    <row r="99" spans="2:65" s="11" customFormat="1">
      <c r="B99" s="209"/>
      <c r="C99" s="210"/>
      <c r="D99" s="206" t="s">
        <v>147</v>
      </c>
      <c r="E99" s="211" t="s">
        <v>34</v>
      </c>
      <c r="F99" s="212" t="s">
        <v>166</v>
      </c>
      <c r="G99" s="210"/>
      <c r="H99" s="213">
        <v>3</v>
      </c>
      <c r="I99" s="214"/>
      <c r="J99" s="210"/>
      <c r="K99" s="210"/>
      <c r="L99" s="215"/>
      <c r="M99" s="216"/>
      <c r="N99" s="217"/>
      <c r="O99" s="217"/>
      <c r="P99" s="217"/>
      <c r="Q99" s="217"/>
      <c r="R99" s="217"/>
      <c r="S99" s="217"/>
      <c r="T99" s="218"/>
      <c r="AT99" s="219" t="s">
        <v>147</v>
      </c>
      <c r="AU99" s="219" t="s">
        <v>87</v>
      </c>
      <c r="AV99" s="11" t="s">
        <v>87</v>
      </c>
      <c r="AW99" s="11" t="s">
        <v>40</v>
      </c>
      <c r="AX99" s="11" t="s">
        <v>77</v>
      </c>
      <c r="AY99" s="219" t="s">
        <v>136</v>
      </c>
    </row>
    <row r="100" spans="2:65" s="12" customFormat="1">
      <c r="B100" s="220"/>
      <c r="C100" s="221"/>
      <c r="D100" s="206" t="s">
        <v>147</v>
      </c>
      <c r="E100" s="222" t="s">
        <v>34</v>
      </c>
      <c r="F100" s="223" t="s">
        <v>149</v>
      </c>
      <c r="G100" s="221"/>
      <c r="H100" s="224">
        <v>5</v>
      </c>
      <c r="I100" s="225"/>
      <c r="J100" s="221"/>
      <c r="K100" s="221"/>
      <c r="L100" s="226"/>
      <c r="M100" s="227"/>
      <c r="N100" s="228"/>
      <c r="O100" s="228"/>
      <c r="P100" s="228"/>
      <c r="Q100" s="228"/>
      <c r="R100" s="228"/>
      <c r="S100" s="228"/>
      <c r="T100" s="229"/>
      <c r="AT100" s="230" t="s">
        <v>147</v>
      </c>
      <c r="AU100" s="230" t="s">
        <v>87</v>
      </c>
      <c r="AV100" s="12" t="s">
        <v>143</v>
      </c>
      <c r="AW100" s="12" t="s">
        <v>40</v>
      </c>
      <c r="AX100" s="12" t="s">
        <v>85</v>
      </c>
      <c r="AY100" s="230" t="s">
        <v>136</v>
      </c>
    </row>
    <row r="101" spans="2:65" s="1" customFormat="1" ht="25.5" customHeight="1">
      <c r="B101" s="42"/>
      <c r="C101" s="194" t="s">
        <v>167</v>
      </c>
      <c r="D101" s="194" t="s">
        <v>138</v>
      </c>
      <c r="E101" s="195" t="s">
        <v>168</v>
      </c>
      <c r="F101" s="196" t="s">
        <v>169</v>
      </c>
      <c r="G101" s="197" t="s">
        <v>157</v>
      </c>
      <c r="H101" s="198">
        <v>4</v>
      </c>
      <c r="I101" s="199">
        <v>804.47</v>
      </c>
      <c r="J101" s="200">
        <f>ROUND(I101*H101,2)</f>
        <v>3217.88</v>
      </c>
      <c r="K101" s="196" t="s">
        <v>142</v>
      </c>
      <c r="L101" s="62"/>
      <c r="M101" s="201" t="s">
        <v>34</v>
      </c>
      <c r="N101" s="202" t="s">
        <v>48</v>
      </c>
      <c r="O101" s="43"/>
      <c r="P101" s="203">
        <f>O101*H101</f>
        <v>0</v>
      </c>
      <c r="Q101" s="203">
        <v>9.0000000000000006E-5</v>
      </c>
      <c r="R101" s="203">
        <f>Q101*H101</f>
        <v>3.6000000000000002E-4</v>
      </c>
      <c r="S101" s="203">
        <v>0</v>
      </c>
      <c r="T101" s="204">
        <f>S101*H101</f>
        <v>0</v>
      </c>
      <c r="AR101" s="24" t="s">
        <v>143</v>
      </c>
      <c r="AT101" s="24" t="s">
        <v>138</v>
      </c>
      <c r="AU101" s="24" t="s">
        <v>87</v>
      </c>
      <c r="AY101" s="24" t="s">
        <v>136</v>
      </c>
      <c r="BE101" s="205">
        <f>IF(N101="základní",J101,0)</f>
        <v>3217.88</v>
      </c>
      <c r="BF101" s="205">
        <f>IF(N101="snížená",J101,0)</f>
        <v>0</v>
      </c>
      <c r="BG101" s="205">
        <f>IF(N101="zákl. přenesená",J101,0)</f>
        <v>0</v>
      </c>
      <c r="BH101" s="205">
        <f>IF(N101="sníž. přenesená",J101,0)</f>
        <v>0</v>
      </c>
      <c r="BI101" s="205">
        <f>IF(N101="nulová",J101,0)</f>
        <v>0</v>
      </c>
      <c r="BJ101" s="24" t="s">
        <v>85</v>
      </c>
      <c r="BK101" s="205">
        <f>ROUND(I101*H101,2)</f>
        <v>3217.88</v>
      </c>
      <c r="BL101" s="24" t="s">
        <v>143</v>
      </c>
      <c r="BM101" s="24" t="s">
        <v>170</v>
      </c>
    </row>
    <row r="102" spans="2:65" s="1" customFormat="1" ht="108">
      <c r="B102" s="42"/>
      <c r="C102" s="64"/>
      <c r="D102" s="206" t="s">
        <v>145</v>
      </c>
      <c r="E102" s="64"/>
      <c r="F102" s="207" t="s">
        <v>159</v>
      </c>
      <c r="G102" s="64"/>
      <c r="H102" s="64"/>
      <c r="I102" s="165"/>
      <c r="J102" s="64"/>
      <c r="K102" s="64"/>
      <c r="L102" s="62"/>
      <c r="M102" s="208"/>
      <c r="N102" s="43"/>
      <c r="O102" s="43"/>
      <c r="P102" s="43"/>
      <c r="Q102" s="43"/>
      <c r="R102" s="43"/>
      <c r="S102" s="43"/>
      <c r="T102" s="79"/>
      <c r="AT102" s="24" t="s">
        <v>145</v>
      </c>
      <c r="AU102" s="24" t="s">
        <v>87</v>
      </c>
    </row>
    <row r="103" spans="2:65" s="11" customFormat="1">
      <c r="B103" s="209"/>
      <c r="C103" s="210"/>
      <c r="D103" s="206" t="s">
        <v>147</v>
      </c>
      <c r="E103" s="211" t="s">
        <v>34</v>
      </c>
      <c r="F103" s="212" t="s">
        <v>171</v>
      </c>
      <c r="G103" s="210"/>
      <c r="H103" s="213">
        <v>2</v>
      </c>
      <c r="I103" s="214"/>
      <c r="J103" s="210"/>
      <c r="K103" s="210"/>
      <c r="L103" s="215"/>
      <c r="M103" s="216"/>
      <c r="N103" s="217"/>
      <c r="O103" s="217"/>
      <c r="P103" s="217"/>
      <c r="Q103" s="217"/>
      <c r="R103" s="217"/>
      <c r="S103" s="217"/>
      <c r="T103" s="218"/>
      <c r="AT103" s="219" t="s">
        <v>147</v>
      </c>
      <c r="AU103" s="219" t="s">
        <v>87</v>
      </c>
      <c r="AV103" s="11" t="s">
        <v>87</v>
      </c>
      <c r="AW103" s="11" t="s">
        <v>40</v>
      </c>
      <c r="AX103" s="11" t="s">
        <v>77</v>
      </c>
      <c r="AY103" s="219" t="s">
        <v>136</v>
      </c>
    </row>
    <row r="104" spans="2:65" s="11" customFormat="1">
      <c r="B104" s="209"/>
      <c r="C104" s="210"/>
      <c r="D104" s="206" t="s">
        <v>147</v>
      </c>
      <c r="E104" s="211" t="s">
        <v>34</v>
      </c>
      <c r="F104" s="212" t="s">
        <v>172</v>
      </c>
      <c r="G104" s="210"/>
      <c r="H104" s="213">
        <v>2</v>
      </c>
      <c r="I104" s="214"/>
      <c r="J104" s="210"/>
      <c r="K104" s="210"/>
      <c r="L104" s="215"/>
      <c r="M104" s="216"/>
      <c r="N104" s="217"/>
      <c r="O104" s="217"/>
      <c r="P104" s="217"/>
      <c r="Q104" s="217"/>
      <c r="R104" s="217"/>
      <c r="S104" s="217"/>
      <c r="T104" s="218"/>
      <c r="AT104" s="219" t="s">
        <v>147</v>
      </c>
      <c r="AU104" s="219" t="s">
        <v>87</v>
      </c>
      <c r="AV104" s="11" t="s">
        <v>87</v>
      </c>
      <c r="AW104" s="11" t="s">
        <v>40</v>
      </c>
      <c r="AX104" s="11" t="s">
        <v>77</v>
      </c>
      <c r="AY104" s="219" t="s">
        <v>136</v>
      </c>
    </row>
    <row r="105" spans="2:65" s="12" customFormat="1">
      <c r="B105" s="220"/>
      <c r="C105" s="221"/>
      <c r="D105" s="206" t="s">
        <v>147</v>
      </c>
      <c r="E105" s="222" t="s">
        <v>34</v>
      </c>
      <c r="F105" s="223" t="s">
        <v>149</v>
      </c>
      <c r="G105" s="221"/>
      <c r="H105" s="224">
        <v>4</v>
      </c>
      <c r="I105" s="225"/>
      <c r="J105" s="221"/>
      <c r="K105" s="221"/>
      <c r="L105" s="226"/>
      <c r="M105" s="227"/>
      <c r="N105" s="228"/>
      <c r="O105" s="228"/>
      <c r="P105" s="228"/>
      <c r="Q105" s="228"/>
      <c r="R105" s="228"/>
      <c r="S105" s="228"/>
      <c r="T105" s="229"/>
      <c r="AT105" s="230" t="s">
        <v>147</v>
      </c>
      <c r="AU105" s="230" t="s">
        <v>87</v>
      </c>
      <c r="AV105" s="12" t="s">
        <v>143</v>
      </c>
      <c r="AW105" s="12" t="s">
        <v>40</v>
      </c>
      <c r="AX105" s="12" t="s">
        <v>85</v>
      </c>
      <c r="AY105" s="230" t="s">
        <v>136</v>
      </c>
    </row>
    <row r="106" spans="2:65" s="1" customFormat="1" ht="25.5" customHeight="1">
      <c r="B106" s="42"/>
      <c r="C106" s="194" t="s">
        <v>173</v>
      </c>
      <c r="D106" s="194" t="s">
        <v>138</v>
      </c>
      <c r="E106" s="195" t="s">
        <v>174</v>
      </c>
      <c r="F106" s="196" t="s">
        <v>175</v>
      </c>
      <c r="G106" s="197" t="s">
        <v>157</v>
      </c>
      <c r="H106" s="198">
        <v>1</v>
      </c>
      <c r="I106" s="199">
        <v>1281.3900000000001</v>
      </c>
      <c r="J106" s="200">
        <f>ROUND(I106*H106,2)</f>
        <v>1281.3900000000001</v>
      </c>
      <c r="K106" s="196" t="s">
        <v>142</v>
      </c>
      <c r="L106" s="62"/>
      <c r="M106" s="201" t="s">
        <v>34</v>
      </c>
      <c r="N106" s="202" t="s">
        <v>48</v>
      </c>
      <c r="O106" s="43"/>
      <c r="P106" s="203">
        <f>O106*H106</f>
        <v>0</v>
      </c>
      <c r="Q106" s="203">
        <v>9.0000000000000006E-5</v>
      </c>
      <c r="R106" s="203">
        <f>Q106*H106</f>
        <v>9.0000000000000006E-5</v>
      </c>
      <c r="S106" s="203">
        <v>0</v>
      </c>
      <c r="T106" s="204">
        <f>S106*H106</f>
        <v>0</v>
      </c>
      <c r="AR106" s="24" t="s">
        <v>143</v>
      </c>
      <c r="AT106" s="24" t="s">
        <v>138</v>
      </c>
      <c r="AU106" s="24" t="s">
        <v>87</v>
      </c>
      <c r="AY106" s="24" t="s">
        <v>136</v>
      </c>
      <c r="BE106" s="205">
        <f>IF(N106="základní",J106,0)</f>
        <v>1281.3900000000001</v>
      </c>
      <c r="BF106" s="205">
        <f>IF(N106="snížená",J106,0)</f>
        <v>0</v>
      </c>
      <c r="BG106" s="205">
        <f>IF(N106="zákl. přenesená",J106,0)</f>
        <v>0</v>
      </c>
      <c r="BH106" s="205">
        <f>IF(N106="sníž. přenesená",J106,0)</f>
        <v>0</v>
      </c>
      <c r="BI106" s="205">
        <f>IF(N106="nulová",J106,0)</f>
        <v>0</v>
      </c>
      <c r="BJ106" s="24" t="s">
        <v>85</v>
      </c>
      <c r="BK106" s="205">
        <f>ROUND(I106*H106,2)</f>
        <v>1281.3900000000001</v>
      </c>
      <c r="BL106" s="24" t="s">
        <v>143</v>
      </c>
      <c r="BM106" s="24" t="s">
        <v>176</v>
      </c>
    </row>
    <row r="107" spans="2:65" s="1" customFormat="1" ht="108">
      <c r="B107" s="42"/>
      <c r="C107" s="64"/>
      <c r="D107" s="206" t="s">
        <v>145</v>
      </c>
      <c r="E107" s="64"/>
      <c r="F107" s="207" t="s">
        <v>159</v>
      </c>
      <c r="G107" s="64"/>
      <c r="H107" s="64"/>
      <c r="I107" s="165"/>
      <c r="J107" s="64"/>
      <c r="K107" s="64"/>
      <c r="L107" s="62"/>
      <c r="M107" s="208"/>
      <c r="N107" s="43"/>
      <c r="O107" s="43"/>
      <c r="P107" s="43"/>
      <c r="Q107" s="43"/>
      <c r="R107" s="43"/>
      <c r="S107" s="43"/>
      <c r="T107" s="79"/>
      <c r="AT107" s="24" t="s">
        <v>145</v>
      </c>
      <c r="AU107" s="24" t="s">
        <v>87</v>
      </c>
    </row>
    <row r="108" spans="2:65" s="11" customFormat="1">
      <c r="B108" s="209"/>
      <c r="C108" s="210"/>
      <c r="D108" s="206" t="s">
        <v>147</v>
      </c>
      <c r="E108" s="211" t="s">
        <v>34</v>
      </c>
      <c r="F108" s="212" t="s">
        <v>177</v>
      </c>
      <c r="G108" s="210"/>
      <c r="H108" s="213">
        <v>1</v>
      </c>
      <c r="I108" s="214"/>
      <c r="J108" s="210"/>
      <c r="K108" s="210"/>
      <c r="L108" s="215"/>
      <c r="M108" s="216"/>
      <c r="N108" s="217"/>
      <c r="O108" s="217"/>
      <c r="P108" s="217"/>
      <c r="Q108" s="217"/>
      <c r="R108" s="217"/>
      <c r="S108" s="217"/>
      <c r="T108" s="218"/>
      <c r="AT108" s="219" t="s">
        <v>147</v>
      </c>
      <c r="AU108" s="219" t="s">
        <v>87</v>
      </c>
      <c r="AV108" s="11" t="s">
        <v>87</v>
      </c>
      <c r="AW108" s="11" t="s">
        <v>40</v>
      </c>
      <c r="AX108" s="11" t="s">
        <v>77</v>
      </c>
      <c r="AY108" s="219" t="s">
        <v>136</v>
      </c>
    </row>
    <row r="109" spans="2:65" s="12" customFormat="1">
      <c r="B109" s="220"/>
      <c r="C109" s="221"/>
      <c r="D109" s="206" t="s">
        <v>147</v>
      </c>
      <c r="E109" s="222" t="s">
        <v>34</v>
      </c>
      <c r="F109" s="223" t="s">
        <v>149</v>
      </c>
      <c r="G109" s="221"/>
      <c r="H109" s="224">
        <v>1</v>
      </c>
      <c r="I109" s="225"/>
      <c r="J109" s="221"/>
      <c r="K109" s="221"/>
      <c r="L109" s="226"/>
      <c r="M109" s="227"/>
      <c r="N109" s="228"/>
      <c r="O109" s="228"/>
      <c r="P109" s="228"/>
      <c r="Q109" s="228"/>
      <c r="R109" s="228"/>
      <c r="S109" s="228"/>
      <c r="T109" s="229"/>
      <c r="AT109" s="230" t="s">
        <v>147</v>
      </c>
      <c r="AU109" s="230" t="s">
        <v>87</v>
      </c>
      <c r="AV109" s="12" t="s">
        <v>143</v>
      </c>
      <c r="AW109" s="12" t="s">
        <v>40</v>
      </c>
      <c r="AX109" s="12" t="s">
        <v>85</v>
      </c>
      <c r="AY109" s="230" t="s">
        <v>136</v>
      </c>
    </row>
    <row r="110" spans="2:65" s="1" customFormat="1" ht="25.5" customHeight="1">
      <c r="B110" s="42"/>
      <c r="C110" s="194" t="s">
        <v>178</v>
      </c>
      <c r="D110" s="194" t="s">
        <v>138</v>
      </c>
      <c r="E110" s="195" t="s">
        <v>179</v>
      </c>
      <c r="F110" s="196" t="s">
        <v>180</v>
      </c>
      <c r="G110" s="197" t="s">
        <v>157</v>
      </c>
      <c r="H110" s="198">
        <v>2</v>
      </c>
      <c r="I110" s="199">
        <v>1748.12</v>
      </c>
      <c r="J110" s="200">
        <f>ROUND(I110*H110,2)</f>
        <v>3496.24</v>
      </c>
      <c r="K110" s="196" t="s">
        <v>142</v>
      </c>
      <c r="L110" s="62"/>
      <c r="M110" s="201" t="s">
        <v>34</v>
      </c>
      <c r="N110" s="202" t="s">
        <v>48</v>
      </c>
      <c r="O110" s="43"/>
      <c r="P110" s="203">
        <f>O110*H110</f>
        <v>0</v>
      </c>
      <c r="Q110" s="203">
        <v>9.0000000000000006E-5</v>
      </c>
      <c r="R110" s="203">
        <f>Q110*H110</f>
        <v>1.8000000000000001E-4</v>
      </c>
      <c r="S110" s="203">
        <v>0</v>
      </c>
      <c r="T110" s="204">
        <f>S110*H110</f>
        <v>0</v>
      </c>
      <c r="AR110" s="24" t="s">
        <v>143</v>
      </c>
      <c r="AT110" s="24" t="s">
        <v>138</v>
      </c>
      <c r="AU110" s="24" t="s">
        <v>87</v>
      </c>
      <c r="AY110" s="24" t="s">
        <v>136</v>
      </c>
      <c r="BE110" s="205">
        <f>IF(N110="základní",J110,0)</f>
        <v>3496.24</v>
      </c>
      <c r="BF110" s="205">
        <f>IF(N110="snížená",J110,0)</f>
        <v>0</v>
      </c>
      <c r="BG110" s="205">
        <f>IF(N110="zákl. přenesená",J110,0)</f>
        <v>0</v>
      </c>
      <c r="BH110" s="205">
        <f>IF(N110="sníž. přenesená",J110,0)</f>
        <v>0</v>
      </c>
      <c r="BI110" s="205">
        <f>IF(N110="nulová",J110,0)</f>
        <v>0</v>
      </c>
      <c r="BJ110" s="24" t="s">
        <v>85</v>
      </c>
      <c r="BK110" s="205">
        <f>ROUND(I110*H110,2)</f>
        <v>3496.24</v>
      </c>
      <c r="BL110" s="24" t="s">
        <v>143</v>
      </c>
      <c r="BM110" s="24" t="s">
        <v>181</v>
      </c>
    </row>
    <row r="111" spans="2:65" s="1" customFormat="1" ht="108">
      <c r="B111" s="42"/>
      <c r="C111" s="64"/>
      <c r="D111" s="206" t="s">
        <v>145</v>
      </c>
      <c r="E111" s="64"/>
      <c r="F111" s="207" t="s">
        <v>159</v>
      </c>
      <c r="G111" s="64"/>
      <c r="H111" s="64"/>
      <c r="I111" s="165"/>
      <c r="J111" s="64"/>
      <c r="K111" s="64"/>
      <c r="L111" s="62"/>
      <c r="M111" s="208"/>
      <c r="N111" s="43"/>
      <c r="O111" s="43"/>
      <c r="P111" s="43"/>
      <c r="Q111" s="43"/>
      <c r="R111" s="43"/>
      <c r="S111" s="43"/>
      <c r="T111" s="79"/>
      <c r="AT111" s="24" t="s">
        <v>145</v>
      </c>
      <c r="AU111" s="24" t="s">
        <v>87</v>
      </c>
    </row>
    <row r="112" spans="2:65" s="11" customFormat="1">
      <c r="B112" s="209"/>
      <c r="C112" s="210"/>
      <c r="D112" s="206" t="s">
        <v>147</v>
      </c>
      <c r="E112" s="211" t="s">
        <v>34</v>
      </c>
      <c r="F112" s="212" t="s">
        <v>182</v>
      </c>
      <c r="G112" s="210"/>
      <c r="H112" s="213">
        <v>2</v>
      </c>
      <c r="I112" s="214"/>
      <c r="J112" s="210"/>
      <c r="K112" s="210"/>
      <c r="L112" s="215"/>
      <c r="M112" s="216"/>
      <c r="N112" s="217"/>
      <c r="O112" s="217"/>
      <c r="P112" s="217"/>
      <c r="Q112" s="217"/>
      <c r="R112" s="217"/>
      <c r="S112" s="217"/>
      <c r="T112" s="218"/>
      <c r="AT112" s="219" t="s">
        <v>147</v>
      </c>
      <c r="AU112" s="219" t="s">
        <v>87</v>
      </c>
      <c r="AV112" s="11" t="s">
        <v>87</v>
      </c>
      <c r="AW112" s="11" t="s">
        <v>40</v>
      </c>
      <c r="AX112" s="11" t="s">
        <v>77</v>
      </c>
      <c r="AY112" s="219" t="s">
        <v>136</v>
      </c>
    </row>
    <row r="113" spans="2:65" s="12" customFormat="1">
      <c r="B113" s="220"/>
      <c r="C113" s="221"/>
      <c r="D113" s="206" t="s">
        <v>147</v>
      </c>
      <c r="E113" s="222" t="s">
        <v>34</v>
      </c>
      <c r="F113" s="223" t="s">
        <v>149</v>
      </c>
      <c r="G113" s="221"/>
      <c r="H113" s="224">
        <v>2</v>
      </c>
      <c r="I113" s="225"/>
      <c r="J113" s="221"/>
      <c r="K113" s="221"/>
      <c r="L113" s="226"/>
      <c r="M113" s="227"/>
      <c r="N113" s="228"/>
      <c r="O113" s="228"/>
      <c r="P113" s="228"/>
      <c r="Q113" s="228"/>
      <c r="R113" s="228"/>
      <c r="S113" s="228"/>
      <c r="T113" s="229"/>
      <c r="AT113" s="230" t="s">
        <v>147</v>
      </c>
      <c r="AU113" s="230" t="s">
        <v>87</v>
      </c>
      <c r="AV113" s="12" t="s">
        <v>143</v>
      </c>
      <c r="AW113" s="12" t="s">
        <v>40</v>
      </c>
      <c r="AX113" s="12" t="s">
        <v>85</v>
      </c>
      <c r="AY113" s="230" t="s">
        <v>136</v>
      </c>
    </row>
    <row r="114" spans="2:65" s="1" customFormat="1" ht="25.5" customHeight="1">
      <c r="B114" s="42"/>
      <c r="C114" s="194" t="s">
        <v>183</v>
      </c>
      <c r="D114" s="194" t="s">
        <v>138</v>
      </c>
      <c r="E114" s="195" t="s">
        <v>184</v>
      </c>
      <c r="F114" s="196" t="s">
        <v>185</v>
      </c>
      <c r="G114" s="197" t="s">
        <v>141</v>
      </c>
      <c r="H114" s="198">
        <v>300</v>
      </c>
      <c r="I114" s="199">
        <v>48.29</v>
      </c>
      <c r="J114" s="200">
        <f>ROUND(I114*H114,2)</f>
        <v>14487</v>
      </c>
      <c r="K114" s="196" t="s">
        <v>142</v>
      </c>
      <c r="L114" s="62"/>
      <c r="M114" s="201" t="s">
        <v>34</v>
      </c>
      <c r="N114" s="202" t="s">
        <v>48</v>
      </c>
      <c r="O114" s="43"/>
      <c r="P114" s="203">
        <f>O114*H114</f>
        <v>0</v>
      </c>
      <c r="Q114" s="203">
        <v>0</v>
      </c>
      <c r="R114" s="203">
        <f>Q114*H114</f>
        <v>0</v>
      </c>
      <c r="S114" s="203">
        <v>0.35499999999999998</v>
      </c>
      <c r="T114" s="204">
        <f>S114*H114</f>
        <v>106.5</v>
      </c>
      <c r="AR114" s="24" t="s">
        <v>143</v>
      </c>
      <c r="AT114" s="24" t="s">
        <v>138</v>
      </c>
      <c r="AU114" s="24" t="s">
        <v>87</v>
      </c>
      <c r="AY114" s="24" t="s">
        <v>136</v>
      </c>
      <c r="BE114" s="205">
        <f>IF(N114="základní",J114,0)</f>
        <v>14487</v>
      </c>
      <c r="BF114" s="205">
        <f>IF(N114="snížená",J114,0)</f>
        <v>0</v>
      </c>
      <c r="BG114" s="205">
        <f>IF(N114="zákl. přenesená",J114,0)</f>
        <v>0</v>
      </c>
      <c r="BH114" s="205">
        <f>IF(N114="sníž. přenesená",J114,0)</f>
        <v>0</v>
      </c>
      <c r="BI114" s="205">
        <f>IF(N114="nulová",J114,0)</f>
        <v>0</v>
      </c>
      <c r="BJ114" s="24" t="s">
        <v>85</v>
      </c>
      <c r="BK114" s="205">
        <f>ROUND(I114*H114,2)</f>
        <v>14487</v>
      </c>
      <c r="BL114" s="24" t="s">
        <v>143</v>
      </c>
      <c r="BM114" s="24" t="s">
        <v>186</v>
      </c>
    </row>
    <row r="115" spans="2:65" s="1" customFormat="1" ht="40.5">
      <c r="B115" s="42"/>
      <c r="C115" s="64"/>
      <c r="D115" s="206" t="s">
        <v>145</v>
      </c>
      <c r="E115" s="64"/>
      <c r="F115" s="207" t="s">
        <v>187</v>
      </c>
      <c r="G115" s="64"/>
      <c r="H115" s="64"/>
      <c r="I115" s="165"/>
      <c r="J115" s="64"/>
      <c r="K115" s="64"/>
      <c r="L115" s="62"/>
      <c r="M115" s="208"/>
      <c r="N115" s="43"/>
      <c r="O115" s="43"/>
      <c r="P115" s="43"/>
      <c r="Q115" s="43"/>
      <c r="R115" s="43"/>
      <c r="S115" s="43"/>
      <c r="T115" s="79"/>
      <c r="AT115" s="24" t="s">
        <v>145</v>
      </c>
      <c r="AU115" s="24" t="s">
        <v>87</v>
      </c>
    </row>
    <row r="116" spans="2:65" s="1" customFormat="1" ht="25.5" customHeight="1">
      <c r="B116" s="42"/>
      <c r="C116" s="194" t="s">
        <v>188</v>
      </c>
      <c r="D116" s="194" t="s">
        <v>138</v>
      </c>
      <c r="E116" s="195" t="s">
        <v>189</v>
      </c>
      <c r="F116" s="196" t="s">
        <v>190</v>
      </c>
      <c r="G116" s="197" t="s">
        <v>191</v>
      </c>
      <c r="H116" s="198">
        <v>120</v>
      </c>
      <c r="I116" s="199">
        <v>37.25</v>
      </c>
      <c r="J116" s="200">
        <f>ROUND(I116*H116,2)</f>
        <v>4470</v>
      </c>
      <c r="K116" s="196" t="s">
        <v>142</v>
      </c>
      <c r="L116" s="62"/>
      <c r="M116" s="201" t="s">
        <v>34</v>
      </c>
      <c r="N116" s="202" t="s">
        <v>48</v>
      </c>
      <c r="O116" s="43"/>
      <c r="P116" s="203">
        <f>O116*H116</f>
        <v>0</v>
      </c>
      <c r="Q116" s="203">
        <v>1E-4</v>
      </c>
      <c r="R116" s="203">
        <f>Q116*H116</f>
        <v>1.2E-2</v>
      </c>
      <c r="S116" s="203">
        <v>0</v>
      </c>
      <c r="T116" s="204">
        <f>S116*H116</f>
        <v>0</v>
      </c>
      <c r="AR116" s="24" t="s">
        <v>143</v>
      </c>
      <c r="AT116" s="24" t="s">
        <v>138</v>
      </c>
      <c r="AU116" s="24" t="s">
        <v>87</v>
      </c>
      <c r="AY116" s="24" t="s">
        <v>136</v>
      </c>
      <c r="BE116" s="205">
        <f>IF(N116="základní",J116,0)</f>
        <v>4470</v>
      </c>
      <c r="BF116" s="205">
        <f>IF(N116="snížená",J116,0)</f>
        <v>0</v>
      </c>
      <c r="BG116" s="205">
        <f>IF(N116="zákl. přenesená",J116,0)</f>
        <v>0</v>
      </c>
      <c r="BH116" s="205">
        <f>IF(N116="sníž. přenesená",J116,0)</f>
        <v>0</v>
      </c>
      <c r="BI116" s="205">
        <f>IF(N116="nulová",J116,0)</f>
        <v>0</v>
      </c>
      <c r="BJ116" s="24" t="s">
        <v>85</v>
      </c>
      <c r="BK116" s="205">
        <f>ROUND(I116*H116,2)</f>
        <v>4470</v>
      </c>
      <c r="BL116" s="24" t="s">
        <v>143</v>
      </c>
      <c r="BM116" s="24" t="s">
        <v>192</v>
      </c>
    </row>
    <row r="117" spans="2:65" s="1" customFormat="1" ht="135">
      <c r="B117" s="42"/>
      <c r="C117" s="64"/>
      <c r="D117" s="206" t="s">
        <v>145</v>
      </c>
      <c r="E117" s="64"/>
      <c r="F117" s="207" t="s">
        <v>193</v>
      </c>
      <c r="G117" s="64"/>
      <c r="H117" s="64"/>
      <c r="I117" s="165"/>
      <c r="J117" s="64"/>
      <c r="K117" s="64"/>
      <c r="L117" s="62"/>
      <c r="M117" s="208"/>
      <c r="N117" s="43"/>
      <c r="O117" s="43"/>
      <c r="P117" s="43"/>
      <c r="Q117" s="43"/>
      <c r="R117" s="43"/>
      <c r="S117" s="43"/>
      <c r="T117" s="79"/>
      <c r="AT117" s="24" t="s">
        <v>145</v>
      </c>
      <c r="AU117" s="24" t="s">
        <v>87</v>
      </c>
    </row>
    <row r="118" spans="2:65" s="11" customFormat="1">
      <c r="B118" s="209"/>
      <c r="C118" s="210"/>
      <c r="D118" s="206" t="s">
        <v>147</v>
      </c>
      <c r="E118" s="211" t="s">
        <v>34</v>
      </c>
      <c r="F118" s="212" t="s">
        <v>194</v>
      </c>
      <c r="G118" s="210"/>
      <c r="H118" s="213">
        <v>120</v>
      </c>
      <c r="I118" s="214"/>
      <c r="J118" s="210"/>
      <c r="K118" s="210"/>
      <c r="L118" s="215"/>
      <c r="M118" s="216"/>
      <c r="N118" s="217"/>
      <c r="O118" s="217"/>
      <c r="P118" s="217"/>
      <c r="Q118" s="217"/>
      <c r="R118" s="217"/>
      <c r="S118" s="217"/>
      <c r="T118" s="218"/>
      <c r="AT118" s="219" t="s">
        <v>147</v>
      </c>
      <c r="AU118" s="219" t="s">
        <v>87</v>
      </c>
      <c r="AV118" s="11" t="s">
        <v>87</v>
      </c>
      <c r="AW118" s="11" t="s">
        <v>40</v>
      </c>
      <c r="AX118" s="11" t="s">
        <v>77</v>
      </c>
      <c r="AY118" s="219" t="s">
        <v>136</v>
      </c>
    </row>
    <row r="119" spans="2:65" s="13" customFormat="1">
      <c r="B119" s="231"/>
      <c r="C119" s="232"/>
      <c r="D119" s="206" t="s">
        <v>147</v>
      </c>
      <c r="E119" s="233" t="s">
        <v>34</v>
      </c>
      <c r="F119" s="234" t="s">
        <v>195</v>
      </c>
      <c r="G119" s="232"/>
      <c r="H119" s="233" t="s">
        <v>34</v>
      </c>
      <c r="I119" s="235"/>
      <c r="J119" s="232"/>
      <c r="K119" s="232"/>
      <c r="L119" s="236"/>
      <c r="M119" s="237"/>
      <c r="N119" s="238"/>
      <c r="O119" s="238"/>
      <c r="P119" s="238"/>
      <c r="Q119" s="238"/>
      <c r="R119" s="238"/>
      <c r="S119" s="238"/>
      <c r="T119" s="239"/>
      <c r="AT119" s="240" t="s">
        <v>147</v>
      </c>
      <c r="AU119" s="240" t="s">
        <v>87</v>
      </c>
      <c r="AV119" s="13" t="s">
        <v>85</v>
      </c>
      <c r="AW119" s="13" t="s">
        <v>40</v>
      </c>
      <c r="AX119" s="13" t="s">
        <v>77</v>
      </c>
      <c r="AY119" s="240" t="s">
        <v>136</v>
      </c>
    </row>
    <row r="120" spans="2:65" s="12" customFormat="1">
      <c r="B120" s="220"/>
      <c r="C120" s="221"/>
      <c r="D120" s="206" t="s">
        <v>147</v>
      </c>
      <c r="E120" s="222" t="s">
        <v>34</v>
      </c>
      <c r="F120" s="223" t="s">
        <v>149</v>
      </c>
      <c r="G120" s="221"/>
      <c r="H120" s="224">
        <v>120</v>
      </c>
      <c r="I120" s="225"/>
      <c r="J120" s="221"/>
      <c r="K120" s="221"/>
      <c r="L120" s="226"/>
      <c r="M120" s="227"/>
      <c r="N120" s="228"/>
      <c r="O120" s="228"/>
      <c r="P120" s="228"/>
      <c r="Q120" s="228"/>
      <c r="R120" s="228"/>
      <c r="S120" s="228"/>
      <c r="T120" s="229"/>
      <c r="AT120" s="230" t="s">
        <v>147</v>
      </c>
      <c r="AU120" s="230" t="s">
        <v>87</v>
      </c>
      <c r="AV120" s="12" t="s">
        <v>143</v>
      </c>
      <c r="AW120" s="12" t="s">
        <v>40</v>
      </c>
      <c r="AX120" s="12" t="s">
        <v>85</v>
      </c>
      <c r="AY120" s="230" t="s">
        <v>136</v>
      </c>
    </row>
    <row r="121" spans="2:65" s="1" customFormat="1" ht="25.5" customHeight="1">
      <c r="B121" s="42"/>
      <c r="C121" s="194" t="s">
        <v>196</v>
      </c>
      <c r="D121" s="194" t="s">
        <v>138</v>
      </c>
      <c r="E121" s="195" t="s">
        <v>197</v>
      </c>
      <c r="F121" s="196" t="s">
        <v>198</v>
      </c>
      <c r="G121" s="197" t="s">
        <v>191</v>
      </c>
      <c r="H121" s="198">
        <v>120</v>
      </c>
      <c r="I121" s="199">
        <v>21.56</v>
      </c>
      <c r="J121" s="200">
        <f>ROUND(I121*H121,2)</f>
        <v>2587.1999999999998</v>
      </c>
      <c r="K121" s="196" t="s">
        <v>142</v>
      </c>
      <c r="L121" s="62"/>
      <c r="M121" s="201" t="s">
        <v>34</v>
      </c>
      <c r="N121" s="202" t="s">
        <v>48</v>
      </c>
      <c r="O121" s="43"/>
      <c r="P121" s="203">
        <f>O121*H121</f>
        <v>0</v>
      </c>
      <c r="Q121" s="203">
        <v>0</v>
      </c>
      <c r="R121" s="203">
        <f>Q121*H121</f>
        <v>0</v>
      </c>
      <c r="S121" s="203">
        <v>0</v>
      </c>
      <c r="T121" s="204">
        <f>S121*H121</f>
        <v>0</v>
      </c>
      <c r="AR121" s="24" t="s">
        <v>143</v>
      </c>
      <c r="AT121" s="24" t="s">
        <v>138</v>
      </c>
      <c r="AU121" s="24" t="s">
        <v>87</v>
      </c>
      <c r="AY121" s="24" t="s">
        <v>136</v>
      </c>
      <c r="BE121" s="205">
        <f>IF(N121="základní",J121,0)</f>
        <v>2587.1999999999998</v>
      </c>
      <c r="BF121" s="205">
        <f>IF(N121="snížená",J121,0)</f>
        <v>0</v>
      </c>
      <c r="BG121" s="205">
        <f>IF(N121="zákl. přenesená",J121,0)</f>
        <v>0</v>
      </c>
      <c r="BH121" s="205">
        <f>IF(N121="sníž. přenesená",J121,0)</f>
        <v>0</v>
      </c>
      <c r="BI121" s="205">
        <f>IF(N121="nulová",J121,0)</f>
        <v>0</v>
      </c>
      <c r="BJ121" s="24" t="s">
        <v>85</v>
      </c>
      <c r="BK121" s="205">
        <f>ROUND(I121*H121,2)</f>
        <v>2587.1999999999998</v>
      </c>
      <c r="BL121" s="24" t="s">
        <v>143</v>
      </c>
      <c r="BM121" s="24" t="s">
        <v>199</v>
      </c>
    </row>
    <row r="122" spans="2:65" s="1" customFormat="1" ht="135">
      <c r="B122" s="42"/>
      <c r="C122" s="64"/>
      <c r="D122" s="206" t="s">
        <v>145</v>
      </c>
      <c r="E122" s="64"/>
      <c r="F122" s="207" t="s">
        <v>193</v>
      </c>
      <c r="G122" s="64"/>
      <c r="H122" s="64"/>
      <c r="I122" s="165"/>
      <c r="J122" s="64"/>
      <c r="K122" s="64"/>
      <c r="L122" s="62"/>
      <c r="M122" s="208"/>
      <c r="N122" s="43"/>
      <c r="O122" s="43"/>
      <c r="P122" s="43"/>
      <c r="Q122" s="43"/>
      <c r="R122" s="43"/>
      <c r="S122" s="43"/>
      <c r="T122" s="79"/>
      <c r="AT122" s="24" t="s">
        <v>145</v>
      </c>
      <c r="AU122" s="24" t="s">
        <v>87</v>
      </c>
    </row>
    <row r="123" spans="2:65" s="11" customFormat="1">
      <c r="B123" s="209"/>
      <c r="C123" s="210"/>
      <c r="D123" s="206" t="s">
        <v>147</v>
      </c>
      <c r="E123" s="211" t="s">
        <v>34</v>
      </c>
      <c r="F123" s="212" t="s">
        <v>194</v>
      </c>
      <c r="G123" s="210"/>
      <c r="H123" s="213">
        <v>120</v>
      </c>
      <c r="I123" s="214"/>
      <c r="J123" s="210"/>
      <c r="K123" s="210"/>
      <c r="L123" s="215"/>
      <c r="M123" s="216"/>
      <c r="N123" s="217"/>
      <c r="O123" s="217"/>
      <c r="P123" s="217"/>
      <c r="Q123" s="217"/>
      <c r="R123" s="217"/>
      <c r="S123" s="217"/>
      <c r="T123" s="218"/>
      <c r="AT123" s="219" t="s">
        <v>147</v>
      </c>
      <c r="AU123" s="219" t="s">
        <v>87</v>
      </c>
      <c r="AV123" s="11" t="s">
        <v>87</v>
      </c>
      <c r="AW123" s="11" t="s">
        <v>40</v>
      </c>
      <c r="AX123" s="11" t="s">
        <v>77</v>
      </c>
      <c r="AY123" s="219" t="s">
        <v>136</v>
      </c>
    </row>
    <row r="124" spans="2:65" s="13" customFormat="1">
      <c r="B124" s="231"/>
      <c r="C124" s="232"/>
      <c r="D124" s="206" t="s">
        <v>147</v>
      </c>
      <c r="E124" s="233" t="s">
        <v>34</v>
      </c>
      <c r="F124" s="234" t="s">
        <v>195</v>
      </c>
      <c r="G124" s="232"/>
      <c r="H124" s="233" t="s">
        <v>34</v>
      </c>
      <c r="I124" s="235"/>
      <c r="J124" s="232"/>
      <c r="K124" s="232"/>
      <c r="L124" s="236"/>
      <c r="M124" s="237"/>
      <c r="N124" s="238"/>
      <c r="O124" s="238"/>
      <c r="P124" s="238"/>
      <c r="Q124" s="238"/>
      <c r="R124" s="238"/>
      <c r="S124" s="238"/>
      <c r="T124" s="239"/>
      <c r="AT124" s="240" t="s">
        <v>147</v>
      </c>
      <c r="AU124" s="240" t="s">
        <v>87</v>
      </c>
      <c r="AV124" s="13" t="s">
        <v>85</v>
      </c>
      <c r="AW124" s="13" t="s">
        <v>40</v>
      </c>
      <c r="AX124" s="13" t="s">
        <v>77</v>
      </c>
      <c r="AY124" s="240" t="s">
        <v>136</v>
      </c>
    </row>
    <row r="125" spans="2:65" s="12" customFormat="1">
      <c r="B125" s="220"/>
      <c r="C125" s="221"/>
      <c r="D125" s="206" t="s">
        <v>147</v>
      </c>
      <c r="E125" s="222" t="s">
        <v>34</v>
      </c>
      <c r="F125" s="223" t="s">
        <v>149</v>
      </c>
      <c r="G125" s="221"/>
      <c r="H125" s="224">
        <v>120</v>
      </c>
      <c r="I125" s="225"/>
      <c r="J125" s="221"/>
      <c r="K125" s="221"/>
      <c r="L125" s="226"/>
      <c r="M125" s="227"/>
      <c r="N125" s="228"/>
      <c r="O125" s="228"/>
      <c r="P125" s="228"/>
      <c r="Q125" s="228"/>
      <c r="R125" s="228"/>
      <c r="S125" s="228"/>
      <c r="T125" s="229"/>
      <c r="AT125" s="230" t="s">
        <v>147</v>
      </c>
      <c r="AU125" s="230" t="s">
        <v>87</v>
      </c>
      <c r="AV125" s="12" t="s">
        <v>143</v>
      </c>
      <c r="AW125" s="12" t="s">
        <v>40</v>
      </c>
      <c r="AX125" s="12" t="s">
        <v>85</v>
      </c>
      <c r="AY125" s="230" t="s">
        <v>136</v>
      </c>
    </row>
    <row r="126" spans="2:65" s="1" customFormat="1" ht="38.25" customHeight="1">
      <c r="B126" s="42"/>
      <c r="C126" s="194" t="s">
        <v>200</v>
      </c>
      <c r="D126" s="194" t="s">
        <v>138</v>
      </c>
      <c r="E126" s="195" t="s">
        <v>201</v>
      </c>
      <c r="F126" s="196" t="s">
        <v>202</v>
      </c>
      <c r="G126" s="197" t="s">
        <v>203</v>
      </c>
      <c r="H126" s="198">
        <v>18.75</v>
      </c>
      <c r="I126" s="199">
        <v>29.36</v>
      </c>
      <c r="J126" s="200">
        <f>ROUND(I126*H126,2)</f>
        <v>550.5</v>
      </c>
      <c r="K126" s="196" t="s">
        <v>142</v>
      </c>
      <c r="L126" s="62"/>
      <c r="M126" s="201" t="s">
        <v>34</v>
      </c>
      <c r="N126" s="202" t="s">
        <v>48</v>
      </c>
      <c r="O126" s="43"/>
      <c r="P126" s="203">
        <f>O126*H126</f>
        <v>0</v>
      </c>
      <c r="Q126" s="203">
        <v>0</v>
      </c>
      <c r="R126" s="203">
        <f>Q126*H126</f>
        <v>0</v>
      </c>
      <c r="S126" s="203">
        <v>0</v>
      </c>
      <c r="T126" s="204">
        <f>S126*H126</f>
        <v>0</v>
      </c>
      <c r="AR126" s="24" t="s">
        <v>143</v>
      </c>
      <c r="AT126" s="24" t="s">
        <v>138</v>
      </c>
      <c r="AU126" s="24" t="s">
        <v>87</v>
      </c>
      <c r="AY126" s="24" t="s">
        <v>136</v>
      </c>
      <c r="BE126" s="205">
        <f>IF(N126="základní",J126,0)</f>
        <v>550.5</v>
      </c>
      <c r="BF126" s="205">
        <f>IF(N126="snížená",J126,0)</f>
        <v>0</v>
      </c>
      <c r="BG126" s="205">
        <f>IF(N126="zákl. přenesená",J126,0)</f>
        <v>0</v>
      </c>
      <c r="BH126" s="205">
        <f>IF(N126="sníž. přenesená",J126,0)</f>
        <v>0</v>
      </c>
      <c r="BI126" s="205">
        <f>IF(N126="nulová",J126,0)</f>
        <v>0</v>
      </c>
      <c r="BJ126" s="24" t="s">
        <v>85</v>
      </c>
      <c r="BK126" s="205">
        <f>ROUND(I126*H126,2)</f>
        <v>550.5</v>
      </c>
      <c r="BL126" s="24" t="s">
        <v>143</v>
      </c>
      <c r="BM126" s="24" t="s">
        <v>204</v>
      </c>
    </row>
    <row r="127" spans="2:65" s="1" customFormat="1" ht="229.5">
      <c r="B127" s="42"/>
      <c r="C127" s="64"/>
      <c r="D127" s="206" t="s">
        <v>145</v>
      </c>
      <c r="E127" s="64"/>
      <c r="F127" s="207" t="s">
        <v>205</v>
      </c>
      <c r="G127" s="64"/>
      <c r="H127" s="64"/>
      <c r="I127" s="165"/>
      <c r="J127" s="64"/>
      <c r="K127" s="64"/>
      <c r="L127" s="62"/>
      <c r="M127" s="208"/>
      <c r="N127" s="43"/>
      <c r="O127" s="43"/>
      <c r="P127" s="43"/>
      <c r="Q127" s="43"/>
      <c r="R127" s="43"/>
      <c r="S127" s="43"/>
      <c r="T127" s="79"/>
      <c r="AT127" s="24" t="s">
        <v>145</v>
      </c>
      <c r="AU127" s="24" t="s">
        <v>87</v>
      </c>
    </row>
    <row r="128" spans="2:65" s="11" customFormat="1">
      <c r="B128" s="209"/>
      <c r="C128" s="210"/>
      <c r="D128" s="206" t="s">
        <v>147</v>
      </c>
      <c r="E128" s="211" t="s">
        <v>34</v>
      </c>
      <c r="F128" s="212" t="s">
        <v>206</v>
      </c>
      <c r="G128" s="210"/>
      <c r="H128" s="213">
        <v>18.75</v>
      </c>
      <c r="I128" s="214"/>
      <c r="J128" s="210"/>
      <c r="K128" s="210"/>
      <c r="L128" s="215"/>
      <c r="M128" s="216"/>
      <c r="N128" s="217"/>
      <c r="O128" s="217"/>
      <c r="P128" s="217"/>
      <c r="Q128" s="217"/>
      <c r="R128" s="217"/>
      <c r="S128" s="217"/>
      <c r="T128" s="218"/>
      <c r="AT128" s="219" t="s">
        <v>147</v>
      </c>
      <c r="AU128" s="219" t="s">
        <v>87</v>
      </c>
      <c r="AV128" s="11" t="s">
        <v>87</v>
      </c>
      <c r="AW128" s="11" t="s">
        <v>40</v>
      </c>
      <c r="AX128" s="11" t="s">
        <v>77</v>
      </c>
      <c r="AY128" s="219" t="s">
        <v>136</v>
      </c>
    </row>
    <row r="129" spans="2:65" s="13" customFormat="1">
      <c r="B129" s="231"/>
      <c r="C129" s="232"/>
      <c r="D129" s="206" t="s">
        <v>147</v>
      </c>
      <c r="E129" s="233" t="s">
        <v>34</v>
      </c>
      <c r="F129" s="234" t="s">
        <v>207</v>
      </c>
      <c r="G129" s="232"/>
      <c r="H129" s="233" t="s">
        <v>34</v>
      </c>
      <c r="I129" s="235"/>
      <c r="J129" s="232"/>
      <c r="K129" s="232"/>
      <c r="L129" s="236"/>
      <c r="M129" s="237"/>
      <c r="N129" s="238"/>
      <c r="O129" s="238"/>
      <c r="P129" s="238"/>
      <c r="Q129" s="238"/>
      <c r="R129" s="238"/>
      <c r="S129" s="238"/>
      <c r="T129" s="239"/>
      <c r="AT129" s="240" t="s">
        <v>147</v>
      </c>
      <c r="AU129" s="240" t="s">
        <v>87</v>
      </c>
      <c r="AV129" s="13" t="s">
        <v>85</v>
      </c>
      <c r="AW129" s="13" t="s">
        <v>40</v>
      </c>
      <c r="AX129" s="13" t="s">
        <v>77</v>
      </c>
      <c r="AY129" s="240" t="s">
        <v>136</v>
      </c>
    </row>
    <row r="130" spans="2:65" s="12" customFormat="1">
      <c r="B130" s="220"/>
      <c r="C130" s="221"/>
      <c r="D130" s="206" t="s">
        <v>147</v>
      </c>
      <c r="E130" s="222" t="s">
        <v>34</v>
      </c>
      <c r="F130" s="223" t="s">
        <v>149</v>
      </c>
      <c r="G130" s="221"/>
      <c r="H130" s="224">
        <v>18.75</v>
      </c>
      <c r="I130" s="225"/>
      <c r="J130" s="221"/>
      <c r="K130" s="221"/>
      <c r="L130" s="226"/>
      <c r="M130" s="227"/>
      <c r="N130" s="228"/>
      <c r="O130" s="228"/>
      <c r="P130" s="228"/>
      <c r="Q130" s="228"/>
      <c r="R130" s="228"/>
      <c r="S130" s="228"/>
      <c r="T130" s="229"/>
      <c r="AT130" s="230" t="s">
        <v>147</v>
      </c>
      <c r="AU130" s="230" t="s">
        <v>87</v>
      </c>
      <c r="AV130" s="12" t="s">
        <v>143</v>
      </c>
      <c r="AW130" s="12" t="s">
        <v>40</v>
      </c>
      <c r="AX130" s="12" t="s">
        <v>85</v>
      </c>
      <c r="AY130" s="230" t="s">
        <v>136</v>
      </c>
    </row>
    <row r="131" spans="2:65" s="1" customFormat="1" ht="25.5" customHeight="1">
      <c r="B131" s="42"/>
      <c r="C131" s="194" t="s">
        <v>208</v>
      </c>
      <c r="D131" s="194" t="s">
        <v>138</v>
      </c>
      <c r="E131" s="195" t="s">
        <v>209</v>
      </c>
      <c r="F131" s="196" t="s">
        <v>210</v>
      </c>
      <c r="G131" s="197" t="s">
        <v>203</v>
      </c>
      <c r="H131" s="198">
        <v>5.37</v>
      </c>
      <c r="I131" s="199">
        <v>236.76</v>
      </c>
      <c r="J131" s="200">
        <f>ROUND(I131*H131,2)</f>
        <v>1271.4000000000001</v>
      </c>
      <c r="K131" s="196" t="s">
        <v>142</v>
      </c>
      <c r="L131" s="62"/>
      <c r="M131" s="201" t="s">
        <v>34</v>
      </c>
      <c r="N131" s="202" t="s">
        <v>48</v>
      </c>
      <c r="O131" s="43"/>
      <c r="P131" s="203">
        <f>O131*H131</f>
        <v>0</v>
      </c>
      <c r="Q131" s="203">
        <v>0</v>
      </c>
      <c r="R131" s="203">
        <f>Q131*H131</f>
        <v>0</v>
      </c>
      <c r="S131" s="203">
        <v>0</v>
      </c>
      <c r="T131" s="204">
        <f>S131*H131</f>
        <v>0</v>
      </c>
      <c r="AR131" s="24" t="s">
        <v>143</v>
      </c>
      <c r="AT131" s="24" t="s">
        <v>138</v>
      </c>
      <c r="AU131" s="24" t="s">
        <v>87</v>
      </c>
      <c r="AY131" s="24" t="s">
        <v>136</v>
      </c>
      <c r="BE131" s="205">
        <f>IF(N131="základní",J131,0)</f>
        <v>1271.4000000000001</v>
      </c>
      <c r="BF131" s="205">
        <f>IF(N131="snížená",J131,0)</f>
        <v>0</v>
      </c>
      <c r="BG131" s="205">
        <f>IF(N131="zákl. přenesená",J131,0)</f>
        <v>0</v>
      </c>
      <c r="BH131" s="205">
        <f>IF(N131="sníž. přenesená",J131,0)</f>
        <v>0</v>
      </c>
      <c r="BI131" s="205">
        <f>IF(N131="nulová",J131,0)</f>
        <v>0</v>
      </c>
      <c r="BJ131" s="24" t="s">
        <v>85</v>
      </c>
      <c r="BK131" s="205">
        <f>ROUND(I131*H131,2)</f>
        <v>1271.4000000000001</v>
      </c>
      <c r="BL131" s="24" t="s">
        <v>143</v>
      </c>
      <c r="BM131" s="24" t="s">
        <v>211</v>
      </c>
    </row>
    <row r="132" spans="2:65" s="1" customFormat="1" ht="202.5">
      <c r="B132" s="42"/>
      <c r="C132" s="64"/>
      <c r="D132" s="206" t="s">
        <v>145</v>
      </c>
      <c r="E132" s="64"/>
      <c r="F132" s="207" t="s">
        <v>212</v>
      </c>
      <c r="G132" s="64"/>
      <c r="H132" s="64"/>
      <c r="I132" s="165"/>
      <c r="J132" s="64"/>
      <c r="K132" s="64"/>
      <c r="L132" s="62"/>
      <c r="M132" s="208"/>
      <c r="N132" s="43"/>
      <c r="O132" s="43"/>
      <c r="P132" s="43"/>
      <c r="Q132" s="43"/>
      <c r="R132" s="43"/>
      <c r="S132" s="43"/>
      <c r="T132" s="79"/>
      <c r="AT132" s="24" t="s">
        <v>145</v>
      </c>
      <c r="AU132" s="24" t="s">
        <v>87</v>
      </c>
    </row>
    <row r="133" spans="2:65" s="11" customFormat="1">
      <c r="B133" s="209"/>
      <c r="C133" s="210"/>
      <c r="D133" s="206" t="s">
        <v>147</v>
      </c>
      <c r="E133" s="211" t="s">
        <v>34</v>
      </c>
      <c r="F133" s="212" t="s">
        <v>213</v>
      </c>
      <c r="G133" s="210"/>
      <c r="H133" s="213">
        <v>5.37</v>
      </c>
      <c r="I133" s="214"/>
      <c r="J133" s="210"/>
      <c r="K133" s="210"/>
      <c r="L133" s="215"/>
      <c r="M133" s="216"/>
      <c r="N133" s="217"/>
      <c r="O133" s="217"/>
      <c r="P133" s="217"/>
      <c r="Q133" s="217"/>
      <c r="R133" s="217"/>
      <c r="S133" s="217"/>
      <c r="T133" s="218"/>
      <c r="AT133" s="219" t="s">
        <v>147</v>
      </c>
      <c r="AU133" s="219" t="s">
        <v>87</v>
      </c>
      <c r="AV133" s="11" t="s">
        <v>87</v>
      </c>
      <c r="AW133" s="11" t="s">
        <v>40</v>
      </c>
      <c r="AX133" s="11" t="s">
        <v>77</v>
      </c>
      <c r="AY133" s="219" t="s">
        <v>136</v>
      </c>
    </row>
    <row r="134" spans="2:65" s="12" customFormat="1">
      <c r="B134" s="220"/>
      <c r="C134" s="221"/>
      <c r="D134" s="206" t="s">
        <v>147</v>
      </c>
      <c r="E134" s="222" t="s">
        <v>34</v>
      </c>
      <c r="F134" s="223" t="s">
        <v>149</v>
      </c>
      <c r="G134" s="221"/>
      <c r="H134" s="224">
        <v>5.37</v>
      </c>
      <c r="I134" s="225"/>
      <c r="J134" s="221"/>
      <c r="K134" s="221"/>
      <c r="L134" s="226"/>
      <c r="M134" s="227"/>
      <c r="N134" s="228"/>
      <c r="O134" s="228"/>
      <c r="P134" s="228"/>
      <c r="Q134" s="228"/>
      <c r="R134" s="228"/>
      <c r="S134" s="228"/>
      <c r="T134" s="229"/>
      <c r="AT134" s="230" t="s">
        <v>147</v>
      </c>
      <c r="AU134" s="230" t="s">
        <v>87</v>
      </c>
      <c r="AV134" s="12" t="s">
        <v>143</v>
      </c>
      <c r="AW134" s="12" t="s">
        <v>40</v>
      </c>
      <c r="AX134" s="12" t="s">
        <v>85</v>
      </c>
      <c r="AY134" s="230" t="s">
        <v>136</v>
      </c>
    </row>
    <row r="135" spans="2:65" s="1" customFormat="1" ht="25.5" customHeight="1">
      <c r="B135" s="42"/>
      <c r="C135" s="194" t="s">
        <v>214</v>
      </c>
      <c r="D135" s="194" t="s">
        <v>138</v>
      </c>
      <c r="E135" s="195" t="s">
        <v>215</v>
      </c>
      <c r="F135" s="196" t="s">
        <v>216</v>
      </c>
      <c r="G135" s="197" t="s">
        <v>157</v>
      </c>
      <c r="H135" s="198">
        <v>2</v>
      </c>
      <c r="I135" s="199">
        <v>74.59</v>
      </c>
      <c r="J135" s="200">
        <f>ROUND(I135*H135,2)</f>
        <v>149.18</v>
      </c>
      <c r="K135" s="196" t="s">
        <v>142</v>
      </c>
      <c r="L135" s="62"/>
      <c r="M135" s="201" t="s">
        <v>34</v>
      </c>
      <c r="N135" s="202" t="s">
        <v>48</v>
      </c>
      <c r="O135" s="43"/>
      <c r="P135" s="203">
        <f>O135*H135</f>
        <v>0</v>
      </c>
      <c r="Q135" s="203">
        <v>0</v>
      </c>
      <c r="R135" s="203">
        <f>Q135*H135</f>
        <v>0</v>
      </c>
      <c r="S135" s="203">
        <v>0</v>
      </c>
      <c r="T135" s="204">
        <f>S135*H135</f>
        <v>0</v>
      </c>
      <c r="AR135" s="24" t="s">
        <v>143</v>
      </c>
      <c r="AT135" s="24" t="s">
        <v>138</v>
      </c>
      <c r="AU135" s="24" t="s">
        <v>87</v>
      </c>
      <c r="AY135" s="24" t="s">
        <v>136</v>
      </c>
      <c r="BE135" s="205">
        <f>IF(N135="základní",J135,0)</f>
        <v>149.18</v>
      </c>
      <c r="BF135" s="205">
        <f>IF(N135="snížená",J135,0)</f>
        <v>0</v>
      </c>
      <c r="BG135" s="205">
        <f>IF(N135="zákl. přenesená",J135,0)</f>
        <v>0</v>
      </c>
      <c r="BH135" s="205">
        <f>IF(N135="sníž. přenesená",J135,0)</f>
        <v>0</v>
      </c>
      <c r="BI135" s="205">
        <f>IF(N135="nulová",J135,0)</f>
        <v>0</v>
      </c>
      <c r="BJ135" s="24" t="s">
        <v>85</v>
      </c>
      <c r="BK135" s="205">
        <f>ROUND(I135*H135,2)</f>
        <v>149.18</v>
      </c>
      <c r="BL135" s="24" t="s">
        <v>143</v>
      </c>
      <c r="BM135" s="24" t="s">
        <v>217</v>
      </c>
    </row>
    <row r="136" spans="2:65" s="1" customFormat="1" ht="27">
      <c r="B136" s="42"/>
      <c r="C136" s="64"/>
      <c r="D136" s="206" t="s">
        <v>145</v>
      </c>
      <c r="E136" s="64"/>
      <c r="F136" s="207" t="s">
        <v>218</v>
      </c>
      <c r="G136" s="64"/>
      <c r="H136" s="64"/>
      <c r="I136" s="165"/>
      <c r="J136" s="64"/>
      <c r="K136" s="64"/>
      <c r="L136" s="62"/>
      <c r="M136" s="208"/>
      <c r="N136" s="43"/>
      <c r="O136" s="43"/>
      <c r="P136" s="43"/>
      <c r="Q136" s="43"/>
      <c r="R136" s="43"/>
      <c r="S136" s="43"/>
      <c r="T136" s="79"/>
      <c r="AT136" s="24" t="s">
        <v>145</v>
      </c>
      <c r="AU136" s="24" t="s">
        <v>87</v>
      </c>
    </row>
    <row r="137" spans="2:65" s="11" customFormat="1">
      <c r="B137" s="209"/>
      <c r="C137" s="210"/>
      <c r="D137" s="206" t="s">
        <v>147</v>
      </c>
      <c r="E137" s="211" t="s">
        <v>34</v>
      </c>
      <c r="F137" s="212" t="s">
        <v>160</v>
      </c>
      <c r="G137" s="210"/>
      <c r="H137" s="213">
        <v>1</v>
      </c>
      <c r="I137" s="214"/>
      <c r="J137" s="210"/>
      <c r="K137" s="210"/>
      <c r="L137" s="215"/>
      <c r="M137" s="216"/>
      <c r="N137" s="217"/>
      <c r="O137" s="217"/>
      <c r="P137" s="217"/>
      <c r="Q137" s="217"/>
      <c r="R137" s="217"/>
      <c r="S137" s="217"/>
      <c r="T137" s="218"/>
      <c r="AT137" s="219" t="s">
        <v>147</v>
      </c>
      <c r="AU137" s="219" t="s">
        <v>87</v>
      </c>
      <c r="AV137" s="11" t="s">
        <v>87</v>
      </c>
      <c r="AW137" s="11" t="s">
        <v>40</v>
      </c>
      <c r="AX137" s="11" t="s">
        <v>77</v>
      </c>
      <c r="AY137" s="219" t="s">
        <v>136</v>
      </c>
    </row>
    <row r="138" spans="2:65" s="11" customFormat="1">
      <c r="B138" s="209"/>
      <c r="C138" s="210"/>
      <c r="D138" s="206" t="s">
        <v>147</v>
      </c>
      <c r="E138" s="211" t="s">
        <v>34</v>
      </c>
      <c r="F138" s="212" t="s">
        <v>161</v>
      </c>
      <c r="G138" s="210"/>
      <c r="H138" s="213">
        <v>1</v>
      </c>
      <c r="I138" s="214"/>
      <c r="J138" s="210"/>
      <c r="K138" s="210"/>
      <c r="L138" s="215"/>
      <c r="M138" s="216"/>
      <c r="N138" s="217"/>
      <c r="O138" s="217"/>
      <c r="P138" s="217"/>
      <c r="Q138" s="217"/>
      <c r="R138" s="217"/>
      <c r="S138" s="217"/>
      <c r="T138" s="218"/>
      <c r="AT138" s="219" t="s">
        <v>147</v>
      </c>
      <c r="AU138" s="219" t="s">
        <v>87</v>
      </c>
      <c r="AV138" s="11" t="s">
        <v>87</v>
      </c>
      <c r="AW138" s="11" t="s">
        <v>40</v>
      </c>
      <c r="AX138" s="11" t="s">
        <v>77</v>
      </c>
      <c r="AY138" s="219" t="s">
        <v>136</v>
      </c>
    </row>
    <row r="139" spans="2:65" s="12" customFormat="1">
      <c r="B139" s="220"/>
      <c r="C139" s="221"/>
      <c r="D139" s="206" t="s">
        <v>147</v>
      </c>
      <c r="E139" s="222" t="s">
        <v>34</v>
      </c>
      <c r="F139" s="223" t="s">
        <v>149</v>
      </c>
      <c r="G139" s="221"/>
      <c r="H139" s="224">
        <v>2</v>
      </c>
      <c r="I139" s="225"/>
      <c r="J139" s="221"/>
      <c r="K139" s="221"/>
      <c r="L139" s="226"/>
      <c r="M139" s="227"/>
      <c r="N139" s="228"/>
      <c r="O139" s="228"/>
      <c r="P139" s="228"/>
      <c r="Q139" s="228"/>
      <c r="R139" s="228"/>
      <c r="S139" s="228"/>
      <c r="T139" s="229"/>
      <c r="AT139" s="230" t="s">
        <v>147</v>
      </c>
      <c r="AU139" s="230" t="s">
        <v>87</v>
      </c>
      <c r="AV139" s="12" t="s">
        <v>143</v>
      </c>
      <c r="AW139" s="12" t="s">
        <v>40</v>
      </c>
      <c r="AX139" s="12" t="s">
        <v>85</v>
      </c>
      <c r="AY139" s="230" t="s">
        <v>136</v>
      </c>
    </row>
    <row r="140" spans="2:65" s="1" customFormat="1" ht="25.5" customHeight="1">
      <c r="B140" s="42"/>
      <c r="C140" s="194" t="s">
        <v>219</v>
      </c>
      <c r="D140" s="194" t="s">
        <v>138</v>
      </c>
      <c r="E140" s="195" t="s">
        <v>220</v>
      </c>
      <c r="F140" s="196" t="s">
        <v>221</v>
      </c>
      <c r="G140" s="197" t="s">
        <v>157</v>
      </c>
      <c r="H140" s="198">
        <v>5</v>
      </c>
      <c r="I140" s="199">
        <v>277.49</v>
      </c>
      <c r="J140" s="200">
        <f>ROUND(I140*H140,2)</f>
        <v>1387.45</v>
      </c>
      <c r="K140" s="196" t="s">
        <v>142</v>
      </c>
      <c r="L140" s="62"/>
      <c r="M140" s="201" t="s">
        <v>34</v>
      </c>
      <c r="N140" s="202" t="s">
        <v>48</v>
      </c>
      <c r="O140" s="43"/>
      <c r="P140" s="203">
        <f>O140*H140</f>
        <v>0</v>
      </c>
      <c r="Q140" s="203">
        <v>0</v>
      </c>
      <c r="R140" s="203">
        <f>Q140*H140</f>
        <v>0</v>
      </c>
      <c r="S140" s="203">
        <v>0</v>
      </c>
      <c r="T140" s="204">
        <f>S140*H140</f>
        <v>0</v>
      </c>
      <c r="AR140" s="24" t="s">
        <v>143</v>
      </c>
      <c r="AT140" s="24" t="s">
        <v>138</v>
      </c>
      <c r="AU140" s="24" t="s">
        <v>87</v>
      </c>
      <c r="AY140" s="24" t="s">
        <v>136</v>
      </c>
      <c r="BE140" s="205">
        <f>IF(N140="základní",J140,0)</f>
        <v>1387.45</v>
      </c>
      <c r="BF140" s="205">
        <f>IF(N140="snížená",J140,0)</f>
        <v>0</v>
      </c>
      <c r="BG140" s="205">
        <f>IF(N140="zákl. přenesená",J140,0)</f>
        <v>0</v>
      </c>
      <c r="BH140" s="205">
        <f>IF(N140="sníž. přenesená",J140,0)</f>
        <v>0</v>
      </c>
      <c r="BI140" s="205">
        <f>IF(N140="nulová",J140,0)</f>
        <v>0</v>
      </c>
      <c r="BJ140" s="24" t="s">
        <v>85</v>
      </c>
      <c r="BK140" s="205">
        <f>ROUND(I140*H140,2)</f>
        <v>1387.45</v>
      </c>
      <c r="BL140" s="24" t="s">
        <v>143</v>
      </c>
      <c r="BM140" s="24" t="s">
        <v>222</v>
      </c>
    </row>
    <row r="141" spans="2:65" s="1" customFormat="1" ht="27">
      <c r="B141" s="42"/>
      <c r="C141" s="64"/>
      <c r="D141" s="206" t="s">
        <v>145</v>
      </c>
      <c r="E141" s="64"/>
      <c r="F141" s="207" t="s">
        <v>218</v>
      </c>
      <c r="G141" s="64"/>
      <c r="H141" s="64"/>
      <c r="I141" s="165"/>
      <c r="J141" s="64"/>
      <c r="K141" s="64"/>
      <c r="L141" s="62"/>
      <c r="M141" s="208"/>
      <c r="N141" s="43"/>
      <c r="O141" s="43"/>
      <c r="P141" s="43"/>
      <c r="Q141" s="43"/>
      <c r="R141" s="43"/>
      <c r="S141" s="43"/>
      <c r="T141" s="79"/>
      <c r="AT141" s="24" t="s">
        <v>145</v>
      </c>
      <c r="AU141" s="24" t="s">
        <v>87</v>
      </c>
    </row>
    <row r="142" spans="2:65" s="11" customFormat="1">
      <c r="B142" s="209"/>
      <c r="C142" s="210"/>
      <c r="D142" s="206" t="s">
        <v>147</v>
      </c>
      <c r="E142" s="211" t="s">
        <v>34</v>
      </c>
      <c r="F142" s="212" t="s">
        <v>165</v>
      </c>
      <c r="G142" s="210"/>
      <c r="H142" s="213">
        <v>2</v>
      </c>
      <c r="I142" s="214"/>
      <c r="J142" s="210"/>
      <c r="K142" s="210"/>
      <c r="L142" s="215"/>
      <c r="M142" s="216"/>
      <c r="N142" s="217"/>
      <c r="O142" s="217"/>
      <c r="P142" s="217"/>
      <c r="Q142" s="217"/>
      <c r="R142" s="217"/>
      <c r="S142" s="217"/>
      <c r="T142" s="218"/>
      <c r="AT142" s="219" t="s">
        <v>147</v>
      </c>
      <c r="AU142" s="219" t="s">
        <v>87</v>
      </c>
      <c r="AV142" s="11" t="s">
        <v>87</v>
      </c>
      <c r="AW142" s="11" t="s">
        <v>40</v>
      </c>
      <c r="AX142" s="11" t="s">
        <v>77</v>
      </c>
      <c r="AY142" s="219" t="s">
        <v>136</v>
      </c>
    </row>
    <row r="143" spans="2:65" s="11" customFormat="1">
      <c r="B143" s="209"/>
      <c r="C143" s="210"/>
      <c r="D143" s="206" t="s">
        <v>147</v>
      </c>
      <c r="E143" s="211" t="s">
        <v>34</v>
      </c>
      <c r="F143" s="212" t="s">
        <v>166</v>
      </c>
      <c r="G143" s="210"/>
      <c r="H143" s="213">
        <v>3</v>
      </c>
      <c r="I143" s="214"/>
      <c r="J143" s="210"/>
      <c r="K143" s="210"/>
      <c r="L143" s="215"/>
      <c r="M143" s="216"/>
      <c r="N143" s="217"/>
      <c r="O143" s="217"/>
      <c r="P143" s="217"/>
      <c r="Q143" s="217"/>
      <c r="R143" s="217"/>
      <c r="S143" s="217"/>
      <c r="T143" s="218"/>
      <c r="AT143" s="219" t="s">
        <v>147</v>
      </c>
      <c r="AU143" s="219" t="s">
        <v>87</v>
      </c>
      <c r="AV143" s="11" t="s">
        <v>87</v>
      </c>
      <c r="AW143" s="11" t="s">
        <v>40</v>
      </c>
      <c r="AX143" s="11" t="s">
        <v>77</v>
      </c>
      <c r="AY143" s="219" t="s">
        <v>136</v>
      </c>
    </row>
    <row r="144" spans="2:65" s="12" customFormat="1">
      <c r="B144" s="220"/>
      <c r="C144" s="221"/>
      <c r="D144" s="206" t="s">
        <v>147</v>
      </c>
      <c r="E144" s="222" t="s">
        <v>34</v>
      </c>
      <c r="F144" s="223" t="s">
        <v>149</v>
      </c>
      <c r="G144" s="221"/>
      <c r="H144" s="224">
        <v>5</v>
      </c>
      <c r="I144" s="225"/>
      <c r="J144" s="221"/>
      <c r="K144" s="221"/>
      <c r="L144" s="226"/>
      <c r="M144" s="227"/>
      <c r="N144" s="228"/>
      <c r="O144" s="228"/>
      <c r="P144" s="228"/>
      <c r="Q144" s="228"/>
      <c r="R144" s="228"/>
      <c r="S144" s="228"/>
      <c r="T144" s="229"/>
      <c r="AT144" s="230" t="s">
        <v>147</v>
      </c>
      <c r="AU144" s="230" t="s">
        <v>87</v>
      </c>
      <c r="AV144" s="12" t="s">
        <v>143</v>
      </c>
      <c r="AW144" s="12" t="s">
        <v>40</v>
      </c>
      <c r="AX144" s="12" t="s">
        <v>85</v>
      </c>
      <c r="AY144" s="230" t="s">
        <v>136</v>
      </c>
    </row>
    <row r="145" spans="2:65" s="1" customFormat="1" ht="25.5" customHeight="1">
      <c r="B145" s="42"/>
      <c r="C145" s="194" t="s">
        <v>10</v>
      </c>
      <c r="D145" s="194" t="s">
        <v>138</v>
      </c>
      <c r="E145" s="195" t="s">
        <v>223</v>
      </c>
      <c r="F145" s="196" t="s">
        <v>224</v>
      </c>
      <c r="G145" s="197" t="s">
        <v>157</v>
      </c>
      <c r="H145" s="198">
        <v>4</v>
      </c>
      <c r="I145" s="199">
        <v>521.04</v>
      </c>
      <c r="J145" s="200">
        <f>ROUND(I145*H145,2)</f>
        <v>2084.16</v>
      </c>
      <c r="K145" s="196" t="s">
        <v>142</v>
      </c>
      <c r="L145" s="62"/>
      <c r="M145" s="201" t="s">
        <v>34</v>
      </c>
      <c r="N145" s="202" t="s">
        <v>48</v>
      </c>
      <c r="O145" s="43"/>
      <c r="P145" s="203">
        <f>O145*H145</f>
        <v>0</v>
      </c>
      <c r="Q145" s="203">
        <v>0</v>
      </c>
      <c r="R145" s="203">
        <f>Q145*H145</f>
        <v>0</v>
      </c>
      <c r="S145" s="203">
        <v>0</v>
      </c>
      <c r="T145" s="204">
        <f>S145*H145</f>
        <v>0</v>
      </c>
      <c r="AR145" s="24" t="s">
        <v>143</v>
      </c>
      <c r="AT145" s="24" t="s">
        <v>138</v>
      </c>
      <c r="AU145" s="24" t="s">
        <v>87</v>
      </c>
      <c r="AY145" s="24" t="s">
        <v>136</v>
      </c>
      <c r="BE145" s="205">
        <f>IF(N145="základní",J145,0)</f>
        <v>2084.16</v>
      </c>
      <c r="BF145" s="205">
        <f>IF(N145="snížená",J145,0)</f>
        <v>0</v>
      </c>
      <c r="BG145" s="205">
        <f>IF(N145="zákl. přenesená",J145,0)</f>
        <v>0</v>
      </c>
      <c r="BH145" s="205">
        <f>IF(N145="sníž. přenesená",J145,0)</f>
        <v>0</v>
      </c>
      <c r="BI145" s="205">
        <f>IF(N145="nulová",J145,0)</f>
        <v>0</v>
      </c>
      <c r="BJ145" s="24" t="s">
        <v>85</v>
      </c>
      <c r="BK145" s="205">
        <f>ROUND(I145*H145,2)</f>
        <v>2084.16</v>
      </c>
      <c r="BL145" s="24" t="s">
        <v>143</v>
      </c>
      <c r="BM145" s="24" t="s">
        <v>225</v>
      </c>
    </row>
    <row r="146" spans="2:65" s="1" customFormat="1" ht="27">
      <c r="B146" s="42"/>
      <c r="C146" s="64"/>
      <c r="D146" s="206" t="s">
        <v>145</v>
      </c>
      <c r="E146" s="64"/>
      <c r="F146" s="207" t="s">
        <v>218</v>
      </c>
      <c r="G146" s="64"/>
      <c r="H146" s="64"/>
      <c r="I146" s="165"/>
      <c r="J146" s="64"/>
      <c r="K146" s="64"/>
      <c r="L146" s="62"/>
      <c r="M146" s="208"/>
      <c r="N146" s="43"/>
      <c r="O146" s="43"/>
      <c r="P146" s="43"/>
      <c r="Q146" s="43"/>
      <c r="R146" s="43"/>
      <c r="S146" s="43"/>
      <c r="T146" s="79"/>
      <c r="AT146" s="24" t="s">
        <v>145</v>
      </c>
      <c r="AU146" s="24" t="s">
        <v>87</v>
      </c>
    </row>
    <row r="147" spans="2:65" s="11" customFormat="1">
      <c r="B147" s="209"/>
      <c r="C147" s="210"/>
      <c r="D147" s="206" t="s">
        <v>147</v>
      </c>
      <c r="E147" s="211" t="s">
        <v>34</v>
      </c>
      <c r="F147" s="212" t="s">
        <v>171</v>
      </c>
      <c r="G147" s="210"/>
      <c r="H147" s="213">
        <v>2</v>
      </c>
      <c r="I147" s="214"/>
      <c r="J147" s="210"/>
      <c r="K147" s="210"/>
      <c r="L147" s="215"/>
      <c r="M147" s="216"/>
      <c r="N147" s="217"/>
      <c r="O147" s="217"/>
      <c r="P147" s="217"/>
      <c r="Q147" s="217"/>
      <c r="R147" s="217"/>
      <c r="S147" s="217"/>
      <c r="T147" s="218"/>
      <c r="AT147" s="219" t="s">
        <v>147</v>
      </c>
      <c r="AU147" s="219" t="s">
        <v>87</v>
      </c>
      <c r="AV147" s="11" t="s">
        <v>87</v>
      </c>
      <c r="AW147" s="11" t="s">
        <v>40</v>
      </c>
      <c r="AX147" s="11" t="s">
        <v>77</v>
      </c>
      <c r="AY147" s="219" t="s">
        <v>136</v>
      </c>
    </row>
    <row r="148" spans="2:65" s="11" customFormat="1">
      <c r="B148" s="209"/>
      <c r="C148" s="210"/>
      <c r="D148" s="206" t="s">
        <v>147</v>
      </c>
      <c r="E148" s="211" t="s">
        <v>34</v>
      </c>
      <c r="F148" s="212" t="s">
        <v>172</v>
      </c>
      <c r="G148" s="210"/>
      <c r="H148" s="213">
        <v>2</v>
      </c>
      <c r="I148" s="214"/>
      <c r="J148" s="210"/>
      <c r="K148" s="210"/>
      <c r="L148" s="215"/>
      <c r="M148" s="216"/>
      <c r="N148" s="217"/>
      <c r="O148" s="217"/>
      <c r="P148" s="217"/>
      <c r="Q148" s="217"/>
      <c r="R148" s="217"/>
      <c r="S148" s="217"/>
      <c r="T148" s="218"/>
      <c r="AT148" s="219" t="s">
        <v>147</v>
      </c>
      <c r="AU148" s="219" t="s">
        <v>87</v>
      </c>
      <c r="AV148" s="11" t="s">
        <v>87</v>
      </c>
      <c r="AW148" s="11" t="s">
        <v>40</v>
      </c>
      <c r="AX148" s="11" t="s">
        <v>77</v>
      </c>
      <c r="AY148" s="219" t="s">
        <v>136</v>
      </c>
    </row>
    <row r="149" spans="2:65" s="12" customFormat="1">
      <c r="B149" s="220"/>
      <c r="C149" s="221"/>
      <c r="D149" s="206" t="s">
        <v>147</v>
      </c>
      <c r="E149" s="222" t="s">
        <v>34</v>
      </c>
      <c r="F149" s="223" t="s">
        <v>149</v>
      </c>
      <c r="G149" s="221"/>
      <c r="H149" s="224">
        <v>4</v>
      </c>
      <c r="I149" s="225"/>
      <c r="J149" s="221"/>
      <c r="K149" s="221"/>
      <c r="L149" s="226"/>
      <c r="M149" s="227"/>
      <c r="N149" s="228"/>
      <c r="O149" s="228"/>
      <c r="P149" s="228"/>
      <c r="Q149" s="228"/>
      <c r="R149" s="228"/>
      <c r="S149" s="228"/>
      <c r="T149" s="229"/>
      <c r="AT149" s="230" t="s">
        <v>147</v>
      </c>
      <c r="AU149" s="230" t="s">
        <v>87</v>
      </c>
      <c r="AV149" s="12" t="s">
        <v>143</v>
      </c>
      <c r="AW149" s="12" t="s">
        <v>40</v>
      </c>
      <c r="AX149" s="12" t="s">
        <v>85</v>
      </c>
      <c r="AY149" s="230" t="s">
        <v>136</v>
      </c>
    </row>
    <row r="150" spans="2:65" s="1" customFormat="1" ht="25.5" customHeight="1">
      <c r="B150" s="42"/>
      <c r="C150" s="194" t="s">
        <v>226</v>
      </c>
      <c r="D150" s="194" t="s">
        <v>138</v>
      </c>
      <c r="E150" s="195" t="s">
        <v>227</v>
      </c>
      <c r="F150" s="196" t="s">
        <v>228</v>
      </c>
      <c r="G150" s="197" t="s">
        <v>157</v>
      </c>
      <c r="H150" s="198">
        <v>5</v>
      </c>
      <c r="I150" s="199">
        <v>647.48</v>
      </c>
      <c r="J150" s="200">
        <f>ROUND(I150*H150,2)</f>
        <v>3237.4</v>
      </c>
      <c r="K150" s="196" t="s">
        <v>142</v>
      </c>
      <c r="L150" s="62"/>
      <c r="M150" s="201" t="s">
        <v>34</v>
      </c>
      <c r="N150" s="202" t="s">
        <v>48</v>
      </c>
      <c r="O150" s="43"/>
      <c r="P150" s="203">
        <f>O150*H150</f>
        <v>0</v>
      </c>
      <c r="Q150" s="203">
        <v>0</v>
      </c>
      <c r="R150" s="203">
        <f>Q150*H150</f>
        <v>0</v>
      </c>
      <c r="S150" s="203">
        <v>0</v>
      </c>
      <c r="T150" s="204">
        <f>S150*H150</f>
        <v>0</v>
      </c>
      <c r="AR150" s="24" t="s">
        <v>143</v>
      </c>
      <c r="AT150" s="24" t="s">
        <v>138</v>
      </c>
      <c r="AU150" s="24" t="s">
        <v>87</v>
      </c>
      <c r="AY150" s="24" t="s">
        <v>136</v>
      </c>
      <c r="BE150" s="205">
        <f>IF(N150="základní",J150,0)</f>
        <v>3237.4</v>
      </c>
      <c r="BF150" s="205">
        <f>IF(N150="snížená",J150,0)</f>
        <v>0</v>
      </c>
      <c r="BG150" s="205">
        <f>IF(N150="zákl. přenesená",J150,0)</f>
        <v>0</v>
      </c>
      <c r="BH150" s="205">
        <f>IF(N150="sníž. přenesená",J150,0)</f>
        <v>0</v>
      </c>
      <c r="BI150" s="205">
        <f>IF(N150="nulová",J150,0)</f>
        <v>0</v>
      </c>
      <c r="BJ150" s="24" t="s">
        <v>85</v>
      </c>
      <c r="BK150" s="205">
        <f>ROUND(I150*H150,2)</f>
        <v>3237.4</v>
      </c>
      <c r="BL150" s="24" t="s">
        <v>143</v>
      </c>
      <c r="BM150" s="24" t="s">
        <v>229</v>
      </c>
    </row>
    <row r="151" spans="2:65" s="1" customFormat="1" ht="27">
      <c r="B151" s="42"/>
      <c r="C151" s="64"/>
      <c r="D151" s="206" t="s">
        <v>145</v>
      </c>
      <c r="E151" s="64"/>
      <c r="F151" s="207" t="s">
        <v>218</v>
      </c>
      <c r="G151" s="64"/>
      <c r="H151" s="64"/>
      <c r="I151" s="165"/>
      <c r="J151" s="64"/>
      <c r="K151" s="64"/>
      <c r="L151" s="62"/>
      <c r="M151" s="208"/>
      <c r="N151" s="43"/>
      <c r="O151" s="43"/>
      <c r="P151" s="43"/>
      <c r="Q151" s="43"/>
      <c r="R151" s="43"/>
      <c r="S151" s="43"/>
      <c r="T151" s="79"/>
      <c r="AT151" s="24" t="s">
        <v>145</v>
      </c>
      <c r="AU151" s="24" t="s">
        <v>87</v>
      </c>
    </row>
    <row r="152" spans="2:65" s="11" customFormat="1">
      <c r="B152" s="209"/>
      <c r="C152" s="210"/>
      <c r="D152" s="206" t="s">
        <v>147</v>
      </c>
      <c r="E152" s="211" t="s">
        <v>34</v>
      </c>
      <c r="F152" s="212" t="s">
        <v>177</v>
      </c>
      <c r="G152" s="210"/>
      <c r="H152" s="213">
        <v>1</v>
      </c>
      <c r="I152" s="214"/>
      <c r="J152" s="210"/>
      <c r="K152" s="210"/>
      <c r="L152" s="215"/>
      <c r="M152" s="216"/>
      <c r="N152" s="217"/>
      <c r="O152" s="217"/>
      <c r="P152" s="217"/>
      <c r="Q152" s="217"/>
      <c r="R152" s="217"/>
      <c r="S152" s="217"/>
      <c r="T152" s="218"/>
      <c r="AT152" s="219" t="s">
        <v>147</v>
      </c>
      <c r="AU152" s="219" t="s">
        <v>87</v>
      </c>
      <c r="AV152" s="11" t="s">
        <v>87</v>
      </c>
      <c r="AW152" s="11" t="s">
        <v>40</v>
      </c>
      <c r="AX152" s="11" t="s">
        <v>77</v>
      </c>
      <c r="AY152" s="219" t="s">
        <v>136</v>
      </c>
    </row>
    <row r="153" spans="2:65" s="11" customFormat="1">
      <c r="B153" s="209"/>
      <c r="C153" s="210"/>
      <c r="D153" s="206" t="s">
        <v>147</v>
      </c>
      <c r="E153" s="211" t="s">
        <v>34</v>
      </c>
      <c r="F153" s="212" t="s">
        <v>230</v>
      </c>
      <c r="G153" s="210"/>
      <c r="H153" s="213">
        <v>4</v>
      </c>
      <c r="I153" s="214"/>
      <c r="J153" s="210"/>
      <c r="K153" s="210"/>
      <c r="L153" s="215"/>
      <c r="M153" s="216"/>
      <c r="N153" s="217"/>
      <c r="O153" s="217"/>
      <c r="P153" s="217"/>
      <c r="Q153" s="217"/>
      <c r="R153" s="217"/>
      <c r="S153" s="217"/>
      <c r="T153" s="218"/>
      <c r="AT153" s="219" t="s">
        <v>147</v>
      </c>
      <c r="AU153" s="219" t="s">
        <v>87</v>
      </c>
      <c r="AV153" s="11" t="s">
        <v>87</v>
      </c>
      <c r="AW153" s="11" t="s">
        <v>40</v>
      </c>
      <c r="AX153" s="11" t="s">
        <v>77</v>
      </c>
      <c r="AY153" s="219" t="s">
        <v>136</v>
      </c>
    </row>
    <row r="154" spans="2:65" s="12" customFormat="1">
      <c r="B154" s="220"/>
      <c r="C154" s="221"/>
      <c r="D154" s="206" t="s">
        <v>147</v>
      </c>
      <c r="E154" s="222" t="s">
        <v>34</v>
      </c>
      <c r="F154" s="223" t="s">
        <v>149</v>
      </c>
      <c r="G154" s="221"/>
      <c r="H154" s="224">
        <v>5</v>
      </c>
      <c r="I154" s="225"/>
      <c r="J154" s="221"/>
      <c r="K154" s="221"/>
      <c r="L154" s="226"/>
      <c r="M154" s="227"/>
      <c r="N154" s="228"/>
      <c r="O154" s="228"/>
      <c r="P154" s="228"/>
      <c r="Q154" s="228"/>
      <c r="R154" s="228"/>
      <c r="S154" s="228"/>
      <c r="T154" s="229"/>
      <c r="AT154" s="230" t="s">
        <v>147</v>
      </c>
      <c r="AU154" s="230" t="s">
        <v>87</v>
      </c>
      <c r="AV154" s="12" t="s">
        <v>143</v>
      </c>
      <c r="AW154" s="12" t="s">
        <v>40</v>
      </c>
      <c r="AX154" s="12" t="s">
        <v>85</v>
      </c>
      <c r="AY154" s="230" t="s">
        <v>136</v>
      </c>
    </row>
    <row r="155" spans="2:65" s="1" customFormat="1" ht="38.25" customHeight="1">
      <c r="B155" s="42"/>
      <c r="C155" s="194" t="s">
        <v>231</v>
      </c>
      <c r="D155" s="194" t="s">
        <v>138</v>
      </c>
      <c r="E155" s="195" t="s">
        <v>232</v>
      </c>
      <c r="F155" s="196" t="s">
        <v>233</v>
      </c>
      <c r="G155" s="197" t="s">
        <v>203</v>
      </c>
      <c r="H155" s="198">
        <v>5.37</v>
      </c>
      <c r="I155" s="199">
        <v>60.34</v>
      </c>
      <c r="J155" s="200">
        <f>ROUND(I155*H155,2)</f>
        <v>324.02999999999997</v>
      </c>
      <c r="K155" s="196" t="s">
        <v>142</v>
      </c>
      <c r="L155" s="62"/>
      <c r="M155" s="201" t="s">
        <v>34</v>
      </c>
      <c r="N155" s="202" t="s">
        <v>48</v>
      </c>
      <c r="O155" s="43"/>
      <c r="P155" s="203">
        <f>O155*H155</f>
        <v>0</v>
      </c>
      <c r="Q155" s="203">
        <v>0</v>
      </c>
      <c r="R155" s="203">
        <f>Q155*H155</f>
        <v>0</v>
      </c>
      <c r="S155" s="203">
        <v>0</v>
      </c>
      <c r="T155" s="204">
        <f>S155*H155</f>
        <v>0</v>
      </c>
      <c r="AR155" s="24" t="s">
        <v>143</v>
      </c>
      <c r="AT155" s="24" t="s">
        <v>138</v>
      </c>
      <c r="AU155" s="24" t="s">
        <v>87</v>
      </c>
      <c r="AY155" s="24" t="s">
        <v>136</v>
      </c>
      <c r="BE155" s="205">
        <f>IF(N155="základní",J155,0)</f>
        <v>324.02999999999997</v>
      </c>
      <c r="BF155" s="205">
        <f>IF(N155="snížená",J155,0)</f>
        <v>0</v>
      </c>
      <c r="BG155" s="205">
        <f>IF(N155="zákl. přenesená",J155,0)</f>
        <v>0</v>
      </c>
      <c r="BH155" s="205">
        <f>IF(N155="sníž. přenesená",J155,0)</f>
        <v>0</v>
      </c>
      <c r="BI155" s="205">
        <f>IF(N155="nulová",J155,0)</f>
        <v>0</v>
      </c>
      <c r="BJ155" s="24" t="s">
        <v>85</v>
      </c>
      <c r="BK155" s="205">
        <f>ROUND(I155*H155,2)</f>
        <v>324.02999999999997</v>
      </c>
      <c r="BL155" s="24" t="s">
        <v>143</v>
      </c>
      <c r="BM155" s="24" t="s">
        <v>234</v>
      </c>
    </row>
    <row r="156" spans="2:65" s="1" customFormat="1" ht="189">
      <c r="B156" s="42"/>
      <c r="C156" s="64"/>
      <c r="D156" s="206" t="s">
        <v>145</v>
      </c>
      <c r="E156" s="64"/>
      <c r="F156" s="207" t="s">
        <v>235</v>
      </c>
      <c r="G156" s="64"/>
      <c r="H156" s="64"/>
      <c r="I156" s="165"/>
      <c r="J156" s="64"/>
      <c r="K156" s="64"/>
      <c r="L156" s="62"/>
      <c r="M156" s="208"/>
      <c r="N156" s="43"/>
      <c r="O156" s="43"/>
      <c r="P156" s="43"/>
      <c r="Q156" s="43"/>
      <c r="R156" s="43"/>
      <c r="S156" s="43"/>
      <c r="T156" s="79"/>
      <c r="AT156" s="24" t="s">
        <v>145</v>
      </c>
      <c r="AU156" s="24" t="s">
        <v>87</v>
      </c>
    </row>
    <row r="157" spans="2:65" s="11" customFormat="1">
      <c r="B157" s="209"/>
      <c r="C157" s="210"/>
      <c r="D157" s="206" t="s">
        <v>147</v>
      </c>
      <c r="E157" s="211" t="s">
        <v>34</v>
      </c>
      <c r="F157" s="212" t="s">
        <v>213</v>
      </c>
      <c r="G157" s="210"/>
      <c r="H157" s="213">
        <v>5.37</v>
      </c>
      <c r="I157" s="214"/>
      <c r="J157" s="210"/>
      <c r="K157" s="210"/>
      <c r="L157" s="215"/>
      <c r="M157" s="216"/>
      <c r="N157" s="217"/>
      <c r="O157" s="217"/>
      <c r="P157" s="217"/>
      <c r="Q157" s="217"/>
      <c r="R157" s="217"/>
      <c r="S157" s="217"/>
      <c r="T157" s="218"/>
      <c r="AT157" s="219" t="s">
        <v>147</v>
      </c>
      <c r="AU157" s="219" t="s">
        <v>87</v>
      </c>
      <c r="AV157" s="11" t="s">
        <v>87</v>
      </c>
      <c r="AW157" s="11" t="s">
        <v>40</v>
      </c>
      <c r="AX157" s="11" t="s">
        <v>77</v>
      </c>
      <c r="AY157" s="219" t="s">
        <v>136</v>
      </c>
    </row>
    <row r="158" spans="2:65" s="13" customFormat="1">
      <c r="B158" s="231"/>
      <c r="C158" s="232"/>
      <c r="D158" s="206" t="s">
        <v>147</v>
      </c>
      <c r="E158" s="233" t="s">
        <v>34</v>
      </c>
      <c r="F158" s="234" t="s">
        <v>236</v>
      </c>
      <c r="G158" s="232"/>
      <c r="H158" s="233" t="s">
        <v>34</v>
      </c>
      <c r="I158" s="235"/>
      <c r="J158" s="232"/>
      <c r="K158" s="232"/>
      <c r="L158" s="236"/>
      <c r="M158" s="237"/>
      <c r="N158" s="238"/>
      <c r="O158" s="238"/>
      <c r="P158" s="238"/>
      <c r="Q158" s="238"/>
      <c r="R158" s="238"/>
      <c r="S158" s="238"/>
      <c r="T158" s="239"/>
      <c r="AT158" s="240" t="s">
        <v>147</v>
      </c>
      <c r="AU158" s="240" t="s">
        <v>87</v>
      </c>
      <c r="AV158" s="13" t="s">
        <v>85</v>
      </c>
      <c r="AW158" s="13" t="s">
        <v>40</v>
      </c>
      <c r="AX158" s="13" t="s">
        <v>77</v>
      </c>
      <c r="AY158" s="240" t="s">
        <v>136</v>
      </c>
    </row>
    <row r="159" spans="2:65" s="12" customFormat="1">
      <c r="B159" s="220"/>
      <c r="C159" s="221"/>
      <c r="D159" s="206" t="s">
        <v>147</v>
      </c>
      <c r="E159" s="222" t="s">
        <v>34</v>
      </c>
      <c r="F159" s="223" t="s">
        <v>149</v>
      </c>
      <c r="G159" s="221"/>
      <c r="H159" s="224">
        <v>5.37</v>
      </c>
      <c r="I159" s="225"/>
      <c r="J159" s="221"/>
      <c r="K159" s="221"/>
      <c r="L159" s="226"/>
      <c r="M159" s="227"/>
      <c r="N159" s="228"/>
      <c r="O159" s="228"/>
      <c r="P159" s="228"/>
      <c r="Q159" s="228"/>
      <c r="R159" s="228"/>
      <c r="S159" s="228"/>
      <c r="T159" s="229"/>
      <c r="AT159" s="230" t="s">
        <v>147</v>
      </c>
      <c r="AU159" s="230" t="s">
        <v>87</v>
      </c>
      <c r="AV159" s="12" t="s">
        <v>143</v>
      </c>
      <c r="AW159" s="12" t="s">
        <v>40</v>
      </c>
      <c r="AX159" s="12" t="s">
        <v>85</v>
      </c>
      <c r="AY159" s="230" t="s">
        <v>136</v>
      </c>
    </row>
    <row r="160" spans="2:65" s="1" customFormat="1" ht="38.25" customHeight="1">
      <c r="B160" s="42"/>
      <c r="C160" s="194" t="s">
        <v>237</v>
      </c>
      <c r="D160" s="194" t="s">
        <v>138</v>
      </c>
      <c r="E160" s="195" t="s">
        <v>238</v>
      </c>
      <c r="F160" s="196" t="s">
        <v>239</v>
      </c>
      <c r="G160" s="197" t="s">
        <v>203</v>
      </c>
      <c r="H160" s="198">
        <v>18.75</v>
      </c>
      <c r="I160" s="199">
        <v>77.14</v>
      </c>
      <c r="J160" s="200">
        <f>ROUND(I160*H160,2)</f>
        <v>1446.38</v>
      </c>
      <c r="K160" s="196" t="s">
        <v>142</v>
      </c>
      <c r="L160" s="62"/>
      <c r="M160" s="201" t="s">
        <v>34</v>
      </c>
      <c r="N160" s="202" t="s">
        <v>48</v>
      </c>
      <c r="O160" s="43"/>
      <c r="P160" s="203">
        <f>O160*H160</f>
        <v>0</v>
      </c>
      <c r="Q160" s="203">
        <v>0</v>
      </c>
      <c r="R160" s="203">
        <f>Q160*H160</f>
        <v>0</v>
      </c>
      <c r="S160" s="203">
        <v>0</v>
      </c>
      <c r="T160" s="204">
        <f>S160*H160</f>
        <v>0</v>
      </c>
      <c r="AR160" s="24" t="s">
        <v>143</v>
      </c>
      <c r="AT160" s="24" t="s">
        <v>138</v>
      </c>
      <c r="AU160" s="24" t="s">
        <v>87</v>
      </c>
      <c r="AY160" s="24" t="s">
        <v>136</v>
      </c>
      <c r="BE160" s="205">
        <f>IF(N160="základní",J160,0)</f>
        <v>1446.38</v>
      </c>
      <c r="BF160" s="205">
        <f>IF(N160="snížená",J160,0)</f>
        <v>0</v>
      </c>
      <c r="BG160" s="205">
        <f>IF(N160="zákl. přenesená",J160,0)</f>
        <v>0</v>
      </c>
      <c r="BH160" s="205">
        <f>IF(N160="sníž. přenesená",J160,0)</f>
        <v>0</v>
      </c>
      <c r="BI160" s="205">
        <f>IF(N160="nulová",J160,0)</f>
        <v>0</v>
      </c>
      <c r="BJ160" s="24" t="s">
        <v>85</v>
      </c>
      <c r="BK160" s="205">
        <f>ROUND(I160*H160,2)</f>
        <v>1446.38</v>
      </c>
      <c r="BL160" s="24" t="s">
        <v>143</v>
      </c>
      <c r="BM160" s="24" t="s">
        <v>240</v>
      </c>
    </row>
    <row r="161" spans="2:65" s="1" customFormat="1" ht="189">
      <c r="B161" s="42"/>
      <c r="C161" s="64"/>
      <c r="D161" s="206" t="s">
        <v>145</v>
      </c>
      <c r="E161" s="64"/>
      <c r="F161" s="207" t="s">
        <v>235</v>
      </c>
      <c r="G161" s="64"/>
      <c r="H161" s="64"/>
      <c r="I161" s="165"/>
      <c r="J161" s="64"/>
      <c r="K161" s="64"/>
      <c r="L161" s="62"/>
      <c r="M161" s="208"/>
      <c r="N161" s="43"/>
      <c r="O161" s="43"/>
      <c r="P161" s="43"/>
      <c r="Q161" s="43"/>
      <c r="R161" s="43"/>
      <c r="S161" s="43"/>
      <c r="T161" s="79"/>
      <c r="AT161" s="24" t="s">
        <v>145</v>
      </c>
      <c r="AU161" s="24" t="s">
        <v>87</v>
      </c>
    </row>
    <row r="162" spans="2:65" s="11" customFormat="1">
      <c r="B162" s="209"/>
      <c r="C162" s="210"/>
      <c r="D162" s="206" t="s">
        <v>147</v>
      </c>
      <c r="E162" s="211" t="s">
        <v>34</v>
      </c>
      <c r="F162" s="212" t="s">
        <v>206</v>
      </c>
      <c r="G162" s="210"/>
      <c r="H162" s="213">
        <v>18.75</v>
      </c>
      <c r="I162" s="214"/>
      <c r="J162" s="210"/>
      <c r="K162" s="210"/>
      <c r="L162" s="215"/>
      <c r="M162" s="216"/>
      <c r="N162" s="217"/>
      <c r="O162" s="217"/>
      <c r="P162" s="217"/>
      <c r="Q162" s="217"/>
      <c r="R162" s="217"/>
      <c r="S162" s="217"/>
      <c r="T162" s="218"/>
      <c r="AT162" s="219" t="s">
        <v>147</v>
      </c>
      <c r="AU162" s="219" t="s">
        <v>87</v>
      </c>
      <c r="AV162" s="11" t="s">
        <v>87</v>
      </c>
      <c r="AW162" s="11" t="s">
        <v>40</v>
      </c>
      <c r="AX162" s="11" t="s">
        <v>77</v>
      </c>
      <c r="AY162" s="219" t="s">
        <v>136</v>
      </c>
    </row>
    <row r="163" spans="2:65" s="13" customFormat="1">
      <c r="B163" s="231"/>
      <c r="C163" s="232"/>
      <c r="D163" s="206" t="s">
        <v>147</v>
      </c>
      <c r="E163" s="233" t="s">
        <v>34</v>
      </c>
      <c r="F163" s="234" t="s">
        <v>207</v>
      </c>
      <c r="G163" s="232"/>
      <c r="H163" s="233" t="s">
        <v>34</v>
      </c>
      <c r="I163" s="235"/>
      <c r="J163" s="232"/>
      <c r="K163" s="232"/>
      <c r="L163" s="236"/>
      <c r="M163" s="237"/>
      <c r="N163" s="238"/>
      <c r="O163" s="238"/>
      <c r="P163" s="238"/>
      <c r="Q163" s="238"/>
      <c r="R163" s="238"/>
      <c r="S163" s="238"/>
      <c r="T163" s="239"/>
      <c r="AT163" s="240" t="s">
        <v>147</v>
      </c>
      <c r="AU163" s="240" t="s">
        <v>87</v>
      </c>
      <c r="AV163" s="13" t="s">
        <v>85</v>
      </c>
      <c r="AW163" s="13" t="s">
        <v>40</v>
      </c>
      <c r="AX163" s="13" t="s">
        <v>77</v>
      </c>
      <c r="AY163" s="240" t="s">
        <v>136</v>
      </c>
    </row>
    <row r="164" spans="2:65" s="12" customFormat="1">
      <c r="B164" s="220"/>
      <c r="C164" s="221"/>
      <c r="D164" s="206" t="s">
        <v>147</v>
      </c>
      <c r="E164" s="222" t="s">
        <v>34</v>
      </c>
      <c r="F164" s="223" t="s">
        <v>149</v>
      </c>
      <c r="G164" s="221"/>
      <c r="H164" s="224">
        <v>18.75</v>
      </c>
      <c r="I164" s="225"/>
      <c r="J164" s="221"/>
      <c r="K164" s="221"/>
      <c r="L164" s="226"/>
      <c r="M164" s="227"/>
      <c r="N164" s="228"/>
      <c r="O164" s="228"/>
      <c r="P164" s="228"/>
      <c r="Q164" s="228"/>
      <c r="R164" s="228"/>
      <c r="S164" s="228"/>
      <c r="T164" s="229"/>
      <c r="AT164" s="230" t="s">
        <v>147</v>
      </c>
      <c r="AU164" s="230" t="s">
        <v>87</v>
      </c>
      <c r="AV164" s="12" t="s">
        <v>143</v>
      </c>
      <c r="AW164" s="12" t="s">
        <v>40</v>
      </c>
      <c r="AX164" s="12" t="s">
        <v>85</v>
      </c>
      <c r="AY164" s="230" t="s">
        <v>136</v>
      </c>
    </row>
    <row r="165" spans="2:65" s="1" customFormat="1" ht="25.5" customHeight="1">
      <c r="B165" s="42"/>
      <c r="C165" s="194" t="s">
        <v>241</v>
      </c>
      <c r="D165" s="194" t="s">
        <v>138</v>
      </c>
      <c r="E165" s="195" t="s">
        <v>242</v>
      </c>
      <c r="F165" s="196" t="s">
        <v>243</v>
      </c>
      <c r="G165" s="197" t="s">
        <v>203</v>
      </c>
      <c r="H165" s="198">
        <v>24.12</v>
      </c>
      <c r="I165" s="199">
        <v>52.44</v>
      </c>
      <c r="J165" s="200">
        <f>ROUND(I165*H165,2)</f>
        <v>1264.8499999999999</v>
      </c>
      <c r="K165" s="196" t="s">
        <v>142</v>
      </c>
      <c r="L165" s="62"/>
      <c r="M165" s="201" t="s">
        <v>34</v>
      </c>
      <c r="N165" s="202" t="s">
        <v>48</v>
      </c>
      <c r="O165" s="43"/>
      <c r="P165" s="203">
        <f>O165*H165</f>
        <v>0</v>
      </c>
      <c r="Q165" s="203">
        <v>0</v>
      </c>
      <c r="R165" s="203">
        <f>Q165*H165</f>
        <v>0</v>
      </c>
      <c r="S165" s="203">
        <v>0</v>
      </c>
      <c r="T165" s="204">
        <f>S165*H165</f>
        <v>0</v>
      </c>
      <c r="AR165" s="24" t="s">
        <v>143</v>
      </c>
      <c r="AT165" s="24" t="s">
        <v>138</v>
      </c>
      <c r="AU165" s="24" t="s">
        <v>87</v>
      </c>
      <c r="AY165" s="24" t="s">
        <v>136</v>
      </c>
      <c r="BE165" s="205">
        <f>IF(N165="základní",J165,0)</f>
        <v>1264.8499999999999</v>
      </c>
      <c r="BF165" s="205">
        <f>IF(N165="snížená",J165,0)</f>
        <v>0</v>
      </c>
      <c r="BG165" s="205">
        <f>IF(N165="zákl. přenesená",J165,0)</f>
        <v>0</v>
      </c>
      <c r="BH165" s="205">
        <f>IF(N165="sníž. přenesená",J165,0)</f>
        <v>0</v>
      </c>
      <c r="BI165" s="205">
        <f>IF(N165="nulová",J165,0)</f>
        <v>0</v>
      </c>
      <c r="BJ165" s="24" t="s">
        <v>85</v>
      </c>
      <c r="BK165" s="205">
        <f>ROUND(I165*H165,2)</f>
        <v>1264.8499999999999</v>
      </c>
      <c r="BL165" s="24" t="s">
        <v>143</v>
      </c>
      <c r="BM165" s="24" t="s">
        <v>244</v>
      </c>
    </row>
    <row r="166" spans="2:65" s="1" customFormat="1" ht="148.5">
      <c r="B166" s="42"/>
      <c r="C166" s="64"/>
      <c r="D166" s="206" t="s">
        <v>145</v>
      </c>
      <c r="E166" s="64"/>
      <c r="F166" s="207" t="s">
        <v>245</v>
      </c>
      <c r="G166" s="64"/>
      <c r="H166" s="64"/>
      <c r="I166" s="165"/>
      <c r="J166" s="64"/>
      <c r="K166" s="64"/>
      <c r="L166" s="62"/>
      <c r="M166" s="208"/>
      <c r="N166" s="43"/>
      <c r="O166" s="43"/>
      <c r="P166" s="43"/>
      <c r="Q166" s="43"/>
      <c r="R166" s="43"/>
      <c r="S166" s="43"/>
      <c r="T166" s="79"/>
      <c r="AT166" s="24" t="s">
        <v>145</v>
      </c>
      <c r="AU166" s="24" t="s">
        <v>87</v>
      </c>
    </row>
    <row r="167" spans="2:65" s="11" customFormat="1">
      <c r="B167" s="209"/>
      <c r="C167" s="210"/>
      <c r="D167" s="206" t="s">
        <v>147</v>
      </c>
      <c r="E167" s="211" t="s">
        <v>34</v>
      </c>
      <c r="F167" s="212" t="s">
        <v>206</v>
      </c>
      <c r="G167" s="210"/>
      <c r="H167" s="213">
        <v>18.75</v>
      </c>
      <c r="I167" s="214"/>
      <c r="J167" s="210"/>
      <c r="K167" s="210"/>
      <c r="L167" s="215"/>
      <c r="M167" s="216"/>
      <c r="N167" s="217"/>
      <c r="O167" s="217"/>
      <c r="P167" s="217"/>
      <c r="Q167" s="217"/>
      <c r="R167" s="217"/>
      <c r="S167" s="217"/>
      <c r="T167" s="218"/>
      <c r="AT167" s="219" t="s">
        <v>147</v>
      </c>
      <c r="AU167" s="219" t="s">
        <v>87</v>
      </c>
      <c r="AV167" s="11" t="s">
        <v>87</v>
      </c>
      <c r="AW167" s="11" t="s">
        <v>40</v>
      </c>
      <c r="AX167" s="11" t="s">
        <v>77</v>
      </c>
      <c r="AY167" s="219" t="s">
        <v>136</v>
      </c>
    </row>
    <row r="168" spans="2:65" s="13" customFormat="1">
      <c r="B168" s="231"/>
      <c r="C168" s="232"/>
      <c r="D168" s="206" t="s">
        <v>147</v>
      </c>
      <c r="E168" s="233" t="s">
        <v>34</v>
      </c>
      <c r="F168" s="234" t="s">
        <v>207</v>
      </c>
      <c r="G168" s="232"/>
      <c r="H168" s="233" t="s">
        <v>34</v>
      </c>
      <c r="I168" s="235"/>
      <c r="J168" s="232"/>
      <c r="K168" s="232"/>
      <c r="L168" s="236"/>
      <c r="M168" s="237"/>
      <c r="N168" s="238"/>
      <c r="O168" s="238"/>
      <c r="P168" s="238"/>
      <c r="Q168" s="238"/>
      <c r="R168" s="238"/>
      <c r="S168" s="238"/>
      <c r="T168" s="239"/>
      <c r="AT168" s="240" t="s">
        <v>147</v>
      </c>
      <c r="AU168" s="240" t="s">
        <v>87</v>
      </c>
      <c r="AV168" s="13" t="s">
        <v>85</v>
      </c>
      <c r="AW168" s="13" t="s">
        <v>40</v>
      </c>
      <c r="AX168" s="13" t="s">
        <v>77</v>
      </c>
      <c r="AY168" s="240" t="s">
        <v>136</v>
      </c>
    </row>
    <row r="169" spans="2:65" s="11" customFormat="1">
      <c r="B169" s="209"/>
      <c r="C169" s="210"/>
      <c r="D169" s="206" t="s">
        <v>147</v>
      </c>
      <c r="E169" s="211" t="s">
        <v>34</v>
      </c>
      <c r="F169" s="212" t="s">
        <v>213</v>
      </c>
      <c r="G169" s="210"/>
      <c r="H169" s="213">
        <v>5.37</v>
      </c>
      <c r="I169" s="214"/>
      <c r="J169" s="210"/>
      <c r="K169" s="210"/>
      <c r="L169" s="215"/>
      <c r="M169" s="216"/>
      <c r="N169" s="217"/>
      <c r="O169" s="217"/>
      <c r="P169" s="217"/>
      <c r="Q169" s="217"/>
      <c r="R169" s="217"/>
      <c r="S169" s="217"/>
      <c r="T169" s="218"/>
      <c r="AT169" s="219" t="s">
        <v>147</v>
      </c>
      <c r="AU169" s="219" t="s">
        <v>87</v>
      </c>
      <c r="AV169" s="11" t="s">
        <v>87</v>
      </c>
      <c r="AW169" s="11" t="s">
        <v>40</v>
      </c>
      <c r="AX169" s="11" t="s">
        <v>77</v>
      </c>
      <c r="AY169" s="219" t="s">
        <v>136</v>
      </c>
    </row>
    <row r="170" spans="2:65" s="12" customFormat="1">
      <c r="B170" s="220"/>
      <c r="C170" s="221"/>
      <c r="D170" s="206" t="s">
        <v>147</v>
      </c>
      <c r="E170" s="222" t="s">
        <v>34</v>
      </c>
      <c r="F170" s="223" t="s">
        <v>149</v>
      </c>
      <c r="G170" s="221"/>
      <c r="H170" s="224">
        <v>24.12</v>
      </c>
      <c r="I170" s="225"/>
      <c r="J170" s="221"/>
      <c r="K170" s="221"/>
      <c r="L170" s="226"/>
      <c r="M170" s="227"/>
      <c r="N170" s="228"/>
      <c r="O170" s="228"/>
      <c r="P170" s="228"/>
      <c r="Q170" s="228"/>
      <c r="R170" s="228"/>
      <c r="S170" s="228"/>
      <c r="T170" s="229"/>
      <c r="AT170" s="230" t="s">
        <v>147</v>
      </c>
      <c r="AU170" s="230" t="s">
        <v>87</v>
      </c>
      <c r="AV170" s="12" t="s">
        <v>143</v>
      </c>
      <c r="AW170" s="12" t="s">
        <v>40</v>
      </c>
      <c r="AX170" s="12" t="s">
        <v>85</v>
      </c>
      <c r="AY170" s="230" t="s">
        <v>136</v>
      </c>
    </row>
    <row r="171" spans="2:65" s="1" customFormat="1" ht="51" customHeight="1">
      <c r="B171" s="42"/>
      <c r="C171" s="194" t="s">
        <v>246</v>
      </c>
      <c r="D171" s="194" t="s">
        <v>138</v>
      </c>
      <c r="E171" s="195" t="s">
        <v>247</v>
      </c>
      <c r="F171" s="196" t="s">
        <v>248</v>
      </c>
      <c r="G171" s="197" t="s">
        <v>203</v>
      </c>
      <c r="H171" s="198">
        <v>5.37</v>
      </c>
      <c r="I171" s="199">
        <v>49.81</v>
      </c>
      <c r="J171" s="200">
        <f>ROUND(I171*H171,2)</f>
        <v>267.48</v>
      </c>
      <c r="K171" s="196" t="s">
        <v>142</v>
      </c>
      <c r="L171" s="62"/>
      <c r="M171" s="201" t="s">
        <v>34</v>
      </c>
      <c r="N171" s="202" t="s">
        <v>48</v>
      </c>
      <c r="O171" s="43"/>
      <c r="P171" s="203">
        <f>O171*H171</f>
        <v>0</v>
      </c>
      <c r="Q171" s="203">
        <v>0</v>
      </c>
      <c r="R171" s="203">
        <f>Q171*H171</f>
        <v>0</v>
      </c>
      <c r="S171" s="203">
        <v>0</v>
      </c>
      <c r="T171" s="204">
        <f>S171*H171</f>
        <v>0</v>
      </c>
      <c r="AR171" s="24" t="s">
        <v>143</v>
      </c>
      <c r="AT171" s="24" t="s">
        <v>138</v>
      </c>
      <c r="AU171" s="24" t="s">
        <v>87</v>
      </c>
      <c r="AY171" s="24" t="s">
        <v>136</v>
      </c>
      <c r="BE171" s="205">
        <f>IF(N171="základní",J171,0)</f>
        <v>267.48</v>
      </c>
      <c r="BF171" s="205">
        <f>IF(N171="snížená",J171,0)</f>
        <v>0</v>
      </c>
      <c r="BG171" s="205">
        <f>IF(N171="zákl. přenesená",J171,0)</f>
        <v>0</v>
      </c>
      <c r="BH171" s="205">
        <f>IF(N171="sníž. přenesená",J171,0)</f>
        <v>0</v>
      </c>
      <c r="BI171" s="205">
        <f>IF(N171="nulová",J171,0)</f>
        <v>0</v>
      </c>
      <c r="BJ171" s="24" t="s">
        <v>85</v>
      </c>
      <c r="BK171" s="205">
        <f>ROUND(I171*H171,2)</f>
        <v>267.48</v>
      </c>
      <c r="BL171" s="24" t="s">
        <v>143</v>
      </c>
      <c r="BM171" s="24" t="s">
        <v>249</v>
      </c>
    </row>
    <row r="172" spans="2:65" s="1" customFormat="1" ht="409.5">
      <c r="B172" s="42"/>
      <c r="C172" s="64"/>
      <c r="D172" s="206" t="s">
        <v>145</v>
      </c>
      <c r="E172" s="64"/>
      <c r="F172" s="207" t="s">
        <v>250</v>
      </c>
      <c r="G172" s="64"/>
      <c r="H172" s="64"/>
      <c r="I172" s="165"/>
      <c r="J172" s="64"/>
      <c r="K172" s="64"/>
      <c r="L172" s="62"/>
      <c r="M172" s="208"/>
      <c r="N172" s="43"/>
      <c r="O172" s="43"/>
      <c r="P172" s="43"/>
      <c r="Q172" s="43"/>
      <c r="R172" s="43"/>
      <c r="S172" s="43"/>
      <c r="T172" s="79"/>
      <c r="AT172" s="24" t="s">
        <v>145</v>
      </c>
      <c r="AU172" s="24" t="s">
        <v>87</v>
      </c>
    </row>
    <row r="173" spans="2:65" s="11" customFormat="1">
      <c r="B173" s="209"/>
      <c r="C173" s="210"/>
      <c r="D173" s="206" t="s">
        <v>147</v>
      </c>
      <c r="E173" s="211" t="s">
        <v>34</v>
      </c>
      <c r="F173" s="212" t="s">
        <v>251</v>
      </c>
      <c r="G173" s="210"/>
      <c r="H173" s="213">
        <v>5.37</v>
      </c>
      <c r="I173" s="214"/>
      <c r="J173" s="210"/>
      <c r="K173" s="210"/>
      <c r="L173" s="215"/>
      <c r="M173" s="216"/>
      <c r="N173" s="217"/>
      <c r="O173" s="217"/>
      <c r="P173" s="217"/>
      <c r="Q173" s="217"/>
      <c r="R173" s="217"/>
      <c r="S173" s="217"/>
      <c r="T173" s="218"/>
      <c r="AT173" s="219" t="s">
        <v>147</v>
      </c>
      <c r="AU173" s="219" t="s">
        <v>87</v>
      </c>
      <c r="AV173" s="11" t="s">
        <v>87</v>
      </c>
      <c r="AW173" s="11" t="s">
        <v>40</v>
      </c>
      <c r="AX173" s="11" t="s">
        <v>77</v>
      </c>
      <c r="AY173" s="219" t="s">
        <v>136</v>
      </c>
    </row>
    <row r="174" spans="2:65" s="12" customFormat="1">
      <c r="B174" s="220"/>
      <c r="C174" s="221"/>
      <c r="D174" s="206" t="s">
        <v>147</v>
      </c>
      <c r="E174" s="222" t="s">
        <v>34</v>
      </c>
      <c r="F174" s="223" t="s">
        <v>149</v>
      </c>
      <c r="G174" s="221"/>
      <c r="H174" s="224">
        <v>5.37</v>
      </c>
      <c r="I174" s="225"/>
      <c r="J174" s="221"/>
      <c r="K174" s="221"/>
      <c r="L174" s="226"/>
      <c r="M174" s="227"/>
      <c r="N174" s="228"/>
      <c r="O174" s="228"/>
      <c r="P174" s="228"/>
      <c r="Q174" s="228"/>
      <c r="R174" s="228"/>
      <c r="S174" s="228"/>
      <c r="T174" s="229"/>
      <c r="AT174" s="230" t="s">
        <v>147</v>
      </c>
      <c r="AU174" s="230" t="s">
        <v>87</v>
      </c>
      <c r="AV174" s="12" t="s">
        <v>143</v>
      </c>
      <c r="AW174" s="12" t="s">
        <v>40</v>
      </c>
      <c r="AX174" s="12" t="s">
        <v>85</v>
      </c>
      <c r="AY174" s="230" t="s">
        <v>136</v>
      </c>
    </row>
    <row r="175" spans="2:65" s="1" customFormat="1" ht="25.5" customHeight="1">
      <c r="B175" s="42"/>
      <c r="C175" s="194" t="s">
        <v>9</v>
      </c>
      <c r="D175" s="194" t="s">
        <v>138</v>
      </c>
      <c r="E175" s="195" t="s">
        <v>252</v>
      </c>
      <c r="F175" s="196" t="s">
        <v>253</v>
      </c>
      <c r="G175" s="197" t="s">
        <v>141</v>
      </c>
      <c r="H175" s="198">
        <v>125.684</v>
      </c>
      <c r="I175" s="199">
        <v>32.840000000000003</v>
      </c>
      <c r="J175" s="200">
        <f>ROUND(I175*H175,2)</f>
        <v>4127.46</v>
      </c>
      <c r="K175" s="196" t="s">
        <v>142</v>
      </c>
      <c r="L175" s="62"/>
      <c r="M175" s="201" t="s">
        <v>34</v>
      </c>
      <c r="N175" s="202" t="s">
        <v>48</v>
      </c>
      <c r="O175" s="43"/>
      <c r="P175" s="203">
        <f>O175*H175</f>
        <v>0</v>
      </c>
      <c r="Q175" s="203">
        <v>0</v>
      </c>
      <c r="R175" s="203">
        <f>Q175*H175</f>
        <v>0</v>
      </c>
      <c r="S175" s="203">
        <v>0</v>
      </c>
      <c r="T175" s="204">
        <f>S175*H175</f>
        <v>0</v>
      </c>
      <c r="AR175" s="24" t="s">
        <v>143</v>
      </c>
      <c r="AT175" s="24" t="s">
        <v>138</v>
      </c>
      <c r="AU175" s="24" t="s">
        <v>87</v>
      </c>
      <c r="AY175" s="24" t="s">
        <v>136</v>
      </c>
      <c r="BE175" s="205">
        <f>IF(N175="základní",J175,0)</f>
        <v>4127.46</v>
      </c>
      <c r="BF175" s="205">
        <f>IF(N175="snížená",J175,0)</f>
        <v>0</v>
      </c>
      <c r="BG175" s="205">
        <f>IF(N175="zákl. přenesená",J175,0)</f>
        <v>0</v>
      </c>
      <c r="BH175" s="205">
        <f>IF(N175="sníž. přenesená",J175,0)</f>
        <v>0</v>
      </c>
      <c r="BI175" s="205">
        <f>IF(N175="nulová",J175,0)</f>
        <v>0</v>
      </c>
      <c r="BJ175" s="24" t="s">
        <v>85</v>
      </c>
      <c r="BK175" s="205">
        <f>ROUND(I175*H175,2)</f>
        <v>4127.46</v>
      </c>
      <c r="BL175" s="24" t="s">
        <v>143</v>
      </c>
      <c r="BM175" s="24" t="s">
        <v>254</v>
      </c>
    </row>
    <row r="176" spans="2:65" s="11" customFormat="1">
      <c r="B176" s="209"/>
      <c r="C176" s="210"/>
      <c r="D176" s="206" t="s">
        <v>147</v>
      </c>
      <c r="E176" s="211" t="s">
        <v>34</v>
      </c>
      <c r="F176" s="212" t="s">
        <v>255</v>
      </c>
      <c r="G176" s="210"/>
      <c r="H176" s="213">
        <v>125.684</v>
      </c>
      <c r="I176" s="214"/>
      <c r="J176" s="210"/>
      <c r="K176" s="210"/>
      <c r="L176" s="215"/>
      <c r="M176" s="216"/>
      <c r="N176" s="217"/>
      <c r="O176" s="217"/>
      <c r="P176" s="217"/>
      <c r="Q176" s="217"/>
      <c r="R176" s="217"/>
      <c r="S176" s="217"/>
      <c r="T176" s="218"/>
      <c r="AT176" s="219" t="s">
        <v>147</v>
      </c>
      <c r="AU176" s="219" t="s">
        <v>87</v>
      </c>
      <c r="AV176" s="11" t="s">
        <v>87</v>
      </c>
      <c r="AW176" s="11" t="s">
        <v>40</v>
      </c>
      <c r="AX176" s="11" t="s">
        <v>77</v>
      </c>
      <c r="AY176" s="219" t="s">
        <v>136</v>
      </c>
    </row>
    <row r="177" spans="2:65" s="12" customFormat="1">
      <c r="B177" s="220"/>
      <c r="C177" s="221"/>
      <c r="D177" s="206" t="s">
        <v>147</v>
      </c>
      <c r="E177" s="222" t="s">
        <v>34</v>
      </c>
      <c r="F177" s="223" t="s">
        <v>149</v>
      </c>
      <c r="G177" s="221"/>
      <c r="H177" s="224">
        <v>125.684</v>
      </c>
      <c r="I177" s="225"/>
      <c r="J177" s="221"/>
      <c r="K177" s="221"/>
      <c r="L177" s="226"/>
      <c r="M177" s="227"/>
      <c r="N177" s="228"/>
      <c r="O177" s="228"/>
      <c r="P177" s="228"/>
      <c r="Q177" s="228"/>
      <c r="R177" s="228"/>
      <c r="S177" s="228"/>
      <c r="T177" s="229"/>
      <c r="AT177" s="230" t="s">
        <v>147</v>
      </c>
      <c r="AU177" s="230" t="s">
        <v>87</v>
      </c>
      <c r="AV177" s="12" t="s">
        <v>143</v>
      </c>
      <c r="AW177" s="12" t="s">
        <v>40</v>
      </c>
      <c r="AX177" s="12" t="s">
        <v>85</v>
      </c>
      <c r="AY177" s="230" t="s">
        <v>136</v>
      </c>
    </row>
    <row r="178" spans="2:65" s="1" customFormat="1" ht="16.5" customHeight="1">
      <c r="B178" s="42"/>
      <c r="C178" s="194" t="s">
        <v>256</v>
      </c>
      <c r="D178" s="194" t="s">
        <v>138</v>
      </c>
      <c r="E178" s="195" t="s">
        <v>257</v>
      </c>
      <c r="F178" s="196" t="s">
        <v>258</v>
      </c>
      <c r="G178" s="197" t="s">
        <v>203</v>
      </c>
      <c r="H178" s="198">
        <v>18.75</v>
      </c>
      <c r="I178" s="199">
        <v>14.6</v>
      </c>
      <c r="J178" s="200">
        <f>ROUND(I178*H178,2)</f>
        <v>273.75</v>
      </c>
      <c r="K178" s="196" t="s">
        <v>142</v>
      </c>
      <c r="L178" s="62"/>
      <c r="M178" s="201" t="s">
        <v>34</v>
      </c>
      <c r="N178" s="202" t="s">
        <v>48</v>
      </c>
      <c r="O178" s="43"/>
      <c r="P178" s="203">
        <f>O178*H178</f>
        <v>0</v>
      </c>
      <c r="Q178" s="203">
        <v>0</v>
      </c>
      <c r="R178" s="203">
        <f>Q178*H178</f>
        <v>0</v>
      </c>
      <c r="S178" s="203">
        <v>0</v>
      </c>
      <c r="T178" s="204">
        <f>S178*H178</f>
        <v>0</v>
      </c>
      <c r="AR178" s="24" t="s">
        <v>143</v>
      </c>
      <c r="AT178" s="24" t="s">
        <v>138</v>
      </c>
      <c r="AU178" s="24" t="s">
        <v>87</v>
      </c>
      <c r="AY178" s="24" t="s">
        <v>136</v>
      </c>
      <c r="BE178" s="205">
        <f>IF(N178="základní",J178,0)</f>
        <v>273.75</v>
      </c>
      <c r="BF178" s="205">
        <f>IF(N178="snížená",J178,0)</f>
        <v>0</v>
      </c>
      <c r="BG178" s="205">
        <f>IF(N178="zákl. přenesená",J178,0)</f>
        <v>0</v>
      </c>
      <c r="BH178" s="205">
        <f>IF(N178="sníž. přenesená",J178,0)</f>
        <v>0</v>
      </c>
      <c r="BI178" s="205">
        <f>IF(N178="nulová",J178,0)</f>
        <v>0</v>
      </c>
      <c r="BJ178" s="24" t="s">
        <v>85</v>
      </c>
      <c r="BK178" s="205">
        <f>ROUND(I178*H178,2)</f>
        <v>273.75</v>
      </c>
      <c r="BL178" s="24" t="s">
        <v>143</v>
      </c>
      <c r="BM178" s="24" t="s">
        <v>259</v>
      </c>
    </row>
    <row r="179" spans="2:65" s="1" customFormat="1" ht="283.5">
      <c r="B179" s="42"/>
      <c r="C179" s="64"/>
      <c r="D179" s="206" t="s">
        <v>145</v>
      </c>
      <c r="E179" s="64"/>
      <c r="F179" s="207" t="s">
        <v>260</v>
      </c>
      <c r="G179" s="64"/>
      <c r="H179" s="64"/>
      <c r="I179" s="165"/>
      <c r="J179" s="64"/>
      <c r="K179" s="64"/>
      <c r="L179" s="62"/>
      <c r="M179" s="208"/>
      <c r="N179" s="43"/>
      <c r="O179" s="43"/>
      <c r="P179" s="43"/>
      <c r="Q179" s="43"/>
      <c r="R179" s="43"/>
      <c r="S179" s="43"/>
      <c r="T179" s="79"/>
      <c r="AT179" s="24" t="s">
        <v>145</v>
      </c>
      <c r="AU179" s="24" t="s">
        <v>87</v>
      </c>
    </row>
    <row r="180" spans="2:65" s="11" customFormat="1">
      <c r="B180" s="209"/>
      <c r="C180" s="210"/>
      <c r="D180" s="206" t="s">
        <v>147</v>
      </c>
      <c r="E180" s="211" t="s">
        <v>34</v>
      </c>
      <c r="F180" s="212" t="s">
        <v>261</v>
      </c>
      <c r="G180" s="210"/>
      <c r="H180" s="213">
        <v>18.75</v>
      </c>
      <c r="I180" s="214"/>
      <c r="J180" s="210"/>
      <c r="K180" s="210"/>
      <c r="L180" s="215"/>
      <c r="M180" s="216"/>
      <c r="N180" s="217"/>
      <c r="O180" s="217"/>
      <c r="P180" s="217"/>
      <c r="Q180" s="217"/>
      <c r="R180" s="217"/>
      <c r="S180" s="217"/>
      <c r="T180" s="218"/>
      <c r="AT180" s="219" t="s">
        <v>147</v>
      </c>
      <c r="AU180" s="219" t="s">
        <v>87</v>
      </c>
      <c r="AV180" s="11" t="s">
        <v>87</v>
      </c>
      <c r="AW180" s="11" t="s">
        <v>40</v>
      </c>
      <c r="AX180" s="11" t="s">
        <v>77</v>
      </c>
      <c r="AY180" s="219" t="s">
        <v>136</v>
      </c>
    </row>
    <row r="181" spans="2:65" s="13" customFormat="1">
      <c r="B181" s="231"/>
      <c r="C181" s="232"/>
      <c r="D181" s="206" t="s">
        <v>147</v>
      </c>
      <c r="E181" s="233" t="s">
        <v>34</v>
      </c>
      <c r="F181" s="234" t="s">
        <v>207</v>
      </c>
      <c r="G181" s="232"/>
      <c r="H181" s="233" t="s">
        <v>34</v>
      </c>
      <c r="I181" s="235"/>
      <c r="J181" s="232"/>
      <c r="K181" s="232"/>
      <c r="L181" s="236"/>
      <c r="M181" s="237"/>
      <c r="N181" s="238"/>
      <c r="O181" s="238"/>
      <c r="P181" s="238"/>
      <c r="Q181" s="238"/>
      <c r="R181" s="238"/>
      <c r="S181" s="238"/>
      <c r="T181" s="239"/>
      <c r="AT181" s="240" t="s">
        <v>147</v>
      </c>
      <c r="AU181" s="240" t="s">
        <v>87</v>
      </c>
      <c r="AV181" s="13" t="s">
        <v>85</v>
      </c>
      <c r="AW181" s="13" t="s">
        <v>40</v>
      </c>
      <c r="AX181" s="13" t="s">
        <v>77</v>
      </c>
      <c r="AY181" s="240" t="s">
        <v>136</v>
      </c>
    </row>
    <row r="182" spans="2:65" s="12" customFormat="1">
      <c r="B182" s="220"/>
      <c r="C182" s="221"/>
      <c r="D182" s="206" t="s">
        <v>147</v>
      </c>
      <c r="E182" s="222" t="s">
        <v>34</v>
      </c>
      <c r="F182" s="223" t="s">
        <v>149</v>
      </c>
      <c r="G182" s="221"/>
      <c r="H182" s="224">
        <v>18.75</v>
      </c>
      <c r="I182" s="225"/>
      <c r="J182" s="221"/>
      <c r="K182" s="221"/>
      <c r="L182" s="226"/>
      <c r="M182" s="227"/>
      <c r="N182" s="228"/>
      <c r="O182" s="228"/>
      <c r="P182" s="228"/>
      <c r="Q182" s="228"/>
      <c r="R182" s="228"/>
      <c r="S182" s="228"/>
      <c r="T182" s="229"/>
      <c r="AT182" s="230" t="s">
        <v>147</v>
      </c>
      <c r="AU182" s="230" t="s">
        <v>87</v>
      </c>
      <c r="AV182" s="12" t="s">
        <v>143</v>
      </c>
      <c r="AW182" s="12" t="s">
        <v>40</v>
      </c>
      <c r="AX182" s="12" t="s">
        <v>85</v>
      </c>
      <c r="AY182" s="230" t="s">
        <v>136</v>
      </c>
    </row>
    <row r="183" spans="2:65" s="1" customFormat="1" ht="25.5" customHeight="1">
      <c r="B183" s="42"/>
      <c r="C183" s="194" t="s">
        <v>262</v>
      </c>
      <c r="D183" s="194" t="s">
        <v>138</v>
      </c>
      <c r="E183" s="195" t="s">
        <v>263</v>
      </c>
      <c r="F183" s="196" t="s">
        <v>264</v>
      </c>
      <c r="G183" s="197" t="s">
        <v>141</v>
      </c>
      <c r="H183" s="198">
        <v>243.08</v>
      </c>
      <c r="I183" s="199">
        <v>28.34</v>
      </c>
      <c r="J183" s="200">
        <f>ROUND(I183*H183,2)</f>
        <v>6888.89</v>
      </c>
      <c r="K183" s="196" t="s">
        <v>142</v>
      </c>
      <c r="L183" s="62"/>
      <c r="M183" s="201" t="s">
        <v>34</v>
      </c>
      <c r="N183" s="202" t="s">
        <v>48</v>
      </c>
      <c r="O183" s="43"/>
      <c r="P183" s="203">
        <f>O183*H183</f>
        <v>0</v>
      </c>
      <c r="Q183" s="203">
        <v>0</v>
      </c>
      <c r="R183" s="203">
        <f>Q183*H183</f>
        <v>0</v>
      </c>
      <c r="S183" s="203">
        <v>0</v>
      </c>
      <c r="T183" s="204">
        <f>S183*H183</f>
        <v>0</v>
      </c>
      <c r="AR183" s="24" t="s">
        <v>143</v>
      </c>
      <c r="AT183" s="24" t="s">
        <v>138</v>
      </c>
      <c r="AU183" s="24" t="s">
        <v>87</v>
      </c>
      <c r="AY183" s="24" t="s">
        <v>136</v>
      </c>
      <c r="BE183" s="205">
        <f>IF(N183="základní",J183,0)</f>
        <v>6888.89</v>
      </c>
      <c r="BF183" s="205">
        <f>IF(N183="snížená",J183,0)</f>
        <v>0</v>
      </c>
      <c r="BG183" s="205">
        <f>IF(N183="zákl. přenesená",J183,0)</f>
        <v>0</v>
      </c>
      <c r="BH183" s="205">
        <f>IF(N183="sníž. přenesená",J183,0)</f>
        <v>0</v>
      </c>
      <c r="BI183" s="205">
        <f>IF(N183="nulová",J183,0)</f>
        <v>0</v>
      </c>
      <c r="BJ183" s="24" t="s">
        <v>85</v>
      </c>
      <c r="BK183" s="205">
        <f>ROUND(I183*H183,2)</f>
        <v>6888.89</v>
      </c>
      <c r="BL183" s="24" t="s">
        <v>143</v>
      </c>
      <c r="BM183" s="24" t="s">
        <v>265</v>
      </c>
    </row>
    <row r="184" spans="2:65" s="1" customFormat="1" ht="121.5">
      <c r="B184" s="42"/>
      <c r="C184" s="64"/>
      <c r="D184" s="206" t="s">
        <v>145</v>
      </c>
      <c r="E184" s="64"/>
      <c r="F184" s="207" t="s">
        <v>266</v>
      </c>
      <c r="G184" s="64"/>
      <c r="H184" s="64"/>
      <c r="I184" s="165"/>
      <c r="J184" s="64"/>
      <c r="K184" s="64"/>
      <c r="L184" s="62"/>
      <c r="M184" s="208"/>
      <c r="N184" s="43"/>
      <c r="O184" s="43"/>
      <c r="P184" s="43"/>
      <c r="Q184" s="43"/>
      <c r="R184" s="43"/>
      <c r="S184" s="43"/>
      <c r="T184" s="79"/>
      <c r="AT184" s="24" t="s">
        <v>145</v>
      </c>
      <c r="AU184" s="24" t="s">
        <v>87</v>
      </c>
    </row>
    <row r="185" spans="2:65" s="11" customFormat="1">
      <c r="B185" s="209"/>
      <c r="C185" s="210"/>
      <c r="D185" s="206" t="s">
        <v>147</v>
      </c>
      <c r="E185" s="211" t="s">
        <v>34</v>
      </c>
      <c r="F185" s="212" t="s">
        <v>267</v>
      </c>
      <c r="G185" s="210"/>
      <c r="H185" s="213">
        <v>243.08</v>
      </c>
      <c r="I185" s="214"/>
      <c r="J185" s="210"/>
      <c r="K185" s="210"/>
      <c r="L185" s="215"/>
      <c r="M185" s="216"/>
      <c r="N185" s="217"/>
      <c r="O185" s="217"/>
      <c r="P185" s="217"/>
      <c r="Q185" s="217"/>
      <c r="R185" s="217"/>
      <c r="S185" s="217"/>
      <c r="T185" s="218"/>
      <c r="AT185" s="219" t="s">
        <v>147</v>
      </c>
      <c r="AU185" s="219" t="s">
        <v>87</v>
      </c>
      <c r="AV185" s="11" t="s">
        <v>87</v>
      </c>
      <c r="AW185" s="11" t="s">
        <v>40</v>
      </c>
      <c r="AX185" s="11" t="s">
        <v>77</v>
      </c>
      <c r="AY185" s="219" t="s">
        <v>136</v>
      </c>
    </row>
    <row r="186" spans="2:65" s="13" customFormat="1">
      <c r="B186" s="231"/>
      <c r="C186" s="232"/>
      <c r="D186" s="206" t="s">
        <v>147</v>
      </c>
      <c r="E186" s="233" t="s">
        <v>34</v>
      </c>
      <c r="F186" s="234" t="s">
        <v>268</v>
      </c>
      <c r="G186" s="232"/>
      <c r="H186" s="233" t="s">
        <v>34</v>
      </c>
      <c r="I186" s="235"/>
      <c r="J186" s="232"/>
      <c r="K186" s="232"/>
      <c r="L186" s="236"/>
      <c r="M186" s="237"/>
      <c r="N186" s="238"/>
      <c r="O186" s="238"/>
      <c r="P186" s="238"/>
      <c r="Q186" s="238"/>
      <c r="R186" s="238"/>
      <c r="S186" s="238"/>
      <c r="T186" s="239"/>
      <c r="AT186" s="240" t="s">
        <v>147</v>
      </c>
      <c r="AU186" s="240" t="s">
        <v>87</v>
      </c>
      <c r="AV186" s="13" t="s">
        <v>85</v>
      </c>
      <c r="AW186" s="13" t="s">
        <v>40</v>
      </c>
      <c r="AX186" s="13" t="s">
        <v>77</v>
      </c>
      <c r="AY186" s="240" t="s">
        <v>136</v>
      </c>
    </row>
    <row r="187" spans="2:65" s="13" customFormat="1">
      <c r="B187" s="231"/>
      <c r="C187" s="232"/>
      <c r="D187" s="206" t="s">
        <v>147</v>
      </c>
      <c r="E187" s="233" t="s">
        <v>34</v>
      </c>
      <c r="F187" s="234" t="s">
        <v>269</v>
      </c>
      <c r="G187" s="232"/>
      <c r="H187" s="233" t="s">
        <v>34</v>
      </c>
      <c r="I187" s="235"/>
      <c r="J187" s="232"/>
      <c r="K187" s="232"/>
      <c r="L187" s="236"/>
      <c r="M187" s="237"/>
      <c r="N187" s="238"/>
      <c r="O187" s="238"/>
      <c r="P187" s="238"/>
      <c r="Q187" s="238"/>
      <c r="R187" s="238"/>
      <c r="S187" s="238"/>
      <c r="T187" s="239"/>
      <c r="AT187" s="240" t="s">
        <v>147</v>
      </c>
      <c r="AU187" s="240" t="s">
        <v>87</v>
      </c>
      <c r="AV187" s="13" t="s">
        <v>85</v>
      </c>
      <c r="AW187" s="13" t="s">
        <v>40</v>
      </c>
      <c r="AX187" s="13" t="s">
        <v>77</v>
      </c>
      <c r="AY187" s="240" t="s">
        <v>136</v>
      </c>
    </row>
    <row r="188" spans="2:65" s="12" customFormat="1">
      <c r="B188" s="220"/>
      <c r="C188" s="221"/>
      <c r="D188" s="206" t="s">
        <v>147</v>
      </c>
      <c r="E188" s="222" t="s">
        <v>34</v>
      </c>
      <c r="F188" s="223" t="s">
        <v>149</v>
      </c>
      <c r="G188" s="221"/>
      <c r="H188" s="224">
        <v>243.08</v>
      </c>
      <c r="I188" s="225"/>
      <c r="J188" s="221"/>
      <c r="K188" s="221"/>
      <c r="L188" s="226"/>
      <c r="M188" s="227"/>
      <c r="N188" s="228"/>
      <c r="O188" s="228"/>
      <c r="P188" s="228"/>
      <c r="Q188" s="228"/>
      <c r="R188" s="228"/>
      <c r="S188" s="228"/>
      <c r="T188" s="229"/>
      <c r="AT188" s="230" t="s">
        <v>147</v>
      </c>
      <c r="AU188" s="230" t="s">
        <v>87</v>
      </c>
      <c r="AV188" s="12" t="s">
        <v>143</v>
      </c>
      <c r="AW188" s="12" t="s">
        <v>40</v>
      </c>
      <c r="AX188" s="12" t="s">
        <v>85</v>
      </c>
      <c r="AY188" s="230" t="s">
        <v>136</v>
      </c>
    </row>
    <row r="189" spans="2:65" s="1" customFormat="1" ht="16.5" customHeight="1">
      <c r="B189" s="42"/>
      <c r="C189" s="241" t="s">
        <v>270</v>
      </c>
      <c r="D189" s="241" t="s">
        <v>271</v>
      </c>
      <c r="E189" s="242" t="s">
        <v>272</v>
      </c>
      <c r="F189" s="243" t="s">
        <v>273</v>
      </c>
      <c r="G189" s="244" t="s">
        <v>203</v>
      </c>
      <c r="H189" s="245">
        <v>25.523</v>
      </c>
      <c r="I189" s="246">
        <v>1255</v>
      </c>
      <c r="J189" s="247">
        <f>ROUND(I189*H189,2)</f>
        <v>32031.37</v>
      </c>
      <c r="K189" s="243" t="s">
        <v>142</v>
      </c>
      <c r="L189" s="248"/>
      <c r="M189" s="249" t="s">
        <v>34</v>
      </c>
      <c r="N189" s="250" t="s">
        <v>48</v>
      </c>
      <c r="O189" s="43"/>
      <c r="P189" s="203">
        <f>O189*H189</f>
        <v>0</v>
      </c>
      <c r="Q189" s="203">
        <v>0.21</v>
      </c>
      <c r="R189" s="203">
        <f>Q189*H189</f>
        <v>5.3598299999999997</v>
      </c>
      <c r="S189" s="203">
        <v>0</v>
      </c>
      <c r="T189" s="204">
        <f>S189*H189</f>
        <v>0</v>
      </c>
      <c r="AR189" s="24" t="s">
        <v>183</v>
      </c>
      <c r="AT189" s="24" t="s">
        <v>271</v>
      </c>
      <c r="AU189" s="24" t="s">
        <v>87</v>
      </c>
      <c r="AY189" s="24" t="s">
        <v>136</v>
      </c>
      <c r="BE189" s="205">
        <f>IF(N189="základní",J189,0)</f>
        <v>32031.37</v>
      </c>
      <c r="BF189" s="205">
        <f>IF(N189="snížená",J189,0)</f>
        <v>0</v>
      </c>
      <c r="BG189" s="205">
        <f>IF(N189="zákl. přenesená",J189,0)</f>
        <v>0</v>
      </c>
      <c r="BH189" s="205">
        <f>IF(N189="sníž. přenesená",J189,0)</f>
        <v>0</v>
      </c>
      <c r="BI189" s="205">
        <f>IF(N189="nulová",J189,0)</f>
        <v>0</v>
      </c>
      <c r="BJ189" s="24" t="s">
        <v>85</v>
      </c>
      <c r="BK189" s="205">
        <f>ROUND(I189*H189,2)</f>
        <v>32031.37</v>
      </c>
      <c r="BL189" s="24" t="s">
        <v>143</v>
      </c>
      <c r="BM189" s="24" t="s">
        <v>274</v>
      </c>
    </row>
    <row r="190" spans="2:65" s="11" customFormat="1">
      <c r="B190" s="209"/>
      <c r="C190" s="210"/>
      <c r="D190" s="206" t="s">
        <v>147</v>
      </c>
      <c r="E190" s="211" t="s">
        <v>34</v>
      </c>
      <c r="F190" s="212" t="s">
        <v>275</v>
      </c>
      <c r="G190" s="210"/>
      <c r="H190" s="213">
        <v>24.308</v>
      </c>
      <c r="I190" s="214"/>
      <c r="J190" s="210"/>
      <c r="K190" s="210"/>
      <c r="L190" s="215"/>
      <c r="M190" s="216"/>
      <c r="N190" s="217"/>
      <c r="O190" s="217"/>
      <c r="P190" s="217"/>
      <c r="Q190" s="217"/>
      <c r="R190" s="217"/>
      <c r="S190" s="217"/>
      <c r="T190" s="218"/>
      <c r="AT190" s="219" t="s">
        <v>147</v>
      </c>
      <c r="AU190" s="219" t="s">
        <v>87</v>
      </c>
      <c r="AV190" s="11" t="s">
        <v>87</v>
      </c>
      <c r="AW190" s="11" t="s">
        <v>40</v>
      </c>
      <c r="AX190" s="11" t="s">
        <v>77</v>
      </c>
      <c r="AY190" s="219" t="s">
        <v>136</v>
      </c>
    </row>
    <row r="191" spans="2:65" s="12" customFormat="1">
      <c r="B191" s="220"/>
      <c r="C191" s="221"/>
      <c r="D191" s="206" t="s">
        <v>147</v>
      </c>
      <c r="E191" s="222" t="s">
        <v>34</v>
      </c>
      <c r="F191" s="223" t="s">
        <v>149</v>
      </c>
      <c r="G191" s="221"/>
      <c r="H191" s="224">
        <v>24.308</v>
      </c>
      <c r="I191" s="225"/>
      <c r="J191" s="221"/>
      <c r="K191" s="221"/>
      <c r="L191" s="226"/>
      <c r="M191" s="227"/>
      <c r="N191" s="228"/>
      <c r="O191" s="228"/>
      <c r="P191" s="228"/>
      <c r="Q191" s="228"/>
      <c r="R191" s="228"/>
      <c r="S191" s="228"/>
      <c r="T191" s="229"/>
      <c r="AT191" s="230" t="s">
        <v>147</v>
      </c>
      <c r="AU191" s="230" t="s">
        <v>87</v>
      </c>
      <c r="AV191" s="12" t="s">
        <v>143</v>
      </c>
      <c r="AW191" s="12" t="s">
        <v>40</v>
      </c>
      <c r="AX191" s="12" t="s">
        <v>85</v>
      </c>
      <c r="AY191" s="230" t="s">
        <v>136</v>
      </c>
    </row>
    <row r="192" spans="2:65" s="11" customFormat="1">
      <c r="B192" s="209"/>
      <c r="C192" s="210"/>
      <c r="D192" s="206" t="s">
        <v>147</v>
      </c>
      <c r="E192" s="210"/>
      <c r="F192" s="212" t="s">
        <v>276</v>
      </c>
      <c r="G192" s="210"/>
      <c r="H192" s="213">
        <v>25.523</v>
      </c>
      <c r="I192" s="214"/>
      <c r="J192" s="210"/>
      <c r="K192" s="210"/>
      <c r="L192" s="215"/>
      <c r="M192" s="216"/>
      <c r="N192" s="217"/>
      <c r="O192" s="217"/>
      <c r="P192" s="217"/>
      <c r="Q192" s="217"/>
      <c r="R192" s="217"/>
      <c r="S192" s="217"/>
      <c r="T192" s="218"/>
      <c r="AT192" s="219" t="s">
        <v>147</v>
      </c>
      <c r="AU192" s="219" t="s">
        <v>87</v>
      </c>
      <c r="AV192" s="11" t="s">
        <v>87</v>
      </c>
      <c r="AW192" s="11" t="s">
        <v>6</v>
      </c>
      <c r="AX192" s="11" t="s">
        <v>85</v>
      </c>
      <c r="AY192" s="219" t="s">
        <v>136</v>
      </c>
    </row>
    <row r="193" spans="2:65" s="1" customFormat="1" ht="25.5" customHeight="1">
      <c r="B193" s="42"/>
      <c r="C193" s="194" t="s">
        <v>277</v>
      </c>
      <c r="D193" s="194" t="s">
        <v>138</v>
      </c>
      <c r="E193" s="195" t="s">
        <v>278</v>
      </c>
      <c r="F193" s="196" t="s">
        <v>279</v>
      </c>
      <c r="G193" s="197" t="s">
        <v>141</v>
      </c>
      <c r="H193" s="198">
        <v>243.08</v>
      </c>
      <c r="I193" s="199">
        <v>14</v>
      </c>
      <c r="J193" s="200">
        <f>ROUND(I193*H193,2)</f>
        <v>3403.12</v>
      </c>
      <c r="K193" s="196" t="s">
        <v>142</v>
      </c>
      <c r="L193" s="62"/>
      <c r="M193" s="201" t="s">
        <v>34</v>
      </c>
      <c r="N193" s="202" t="s">
        <v>48</v>
      </c>
      <c r="O193" s="43"/>
      <c r="P193" s="203">
        <f>O193*H193</f>
        <v>0</v>
      </c>
      <c r="Q193" s="203">
        <v>0</v>
      </c>
      <c r="R193" s="203">
        <f>Q193*H193</f>
        <v>0</v>
      </c>
      <c r="S193" s="203">
        <v>0</v>
      </c>
      <c r="T193" s="204">
        <f>S193*H193</f>
        <v>0</v>
      </c>
      <c r="AR193" s="24" t="s">
        <v>143</v>
      </c>
      <c r="AT193" s="24" t="s">
        <v>138</v>
      </c>
      <c r="AU193" s="24" t="s">
        <v>87</v>
      </c>
      <c r="AY193" s="24" t="s">
        <v>136</v>
      </c>
      <c r="BE193" s="205">
        <f>IF(N193="základní",J193,0)</f>
        <v>3403.12</v>
      </c>
      <c r="BF193" s="205">
        <f>IF(N193="snížená",J193,0)</f>
        <v>0</v>
      </c>
      <c r="BG193" s="205">
        <f>IF(N193="zákl. přenesená",J193,0)</f>
        <v>0</v>
      </c>
      <c r="BH193" s="205">
        <f>IF(N193="sníž. přenesená",J193,0)</f>
        <v>0</v>
      </c>
      <c r="BI193" s="205">
        <f>IF(N193="nulová",J193,0)</f>
        <v>0</v>
      </c>
      <c r="BJ193" s="24" t="s">
        <v>85</v>
      </c>
      <c r="BK193" s="205">
        <f>ROUND(I193*H193,2)</f>
        <v>3403.12</v>
      </c>
      <c r="BL193" s="24" t="s">
        <v>143</v>
      </c>
      <c r="BM193" s="24" t="s">
        <v>280</v>
      </c>
    </row>
    <row r="194" spans="2:65" s="1" customFormat="1" ht="121.5">
      <c r="B194" s="42"/>
      <c r="C194" s="64"/>
      <c r="D194" s="206" t="s">
        <v>145</v>
      </c>
      <c r="E194" s="64"/>
      <c r="F194" s="207" t="s">
        <v>281</v>
      </c>
      <c r="G194" s="64"/>
      <c r="H194" s="64"/>
      <c r="I194" s="165"/>
      <c r="J194" s="64"/>
      <c r="K194" s="64"/>
      <c r="L194" s="62"/>
      <c r="M194" s="208"/>
      <c r="N194" s="43"/>
      <c r="O194" s="43"/>
      <c r="P194" s="43"/>
      <c r="Q194" s="43"/>
      <c r="R194" s="43"/>
      <c r="S194" s="43"/>
      <c r="T194" s="79"/>
      <c r="AT194" s="24" t="s">
        <v>145</v>
      </c>
      <c r="AU194" s="24" t="s">
        <v>87</v>
      </c>
    </row>
    <row r="195" spans="2:65" s="11" customFormat="1">
      <c r="B195" s="209"/>
      <c r="C195" s="210"/>
      <c r="D195" s="206" t="s">
        <v>147</v>
      </c>
      <c r="E195" s="211" t="s">
        <v>34</v>
      </c>
      <c r="F195" s="212" t="s">
        <v>267</v>
      </c>
      <c r="G195" s="210"/>
      <c r="H195" s="213">
        <v>243.08</v>
      </c>
      <c r="I195" s="214"/>
      <c r="J195" s="210"/>
      <c r="K195" s="210"/>
      <c r="L195" s="215"/>
      <c r="M195" s="216"/>
      <c r="N195" s="217"/>
      <c r="O195" s="217"/>
      <c r="P195" s="217"/>
      <c r="Q195" s="217"/>
      <c r="R195" s="217"/>
      <c r="S195" s="217"/>
      <c r="T195" s="218"/>
      <c r="AT195" s="219" t="s">
        <v>147</v>
      </c>
      <c r="AU195" s="219" t="s">
        <v>87</v>
      </c>
      <c r="AV195" s="11" t="s">
        <v>87</v>
      </c>
      <c r="AW195" s="11" t="s">
        <v>40</v>
      </c>
      <c r="AX195" s="11" t="s">
        <v>77</v>
      </c>
      <c r="AY195" s="219" t="s">
        <v>136</v>
      </c>
    </row>
    <row r="196" spans="2:65" s="13" customFormat="1">
      <c r="B196" s="231"/>
      <c r="C196" s="232"/>
      <c r="D196" s="206" t="s">
        <v>147</v>
      </c>
      <c r="E196" s="233" t="s">
        <v>34</v>
      </c>
      <c r="F196" s="234" t="s">
        <v>268</v>
      </c>
      <c r="G196" s="232"/>
      <c r="H196" s="233" t="s">
        <v>34</v>
      </c>
      <c r="I196" s="235"/>
      <c r="J196" s="232"/>
      <c r="K196" s="232"/>
      <c r="L196" s="236"/>
      <c r="M196" s="237"/>
      <c r="N196" s="238"/>
      <c r="O196" s="238"/>
      <c r="P196" s="238"/>
      <c r="Q196" s="238"/>
      <c r="R196" s="238"/>
      <c r="S196" s="238"/>
      <c r="T196" s="239"/>
      <c r="AT196" s="240" t="s">
        <v>147</v>
      </c>
      <c r="AU196" s="240" t="s">
        <v>87</v>
      </c>
      <c r="AV196" s="13" t="s">
        <v>85</v>
      </c>
      <c r="AW196" s="13" t="s">
        <v>40</v>
      </c>
      <c r="AX196" s="13" t="s">
        <v>77</v>
      </c>
      <c r="AY196" s="240" t="s">
        <v>136</v>
      </c>
    </row>
    <row r="197" spans="2:65" s="13" customFormat="1">
      <c r="B197" s="231"/>
      <c r="C197" s="232"/>
      <c r="D197" s="206" t="s">
        <v>147</v>
      </c>
      <c r="E197" s="233" t="s">
        <v>34</v>
      </c>
      <c r="F197" s="234" t="s">
        <v>269</v>
      </c>
      <c r="G197" s="232"/>
      <c r="H197" s="233" t="s">
        <v>34</v>
      </c>
      <c r="I197" s="235"/>
      <c r="J197" s="232"/>
      <c r="K197" s="232"/>
      <c r="L197" s="236"/>
      <c r="M197" s="237"/>
      <c r="N197" s="238"/>
      <c r="O197" s="238"/>
      <c r="P197" s="238"/>
      <c r="Q197" s="238"/>
      <c r="R197" s="238"/>
      <c r="S197" s="238"/>
      <c r="T197" s="239"/>
      <c r="AT197" s="240" t="s">
        <v>147</v>
      </c>
      <c r="AU197" s="240" t="s">
        <v>87</v>
      </c>
      <c r="AV197" s="13" t="s">
        <v>85</v>
      </c>
      <c r="AW197" s="13" t="s">
        <v>40</v>
      </c>
      <c r="AX197" s="13" t="s">
        <v>77</v>
      </c>
      <c r="AY197" s="240" t="s">
        <v>136</v>
      </c>
    </row>
    <row r="198" spans="2:65" s="12" customFormat="1">
      <c r="B198" s="220"/>
      <c r="C198" s="221"/>
      <c r="D198" s="206" t="s">
        <v>147</v>
      </c>
      <c r="E198" s="222" t="s">
        <v>34</v>
      </c>
      <c r="F198" s="223" t="s">
        <v>149</v>
      </c>
      <c r="G198" s="221"/>
      <c r="H198" s="224">
        <v>243.08</v>
      </c>
      <c r="I198" s="225"/>
      <c r="J198" s="221"/>
      <c r="K198" s="221"/>
      <c r="L198" s="226"/>
      <c r="M198" s="227"/>
      <c r="N198" s="228"/>
      <c r="O198" s="228"/>
      <c r="P198" s="228"/>
      <c r="Q198" s="228"/>
      <c r="R198" s="228"/>
      <c r="S198" s="228"/>
      <c r="T198" s="229"/>
      <c r="AT198" s="230" t="s">
        <v>147</v>
      </c>
      <c r="AU198" s="230" t="s">
        <v>87</v>
      </c>
      <c r="AV198" s="12" t="s">
        <v>143</v>
      </c>
      <c r="AW198" s="12" t="s">
        <v>40</v>
      </c>
      <c r="AX198" s="12" t="s">
        <v>85</v>
      </c>
      <c r="AY198" s="230" t="s">
        <v>136</v>
      </c>
    </row>
    <row r="199" spans="2:65" s="1" customFormat="1" ht="16.5" customHeight="1">
      <c r="B199" s="42"/>
      <c r="C199" s="241" t="s">
        <v>282</v>
      </c>
      <c r="D199" s="241" t="s">
        <v>271</v>
      </c>
      <c r="E199" s="242" t="s">
        <v>283</v>
      </c>
      <c r="F199" s="243" t="s">
        <v>284</v>
      </c>
      <c r="G199" s="244" t="s">
        <v>285</v>
      </c>
      <c r="H199" s="245">
        <v>6.077</v>
      </c>
      <c r="I199" s="246">
        <v>149</v>
      </c>
      <c r="J199" s="247">
        <f>ROUND(I199*H199,2)</f>
        <v>905.47</v>
      </c>
      <c r="K199" s="243" t="s">
        <v>286</v>
      </c>
      <c r="L199" s="248"/>
      <c r="M199" s="249" t="s">
        <v>34</v>
      </c>
      <c r="N199" s="250" t="s">
        <v>48</v>
      </c>
      <c r="O199" s="43"/>
      <c r="P199" s="203">
        <f>O199*H199</f>
        <v>0</v>
      </c>
      <c r="Q199" s="203">
        <v>1E-3</v>
      </c>
      <c r="R199" s="203">
        <f>Q199*H199</f>
        <v>6.0769999999999999E-3</v>
      </c>
      <c r="S199" s="203">
        <v>0</v>
      </c>
      <c r="T199" s="204">
        <f>S199*H199</f>
        <v>0</v>
      </c>
      <c r="AR199" s="24" t="s">
        <v>183</v>
      </c>
      <c r="AT199" s="24" t="s">
        <v>271</v>
      </c>
      <c r="AU199" s="24" t="s">
        <v>87</v>
      </c>
      <c r="AY199" s="24" t="s">
        <v>136</v>
      </c>
      <c r="BE199" s="205">
        <f>IF(N199="základní",J199,0)</f>
        <v>905.47</v>
      </c>
      <c r="BF199" s="205">
        <f>IF(N199="snížená",J199,0)</f>
        <v>0</v>
      </c>
      <c r="BG199" s="205">
        <f>IF(N199="zákl. přenesená",J199,0)</f>
        <v>0</v>
      </c>
      <c r="BH199" s="205">
        <f>IF(N199="sníž. přenesená",J199,0)</f>
        <v>0</v>
      </c>
      <c r="BI199" s="205">
        <f>IF(N199="nulová",J199,0)</f>
        <v>0</v>
      </c>
      <c r="BJ199" s="24" t="s">
        <v>85</v>
      </c>
      <c r="BK199" s="205">
        <f>ROUND(I199*H199,2)</f>
        <v>905.47</v>
      </c>
      <c r="BL199" s="24" t="s">
        <v>143</v>
      </c>
      <c r="BM199" s="24" t="s">
        <v>287</v>
      </c>
    </row>
    <row r="200" spans="2:65" s="11" customFormat="1">
      <c r="B200" s="209"/>
      <c r="C200" s="210"/>
      <c r="D200" s="206" t="s">
        <v>147</v>
      </c>
      <c r="E200" s="211" t="s">
        <v>34</v>
      </c>
      <c r="F200" s="212" t="s">
        <v>267</v>
      </c>
      <c r="G200" s="210"/>
      <c r="H200" s="213">
        <v>243.08</v>
      </c>
      <c r="I200" s="214"/>
      <c r="J200" s="210"/>
      <c r="K200" s="210"/>
      <c r="L200" s="215"/>
      <c r="M200" s="216"/>
      <c r="N200" s="217"/>
      <c r="O200" s="217"/>
      <c r="P200" s="217"/>
      <c r="Q200" s="217"/>
      <c r="R200" s="217"/>
      <c r="S200" s="217"/>
      <c r="T200" s="218"/>
      <c r="AT200" s="219" t="s">
        <v>147</v>
      </c>
      <c r="AU200" s="219" t="s">
        <v>87</v>
      </c>
      <c r="AV200" s="11" t="s">
        <v>87</v>
      </c>
      <c r="AW200" s="11" t="s">
        <v>40</v>
      </c>
      <c r="AX200" s="11" t="s">
        <v>77</v>
      </c>
      <c r="AY200" s="219" t="s">
        <v>136</v>
      </c>
    </row>
    <row r="201" spans="2:65" s="13" customFormat="1">
      <c r="B201" s="231"/>
      <c r="C201" s="232"/>
      <c r="D201" s="206" t="s">
        <v>147</v>
      </c>
      <c r="E201" s="233" t="s">
        <v>34</v>
      </c>
      <c r="F201" s="234" t="s">
        <v>268</v>
      </c>
      <c r="G201" s="232"/>
      <c r="H201" s="233" t="s">
        <v>34</v>
      </c>
      <c r="I201" s="235"/>
      <c r="J201" s="232"/>
      <c r="K201" s="232"/>
      <c r="L201" s="236"/>
      <c r="M201" s="237"/>
      <c r="N201" s="238"/>
      <c r="O201" s="238"/>
      <c r="P201" s="238"/>
      <c r="Q201" s="238"/>
      <c r="R201" s="238"/>
      <c r="S201" s="238"/>
      <c r="T201" s="239"/>
      <c r="AT201" s="240" t="s">
        <v>147</v>
      </c>
      <c r="AU201" s="240" t="s">
        <v>87</v>
      </c>
      <c r="AV201" s="13" t="s">
        <v>85</v>
      </c>
      <c r="AW201" s="13" t="s">
        <v>40</v>
      </c>
      <c r="AX201" s="13" t="s">
        <v>77</v>
      </c>
      <c r="AY201" s="240" t="s">
        <v>136</v>
      </c>
    </row>
    <row r="202" spans="2:65" s="13" customFormat="1">
      <c r="B202" s="231"/>
      <c r="C202" s="232"/>
      <c r="D202" s="206" t="s">
        <v>147</v>
      </c>
      <c r="E202" s="233" t="s">
        <v>34</v>
      </c>
      <c r="F202" s="234" t="s">
        <v>269</v>
      </c>
      <c r="G202" s="232"/>
      <c r="H202" s="233" t="s">
        <v>34</v>
      </c>
      <c r="I202" s="235"/>
      <c r="J202" s="232"/>
      <c r="K202" s="232"/>
      <c r="L202" s="236"/>
      <c r="M202" s="237"/>
      <c r="N202" s="238"/>
      <c r="O202" s="238"/>
      <c r="P202" s="238"/>
      <c r="Q202" s="238"/>
      <c r="R202" s="238"/>
      <c r="S202" s="238"/>
      <c r="T202" s="239"/>
      <c r="AT202" s="240" t="s">
        <v>147</v>
      </c>
      <c r="AU202" s="240" t="s">
        <v>87</v>
      </c>
      <c r="AV202" s="13" t="s">
        <v>85</v>
      </c>
      <c r="AW202" s="13" t="s">
        <v>40</v>
      </c>
      <c r="AX202" s="13" t="s">
        <v>77</v>
      </c>
      <c r="AY202" s="240" t="s">
        <v>136</v>
      </c>
    </row>
    <row r="203" spans="2:65" s="12" customFormat="1">
      <c r="B203" s="220"/>
      <c r="C203" s="221"/>
      <c r="D203" s="206" t="s">
        <v>147</v>
      </c>
      <c r="E203" s="222" t="s">
        <v>34</v>
      </c>
      <c r="F203" s="223" t="s">
        <v>149</v>
      </c>
      <c r="G203" s="221"/>
      <c r="H203" s="224">
        <v>243.08</v>
      </c>
      <c r="I203" s="225"/>
      <c r="J203" s="221"/>
      <c r="K203" s="221"/>
      <c r="L203" s="226"/>
      <c r="M203" s="227"/>
      <c r="N203" s="228"/>
      <c r="O203" s="228"/>
      <c r="P203" s="228"/>
      <c r="Q203" s="228"/>
      <c r="R203" s="228"/>
      <c r="S203" s="228"/>
      <c r="T203" s="229"/>
      <c r="AT203" s="230" t="s">
        <v>147</v>
      </c>
      <c r="AU203" s="230" t="s">
        <v>87</v>
      </c>
      <c r="AV203" s="12" t="s">
        <v>143</v>
      </c>
      <c r="AW203" s="12" t="s">
        <v>40</v>
      </c>
      <c r="AX203" s="12" t="s">
        <v>85</v>
      </c>
      <c r="AY203" s="230" t="s">
        <v>136</v>
      </c>
    </row>
    <row r="204" spans="2:65" s="11" customFormat="1">
      <c r="B204" s="209"/>
      <c r="C204" s="210"/>
      <c r="D204" s="206" t="s">
        <v>147</v>
      </c>
      <c r="E204" s="210"/>
      <c r="F204" s="212" t="s">
        <v>288</v>
      </c>
      <c r="G204" s="210"/>
      <c r="H204" s="213">
        <v>6.077</v>
      </c>
      <c r="I204" s="214"/>
      <c r="J204" s="210"/>
      <c r="K204" s="210"/>
      <c r="L204" s="215"/>
      <c r="M204" s="216"/>
      <c r="N204" s="217"/>
      <c r="O204" s="217"/>
      <c r="P204" s="217"/>
      <c r="Q204" s="217"/>
      <c r="R204" s="217"/>
      <c r="S204" s="217"/>
      <c r="T204" s="218"/>
      <c r="AT204" s="219" t="s">
        <v>147</v>
      </c>
      <c r="AU204" s="219" t="s">
        <v>87</v>
      </c>
      <c r="AV204" s="11" t="s">
        <v>87</v>
      </c>
      <c r="AW204" s="11" t="s">
        <v>6</v>
      </c>
      <c r="AX204" s="11" t="s">
        <v>85</v>
      </c>
      <c r="AY204" s="219" t="s">
        <v>136</v>
      </c>
    </row>
    <row r="205" spans="2:65" s="1" customFormat="1" ht="25.5" customHeight="1">
      <c r="B205" s="42"/>
      <c r="C205" s="194" t="s">
        <v>289</v>
      </c>
      <c r="D205" s="194" t="s">
        <v>138</v>
      </c>
      <c r="E205" s="195" t="s">
        <v>290</v>
      </c>
      <c r="F205" s="196" t="s">
        <v>291</v>
      </c>
      <c r="G205" s="197" t="s">
        <v>141</v>
      </c>
      <c r="H205" s="198">
        <v>106.988</v>
      </c>
      <c r="I205" s="199">
        <v>39.71</v>
      </c>
      <c r="J205" s="200">
        <f>ROUND(I205*H205,2)</f>
        <v>4248.49</v>
      </c>
      <c r="K205" s="196" t="s">
        <v>142</v>
      </c>
      <c r="L205" s="62"/>
      <c r="M205" s="201" t="s">
        <v>34</v>
      </c>
      <c r="N205" s="202" t="s">
        <v>48</v>
      </c>
      <c r="O205" s="43"/>
      <c r="P205" s="203">
        <f>O205*H205</f>
        <v>0</v>
      </c>
      <c r="Q205" s="203">
        <v>0</v>
      </c>
      <c r="R205" s="203">
        <f>Q205*H205</f>
        <v>0</v>
      </c>
      <c r="S205" s="203">
        <v>0</v>
      </c>
      <c r="T205" s="204">
        <f>S205*H205</f>
        <v>0</v>
      </c>
      <c r="AR205" s="24" t="s">
        <v>143</v>
      </c>
      <c r="AT205" s="24" t="s">
        <v>138</v>
      </c>
      <c r="AU205" s="24" t="s">
        <v>87</v>
      </c>
      <c r="AY205" s="24" t="s">
        <v>136</v>
      </c>
      <c r="BE205" s="205">
        <f>IF(N205="základní",J205,0)</f>
        <v>4248.49</v>
      </c>
      <c r="BF205" s="205">
        <f>IF(N205="snížená",J205,0)</f>
        <v>0</v>
      </c>
      <c r="BG205" s="205">
        <f>IF(N205="zákl. přenesená",J205,0)</f>
        <v>0</v>
      </c>
      <c r="BH205" s="205">
        <f>IF(N205="sníž. přenesená",J205,0)</f>
        <v>0</v>
      </c>
      <c r="BI205" s="205">
        <f>IF(N205="nulová",J205,0)</f>
        <v>0</v>
      </c>
      <c r="BJ205" s="24" t="s">
        <v>85</v>
      </c>
      <c r="BK205" s="205">
        <f>ROUND(I205*H205,2)</f>
        <v>4248.49</v>
      </c>
      <c r="BL205" s="24" t="s">
        <v>143</v>
      </c>
      <c r="BM205" s="24" t="s">
        <v>292</v>
      </c>
    </row>
    <row r="206" spans="2:65" s="1" customFormat="1" ht="121.5">
      <c r="B206" s="42"/>
      <c r="C206" s="64"/>
      <c r="D206" s="206" t="s">
        <v>145</v>
      </c>
      <c r="E206" s="64"/>
      <c r="F206" s="207" t="s">
        <v>293</v>
      </c>
      <c r="G206" s="64"/>
      <c r="H206" s="64"/>
      <c r="I206" s="165"/>
      <c r="J206" s="64"/>
      <c r="K206" s="64"/>
      <c r="L206" s="62"/>
      <c r="M206" s="208"/>
      <c r="N206" s="43"/>
      <c r="O206" s="43"/>
      <c r="P206" s="43"/>
      <c r="Q206" s="43"/>
      <c r="R206" s="43"/>
      <c r="S206" s="43"/>
      <c r="T206" s="79"/>
      <c r="AT206" s="24" t="s">
        <v>145</v>
      </c>
      <c r="AU206" s="24" t="s">
        <v>87</v>
      </c>
    </row>
    <row r="207" spans="2:65" s="11" customFormat="1">
      <c r="B207" s="209"/>
      <c r="C207" s="210"/>
      <c r="D207" s="206" t="s">
        <v>147</v>
      </c>
      <c r="E207" s="211" t="s">
        <v>34</v>
      </c>
      <c r="F207" s="212" t="s">
        <v>294</v>
      </c>
      <c r="G207" s="210"/>
      <c r="H207" s="213">
        <v>106.988</v>
      </c>
      <c r="I207" s="214"/>
      <c r="J207" s="210"/>
      <c r="K207" s="210"/>
      <c r="L207" s="215"/>
      <c r="M207" s="216"/>
      <c r="N207" s="217"/>
      <c r="O207" s="217"/>
      <c r="P207" s="217"/>
      <c r="Q207" s="217"/>
      <c r="R207" s="217"/>
      <c r="S207" s="217"/>
      <c r="T207" s="218"/>
      <c r="AT207" s="219" t="s">
        <v>147</v>
      </c>
      <c r="AU207" s="219" t="s">
        <v>87</v>
      </c>
      <c r="AV207" s="11" t="s">
        <v>87</v>
      </c>
      <c r="AW207" s="11" t="s">
        <v>40</v>
      </c>
      <c r="AX207" s="11" t="s">
        <v>77</v>
      </c>
      <c r="AY207" s="219" t="s">
        <v>136</v>
      </c>
    </row>
    <row r="208" spans="2:65" s="12" customFormat="1">
      <c r="B208" s="220"/>
      <c r="C208" s="221"/>
      <c r="D208" s="206" t="s">
        <v>147</v>
      </c>
      <c r="E208" s="222" t="s">
        <v>34</v>
      </c>
      <c r="F208" s="223" t="s">
        <v>149</v>
      </c>
      <c r="G208" s="221"/>
      <c r="H208" s="224">
        <v>106.988</v>
      </c>
      <c r="I208" s="225"/>
      <c r="J208" s="221"/>
      <c r="K208" s="221"/>
      <c r="L208" s="226"/>
      <c r="M208" s="227"/>
      <c r="N208" s="228"/>
      <c r="O208" s="228"/>
      <c r="P208" s="228"/>
      <c r="Q208" s="228"/>
      <c r="R208" s="228"/>
      <c r="S208" s="228"/>
      <c r="T208" s="229"/>
      <c r="AT208" s="230" t="s">
        <v>147</v>
      </c>
      <c r="AU208" s="230" t="s">
        <v>87</v>
      </c>
      <c r="AV208" s="12" t="s">
        <v>143</v>
      </c>
      <c r="AW208" s="12" t="s">
        <v>40</v>
      </c>
      <c r="AX208" s="12" t="s">
        <v>85</v>
      </c>
      <c r="AY208" s="230" t="s">
        <v>136</v>
      </c>
    </row>
    <row r="209" spans="2:65" s="1" customFormat="1" ht="25.5" customHeight="1">
      <c r="B209" s="42"/>
      <c r="C209" s="194" t="s">
        <v>295</v>
      </c>
      <c r="D209" s="194" t="s">
        <v>138</v>
      </c>
      <c r="E209" s="195" t="s">
        <v>296</v>
      </c>
      <c r="F209" s="196" t="s">
        <v>297</v>
      </c>
      <c r="G209" s="197" t="s">
        <v>141</v>
      </c>
      <c r="H209" s="198">
        <v>125.684</v>
      </c>
      <c r="I209" s="199">
        <v>34.450000000000003</v>
      </c>
      <c r="J209" s="200">
        <f>ROUND(I209*H209,2)</f>
        <v>4329.8100000000004</v>
      </c>
      <c r="K209" s="196" t="s">
        <v>142</v>
      </c>
      <c r="L209" s="62"/>
      <c r="M209" s="201" t="s">
        <v>34</v>
      </c>
      <c r="N209" s="202" t="s">
        <v>48</v>
      </c>
      <c r="O209" s="43"/>
      <c r="P209" s="203">
        <f>O209*H209</f>
        <v>0</v>
      </c>
      <c r="Q209" s="203">
        <v>0</v>
      </c>
      <c r="R209" s="203">
        <f>Q209*H209</f>
        <v>0</v>
      </c>
      <c r="S209" s="203">
        <v>0</v>
      </c>
      <c r="T209" s="204">
        <f>S209*H209</f>
        <v>0</v>
      </c>
      <c r="AR209" s="24" t="s">
        <v>143</v>
      </c>
      <c r="AT209" s="24" t="s">
        <v>138</v>
      </c>
      <c r="AU209" s="24" t="s">
        <v>87</v>
      </c>
      <c r="AY209" s="24" t="s">
        <v>136</v>
      </c>
      <c r="BE209" s="205">
        <f>IF(N209="základní",J209,0)</f>
        <v>4329.8100000000004</v>
      </c>
      <c r="BF209" s="205">
        <f>IF(N209="snížená",J209,0)</f>
        <v>0</v>
      </c>
      <c r="BG209" s="205">
        <f>IF(N209="zákl. přenesená",J209,0)</f>
        <v>0</v>
      </c>
      <c r="BH209" s="205">
        <f>IF(N209="sníž. přenesená",J209,0)</f>
        <v>0</v>
      </c>
      <c r="BI209" s="205">
        <f>IF(N209="nulová",J209,0)</f>
        <v>0</v>
      </c>
      <c r="BJ209" s="24" t="s">
        <v>85</v>
      </c>
      <c r="BK209" s="205">
        <f>ROUND(I209*H209,2)</f>
        <v>4329.8100000000004</v>
      </c>
      <c r="BL209" s="24" t="s">
        <v>143</v>
      </c>
      <c r="BM209" s="24" t="s">
        <v>298</v>
      </c>
    </row>
    <row r="210" spans="2:65" s="1" customFormat="1" ht="121.5">
      <c r="B210" s="42"/>
      <c r="C210" s="64"/>
      <c r="D210" s="206" t="s">
        <v>145</v>
      </c>
      <c r="E210" s="64"/>
      <c r="F210" s="207" t="s">
        <v>293</v>
      </c>
      <c r="G210" s="64"/>
      <c r="H210" s="64"/>
      <c r="I210" s="165"/>
      <c r="J210" s="64"/>
      <c r="K210" s="64"/>
      <c r="L210" s="62"/>
      <c r="M210" s="208"/>
      <c r="N210" s="43"/>
      <c r="O210" s="43"/>
      <c r="P210" s="43"/>
      <c r="Q210" s="43"/>
      <c r="R210" s="43"/>
      <c r="S210" s="43"/>
      <c r="T210" s="79"/>
      <c r="AT210" s="24" t="s">
        <v>145</v>
      </c>
      <c r="AU210" s="24" t="s">
        <v>87</v>
      </c>
    </row>
    <row r="211" spans="2:65" s="11" customFormat="1">
      <c r="B211" s="209"/>
      <c r="C211" s="210"/>
      <c r="D211" s="206" t="s">
        <v>147</v>
      </c>
      <c r="E211" s="211" t="s">
        <v>34</v>
      </c>
      <c r="F211" s="212" t="s">
        <v>299</v>
      </c>
      <c r="G211" s="210"/>
      <c r="H211" s="213">
        <v>125.684</v>
      </c>
      <c r="I211" s="214"/>
      <c r="J211" s="210"/>
      <c r="K211" s="210"/>
      <c r="L211" s="215"/>
      <c r="M211" s="216"/>
      <c r="N211" s="217"/>
      <c r="O211" s="217"/>
      <c r="P211" s="217"/>
      <c r="Q211" s="217"/>
      <c r="R211" s="217"/>
      <c r="S211" s="217"/>
      <c r="T211" s="218"/>
      <c r="AT211" s="219" t="s">
        <v>147</v>
      </c>
      <c r="AU211" s="219" t="s">
        <v>87</v>
      </c>
      <c r="AV211" s="11" t="s">
        <v>87</v>
      </c>
      <c r="AW211" s="11" t="s">
        <v>40</v>
      </c>
      <c r="AX211" s="11" t="s">
        <v>77</v>
      </c>
      <c r="AY211" s="219" t="s">
        <v>136</v>
      </c>
    </row>
    <row r="212" spans="2:65" s="12" customFormat="1">
      <c r="B212" s="220"/>
      <c r="C212" s="221"/>
      <c r="D212" s="206" t="s">
        <v>147</v>
      </c>
      <c r="E212" s="222" t="s">
        <v>34</v>
      </c>
      <c r="F212" s="223" t="s">
        <v>149</v>
      </c>
      <c r="G212" s="221"/>
      <c r="H212" s="224">
        <v>125.684</v>
      </c>
      <c r="I212" s="225"/>
      <c r="J212" s="221"/>
      <c r="K212" s="221"/>
      <c r="L212" s="226"/>
      <c r="M212" s="227"/>
      <c r="N212" s="228"/>
      <c r="O212" s="228"/>
      <c r="P212" s="228"/>
      <c r="Q212" s="228"/>
      <c r="R212" s="228"/>
      <c r="S212" s="228"/>
      <c r="T212" s="229"/>
      <c r="AT212" s="230" t="s">
        <v>147</v>
      </c>
      <c r="AU212" s="230" t="s">
        <v>87</v>
      </c>
      <c r="AV212" s="12" t="s">
        <v>143</v>
      </c>
      <c r="AW212" s="12" t="s">
        <v>40</v>
      </c>
      <c r="AX212" s="12" t="s">
        <v>85</v>
      </c>
      <c r="AY212" s="230" t="s">
        <v>136</v>
      </c>
    </row>
    <row r="213" spans="2:65" s="1" customFormat="1" ht="16.5" customHeight="1">
      <c r="B213" s="42"/>
      <c r="C213" s="194" t="s">
        <v>300</v>
      </c>
      <c r="D213" s="194" t="s">
        <v>138</v>
      </c>
      <c r="E213" s="195" t="s">
        <v>301</v>
      </c>
      <c r="F213" s="196" t="s">
        <v>302</v>
      </c>
      <c r="G213" s="197" t="s">
        <v>141</v>
      </c>
      <c r="H213" s="198">
        <v>243.08</v>
      </c>
      <c r="I213" s="199">
        <v>0.56000000000000005</v>
      </c>
      <c r="J213" s="200">
        <f>ROUND(I213*H213,2)</f>
        <v>136.12</v>
      </c>
      <c r="K213" s="196" t="s">
        <v>142</v>
      </c>
      <c r="L213" s="62"/>
      <c r="M213" s="201" t="s">
        <v>34</v>
      </c>
      <c r="N213" s="202" t="s">
        <v>48</v>
      </c>
      <c r="O213" s="43"/>
      <c r="P213" s="203">
        <f>O213*H213</f>
        <v>0</v>
      </c>
      <c r="Q213" s="203">
        <v>0</v>
      </c>
      <c r="R213" s="203">
        <f>Q213*H213</f>
        <v>0</v>
      </c>
      <c r="S213" s="203">
        <v>0</v>
      </c>
      <c r="T213" s="204">
        <f>S213*H213</f>
        <v>0</v>
      </c>
      <c r="AR213" s="24" t="s">
        <v>143</v>
      </c>
      <c r="AT213" s="24" t="s">
        <v>138</v>
      </c>
      <c r="AU213" s="24" t="s">
        <v>87</v>
      </c>
      <c r="AY213" s="24" t="s">
        <v>136</v>
      </c>
      <c r="BE213" s="205">
        <f>IF(N213="základní",J213,0)</f>
        <v>136.12</v>
      </c>
      <c r="BF213" s="205">
        <f>IF(N213="snížená",J213,0)</f>
        <v>0</v>
      </c>
      <c r="BG213" s="205">
        <f>IF(N213="zákl. přenesená",J213,0)</f>
        <v>0</v>
      </c>
      <c r="BH213" s="205">
        <f>IF(N213="sníž. přenesená",J213,0)</f>
        <v>0</v>
      </c>
      <c r="BI213" s="205">
        <f>IF(N213="nulová",J213,0)</f>
        <v>0</v>
      </c>
      <c r="BJ213" s="24" t="s">
        <v>85</v>
      </c>
      <c r="BK213" s="205">
        <f>ROUND(I213*H213,2)</f>
        <v>136.12</v>
      </c>
      <c r="BL213" s="24" t="s">
        <v>143</v>
      </c>
      <c r="BM213" s="24" t="s">
        <v>303</v>
      </c>
    </row>
    <row r="214" spans="2:65" s="11" customFormat="1">
      <c r="B214" s="209"/>
      <c r="C214" s="210"/>
      <c r="D214" s="206" t="s">
        <v>147</v>
      </c>
      <c r="E214" s="211" t="s">
        <v>34</v>
      </c>
      <c r="F214" s="212" t="s">
        <v>267</v>
      </c>
      <c r="G214" s="210"/>
      <c r="H214" s="213">
        <v>243.08</v>
      </c>
      <c r="I214" s="214"/>
      <c r="J214" s="210"/>
      <c r="K214" s="210"/>
      <c r="L214" s="215"/>
      <c r="M214" s="216"/>
      <c r="N214" s="217"/>
      <c r="O214" s="217"/>
      <c r="P214" s="217"/>
      <c r="Q214" s="217"/>
      <c r="R214" s="217"/>
      <c r="S214" s="217"/>
      <c r="T214" s="218"/>
      <c r="AT214" s="219" t="s">
        <v>147</v>
      </c>
      <c r="AU214" s="219" t="s">
        <v>87</v>
      </c>
      <c r="AV214" s="11" t="s">
        <v>87</v>
      </c>
      <c r="AW214" s="11" t="s">
        <v>40</v>
      </c>
      <c r="AX214" s="11" t="s">
        <v>77</v>
      </c>
      <c r="AY214" s="219" t="s">
        <v>136</v>
      </c>
    </row>
    <row r="215" spans="2:65" s="13" customFormat="1">
      <c r="B215" s="231"/>
      <c r="C215" s="232"/>
      <c r="D215" s="206" t="s">
        <v>147</v>
      </c>
      <c r="E215" s="233" t="s">
        <v>34</v>
      </c>
      <c r="F215" s="234" t="s">
        <v>268</v>
      </c>
      <c r="G215" s="232"/>
      <c r="H215" s="233" t="s">
        <v>34</v>
      </c>
      <c r="I215" s="235"/>
      <c r="J215" s="232"/>
      <c r="K215" s="232"/>
      <c r="L215" s="236"/>
      <c r="M215" s="237"/>
      <c r="N215" s="238"/>
      <c r="O215" s="238"/>
      <c r="P215" s="238"/>
      <c r="Q215" s="238"/>
      <c r="R215" s="238"/>
      <c r="S215" s="238"/>
      <c r="T215" s="239"/>
      <c r="AT215" s="240" t="s">
        <v>147</v>
      </c>
      <c r="AU215" s="240" t="s">
        <v>87</v>
      </c>
      <c r="AV215" s="13" t="s">
        <v>85</v>
      </c>
      <c r="AW215" s="13" t="s">
        <v>40</v>
      </c>
      <c r="AX215" s="13" t="s">
        <v>77</v>
      </c>
      <c r="AY215" s="240" t="s">
        <v>136</v>
      </c>
    </row>
    <row r="216" spans="2:65" s="13" customFormat="1">
      <c r="B216" s="231"/>
      <c r="C216" s="232"/>
      <c r="D216" s="206" t="s">
        <v>147</v>
      </c>
      <c r="E216" s="233" t="s">
        <v>34</v>
      </c>
      <c r="F216" s="234" t="s">
        <v>269</v>
      </c>
      <c r="G216" s="232"/>
      <c r="H216" s="233" t="s">
        <v>34</v>
      </c>
      <c r="I216" s="235"/>
      <c r="J216" s="232"/>
      <c r="K216" s="232"/>
      <c r="L216" s="236"/>
      <c r="M216" s="237"/>
      <c r="N216" s="238"/>
      <c r="O216" s="238"/>
      <c r="P216" s="238"/>
      <c r="Q216" s="238"/>
      <c r="R216" s="238"/>
      <c r="S216" s="238"/>
      <c r="T216" s="239"/>
      <c r="AT216" s="240" t="s">
        <v>147</v>
      </c>
      <c r="AU216" s="240" t="s">
        <v>87</v>
      </c>
      <c r="AV216" s="13" t="s">
        <v>85</v>
      </c>
      <c r="AW216" s="13" t="s">
        <v>40</v>
      </c>
      <c r="AX216" s="13" t="s">
        <v>77</v>
      </c>
      <c r="AY216" s="240" t="s">
        <v>136</v>
      </c>
    </row>
    <row r="217" spans="2:65" s="12" customFormat="1">
      <c r="B217" s="220"/>
      <c r="C217" s="221"/>
      <c r="D217" s="206" t="s">
        <v>147</v>
      </c>
      <c r="E217" s="222" t="s">
        <v>34</v>
      </c>
      <c r="F217" s="223" t="s">
        <v>149</v>
      </c>
      <c r="G217" s="221"/>
      <c r="H217" s="224">
        <v>243.08</v>
      </c>
      <c r="I217" s="225"/>
      <c r="J217" s="221"/>
      <c r="K217" s="221"/>
      <c r="L217" s="226"/>
      <c r="M217" s="227"/>
      <c r="N217" s="228"/>
      <c r="O217" s="228"/>
      <c r="P217" s="228"/>
      <c r="Q217" s="228"/>
      <c r="R217" s="228"/>
      <c r="S217" s="228"/>
      <c r="T217" s="229"/>
      <c r="AT217" s="230" t="s">
        <v>147</v>
      </c>
      <c r="AU217" s="230" t="s">
        <v>87</v>
      </c>
      <c r="AV217" s="12" t="s">
        <v>143</v>
      </c>
      <c r="AW217" s="12" t="s">
        <v>40</v>
      </c>
      <c r="AX217" s="12" t="s">
        <v>85</v>
      </c>
      <c r="AY217" s="230" t="s">
        <v>136</v>
      </c>
    </row>
    <row r="218" spans="2:65" s="1" customFormat="1" ht="16.5" customHeight="1">
      <c r="B218" s="42"/>
      <c r="C218" s="194" t="s">
        <v>304</v>
      </c>
      <c r="D218" s="194" t="s">
        <v>138</v>
      </c>
      <c r="E218" s="195" t="s">
        <v>305</v>
      </c>
      <c r="F218" s="196" t="s">
        <v>306</v>
      </c>
      <c r="G218" s="197" t="s">
        <v>141</v>
      </c>
      <c r="H218" s="198">
        <v>243.08</v>
      </c>
      <c r="I218" s="199">
        <v>21.38</v>
      </c>
      <c r="J218" s="200">
        <f>ROUND(I218*H218,2)</f>
        <v>5197.05</v>
      </c>
      <c r="K218" s="196" t="s">
        <v>142</v>
      </c>
      <c r="L218" s="62"/>
      <c r="M218" s="201" t="s">
        <v>34</v>
      </c>
      <c r="N218" s="202" t="s">
        <v>48</v>
      </c>
      <c r="O218" s="43"/>
      <c r="P218" s="203">
        <f>O218*H218</f>
        <v>0</v>
      </c>
      <c r="Q218" s="203">
        <v>0</v>
      </c>
      <c r="R218" s="203">
        <f>Q218*H218</f>
        <v>0</v>
      </c>
      <c r="S218" s="203">
        <v>0</v>
      </c>
      <c r="T218" s="204">
        <f>S218*H218</f>
        <v>0</v>
      </c>
      <c r="AR218" s="24" t="s">
        <v>143</v>
      </c>
      <c r="AT218" s="24" t="s">
        <v>138</v>
      </c>
      <c r="AU218" s="24" t="s">
        <v>87</v>
      </c>
      <c r="AY218" s="24" t="s">
        <v>136</v>
      </c>
      <c r="BE218" s="205">
        <f>IF(N218="základní",J218,0)</f>
        <v>5197.05</v>
      </c>
      <c r="BF218" s="205">
        <f>IF(N218="snížená",J218,0)</f>
        <v>0</v>
      </c>
      <c r="BG218" s="205">
        <f>IF(N218="zákl. přenesená",J218,0)</f>
        <v>0</v>
      </c>
      <c r="BH218" s="205">
        <f>IF(N218="sníž. přenesená",J218,0)</f>
        <v>0</v>
      </c>
      <c r="BI218" s="205">
        <f>IF(N218="nulová",J218,0)</f>
        <v>0</v>
      </c>
      <c r="BJ218" s="24" t="s">
        <v>85</v>
      </c>
      <c r="BK218" s="205">
        <f>ROUND(I218*H218,2)</f>
        <v>5197.05</v>
      </c>
      <c r="BL218" s="24" t="s">
        <v>143</v>
      </c>
      <c r="BM218" s="24" t="s">
        <v>307</v>
      </c>
    </row>
    <row r="219" spans="2:65" s="1" customFormat="1" ht="54">
      <c r="B219" s="42"/>
      <c r="C219" s="64"/>
      <c r="D219" s="206" t="s">
        <v>145</v>
      </c>
      <c r="E219" s="64"/>
      <c r="F219" s="207" t="s">
        <v>308</v>
      </c>
      <c r="G219" s="64"/>
      <c r="H219" s="64"/>
      <c r="I219" s="165"/>
      <c r="J219" s="64"/>
      <c r="K219" s="64"/>
      <c r="L219" s="62"/>
      <c r="M219" s="208"/>
      <c r="N219" s="43"/>
      <c r="O219" s="43"/>
      <c r="P219" s="43"/>
      <c r="Q219" s="43"/>
      <c r="R219" s="43"/>
      <c r="S219" s="43"/>
      <c r="T219" s="79"/>
      <c r="AT219" s="24" t="s">
        <v>145</v>
      </c>
      <c r="AU219" s="24" t="s">
        <v>87</v>
      </c>
    </row>
    <row r="220" spans="2:65" s="11" customFormat="1">
      <c r="B220" s="209"/>
      <c r="C220" s="210"/>
      <c r="D220" s="206" t="s">
        <v>147</v>
      </c>
      <c r="E220" s="211" t="s">
        <v>34</v>
      </c>
      <c r="F220" s="212" t="s">
        <v>267</v>
      </c>
      <c r="G220" s="210"/>
      <c r="H220" s="213">
        <v>243.08</v>
      </c>
      <c r="I220" s="214"/>
      <c r="J220" s="210"/>
      <c r="K220" s="210"/>
      <c r="L220" s="215"/>
      <c r="M220" s="216"/>
      <c r="N220" s="217"/>
      <c r="O220" s="217"/>
      <c r="P220" s="217"/>
      <c r="Q220" s="217"/>
      <c r="R220" s="217"/>
      <c r="S220" s="217"/>
      <c r="T220" s="218"/>
      <c r="AT220" s="219" t="s">
        <v>147</v>
      </c>
      <c r="AU220" s="219" t="s">
        <v>87</v>
      </c>
      <c r="AV220" s="11" t="s">
        <v>87</v>
      </c>
      <c r="AW220" s="11" t="s">
        <v>40</v>
      </c>
      <c r="AX220" s="11" t="s">
        <v>77</v>
      </c>
      <c r="AY220" s="219" t="s">
        <v>136</v>
      </c>
    </row>
    <row r="221" spans="2:65" s="13" customFormat="1">
      <c r="B221" s="231"/>
      <c r="C221" s="232"/>
      <c r="D221" s="206" t="s">
        <v>147</v>
      </c>
      <c r="E221" s="233" t="s">
        <v>34</v>
      </c>
      <c r="F221" s="234" t="s">
        <v>268</v>
      </c>
      <c r="G221" s="232"/>
      <c r="H221" s="233" t="s">
        <v>34</v>
      </c>
      <c r="I221" s="235"/>
      <c r="J221" s="232"/>
      <c r="K221" s="232"/>
      <c r="L221" s="236"/>
      <c r="M221" s="237"/>
      <c r="N221" s="238"/>
      <c r="O221" s="238"/>
      <c r="P221" s="238"/>
      <c r="Q221" s="238"/>
      <c r="R221" s="238"/>
      <c r="S221" s="238"/>
      <c r="T221" s="239"/>
      <c r="AT221" s="240" t="s">
        <v>147</v>
      </c>
      <c r="AU221" s="240" t="s">
        <v>87</v>
      </c>
      <c r="AV221" s="13" t="s">
        <v>85</v>
      </c>
      <c r="AW221" s="13" t="s">
        <v>40</v>
      </c>
      <c r="AX221" s="13" t="s">
        <v>77</v>
      </c>
      <c r="AY221" s="240" t="s">
        <v>136</v>
      </c>
    </row>
    <row r="222" spans="2:65" s="13" customFormat="1">
      <c r="B222" s="231"/>
      <c r="C222" s="232"/>
      <c r="D222" s="206" t="s">
        <v>147</v>
      </c>
      <c r="E222" s="233" t="s">
        <v>34</v>
      </c>
      <c r="F222" s="234" t="s">
        <v>269</v>
      </c>
      <c r="G222" s="232"/>
      <c r="H222" s="233" t="s">
        <v>34</v>
      </c>
      <c r="I222" s="235"/>
      <c r="J222" s="232"/>
      <c r="K222" s="232"/>
      <c r="L222" s="236"/>
      <c r="M222" s="237"/>
      <c r="N222" s="238"/>
      <c r="O222" s="238"/>
      <c r="P222" s="238"/>
      <c r="Q222" s="238"/>
      <c r="R222" s="238"/>
      <c r="S222" s="238"/>
      <c r="T222" s="239"/>
      <c r="AT222" s="240" t="s">
        <v>147</v>
      </c>
      <c r="AU222" s="240" t="s">
        <v>87</v>
      </c>
      <c r="AV222" s="13" t="s">
        <v>85</v>
      </c>
      <c r="AW222" s="13" t="s">
        <v>40</v>
      </c>
      <c r="AX222" s="13" t="s">
        <v>77</v>
      </c>
      <c r="AY222" s="240" t="s">
        <v>136</v>
      </c>
    </row>
    <row r="223" spans="2:65" s="12" customFormat="1">
      <c r="B223" s="220"/>
      <c r="C223" s="221"/>
      <c r="D223" s="206" t="s">
        <v>147</v>
      </c>
      <c r="E223" s="222" t="s">
        <v>34</v>
      </c>
      <c r="F223" s="223" t="s">
        <v>149</v>
      </c>
      <c r="G223" s="221"/>
      <c r="H223" s="224">
        <v>243.08</v>
      </c>
      <c r="I223" s="225"/>
      <c r="J223" s="221"/>
      <c r="K223" s="221"/>
      <c r="L223" s="226"/>
      <c r="M223" s="227"/>
      <c r="N223" s="228"/>
      <c r="O223" s="228"/>
      <c r="P223" s="228"/>
      <c r="Q223" s="228"/>
      <c r="R223" s="228"/>
      <c r="S223" s="228"/>
      <c r="T223" s="229"/>
      <c r="AT223" s="230" t="s">
        <v>147</v>
      </c>
      <c r="AU223" s="230" t="s">
        <v>87</v>
      </c>
      <c r="AV223" s="12" t="s">
        <v>143</v>
      </c>
      <c r="AW223" s="12" t="s">
        <v>40</v>
      </c>
      <c r="AX223" s="12" t="s">
        <v>85</v>
      </c>
      <c r="AY223" s="230" t="s">
        <v>136</v>
      </c>
    </row>
    <row r="224" spans="2:65" s="1" customFormat="1" ht="16.5" customHeight="1">
      <c r="B224" s="42"/>
      <c r="C224" s="194" t="s">
        <v>309</v>
      </c>
      <c r="D224" s="194" t="s">
        <v>138</v>
      </c>
      <c r="E224" s="195" t="s">
        <v>310</v>
      </c>
      <c r="F224" s="196" t="s">
        <v>311</v>
      </c>
      <c r="G224" s="197" t="s">
        <v>203</v>
      </c>
      <c r="H224" s="198">
        <v>48.616</v>
      </c>
      <c r="I224" s="199">
        <v>85</v>
      </c>
      <c r="J224" s="200">
        <f>ROUND(I224*H224,2)</f>
        <v>4132.3599999999997</v>
      </c>
      <c r="K224" s="196" t="s">
        <v>142</v>
      </c>
      <c r="L224" s="62"/>
      <c r="M224" s="201" t="s">
        <v>34</v>
      </c>
      <c r="N224" s="202" t="s">
        <v>48</v>
      </c>
      <c r="O224" s="43"/>
      <c r="P224" s="203">
        <f>O224*H224</f>
        <v>0</v>
      </c>
      <c r="Q224" s="203">
        <v>0</v>
      </c>
      <c r="R224" s="203">
        <f>Q224*H224</f>
        <v>0</v>
      </c>
      <c r="S224" s="203">
        <v>0</v>
      </c>
      <c r="T224" s="204">
        <f>S224*H224</f>
        <v>0</v>
      </c>
      <c r="AR224" s="24" t="s">
        <v>143</v>
      </c>
      <c r="AT224" s="24" t="s">
        <v>138</v>
      </c>
      <c r="AU224" s="24" t="s">
        <v>87</v>
      </c>
      <c r="AY224" s="24" t="s">
        <v>136</v>
      </c>
      <c r="BE224" s="205">
        <f>IF(N224="základní",J224,0)</f>
        <v>4132.3599999999997</v>
      </c>
      <c r="BF224" s="205">
        <f>IF(N224="snížená",J224,0)</f>
        <v>0</v>
      </c>
      <c r="BG224" s="205">
        <f>IF(N224="zákl. přenesená",J224,0)</f>
        <v>0</v>
      </c>
      <c r="BH224" s="205">
        <f>IF(N224="sníž. přenesená",J224,0)</f>
        <v>0</v>
      </c>
      <c r="BI224" s="205">
        <f>IF(N224="nulová",J224,0)</f>
        <v>0</v>
      </c>
      <c r="BJ224" s="24" t="s">
        <v>85</v>
      </c>
      <c r="BK224" s="205">
        <f>ROUND(I224*H224,2)</f>
        <v>4132.3599999999997</v>
      </c>
      <c r="BL224" s="24" t="s">
        <v>143</v>
      </c>
      <c r="BM224" s="24" t="s">
        <v>312</v>
      </c>
    </row>
    <row r="225" spans="2:65" s="11" customFormat="1">
      <c r="B225" s="209"/>
      <c r="C225" s="210"/>
      <c r="D225" s="206" t="s">
        <v>147</v>
      </c>
      <c r="E225" s="211" t="s">
        <v>34</v>
      </c>
      <c r="F225" s="212" t="s">
        <v>313</v>
      </c>
      <c r="G225" s="210"/>
      <c r="H225" s="213">
        <v>48.616</v>
      </c>
      <c r="I225" s="214"/>
      <c r="J225" s="210"/>
      <c r="K225" s="210"/>
      <c r="L225" s="215"/>
      <c r="M225" s="216"/>
      <c r="N225" s="217"/>
      <c r="O225" s="217"/>
      <c r="P225" s="217"/>
      <c r="Q225" s="217"/>
      <c r="R225" s="217"/>
      <c r="S225" s="217"/>
      <c r="T225" s="218"/>
      <c r="AT225" s="219" t="s">
        <v>147</v>
      </c>
      <c r="AU225" s="219" t="s">
        <v>87</v>
      </c>
      <c r="AV225" s="11" t="s">
        <v>87</v>
      </c>
      <c r="AW225" s="11" t="s">
        <v>40</v>
      </c>
      <c r="AX225" s="11" t="s">
        <v>77</v>
      </c>
      <c r="AY225" s="219" t="s">
        <v>136</v>
      </c>
    </row>
    <row r="226" spans="2:65" s="12" customFormat="1">
      <c r="B226" s="220"/>
      <c r="C226" s="221"/>
      <c r="D226" s="206" t="s">
        <v>147</v>
      </c>
      <c r="E226" s="222" t="s">
        <v>34</v>
      </c>
      <c r="F226" s="223" t="s">
        <v>149</v>
      </c>
      <c r="G226" s="221"/>
      <c r="H226" s="224">
        <v>48.616</v>
      </c>
      <c r="I226" s="225"/>
      <c r="J226" s="221"/>
      <c r="K226" s="221"/>
      <c r="L226" s="226"/>
      <c r="M226" s="227"/>
      <c r="N226" s="228"/>
      <c r="O226" s="228"/>
      <c r="P226" s="228"/>
      <c r="Q226" s="228"/>
      <c r="R226" s="228"/>
      <c r="S226" s="228"/>
      <c r="T226" s="229"/>
      <c r="AT226" s="230" t="s">
        <v>147</v>
      </c>
      <c r="AU226" s="230" t="s">
        <v>87</v>
      </c>
      <c r="AV226" s="12" t="s">
        <v>143</v>
      </c>
      <c r="AW226" s="12" t="s">
        <v>40</v>
      </c>
      <c r="AX226" s="12" t="s">
        <v>85</v>
      </c>
      <c r="AY226" s="230" t="s">
        <v>136</v>
      </c>
    </row>
    <row r="227" spans="2:65" s="1" customFormat="1" ht="16.5" customHeight="1">
      <c r="B227" s="42"/>
      <c r="C227" s="194" t="s">
        <v>314</v>
      </c>
      <c r="D227" s="194" t="s">
        <v>138</v>
      </c>
      <c r="E227" s="195" t="s">
        <v>315</v>
      </c>
      <c r="F227" s="196" t="s">
        <v>316</v>
      </c>
      <c r="G227" s="197" t="s">
        <v>203</v>
      </c>
      <c r="H227" s="198">
        <v>48.616</v>
      </c>
      <c r="I227" s="199">
        <v>246</v>
      </c>
      <c r="J227" s="200">
        <f>ROUND(I227*H227,2)</f>
        <v>11959.54</v>
      </c>
      <c r="K227" s="196" t="s">
        <v>142</v>
      </c>
      <c r="L227" s="62"/>
      <c r="M227" s="201" t="s">
        <v>34</v>
      </c>
      <c r="N227" s="202" t="s">
        <v>48</v>
      </c>
      <c r="O227" s="43"/>
      <c r="P227" s="203">
        <f>O227*H227</f>
        <v>0</v>
      </c>
      <c r="Q227" s="203">
        <v>0</v>
      </c>
      <c r="R227" s="203">
        <f>Q227*H227</f>
        <v>0</v>
      </c>
      <c r="S227" s="203">
        <v>0</v>
      </c>
      <c r="T227" s="204">
        <f>S227*H227</f>
        <v>0</v>
      </c>
      <c r="AR227" s="24" t="s">
        <v>143</v>
      </c>
      <c r="AT227" s="24" t="s">
        <v>138</v>
      </c>
      <c r="AU227" s="24" t="s">
        <v>87</v>
      </c>
      <c r="AY227" s="24" t="s">
        <v>136</v>
      </c>
      <c r="BE227" s="205">
        <f>IF(N227="základní",J227,0)</f>
        <v>11959.54</v>
      </c>
      <c r="BF227" s="205">
        <f>IF(N227="snížená",J227,0)</f>
        <v>0</v>
      </c>
      <c r="BG227" s="205">
        <f>IF(N227="zákl. přenesená",J227,0)</f>
        <v>0</v>
      </c>
      <c r="BH227" s="205">
        <f>IF(N227="sníž. přenesená",J227,0)</f>
        <v>0</v>
      </c>
      <c r="BI227" s="205">
        <f>IF(N227="nulová",J227,0)</f>
        <v>0</v>
      </c>
      <c r="BJ227" s="24" t="s">
        <v>85</v>
      </c>
      <c r="BK227" s="205">
        <f>ROUND(I227*H227,2)</f>
        <v>11959.54</v>
      </c>
      <c r="BL227" s="24" t="s">
        <v>143</v>
      </c>
      <c r="BM227" s="24" t="s">
        <v>317</v>
      </c>
    </row>
    <row r="228" spans="2:65" s="1" customFormat="1" ht="54">
      <c r="B228" s="42"/>
      <c r="C228" s="64"/>
      <c r="D228" s="206" t="s">
        <v>145</v>
      </c>
      <c r="E228" s="64"/>
      <c r="F228" s="207" t="s">
        <v>318</v>
      </c>
      <c r="G228" s="64"/>
      <c r="H228" s="64"/>
      <c r="I228" s="165"/>
      <c r="J228" s="64"/>
      <c r="K228" s="64"/>
      <c r="L228" s="62"/>
      <c r="M228" s="208"/>
      <c r="N228" s="43"/>
      <c r="O228" s="43"/>
      <c r="P228" s="43"/>
      <c r="Q228" s="43"/>
      <c r="R228" s="43"/>
      <c r="S228" s="43"/>
      <c r="T228" s="79"/>
      <c r="AT228" s="24" t="s">
        <v>145</v>
      </c>
      <c r="AU228" s="24" t="s">
        <v>87</v>
      </c>
    </row>
    <row r="229" spans="2:65" s="11" customFormat="1">
      <c r="B229" s="209"/>
      <c r="C229" s="210"/>
      <c r="D229" s="206" t="s">
        <v>147</v>
      </c>
      <c r="E229" s="211" t="s">
        <v>34</v>
      </c>
      <c r="F229" s="212" t="s">
        <v>313</v>
      </c>
      <c r="G229" s="210"/>
      <c r="H229" s="213">
        <v>48.616</v>
      </c>
      <c r="I229" s="214"/>
      <c r="J229" s="210"/>
      <c r="K229" s="210"/>
      <c r="L229" s="215"/>
      <c r="M229" s="216"/>
      <c r="N229" s="217"/>
      <c r="O229" s="217"/>
      <c r="P229" s="217"/>
      <c r="Q229" s="217"/>
      <c r="R229" s="217"/>
      <c r="S229" s="217"/>
      <c r="T229" s="218"/>
      <c r="AT229" s="219" t="s">
        <v>147</v>
      </c>
      <c r="AU229" s="219" t="s">
        <v>87</v>
      </c>
      <c r="AV229" s="11" t="s">
        <v>87</v>
      </c>
      <c r="AW229" s="11" t="s">
        <v>40</v>
      </c>
      <c r="AX229" s="11" t="s">
        <v>77</v>
      </c>
      <c r="AY229" s="219" t="s">
        <v>136</v>
      </c>
    </row>
    <row r="230" spans="2:65" s="12" customFormat="1">
      <c r="B230" s="220"/>
      <c r="C230" s="221"/>
      <c r="D230" s="206" t="s">
        <v>147</v>
      </c>
      <c r="E230" s="222" t="s">
        <v>34</v>
      </c>
      <c r="F230" s="223" t="s">
        <v>149</v>
      </c>
      <c r="G230" s="221"/>
      <c r="H230" s="224">
        <v>48.616</v>
      </c>
      <c r="I230" s="225"/>
      <c r="J230" s="221"/>
      <c r="K230" s="221"/>
      <c r="L230" s="226"/>
      <c r="M230" s="227"/>
      <c r="N230" s="228"/>
      <c r="O230" s="228"/>
      <c r="P230" s="228"/>
      <c r="Q230" s="228"/>
      <c r="R230" s="228"/>
      <c r="S230" s="228"/>
      <c r="T230" s="229"/>
      <c r="AT230" s="230" t="s">
        <v>147</v>
      </c>
      <c r="AU230" s="230" t="s">
        <v>87</v>
      </c>
      <c r="AV230" s="12" t="s">
        <v>143</v>
      </c>
      <c r="AW230" s="12" t="s">
        <v>40</v>
      </c>
      <c r="AX230" s="12" t="s">
        <v>85</v>
      </c>
      <c r="AY230" s="230" t="s">
        <v>136</v>
      </c>
    </row>
    <row r="231" spans="2:65" s="10" customFormat="1" ht="29.85" customHeight="1">
      <c r="B231" s="178"/>
      <c r="C231" s="179"/>
      <c r="D231" s="180" t="s">
        <v>76</v>
      </c>
      <c r="E231" s="192" t="s">
        <v>87</v>
      </c>
      <c r="F231" s="192" t="s">
        <v>319</v>
      </c>
      <c r="G231" s="179"/>
      <c r="H231" s="179"/>
      <c r="I231" s="182"/>
      <c r="J231" s="193">
        <f>BK231</f>
        <v>73248</v>
      </c>
      <c r="K231" s="179"/>
      <c r="L231" s="184"/>
      <c r="M231" s="185"/>
      <c r="N231" s="186"/>
      <c r="O231" s="186"/>
      <c r="P231" s="187">
        <f>SUM(P232:P244)</f>
        <v>0</v>
      </c>
      <c r="Q231" s="186"/>
      <c r="R231" s="187">
        <f>SUM(R232:R244)</f>
        <v>142.44</v>
      </c>
      <c r="S231" s="186"/>
      <c r="T231" s="188">
        <f>SUM(T232:T244)</f>
        <v>0</v>
      </c>
      <c r="AR231" s="189" t="s">
        <v>85</v>
      </c>
      <c r="AT231" s="190" t="s">
        <v>76</v>
      </c>
      <c r="AU231" s="190" t="s">
        <v>85</v>
      </c>
      <c r="AY231" s="189" t="s">
        <v>136</v>
      </c>
      <c r="BK231" s="191">
        <f>SUM(BK232:BK244)</f>
        <v>73248</v>
      </c>
    </row>
    <row r="232" spans="2:65" s="1" customFormat="1" ht="25.5" customHeight="1">
      <c r="B232" s="42"/>
      <c r="C232" s="194" t="s">
        <v>320</v>
      </c>
      <c r="D232" s="194" t="s">
        <v>138</v>
      </c>
      <c r="E232" s="195" t="s">
        <v>321</v>
      </c>
      <c r="F232" s="196" t="s">
        <v>322</v>
      </c>
      <c r="G232" s="197" t="s">
        <v>141</v>
      </c>
      <c r="H232" s="198">
        <v>300</v>
      </c>
      <c r="I232" s="199">
        <v>77</v>
      </c>
      <c r="J232" s="200">
        <f>ROUND(I232*H232,2)</f>
        <v>23100</v>
      </c>
      <c r="K232" s="196" t="s">
        <v>142</v>
      </c>
      <c r="L232" s="62"/>
      <c r="M232" s="201" t="s">
        <v>34</v>
      </c>
      <c r="N232" s="202" t="s">
        <v>48</v>
      </c>
      <c r="O232" s="43"/>
      <c r="P232" s="203">
        <f>O232*H232</f>
        <v>0</v>
      </c>
      <c r="Q232" s="203">
        <v>0.108</v>
      </c>
      <c r="R232" s="203">
        <f>Q232*H232</f>
        <v>32.4</v>
      </c>
      <c r="S232" s="203">
        <v>0</v>
      </c>
      <c r="T232" s="204">
        <f>S232*H232</f>
        <v>0</v>
      </c>
      <c r="AR232" s="24" t="s">
        <v>143</v>
      </c>
      <c r="AT232" s="24" t="s">
        <v>138</v>
      </c>
      <c r="AU232" s="24" t="s">
        <v>87</v>
      </c>
      <c r="AY232" s="24" t="s">
        <v>136</v>
      </c>
      <c r="BE232" s="205">
        <f>IF(N232="základní",J232,0)</f>
        <v>23100</v>
      </c>
      <c r="BF232" s="205">
        <f>IF(N232="snížená",J232,0)</f>
        <v>0</v>
      </c>
      <c r="BG232" s="205">
        <f>IF(N232="zákl. přenesená",J232,0)</f>
        <v>0</v>
      </c>
      <c r="BH232" s="205">
        <f>IF(N232="sníž. přenesená",J232,0)</f>
        <v>0</v>
      </c>
      <c r="BI232" s="205">
        <f>IF(N232="nulová",J232,0)</f>
        <v>0</v>
      </c>
      <c r="BJ232" s="24" t="s">
        <v>85</v>
      </c>
      <c r="BK232" s="205">
        <f>ROUND(I232*H232,2)</f>
        <v>23100</v>
      </c>
      <c r="BL232" s="24" t="s">
        <v>143</v>
      </c>
      <c r="BM232" s="24" t="s">
        <v>323</v>
      </c>
    </row>
    <row r="233" spans="2:65" s="1" customFormat="1" ht="81">
      <c r="B233" s="42"/>
      <c r="C233" s="64"/>
      <c r="D233" s="206" t="s">
        <v>145</v>
      </c>
      <c r="E233" s="64"/>
      <c r="F233" s="207" t="s">
        <v>324</v>
      </c>
      <c r="G233" s="64"/>
      <c r="H233" s="64"/>
      <c r="I233" s="165"/>
      <c r="J233" s="64"/>
      <c r="K233" s="64"/>
      <c r="L233" s="62"/>
      <c r="M233" s="208"/>
      <c r="N233" s="43"/>
      <c r="O233" s="43"/>
      <c r="P233" s="43"/>
      <c r="Q233" s="43"/>
      <c r="R233" s="43"/>
      <c r="S233" s="43"/>
      <c r="T233" s="79"/>
      <c r="AT233" s="24" t="s">
        <v>145</v>
      </c>
      <c r="AU233" s="24" t="s">
        <v>87</v>
      </c>
    </row>
    <row r="234" spans="2:65" s="13" customFormat="1">
      <c r="B234" s="231"/>
      <c r="C234" s="232"/>
      <c r="D234" s="206" t="s">
        <v>147</v>
      </c>
      <c r="E234" s="233" t="s">
        <v>34</v>
      </c>
      <c r="F234" s="234" t="s">
        <v>325</v>
      </c>
      <c r="G234" s="232"/>
      <c r="H234" s="233" t="s">
        <v>34</v>
      </c>
      <c r="I234" s="235"/>
      <c r="J234" s="232"/>
      <c r="K234" s="232"/>
      <c r="L234" s="236"/>
      <c r="M234" s="237"/>
      <c r="N234" s="238"/>
      <c r="O234" s="238"/>
      <c r="P234" s="238"/>
      <c r="Q234" s="238"/>
      <c r="R234" s="238"/>
      <c r="S234" s="238"/>
      <c r="T234" s="239"/>
      <c r="AT234" s="240" t="s">
        <v>147</v>
      </c>
      <c r="AU234" s="240" t="s">
        <v>87</v>
      </c>
      <c r="AV234" s="13" t="s">
        <v>85</v>
      </c>
      <c r="AW234" s="13" t="s">
        <v>40</v>
      </c>
      <c r="AX234" s="13" t="s">
        <v>77</v>
      </c>
      <c r="AY234" s="240" t="s">
        <v>136</v>
      </c>
    </row>
    <row r="235" spans="2:65" s="11" customFormat="1">
      <c r="B235" s="209"/>
      <c r="C235" s="210"/>
      <c r="D235" s="206" t="s">
        <v>147</v>
      </c>
      <c r="E235" s="211" t="s">
        <v>34</v>
      </c>
      <c r="F235" s="212" t="s">
        <v>326</v>
      </c>
      <c r="G235" s="210"/>
      <c r="H235" s="213">
        <v>300</v>
      </c>
      <c r="I235" s="214"/>
      <c r="J235" s="210"/>
      <c r="K235" s="210"/>
      <c r="L235" s="215"/>
      <c r="M235" s="216"/>
      <c r="N235" s="217"/>
      <c r="O235" s="217"/>
      <c r="P235" s="217"/>
      <c r="Q235" s="217"/>
      <c r="R235" s="217"/>
      <c r="S235" s="217"/>
      <c r="T235" s="218"/>
      <c r="AT235" s="219" t="s">
        <v>147</v>
      </c>
      <c r="AU235" s="219" t="s">
        <v>87</v>
      </c>
      <c r="AV235" s="11" t="s">
        <v>87</v>
      </c>
      <c r="AW235" s="11" t="s">
        <v>40</v>
      </c>
      <c r="AX235" s="11" t="s">
        <v>77</v>
      </c>
      <c r="AY235" s="219" t="s">
        <v>136</v>
      </c>
    </row>
    <row r="236" spans="2:65" s="13" customFormat="1">
      <c r="B236" s="231"/>
      <c r="C236" s="232"/>
      <c r="D236" s="206" t="s">
        <v>147</v>
      </c>
      <c r="E236" s="233" t="s">
        <v>34</v>
      </c>
      <c r="F236" s="234" t="s">
        <v>327</v>
      </c>
      <c r="G236" s="232"/>
      <c r="H236" s="233" t="s">
        <v>34</v>
      </c>
      <c r="I236" s="235"/>
      <c r="J236" s="232"/>
      <c r="K236" s="232"/>
      <c r="L236" s="236"/>
      <c r="M236" s="237"/>
      <c r="N236" s="238"/>
      <c r="O236" s="238"/>
      <c r="P236" s="238"/>
      <c r="Q236" s="238"/>
      <c r="R236" s="238"/>
      <c r="S236" s="238"/>
      <c r="T236" s="239"/>
      <c r="AT236" s="240" t="s">
        <v>147</v>
      </c>
      <c r="AU236" s="240" t="s">
        <v>87</v>
      </c>
      <c r="AV236" s="13" t="s">
        <v>85</v>
      </c>
      <c r="AW236" s="13" t="s">
        <v>40</v>
      </c>
      <c r="AX236" s="13" t="s">
        <v>77</v>
      </c>
      <c r="AY236" s="240" t="s">
        <v>136</v>
      </c>
    </row>
    <row r="237" spans="2:65" s="12" customFormat="1">
      <c r="B237" s="220"/>
      <c r="C237" s="221"/>
      <c r="D237" s="206" t="s">
        <v>147</v>
      </c>
      <c r="E237" s="222" t="s">
        <v>34</v>
      </c>
      <c r="F237" s="223" t="s">
        <v>149</v>
      </c>
      <c r="G237" s="221"/>
      <c r="H237" s="224">
        <v>300</v>
      </c>
      <c r="I237" s="225"/>
      <c r="J237" s="221"/>
      <c r="K237" s="221"/>
      <c r="L237" s="226"/>
      <c r="M237" s="227"/>
      <c r="N237" s="228"/>
      <c r="O237" s="228"/>
      <c r="P237" s="228"/>
      <c r="Q237" s="228"/>
      <c r="R237" s="228"/>
      <c r="S237" s="228"/>
      <c r="T237" s="229"/>
      <c r="AT237" s="230" t="s">
        <v>147</v>
      </c>
      <c r="AU237" s="230" t="s">
        <v>87</v>
      </c>
      <c r="AV237" s="12" t="s">
        <v>143</v>
      </c>
      <c r="AW237" s="12" t="s">
        <v>40</v>
      </c>
      <c r="AX237" s="12" t="s">
        <v>85</v>
      </c>
      <c r="AY237" s="230" t="s">
        <v>136</v>
      </c>
    </row>
    <row r="238" spans="2:65" s="1" customFormat="1" ht="16.5" customHeight="1">
      <c r="B238" s="42"/>
      <c r="C238" s="241" t="s">
        <v>328</v>
      </c>
      <c r="D238" s="241" t="s">
        <v>271</v>
      </c>
      <c r="E238" s="242" t="s">
        <v>329</v>
      </c>
      <c r="F238" s="243" t="s">
        <v>330</v>
      </c>
      <c r="G238" s="244" t="s">
        <v>157</v>
      </c>
      <c r="H238" s="245">
        <v>84</v>
      </c>
      <c r="I238" s="246">
        <v>597</v>
      </c>
      <c r="J238" s="247">
        <f>ROUND(I238*H238,2)</f>
        <v>50148</v>
      </c>
      <c r="K238" s="243" t="s">
        <v>142</v>
      </c>
      <c r="L238" s="248"/>
      <c r="M238" s="249" t="s">
        <v>34</v>
      </c>
      <c r="N238" s="250" t="s">
        <v>48</v>
      </c>
      <c r="O238" s="43"/>
      <c r="P238" s="203">
        <f>O238*H238</f>
        <v>0</v>
      </c>
      <c r="Q238" s="203">
        <v>1.31</v>
      </c>
      <c r="R238" s="203">
        <f>Q238*H238</f>
        <v>110.04</v>
      </c>
      <c r="S238" s="203">
        <v>0</v>
      </c>
      <c r="T238" s="204">
        <f>S238*H238</f>
        <v>0</v>
      </c>
      <c r="AR238" s="24" t="s">
        <v>183</v>
      </c>
      <c r="AT238" s="24" t="s">
        <v>271</v>
      </c>
      <c r="AU238" s="24" t="s">
        <v>87</v>
      </c>
      <c r="AY238" s="24" t="s">
        <v>136</v>
      </c>
      <c r="BE238" s="205">
        <f>IF(N238="základní",J238,0)</f>
        <v>50148</v>
      </c>
      <c r="BF238" s="205">
        <f>IF(N238="snížená",J238,0)</f>
        <v>0</v>
      </c>
      <c r="BG238" s="205">
        <f>IF(N238="zákl. přenesená",J238,0)</f>
        <v>0</v>
      </c>
      <c r="BH238" s="205">
        <f>IF(N238="sníž. přenesená",J238,0)</f>
        <v>0</v>
      </c>
      <c r="BI238" s="205">
        <f>IF(N238="nulová",J238,0)</f>
        <v>0</v>
      </c>
      <c r="BJ238" s="24" t="s">
        <v>85</v>
      </c>
      <c r="BK238" s="205">
        <f>ROUND(I238*H238,2)</f>
        <v>50148</v>
      </c>
      <c r="BL238" s="24" t="s">
        <v>143</v>
      </c>
      <c r="BM238" s="24" t="s">
        <v>331</v>
      </c>
    </row>
    <row r="239" spans="2:65" s="11" customFormat="1">
      <c r="B239" s="209"/>
      <c r="C239" s="210"/>
      <c r="D239" s="206" t="s">
        <v>147</v>
      </c>
      <c r="E239" s="211" t="s">
        <v>34</v>
      </c>
      <c r="F239" s="212" t="s">
        <v>332</v>
      </c>
      <c r="G239" s="210"/>
      <c r="H239" s="213">
        <v>84</v>
      </c>
      <c r="I239" s="214"/>
      <c r="J239" s="210"/>
      <c r="K239" s="210"/>
      <c r="L239" s="215"/>
      <c r="M239" s="216"/>
      <c r="N239" s="217"/>
      <c r="O239" s="217"/>
      <c r="P239" s="217"/>
      <c r="Q239" s="217"/>
      <c r="R239" s="217"/>
      <c r="S239" s="217"/>
      <c r="T239" s="218"/>
      <c r="AT239" s="219" t="s">
        <v>147</v>
      </c>
      <c r="AU239" s="219" t="s">
        <v>87</v>
      </c>
      <c r="AV239" s="11" t="s">
        <v>87</v>
      </c>
      <c r="AW239" s="11" t="s">
        <v>40</v>
      </c>
      <c r="AX239" s="11" t="s">
        <v>77</v>
      </c>
      <c r="AY239" s="219" t="s">
        <v>136</v>
      </c>
    </row>
    <row r="240" spans="2:65" s="13" customFormat="1">
      <c r="B240" s="231"/>
      <c r="C240" s="232"/>
      <c r="D240" s="206" t="s">
        <v>147</v>
      </c>
      <c r="E240" s="233" t="s">
        <v>34</v>
      </c>
      <c r="F240" s="234" t="s">
        <v>325</v>
      </c>
      <c r="G240" s="232"/>
      <c r="H240" s="233" t="s">
        <v>34</v>
      </c>
      <c r="I240" s="235"/>
      <c r="J240" s="232"/>
      <c r="K240" s="232"/>
      <c r="L240" s="236"/>
      <c r="M240" s="237"/>
      <c r="N240" s="238"/>
      <c r="O240" s="238"/>
      <c r="P240" s="238"/>
      <c r="Q240" s="238"/>
      <c r="R240" s="238"/>
      <c r="S240" s="238"/>
      <c r="T240" s="239"/>
      <c r="AT240" s="240" t="s">
        <v>147</v>
      </c>
      <c r="AU240" s="240" t="s">
        <v>87</v>
      </c>
      <c r="AV240" s="13" t="s">
        <v>85</v>
      </c>
      <c r="AW240" s="13" t="s">
        <v>40</v>
      </c>
      <c r="AX240" s="13" t="s">
        <v>77</v>
      </c>
      <c r="AY240" s="240" t="s">
        <v>136</v>
      </c>
    </row>
    <row r="241" spans="2:65" s="13" customFormat="1">
      <c r="B241" s="231"/>
      <c r="C241" s="232"/>
      <c r="D241" s="206" t="s">
        <v>147</v>
      </c>
      <c r="E241" s="233" t="s">
        <v>34</v>
      </c>
      <c r="F241" s="234" t="s">
        <v>327</v>
      </c>
      <c r="G241" s="232"/>
      <c r="H241" s="233" t="s">
        <v>34</v>
      </c>
      <c r="I241" s="235"/>
      <c r="J241" s="232"/>
      <c r="K241" s="232"/>
      <c r="L241" s="236"/>
      <c r="M241" s="237"/>
      <c r="N241" s="238"/>
      <c r="O241" s="238"/>
      <c r="P241" s="238"/>
      <c r="Q241" s="238"/>
      <c r="R241" s="238"/>
      <c r="S241" s="238"/>
      <c r="T241" s="239"/>
      <c r="AT241" s="240" t="s">
        <v>147</v>
      </c>
      <c r="AU241" s="240" t="s">
        <v>87</v>
      </c>
      <c r="AV241" s="13" t="s">
        <v>85</v>
      </c>
      <c r="AW241" s="13" t="s">
        <v>40</v>
      </c>
      <c r="AX241" s="13" t="s">
        <v>77</v>
      </c>
      <c r="AY241" s="240" t="s">
        <v>136</v>
      </c>
    </row>
    <row r="242" spans="2:65" s="13" customFormat="1">
      <c r="B242" s="231"/>
      <c r="C242" s="232"/>
      <c r="D242" s="206" t="s">
        <v>147</v>
      </c>
      <c r="E242" s="233" t="s">
        <v>34</v>
      </c>
      <c r="F242" s="234" t="s">
        <v>333</v>
      </c>
      <c r="G242" s="232"/>
      <c r="H242" s="233" t="s">
        <v>34</v>
      </c>
      <c r="I242" s="235"/>
      <c r="J242" s="232"/>
      <c r="K242" s="232"/>
      <c r="L242" s="236"/>
      <c r="M242" s="237"/>
      <c r="N242" s="238"/>
      <c r="O242" s="238"/>
      <c r="P242" s="238"/>
      <c r="Q242" s="238"/>
      <c r="R242" s="238"/>
      <c r="S242" s="238"/>
      <c r="T242" s="239"/>
      <c r="AT242" s="240" t="s">
        <v>147</v>
      </c>
      <c r="AU242" s="240" t="s">
        <v>87</v>
      </c>
      <c r="AV242" s="13" t="s">
        <v>85</v>
      </c>
      <c r="AW242" s="13" t="s">
        <v>40</v>
      </c>
      <c r="AX242" s="13" t="s">
        <v>77</v>
      </c>
      <c r="AY242" s="240" t="s">
        <v>136</v>
      </c>
    </row>
    <row r="243" spans="2:65" s="13" customFormat="1" ht="27">
      <c r="B243" s="231"/>
      <c r="C243" s="232"/>
      <c r="D243" s="206" t="s">
        <v>147</v>
      </c>
      <c r="E243" s="233" t="s">
        <v>34</v>
      </c>
      <c r="F243" s="234" t="s">
        <v>334</v>
      </c>
      <c r="G243" s="232"/>
      <c r="H243" s="233" t="s">
        <v>34</v>
      </c>
      <c r="I243" s="235"/>
      <c r="J243" s="232"/>
      <c r="K243" s="232"/>
      <c r="L243" s="236"/>
      <c r="M243" s="237"/>
      <c r="N243" s="238"/>
      <c r="O243" s="238"/>
      <c r="P243" s="238"/>
      <c r="Q243" s="238"/>
      <c r="R243" s="238"/>
      <c r="S243" s="238"/>
      <c r="T243" s="239"/>
      <c r="AT243" s="240" t="s">
        <v>147</v>
      </c>
      <c r="AU243" s="240" t="s">
        <v>87</v>
      </c>
      <c r="AV243" s="13" t="s">
        <v>85</v>
      </c>
      <c r="AW243" s="13" t="s">
        <v>40</v>
      </c>
      <c r="AX243" s="13" t="s">
        <v>77</v>
      </c>
      <c r="AY243" s="240" t="s">
        <v>136</v>
      </c>
    </row>
    <row r="244" spans="2:65" s="12" customFormat="1">
      <c r="B244" s="220"/>
      <c r="C244" s="221"/>
      <c r="D244" s="206" t="s">
        <v>147</v>
      </c>
      <c r="E244" s="222" t="s">
        <v>34</v>
      </c>
      <c r="F244" s="223" t="s">
        <v>149</v>
      </c>
      <c r="G244" s="221"/>
      <c r="H244" s="224">
        <v>84</v>
      </c>
      <c r="I244" s="225"/>
      <c r="J244" s="221"/>
      <c r="K244" s="221"/>
      <c r="L244" s="226"/>
      <c r="M244" s="227"/>
      <c r="N244" s="228"/>
      <c r="O244" s="228"/>
      <c r="P244" s="228"/>
      <c r="Q244" s="228"/>
      <c r="R244" s="228"/>
      <c r="S244" s="228"/>
      <c r="T244" s="229"/>
      <c r="AT244" s="230" t="s">
        <v>147</v>
      </c>
      <c r="AU244" s="230" t="s">
        <v>87</v>
      </c>
      <c r="AV244" s="12" t="s">
        <v>143</v>
      </c>
      <c r="AW244" s="12" t="s">
        <v>40</v>
      </c>
      <c r="AX244" s="12" t="s">
        <v>85</v>
      </c>
      <c r="AY244" s="230" t="s">
        <v>136</v>
      </c>
    </row>
    <row r="245" spans="2:65" s="10" customFormat="1" ht="29.85" customHeight="1">
      <c r="B245" s="178"/>
      <c r="C245" s="179"/>
      <c r="D245" s="180" t="s">
        <v>76</v>
      </c>
      <c r="E245" s="192" t="s">
        <v>188</v>
      </c>
      <c r="F245" s="192" t="s">
        <v>335</v>
      </c>
      <c r="G245" s="179"/>
      <c r="H245" s="179"/>
      <c r="I245" s="182"/>
      <c r="J245" s="193">
        <f>BK245</f>
        <v>6164.5300000000007</v>
      </c>
      <c r="K245" s="179"/>
      <c r="L245" s="184"/>
      <c r="M245" s="185"/>
      <c r="N245" s="186"/>
      <c r="O245" s="186"/>
      <c r="P245" s="187">
        <f>SUM(P246:P250)</f>
        <v>0</v>
      </c>
      <c r="Q245" s="186"/>
      <c r="R245" s="187">
        <f>SUM(R246:R250)</f>
        <v>0</v>
      </c>
      <c r="S245" s="186"/>
      <c r="T245" s="188">
        <f>SUM(T246:T250)</f>
        <v>1.0921399999999999</v>
      </c>
      <c r="AR245" s="189" t="s">
        <v>85</v>
      </c>
      <c r="AT245" s="190" t="s">
        <v>76</v>
      </c>
      <c r="AU245" s="190" t="s">
        <v>85</v>
      </c>
      <c r="AY245" s="189" t="s">
        <v>136</v>
      </c>
      <c r="BK245" s="191">
        <f>SUM(BK246:BK250)</f>
        <v>6164.5300000000007</v>
      </c>
    </row>
    <row r="246" spans="2:65" s="1" customFormat="1" ht="25.5" customHeight="1">
      <c r="B246" s="42"/>
      <c r="C246" s="194" t="s">
        <v>336</v>
      </c>
      <c r="D246" s="194" t="s">
        <v>138</v>
      </c>
      <c r="E246" s="195" t="s">
        <v>337</v>
      </c>
      <c r="F246" s="196" t="s">
        <v>338</v>
      </c>
      <c r="G246" s="197" t="s">
        <v>157</v>
      </c>
      <c r="H246" s="198">
        <v>15</v>
      </c>
      <c r="I246" s="199">
        <v>266.45999999999998</v>
      </c>
      <c r="J246" s="200">
        <f>ROUND(I246*H246,2)</f>
        <v>3996.9</v>
      </c>
      <c r="K246" s="196" t="s">
        <v>142</v>
      </c>
      <c r="L246" s="62"/>
      <c r="M246" s="201" t="s">
        <v>34</v>
      </c>
      <c r="N246" s="202" t="s">
        <v>48</v>
      </c>
      <c r="O246" s="43"/>
      <c r="P246" s="203">
        <f>O246*H246</f>
        <v>0</v>
      </c>
      <c r="Q246" s="203">
        <v>0</v>
      </c>
      <c r="R246" s="203">
        <f>Q246*H246</f>
        <v>0</v>
      </c>
      <c r="S246" s="203">
        <v>6.5699999999999995E-2</v>
      </c>
      <c r="T246" s="204">
        <f>S246*H246</f>
        <v>0.98549999999999993</v>
      </c>
      <c r="AR246" s="24" t="s">
        <v>143</v>
      </c>
      <c r="AT246" s="24" t="s">
        <v>138</v>
      </c>
      <c r="AU246" s="24" t="s">
        <v>87</v>
      </c>
      <c r="AY246" s="24" t="s">
        <v>136</v>
      </c>
      <c r="BE246" s="205">
        <f>IF(N246="základní",J246,0)</f>
        <v>3996.9</v>
      </c>
      <c r="BF246" s="205">
        <f>IF(N246="snížená",J246,0)</f>
        <v>0</v>
      </c>
      <c r="BG246" s="205">
        <f>IF(N246="zákl. přenesená",J246,0)</f>
        <v>0</v>
      </c>
      <c r="BH246" s="205">
        <f>IF(N246="sníž. přenesená",J246,0)</f>
        <v>0</v>
      </c>
      <c r="BI246" s="205">
        <f>IF(N246="nulová",J246,0)</f>
        <v>0</v>
      </c>
      <c r="BJ246" s="24" t="s">
        <v>85</v>
      </c>
      <c r="BK246" s="205">
        <f>ROUND(I246*H246,2)</f>
        <v>3996.9</v>
      </c>
      <c r="BL246" s="24" t="s">
        <v>143</v>
      </c>
      <c r="BM246" s="24" t="s">
        <v>339</v>
      </c>
    </row>
    <row r="247" spans="2:65" s="1" customFormat="1" ht="25.5" customHeight="1">
      <c r="B247" s="42"/>
      <c r="C247" s="194" t="s">
        <v>340</v>
      </c>
      <c r="D247" s="194" t="s">
        <v>138</v>
      </c>
      <c r="E247" s="195" t="s">
        <v>341</v>
      </c>
      <c r="F247" s="196" t="s">
        <v>342</v>
      </c>
      <c r="G247" s="197" t="s">
        <v>191</v>
      </c>
      <c r="H247" s="198">
        <v>43</v>
      </c>
      <c r="I247" s="199">
        <v>50.41</v>
      </c>
      <c r="J247" s="200">
        <f>ROUND(I247*H247,2)</f>
        <v>2167.63</v>
      </c>
      <c r="K247" s="196" t="s">
        <v>142</v>
      </c>
      <c r="L247" s="62"/>
      <c r="M247" s="201" t="s">
        <v>34</v>
      </c>
      <c r="N247" s="202" t="s">
        <v>48</v>
      </c>
      <c r="O247" s="43"/>
      <c r="P247" s="203">
        <f>O247*H247</f>
        <v>0</v>
      </c>
      <c r="Q247" s="203">
        <v>0</v>
      </c>
      <c r="R247" s="203">
        <f>Q247*H247</f>
        <v>0</v>
      </c>
      <c r="S247" s="203">
        <v>2.48E-3</v>
      </c>
      <c r="T247" s="204">
        <f>S247*H247</f>
        <v>0.10664</v>
      </c>
      <c r="AR247" s="24" t="s">
        <v>143</v>
      </c>
      <c r="AT247" s="24" t="s">
        <v>138</v>
      </c>
      <c r="AU247" s="24" t="s">
        <v>87</v>
      </c>
      <c r="AY247" s="24" t="s">
        <v>136</v>
      </c>
      <c r="BE247" s="205">
        <f>IF(N247="základní",J247,0)</f>
        <v>2167.63</v>
      </c>
      <c r="BF247" s="205">
        <f>IF(N247="snížená",J247,0)</f>
        <v>0</v>
      </c>
      <c r="BG247" s="205">
        <f>IF(N247="zákl. přenesená",J247,0)</f>
        <v>0</v>
      </c>
      <c r="BH247" s="205">
        <f>IF(N247="sníž. přenesená",J247,0)</f>
        <v>0</v>
      </c>
      <c r="BI247" s="205">
        <f>IF(N247="nulová",J247,0)</f>
        <v>0</v>
      </c>
      <c r="BJ247" s="24" t="s">
        <v>85</v>
      </c>
      <c r="BK247" s="205">
        <f>ROUND(I247*H247,2)</f>
        <v>2167.63</v>
      </c>
      <c r="BL247" s="24" t="s">
        <v>143</v>
      </c>
      <c r="BM247" s="24" t="s">
        <v>343</v>
      </c>
    </row>
    <row r="248" spans="2:65" s="1" customFormat="1" ht="27">
      <c r="B248" s="42"/>
      <c r="C248" s="64"/>
      <c r="D248" s="206" t="s">
        <v>145</v>
      </c>
      <c r="E248" s="64"/>
      <c r="F248" s="207" t="s">
        <v>344</v>
      </c>
      <c r="G248" s="64"/>
      <c r="H248" s="64"/>
      <c r="I248" s="165"/>
      <c r="J248" s="64"/>
      <c r="K248" s="64"/>
      <c r="L248" s="62"/>
      <c r="M248" s="208"/>
      <c r="N248" s="43"/>
      <c r="O248" s="43"/>
      <c r="P248" s="43"/>
      <c r="Q248" s="43"/>
      <c r="R248" s="43"/>
      <c r="S248" s="43"/>
      <c r="T248" s="79"/>
      <c r="AT248" s="24" t="s">
        <v>145</v>
      </c>
      <c r="AU248" s="24" t="s">
        <v>87</v>
      </c>
    </row>
    <row r="249" spans="2:65" s="11" customFormat="1">
      <c r="B249" s="209"/>
      <c r="C249" s="210"/>
      <c r="D249" s="206" t="s">
        <v>147</v>
      </c>
      <c r="E249" s="211" t="s">
        <v>34</v>
      </c>
      <c r="F249" s="212" t="s">
        <v>345</v>
      </c>
      <c r="G249" s="210"/>
      <c r="H249" s="213">
        <v>43</v>
      </c>
      <c r="I249" s="214"/>
      <c r="J249" s="210"/>
      <c r="K249" s="210"/>
      <c r="L249" s="215"/>
      <c r="M249" s="216"/>
      <c r="N249" s="217"/>
      <c r="O249" s="217"/>
      <c r="P249" s="217"/>
      <c r="Q249" s="217"/>
      <c r="R249" s="217"/>
      <c r="S249" s="217"/>
      <c r="T249" s="218"/>
      <c r="AT249" s="219" t="s">
        <v>147</v>
      </c>
      <c r="AU249" s="219" t="s">
        <v>87</v>
      </c>
      <c r="AV249" s="11" t="s">
        <v>87</v>
      </c>
      <c r="AW249" s="11" t="s">
        <v>40</v>
      </c>
      <c r="AX249" s="11" t="s">
        <v>77</v>
      </c>
      <c r="AY249" s="219" t="s">
        <v>136</v>
      </c>
    </row>
    <row r="250" spans="2:65" s="12" customFormat="1">
      <c r="B250" s="220"/>
      <c r="C250" s="221"/>
      <c r="D250" s="206" t="s">
        <v>147</v>
      </c>
      <c r="E250" s="222" t="s">
        <v>34</v>
      </c>
      <c r="F250" s="223" t="s">
        <v>149</v>
      </c>
      <c r="G250" s="221"/>
      <c r="H250" s="224">
        <v>43</v>
      </c>
      <c r="I250" s="225"/>
      <c r="J250" s="221"/>
      <c r="K250" s="221"/>
      <c r="L250" s="226"/>
      <c r="M250" s="227"/>
      <c r="N250" s="228"/>
      <c r="O250" s="228"/>
      <c r="P250" s="228"/>
      <c r="Q250" s="228"/>
      <c r="R250" s="228"/>
      <c r="S250" s="228"/>
      <c r="T250" s="229"/>
      <c r="AT250" s="230" t="s">
        <v>147</v>
      </c>
      <c r="AU250" s="230" t="s">
        <v>87</v>
      </c>
      <c r="AV250" s="12" t="s">
        <v>143</v>
      </c>
      <c r="AW250" s="12" t="s">
        <v>40</v>
      </c>
      <c r="AX250" s="12" t="s">
        <v>85</v>
      </c>
      <c r="AY250" s="230" t="s">
        <v>136</v>
      </c>
    </row>
    <row r="251" spans="2:65" s="10" customFormat="1" ht="29.85" customHeight="1">
      <c r="B251" s="178"/>
      <c r="C251" s="179"/>
      <c r="D251" s="180" t="s">
        <v>76</v>
      </c>
      <c r="E251" s="192" t="s">
        <v>346</v>
      </c>
      <c r="F251" s="192" t="s">
        <v>347</v>
      </c>
      <c r="G251" s="179"/>
      <c r="H251" s="179"/>
      <c r="I251" s="182"/>
      <c r="J251" s="193">
        <f>BK251</f>
        <v>980.33</v>
      </c>
      <c r="K251" s="179"/>
      <c r="L251" s="184"/>
      <c r="M251" s="185"/>
      <c r="N251" s="186"/>
      <c r="O251" s="186"/>
      <c r="P251" s="187">
        <f>SUM(P252:P268)</f>
        <v>0</v>
      </c>
      <c r="Q251" s="186"/>
      <c r="R251" s="187">
        <f>SUM(R252:R268)</f>
        <v>0</v>
      </c>
      <c r="S251" s="186"/>
      <c r="T251" s="188">
        <f>SUM(T252:T268)</f>
        <v>0</v>
      </c>
      <c r="AR251" s="189" t="s">
        <v>85</v>
      </c>
      <c r="AT251" s="190" t="s">
        <v>76</v>
      </c>
      <c r="AU251" s="190" t="s">
        <v>85</v>
      </c>
      <c r="AY251" s="189" t="s">
        <v>136</v>
      </c>
      <c r="BK251" s="191">
        <f>SUM(BK252:BK268)</f>
        <v>980.33</v>
      </c>
    </row>
    <row r="252" spans="2:65" s="1" customFormat="1" ht="25.5" customHeight="1">
      <c r="B252" s="42"/>
      <c r="C252" s="194" t="s">
        <v>348</v>
      </c>
      <c r="D252" s="194" t="s">
        <v>138</v>
      </c>
      <c r="E252" s="195" t="s">
        <v>349</v>
      </c>
      <c r="F252" s="196" t="s">
        <v>350</v>
      </c>
      <c r="G252" s="197" t="s">
        <v>351</v>
      </c>
      <c r="H252" s="198">
        <v>1.0920000000000001</v>
      </c>
      <c r="I252" s="199">
        <v>201.12</v>
      </c>
      <c r="J252" s="200">
        <f>ROUND(I252*H252,2)</f>
        <v>219.62</v>
      </c>
      <c r="K252" s="196" t="s">
        <v>142</v>
      </c>
      <c r="L252" s="62"/>
      <c r="M252" s="201" t="s">
        <v>34</v>
      </c>
      <c r="N252" s="202" t="s">
        <v>48</v>
      </c>
      <c r="O252" s="43"/>
      <c r="P252" s="203">
        <f>O252*H252</f>
        <v>0</v>
      </c>
      <c r="Q252" s="203">
        <v>0</v>
      </c>
      <c r="R252" s="203">
        <f>Q252*H252</f>
        <v>0</v>
      </c>
      <c r="S252" s="203">
        <v>0</v>
      </c>
      <c r="T252" s="204">
        <f>S252*H252</f>
        <v>0</v>
      </c>
      <c r="AR252" s="24" t="s">
        <v>143</v>
      </c>
      <c r="AT252" s="24" t="s">
        <v>138</v>
      </c>
      <c r="AU252" s="24" t="s">
        <v>87</v>
      </c>
      <c r="AY252" s="24" t="s">
        <v>136</v>
      </c>
      <c r="BE252" s="205">
        <f>IF(N252="základní",J252,0)</f>
        <v>219.62</v>
      </c>
      <c r="BF252" s="205">
        <f>IF(N252="snížená",J252,0)</f>
        <v>0</v>
      </c>
      <c r="BG252" s="205">
        <f>IF(N252="zákl. přenesená",J252,0)</f>
        <v>0</v>
      </c>
      <c r="BH252" s="205">
        <f>IF(N252="sníž. přenesená",J252,0)</f>
        <v>0</v>
      </c>
      <c r="BI252" s="205">
        <f>IF(N252="nulová",J252,0)</f>
        <v>0</v>
      </c>
      <c r="BJ252" s="24" t="s">
        <v>85</v>
      </c>
      <c r="BK252" s="205">
        <f>ROUND(I252*H252,2)</f>
        <v>219.62</v>
      </c>
      <c r="BL252" s="24" t="s">
        <v>143</v>
      </c>
      <c r="BM252" s="24" t="s">
        <v>352</v>
      </c>
    </row>
    <row r="253" spans="2:65" s="1" customFormat="1" ht="81">
      <c r="B253" s="42"/>
      <c r="C253" s="64"/>
      <c r="D253" s="206" t="s">
        <v>145</v>
      </c>
      <c r="E253" s="64"/>
      <c r="F253" s="207" t="s">
        <v>353</v>
      </c>
      <c r="G253" s="64"/>
      <c r="H253" s="64"/>
      <c r="I253" s="165"/>
      <c r="J253" s="64"/>
      <c r="K253" s="64"/>
      <c r="L253" s="62"/>
      <c r="M253" s="208"/>
      <c r="N253" s="43"/>
      <c r="O253" s="43"/>
      <c r="P253" s="43"/>
      <c r="Q253" s="43"/>
      <c r="R253" s="43"/>
      <c r="S253" s="43"/>
      <c r="T253" s="79"/>
      <c r="AT253" s="24" t="s">
        <v>145</v>
      </c>
      <c r="AU253" s="24" t="s">
        <v>87</v>
      </c>
    </row>
    <row r="254" spans="2:65" s="11" customFormat="1">
      <c r="B254" s="209"/>
      <c r="C254" s="210"/>
      <c r="D254" s="206" t="s">
        <v>147</v>
      </c>
      <c r="E254" s="211" t="s">
        <v>34</v>
      </c>
      <c r="F254" s="212" t="s">
        <v>354</v>
      </c>
      <c r="G254" s="210"/>
      <c r="H254" s="213">
        <v>1.0920000000000001</v>
      </c>
      <c r="I254" s="214"/>
      <c r="J254" s="210"/>
      <c r="K254" s="210"/>
      <c r="L254" s="215"/>
      <c r="M254" s="216"/>
      <c r="N254" s="217"/>
      <c r="O254" s="217"/>
      <c r="P254" s="217"/>
      <c r="Q254" s="217"/>
      <c r="R254" s="217"/>
      <c r="S254" s="217"/>
      <c r="T254" s="218"/>
      <c r="AT254" s="219" t="s">
        <v>147</v>
      </c>
      <c r="AU254" s="219" t="s">
        <v>87</v>
      </c>
      <c r="AV254" s="11" t="s">
        <v>87</v>
      </c>
      <c r="AW254" s="11" t="s">
        <v>40</v>
      </c>
      <c r="AX254" s="11" t="s">
        <v>77</v>
      </c>
      <c r="AY254" s="219" t="s">
        <v>136</v>
      </c>
    </row>
    <row r="255" spans="2:65" s="12" customFormat="1">
      <c r="B255" s="220"/>
      <c r="C255" s="221"/>
      <c r="D255" s="206" t="s">
        <v>147</v>
      </c>
      <c r="E255" s="222" t="s">
        <v>34</v>
      </c>
      <c r="F255" s="223" t="s">
        <v>149</v>
      </c>
      <c r="G255" s="221"/>
      <c r="H255" s="224">
        <v>1.0920000000000001</v>
      </c>
      <c r="I255" s="225"/>
      <c r="J255" s="221"/>
      <c r="K255" s="221"/>
      <c r="L255" s="226"/>
      <c r="M255" s="227"/>
      <c r="N255" s="228"/>
      <c r="O255" s="228"/>
      <c r="P255" s="228"/>
      <c r="Q255" s="228"/>
      <c r="R255" s="228"/>
      <c r="S255" s="228"/>
      <c r="T255" s="229"/>
      <c r="AT255" s="230" t="s">
        <v>147</v>
      </c>
      <c r="AU255" s="230" t="s">
        <v>87</v>
      </c>
      <c r="AV255" s="12" t="s">
        <v>143</v>
      </c>
      <c r="AW255" s="12" t="s">
        <v>40</v>
      </c>
      <c r="AX255" s="12" t="s">
        <v>85</v>
      </c>
      <c r="AY255" s="230" t="s">
        <v>136</v>
      </c>
    </row>
    <row r="256" spans="2:65" s="1" customFormat="1" ht="25.5" customHeight="1">
      <c r="B256" s="42"/>
      <c r="C256" s="194" t="s">
        <v>355</v>
      </c>
      <c r="D256" s="194" t="s">
        <v>138</v>
      </c>
      <c r="E256" s="195" t="s">
        <v>356</v>
      </c>
      <c r="F256" s="196" t="s">
        <v>357</v>
      </c>
      <c r="G256" s="197" t="s">
        <v>351</v>
      </c>
      <c r="H256" s="198">
        <v>1.6379999999999999</v>
      </c>
      <c r="I256" s="199">
        <v>8.74</v>
      </c>
      <c r="J256" s="200">
        <f>ROUND(I256*H256,2)</f>
        <v>14.32</v>
      </c>
      <c r="K256" s="196" t="s">
        <v>142</v>
      </c>
      <c r="L256" s="62"/>
      <c r="M256" s="201" t="s">
        <v>34</v>
      </c>
      <c r="N256" s="202" t="s">
        <v>48</v>
      </c>
      <c r="O256" s="43"/>
      <c r="P256" s="203">
        <f>O256*H256</f>
        <v>0</v>
      </c>
      <c r="Q256" s="203">
        <v>0</v>
      </c>
      <c r="R256" s="203">
        <f>Q256*H256</f>
        <v>0</v>
      </c>
      <c r="S256" s="203">
        <v>0</v>
      </c>
      <c r="T256" s="204">
        <f>S256*H256</f>
        <v>0</v>
      </c>
      <c r="AR256" s="24" t="s">
        <v>143</v>
      </c>
      <c r="AT256" s="24" t="s">
        <v>138</v>
      </c>
      <c r="AU256" s="24" t="s">
        <v>87</v>
      </c>
      <c r="AY256" s="24" t="s">
        <v>136</v>
      </c>
      <c r="BE256" s="205">
        <f>IF(N256="základní",J256,0)</f>
        <v>14.32</v>
      </c>
      <c r="BF256" s="205">
        <f>IF(N256="snížená",J256,0)</f>
        <v>0</v>
      </c>
      <c r="BG256" s="205">
        <f>IF(N256="zákl. přenesená",J256,0)</f>
        <v>0</v>
      </c>
      <c r="BH256" s="205">
        <f>IF(N256="sníž. přenesená",J256,0)</f>
        <v>0</v>
      </c>
      <c r="BI256" s="205">
        <f>IF(N256="nulová",J256,0)</f>
        <v>0</v>
      </c>
      <c r="BJ256" s="24" t="s">
        <v>85</v>
      </c>
      <c r="BK256" s="205">
        <f>ROUND(I256*H256,2)</f>
        <v>14.32</v>
      </c>
      <c r="BL256" s="24" t="s">
        <v>143</v>
      </c>
      <c r="BM256" s="24" t="s">
        <v>358</v>
      </c>
    </row>
    <row r="257" spans="2:65" s="1" customFormat="1" ht="81">
      <c r="B257" s="42"/>
      <c r="C257" s="64"/>
      <c r="D257" s="206" t="s">
        <v>145</v>
      </c>
      <c r="E257" s="64"/>
      <c r="F257" s="207" t="s">
        <v>353</v>
      </c>
      <c r="G257" s="64"/>
      <c r="H257" s="64"/>
      <c r="I257" s="165"/>
      <c r="J257" s="64"/>
      <c r="K257" s="64"/>
      <c r="L257" s="62"/>
      <c r="M257" s="208"/>
      <c r="N257" s="43"/>
      <c r="O257" s="43"/>
      <c r="P257" s="43"/>
      <c r="Q257" s="43"/>
      <c r="R257" s="43"/>
      <c r="S257" s="43"/>
      <c r="T257" s="79"/>
      <c r="AT257" s="24" t="s">
        <v>145</v>
      </c>
      <c r="AU257" s="24" t="s">
        <v>87</v>
      </c>
    </row>
    <row r="258" spans="2:65" s="11" customFormat="1">
      <c r="B258" s="209"/>
      <c r="C258" s="210"/>
      <c r="D258" s="206" t="s">
        <v>147</v>
      </c>
      <c r="E258" s="211" t="s">
        <v>34</v>
      </c>
      <c r="F258" s="212" t="s">
        <v>359</v>
      </c>
      <c r="G258" s="210"/>
      <c r="H258" s="213">
        <v>1.6379999999999999</v>
      </c>
      <c r="I258" s="214"/>
      <c r="J258" s="210"/>
      <c r="K258" s="210"/>
      <c r="L258" s="215"/>
      <c r="M258" s="216"/>
      <c r="N258" s="217"/>
      <c r="O258" s="217"/>
      <c r="P258" s="217"/>
      <c r="Q258" s="217"/>
      <c r="R258" s="217"/>
      <c r="S258" s="217"/>
      <c r="T258" s="218"/>
      <c r="AT258" s="219" t="s">
        <v>147</v>
      </c>
      <c r="AU258" s="219" t="s">
        <v>87</v>
      </c>
      <c r="AV258" s="11" t="s">
        <v>87</v>
      </c>
      <c r="AW258" s="11" t="s">
        <v>40</v>
      </c>
      <c r="AX258" s="11" t="s">
        <v>77</v>
      </c>
      <c r="AY258" s="219" t="s">
        <v>136</v>
      </c>
    </row>
    <row r="259" spans="2:65" s="12" customFormat="1">
      <c r="B259" s="220"/>
      <c r="C259" s="221"/>
      <c r="D259" s="206" t="s">
        <v>147</v>
      </c>
      <c r="E259" s="222" t="s">
        <v>34</v>
      </c>
      <c r="F259" s="223" t="s">
        <v>149</v>
      </c>
      <c r="G259" s="221"/>
      <c r="H259" s="224">
        <v>1.6379999999999999</v>
      </c>
      <c r="I259" s="225"/>
      <c r="J259" s="221"/>
      <c r="K259" s="221"/>
      <c r="L259" s="226"/>
      <c r="M259" s="227"/>
      <c r="N259" s="228"/>
      <c r="O259" s="228"/>
      <c r="P259" s="228"/>
      <c r="Q259" s="228"/>
      <c r="R259" s="228"/>
      <c r="S259" s="228"/>
      <c r="T259" s="229"/>
      <c r="AT259" s="230" t="s">
        <v>147</v>
      </c>
      <c r="AU259" s="230" t="s">
        <v>87</v>
      </c>
      <c r="AV259" s="12" t="s">
        <v>143</v>
      </c>
      <c r="AW259" s="12" t="s">
        <v>40</v>
      </c>
      <c r="AX259" s="12" t="s">
        <v>85</v>
      </c>
      <c r="AY259" s="230" t="s">
        <v>136</v>
      </c>
    </row>
    <row r="260" spans="2:65" s="1" customFormat="1" ht="25.5" customHeight="1">
      <c r="B260" s="42"/>
      <c r="C260" s="194" t="s">
        <v>360</v>
      </c>
      <c r="D260" s="194" t="s">
        <v>138</v>
      </c>
      <c r="E260" s="195" t="s">
        <v>361</v>
      </c>
      <c r="F260" s="196" t="s">
        <v>362</v>
      </c>
      <c r="G260" s="197" t="s">
        <v>351</v>
      </c>
      <c r="H260" s="198">
        <v>3</v>
      </c>
      <c r="I260" s="199">
        <v>180</v>
      </c>
      <c r="J260" s="200">
        <f>ROUND(I260*H260,2)</f>
        <v>540</v>
      </c>
      <c r="K260" s="196" t="s">
        <v>142</v>
      </c>
      <c r="L260" s="62"/>
      <c r="M260" s="201" t="s">
        <v>34</v>
      </c>
      <c r="N260" s="202" t="s">
        <v>48</v>
      </c>
      <c r="O260" s="43"/>
      <c r="P260" s="203">
        <f>O260*H260</f>
        <v>0</v>
      </c>
      <c r="Q260" s="203">
        <v>0</v>
      </c>
      <c r="R260" s="203">
        <f>Q260*H260</f>
        <v>0</v>
      </c>
      <c r="S260" s="203">
        <v>0</v>
      </c>
      <c r="T260" s="204">
        <f>S260*H260</f>
        <v>0</v>
      </c>
      <c r="AR260" s="24" t="s">
        <v>143</v>
      </c>
      <c r="AT260" s="24" t="s">
        <v>138</v>
      </c>
      <c r="AU260" s="24" t="s">
        <v>87</v>
      </c>
      <c r="AY260" s="24" t="s">
        <v>136</v>
      </c>
      <c r="BE260" s="205">
        <f>IF(N260="základní",J260,0)</f>
        <v>540</v>
      </c>
      <c r="BF260" s="205">
        <f>IF(N260="snížená",J260,0)</f>
        <v>0</v>
      </c>
      <c r="BG260" s="205">
        <f>IF(N260="zákl. přenesená",J260,0)</f>
        <v>0</v>
      </c>
      <c r="BH260" s="205">
        <f>IF(N260="sníž. přenesená",J260,0)</f>
        <v>0</v>
      </c>
      <c r="BI260" s="205">
        <f>IF(N260="nulová",J260,0)</f>
        <v>0</v>
      </c>
      <c r="BJ260" s="24" t="s">
        <v>85</v>
      </c>
      <c r="BK260" s="205">
        <f>ROUND(I260*H260,2)</f>
        <v>540</v>
      </c>
      <c r="BL260" s="24" t="s">
        <v>143</v>
      </c>
      <c r="BM260" s="24" t="s">
        <v>363</v>
      </c>
    </row>
    <row r="261" spans="2:65" s="1" customFormat="1" ht="81">
      <c r="B261" s="42"/>
      <c r="C261" s="64"/>
      <c r="D261" s="206" t="s">
        <v>145</v>
      </c>
      <c r="E261" s="64"/>
      <c r="F261" s="207" t="s">
        <v>364</v>
      </c>
      <c r="G261" s="64"/>
      <c r="H261" s="64"/>
      <c r="I261" s="165"/>
      <c r="J261" s="64"/>
      <c r="K261" s="64"/>
      <c r="L261" s="62"/>
      <c r="M261" s="208"/>
      <c r="N261" s="43"/>
      <c r="O261" s="43"/>
      <c r="P261" s="43"/>
      <c r="Q261" s="43"/>
      <c r="R261" s="43"/>
      <c r="S261" s="43"/>
      <c r="T261" s="79"/>
      <c r="AT261" s="24" t="s">
        <v>145</v>
      </c>
      <c r="AU261" s="24" t="s">
        <v>87</v>
      </c>
    </row>
    <row r="262" spans="2:65" s="13" customFormat="1">
      <c r="B262" s="231"/>
      <c r="C262" s="232"/>
      <c r="D262" s="206" t="s">
        <v>147</v>
      </c>
      <c r="E262" s="233" t="s">
        <v>34</v>
      </c>
      <c r="F262" s="234" t="s">
        <v>365</v>
      </c>
      <c r="G262" s="232"/>
      <c r="H262" s="233" t="s">
        <v>34</v>
      </c>
      <c r="I262" s="235"/>
      <c r="J262" s="232"/>
      <c r="K262" s="232"/>
      <c r="L262" s="236"/>
      <c r="M262" s="237"/>
      <c r="N262" s="238"/>
      <c r="O262" s="238"/>
      <c r="P262" s="238"/>
      <c r="Q262" s="238"/>
      <c r="R262" s="238"/>
      <c r="S262" s="238"/>
      <c r="T262" s="239"/>
      <c r="AT262" s="240" t="s">
        <v>147</v>
      </c>
      <c r="AU262" s="240" t="s">
        <v>87</v>
      </c>
      <c r="AV262" s="13" t="s">
        <v>85</v>
      </c>
      <c r="AW262" s="13" t="s">
        <v>40</v>
      </c>
      <c r="AX262" s="13" t="s">
        <v>77</v>
      </c>
      <c r="AY262" s="240" t="s">
        <v>136</v>
      </c>
    </row>
    <row r="263" spans="2:65" s="11" customFormat="1">
      <c r="B263" s="209"/>
      <c r="C263" s="210"/>
      <c r="D263" s="206" t="s">
        <v>147</v>
      </c>
      <c r="E263" s="211" t="s">
        <v>34</v>
      </c>
      <c r="F263" s="212" t="s">
        <v>366</v>
      </c>
      <c r="G263" s="210"/>
      <c r="H263" s="213">
        <v>3</v>
      </c>
      <c r="I263" s="214"/>
      <c r="J263" s="210"/>
      <c r="K263" s="210"/>
      <c r="L263" s="215"/>
      <c r="M263" s="216"/>
      <c r="N263" s="217"/>
      <c r="O263" s="217"/>
      <c r="P263" s="217"/>
      <c r="Q263" s="217"/>
      <c r="R263" s="217"/>
      <c r="S263" s="217"/>
      <c r="T263" s="218"/>
      <c r="AT263" s="219" t="s">
        <v>147</v>
      </c>
      <c r="AU263" s="219" t="s">
        <v>87</v>
      </c>
      <c r="AV263" s="11" t="s">
        <v>87</v>
      </c>
      <c r="AW263" s="11" t="s">
        <v>40</v>
      </c>
      <c r="AX263" s="11" t="s">
        <v>77</v>
      </c>
      <c r="AY263" s="219" t="s">
        <v>136</v>
      </c>
    </row>
    <row r="264" spans="2:65" s="12" customFormat="1">
      <c r="B264" s="220"/>
      <c r="C264" s="221"/>
      <c r="D264" s="206" t="s">
        <v>147</v>
      </c>
      <c r="E264" s="222" t="s">
        <v>34</v>
      </c>
      <c r="F264" s="223" t="s">
        <v>149</v>
      </c>
      <c r="G264" s="221"/>
      <c r="H264" s="224">
        <v>3</v>
      </c>
      <c r="I264" s="225"/>
      <c r="J264" s="221"/>
      <c r="K264" s="221"/>
      <c r="L264" s="226"/>
      <c r="M264" s="227"/>
      <c r="N264" s="228"/>
      <c r="O264" s="228"/>
      <c r="P264" s="228"/>
      <c r="Q264" s="228"/>
      <c r="R264" s="228"/>
      <c r="S264" s="228"/>
      <c r="T264" s="229"/>
      <c r="AT264" s="230" t="s">
        <v>147</v>
      </c>
      <c r="AU264" s="230" t="s">
        <v>87</v>
      </c>
      <c r="AV264" s="12" t="s">
        <v>143</v>
      </c>
      <c r="AW264" s="12" t="s">
        <v>40</v>
      </c>
      <c r="AX264" s="12" t="s">
        <v>85</v>
      </c>
      <c r="AY264" s="230" t="s">
        <v>136</v>
      </c>
    </row>
    <row r="265" spans="2:65" s="1" customFormat="1" ht="38.25" customHeight="1">
      <c r="B265" s="42"/>
      <c r="C265" s="194" t="s">
        <v>367</v>
      </c>
      <c r="D265" s="194" t="s">
        <v>138</v>
      </c>
      <c r="E265" s="195" t="s">
        <v>368</v>
      </c>
      <c r="F265" s="196" t="s">
        <v>369</v>
      </c>
      <c r="G265" s="197" t="s">
        <v>351</v>
      </c>
      <c r="H265" s="198">
        <v>1.0920000000000001</v>
      </c>
      <c r="I265" s="199">
        <v>189</v>
      </c>
      <c r="J265" s="200">
        <f>ROUND(I265*H265,2)</f>
        <v>206.39</v>
      </c>
      <c r="K265" s="196" t="s">
        <v>142</v>
      </c>
      <c r="L265" s="62"/>
      <c r="M265" s="201" t="s">
        <v>34</v>
      </c>
      <c r="N265" s="202" t="s">
        <v>48</v>
      </c>
      <c r="O265" s="43"/>
      <c r="P265" s="203">
        <f>O265*H265</f>
        <v>0</v>
      </c>
      <c r="Q265" s="203">
        <v>0</v>
      </c>
      <c r="R265" s="203">
        <f>Q265*H265</f>
        <v>0</v>
      </c>
      <c r="S265" s="203">
        <v>0</v>
      </c>
      <c r="T265" s="204">
        <f>S265*H265</f>
        <v>0</v>
      </c>
      <c r="AR265" s="24" t="s">
        <v>143</v>
      </c>
      <c r="AT265" s="24" t="s">
        <v>138</v>
      </c>
      <c r="AU265" s="24" t="s">
        <v>87</v>
      </c>
      <c r="AY265" s="24" t="s">
        <v>136</v>
      </c>
      <c r="BE265" s="205">
        <f>IF(N265="základní",J265,0)</f>
        <v>206.39</v>
      </c>
      <c r="BF265" s="205">
        <f>IF(N265="snížená",J265,0)</f>
        <v>0</v>
      </c>
      <c r="BG265" s="205">
        <f>IF(N265="zákl. přenesená",J265,0)</f>
        <v>0</v>
      </c>
      <c r="BH265" s="205">
        <f>IF(N265="sníž. přenesená",J265,0)</f>
        <v>0</v>
      </c>
      <c r="BI265" s="205">
        <f>IF(N265="nulová",J265,0)</f>
        <v>0</v>
      </c>
      <c r="BJ265" s="24" t="s">
        <v>85</v>
      </c>
      <c r="BK265" s="205">
        <f>ROUND(I265*H265,2)</f>
        <v>206.39</v>
      </c>
      <c r="BL265" s="24" t="s">
        <v>143</v>
      </c>
      <c r="BM265" s="24" t="s">
        <v>370</v>
      </c>
    </row>
    <row r="266" spans="2:65" s="1" customFormat="1" ht="81">
      <c r="B266" s="42"/>
      <c r="C266" s="64"/>
      <c r="D266" s="206" t="s">
        <v>145</v>
      </c>
      <c r="E266" s="64"/>
      <c r="F266" s="207" t="s">
        <v>364</v>
      </c>
      <c r="G266" s="64"/>
      <c r="H266" s="64"/>
      <c r="I266" s="165"/>
      <c r="J266" s="64"/>
      <c r="K266" s="64"/>
      <c r="L266" s="62"/>
      <c r="M266" s="208"/>
      <c r="N266" s="43"/>
      <c r="O266" s="43"/>
      <c r="P266" s="43"/>
      <c r="Q266" s="43"/>
      <c r="R266" s="43"/>
      <c r="S266" s="43"/>
      <c r="T266" s="79"/>
      <c r="AT266" s="24" t="s">
        <v>145</v>
      </c>
      <c r="AU266" s="24" t="s">
        <v>87</v>
      </c>
    </row>
    <row r="267" spans="2:65" s="11" customFormat="1">
      <c r="B267" s="209"/>
      <c r="C267" s="210"/>
      <c r="D267" s="206" t="s">
        <v>147</v>
      </c>
      <c r="E267" s="211" t="s">
        <v>34</v>
      </c>
      <c r="F267" s="212" t="s">
        <v>354</v>
      </c>
      <c r="G267" s="210"/>
      <c r="H267" s="213">
        <v>1.0920000000000001</v>
      </c>
      <c r="I267" s="214"/>
      <c r="J267" s="210"/>
      <c r="K267" s="210"/>
      <c r="L267" s="215"/>
      <c r="M267" s="216"/>
      <c r="N267" s="217"/>
      <c r="O267" s="217"/>
      <c r="P267" s="217"/>
      <c r="Q267" s="217"/>
      <c r="R267" s="217"/>
      <c r="S267" s="217"/>
      <c r="T267" s="218"/>
      <c r="AT267" s="219" t="s">
        <v>147</v>
      </c>
      <c r="AU267" s="219" t="s">
        <v>87</v>
      </c>
      <c r="AV267" s="11" t="s">
        <v>87</v>
      </c>
      <c r="AW267" s="11" t="s">
        <v>40</v>
      </c>
      <c r="AX267" s="11" t="s">
        <v>77</v>
      </c>
      <c r="AY267" s="219" t="s">
        <v>136</v>
      </c>
    </row>
    <row r="268" spans="2:65" s="12" customFormat="1">
      <c r="B268" s="220"/>
      <c r="C268" s="221"/>
      <c r="D268" s="206" t="s">
        <v>147</v>
      </c>
      <c r="E268" s="222" t="s">
        <v>34</v>
      </c>
      <c r="F268" s="223" t="s">
        <v>149</v>
      </c>
      <c r="G268" s="221"/>
      <c r="H268" s="224">
        <v>1.0920000000000001</v>
      </c>
      <c r="I268" s="225"/>
      <c r="J268" s="221"/>
      <c r="K268" s="221"/>
      <c r="L268" s="226"/>
      <c r="M268" s="227"/>
      <c r="N268" s="228"/>
      <c r="O268" s="228"/>
      <c r="P268" s="228"/>
      <c r="Q268" s="228"/>
      <c r="R268" s="228"/>
      <c r="S268" s="228"/>
      <c r="T268" s="229"/>
      <c r="AT268" s="230" t="s">
        <v>147</v>
      </c>
      <c r="AU268" s="230" t="s">
        <v>87</v>
      </c>
      <c r="AV268" s="12" t="s">
        <v>143</v>
      </c>
      <c r="AW268" s="12" t="s">
        <v>40</v>
      </c>
      <c r="AX268" s="12" t="s">
        <v>85</v>
      </c>
      <c r="AY268" s="230" t="s">
        <v>136</v>
      </c>
    </row>
    <row r="269" spans="2:65" s="10" customFormat="1" ht="29.85" customHeight="1">
      <c r="B269" s="178"/>
      <c r="C269" s="179"/>
      <c r="D269" s="180" t="s">
        <v>76</v>
      </c>
      <c r="E269" s="192" t="s">
        <v>371</v>
      </c>
      <c r="F269" s="192" t="s">
        <v>372</v>
      </c>
      <c r="G269" s="179"/>
      <c r="H269" s="179"/>
      <c r="I269" s="182"/>
      <c r="J269" s="193">
        <f>BK269</f>
        <v>11353</v>
      </c>
      <c r="K269" s="179"/>
      <c r="L269" s="184"/>
      <c r="M269" s="185"/>
      <c r="N269" s="186"/>
      <c r="O269" s="186"/>
      <c r="P269" s="187">
        <f>SUM(P270:P271)</f>
        <v>0</v>
      </c>
      <c r="Q269" s="186"/>
      <c r="R269" s="187">
        <f>SUM(R270:R271)</f>
        <v>0</v>
      </c>
      <c r="S269" s="186"/>
      <c r="T269" s="188">
        <f>SUM(T270:T271)</f>
        <v>0</v>
      </c>
      <c r="AR269" s="189" t="s">
        <v>85</v>
      </c>
      <c r="AT269" s="190" t="s">
        <v>76</v>
      </c>
      <c r="AU269" s="190" t="s">
        <v>85</v>
      </c>
      <c r="AY269" s="189" t="s">
        <v>136</v>
      </c>
      <c r="BK269" s="191">
        <f>SUM(BK270:BK271)</f>
        <v>11353</v>
      </c>
    </row>
    <row r="270" spans="2:65" s="1" customFormat="1" ht="16.5" customHeight="1">
      <c r="B270" s="42"/>
      <c r="C270" s="194" t="s">
        <v>373</v>
      </c>
      <c r="D270" s="194" t="s">
        <v>138</v>
      </c>
      <c r="E270" s="195" t="s">
        <v>374</v>
      </c>
      <c r="F270" s="196" t="s">
        <v>375</v>
      </c>
      <c r="G270" s="197" t="s">
        <v>351</v>
      </c>
      <c r="H270" s="198">
        <v>147.999</v>
      </c>
      <c r="I270" s="199">
        <v>76.709999999999994</v>
      </c>
      <c r="J270" s="200">
        <f>ROUND(I270*H270,2)</f>
        <v>11353</v>
      </c>
      <c r="K270" s="196" t="s">
        <v>142</v>
      </c>
      <c r="L270" s="62"/>
      <c r="M270" s="201" t="s">
        <v>34</v>
      </c>
      <c r="N270" s="202" t="s">
        <v>48</v>
      </c>
      <c r="O270" s="43"/>
      <c r="P270" s="203">
        <f>O270*H270</f>
        <v>0</v>
      </c>
      <c r="Q270" s="203">
        <v>0</v>
      </c>
      <c r="R270" s="203">
        <f>Q270*H270</f>
        <v>0</v>
      </c>
      <c r="S270" s="203">
        <v>0</v>
      </c>
      <c r="T270" s="204">
        <f>S270*H270</f>
        <v>0</v>
      </c>
      <c r="AR270" s="24" t="s">
        <v>143</v>
      </c>
      <c r="AT270" s="24" t="s">
        <v>138</v>
      </c>
      <c r="AU270" s="24" t="s">
        <v>87</v>
      </c>
      <c r="AY270" s="24" t="s">
        <v>136</v>
      </c>
      <c r="BE270" s="205">
        <f>IF(N270="základní",J270,0)</f>
        <v>11353</v>
      </c>
      <c r="BF270" s="205">
        <f>IF(N270="snížená",J270,0)</f>
        <v>0</v>
      </c>
      <c r="BG270" s="205">
        <f>IF(N270="zákl. přenesená",J270,0)</f>
        <v>0</v>
      </c>
      <c r="BH270" s="205">
        <f>IF(N270="sníž. přenesená",J270,0)</f>
        <v>0</v>
      </c>
      <c r="BI270" s="205">
        <f>IF(N270="nulová",J270,0)</f>
        <v>0</v>
      </c>
      <c r="BJ270" s="24" t="s">
        <v>85</v>
      </c>
      <c r="BK270" s="205">
        <f>ROUND(I270*H270,2)</f>
        <v>11353</v>
      </c>
      <c r="BL270" s="24" t="s">
        <v>143</v>
      </c>
      <c r="BM270" s="24" t="s">
        <v>376</v>
      </c>
    </row>
    <row r="271" spans="2:65" s="1" customFormat="1" ht="27">
      <c r="B271" s="42"/>
      <c r="C271" s="64"/>
      <c r="D271" s="206" t="s">
        <v>145</v>
      </c>
      <c r="E271" s="64"/>
      <c r="F271" s="207" t="s">
        <v>377</v>
      </c>
      <c r="G271" s="64"/>
      <c r="H271" s="64"/>
      <c r="I271" s="165"/>
      <c r="J271" s="64"/>
      <c r="K271" s="64"/>
      <c r="L271" s="62"/>
      <c r="M271" s="251"/>
      <c r="N271" s="252"/>
      <c r="O271" s="252"/>
      <c r="P271" s="252"/>
      <c r="Q271" s="252"/>
      <c r="R271" s="252"/>
      <c r="S271" s="252"/>
      <c r="T271" s="253"/>
      <c r="AT271" s="24" t="s">
        <v>145</v>
      </c>
      <c r="AU271" s="24" t="s">
        <v>87</v>
      </c>
    </row>
    <row r="272" spans="2:65" s="1" customFormat="1" ht="6.95" customHeight="1">
      <c r="B272" s="57"/>
      <c r="C272" s="58"/>
      <c r="D272" s="58"/>
      <c r="E272" s="58"/>
      <c r="F272" s="58"/>
      <c r="G272" s="58"/>
      <c r="H272" s="58"/>
      <c r="I272" s="141"/>
      <c r="J272" s="58"/>
      <c r="K272" s="58"/>
      <c r="L272" s="62"/>
    </row>
  </sheetData>
  <sheetProtection algorithmName="SHA-512" hashValue="quRtBojSXlmsPj2Gj9piW80/GQ/VrEcLU3piJ1WzNjWk1SMIzNtA8iQMvvdCUc90EDCpiALsABrnwqotb3pZ6A==" saltValue="l382MBmiVPRYXWtp1B0pe+l6SSrNvHUI519yT2imI6uTmhNI9h58kutnydO9L3i6kPhwT7gC1xhxUQKkv3xmnw==" spinCount="100000" sheet="1" objects="1" scenarios="1" formatColumns="0" formatRows="0" autoFilter="0"/>
  <autoFilter ref="C81:K271" xr:uid="{00000000-0009-0000-0000-000001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100-000000000000}"/>
    <hyperlink ref="G1:H1" location="C54" display="2) Rekapitulace" xr:uid="{00000000-0004-0000-0100-000001000000}"/>
    <hyperlink ref="J1" location="C81"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724"/>
  <sheetViews>
    <sheetView showGridLines="0" workbookViewId="0">
      <pane ySplit="1" topLeftCell="A707" activePane="bottomLeft" state="frozen"/>
      <selection pane="bottomLeft" activeCell="I724" sqref="I724"/>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1"/>
      <c r="B1" s="113"/>
      <c r="C1" s="113"/>
      <c r="D1" s="114" t="s">
        <v>1</v>
      </c>
      <c r="E1" s="113"/>
      <c r="F1" s="115" t="s">
        <v>98</v>
      </c>
      <c r="G1" s="389" t="s">
        <v>99</v>
      </c>
      <c r="H1" s="389"/>
      <c r="I1" s="116"/>
      <c r="J1" s="115" t="s">
        <v>100</v>
      </c>
      <c r="K1" s="114" t="s">
        <v>101</v>
      </c>
      <c r="L1" s="115" t="s">
        <v>102</v>
      </c>
      <c r="M1" s="115"/>
      <c r="N1" s="115"/>
      <c r="O1" s="115"/>
      <c r="P1" s="115"/>
      <c r="Q1" s="115"/>
      <c r="R1" s="115"/>
      <c r="S1" s="115"/>
      <c r="T1" s="115"/>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49"/>
      <c r="M2" s="349"/>
      <c r="N2" s="349"/>
      <c r="O2" s="349"/>
      <c r="P2" s="349"/>
      <c r="Q2" s="349"/>
      <c r="R2" s="349"/>
      <c r="S2" s="349"/>
      <c r="T2" s="349"/>
      <c r="U2" s="349"/>
      <c r="V2" s="349"/>
      <c r="AT2" s="24" t="s">
        <v>90</v>
      </c>
    </row>
    <row r="3" spans="1:70" ht="6.95" customHeight="1">
      <c r="B3" s="25"/>
      <c r="C3" s="26"/>
      <c r="D3" s="26"/>
      <c r="E3" s="26"/>
      <c r="F3" s="26"/>
      <c r="G3" s="26"/>
      <c r="H3" s="26"/>
      <c r="I3" s="117"/>
      <c r="J3" s="26"/>
      <c r="K3" s="27"/>
      <c r="AT3" s="24" t="s">
        <v>87</v>
      </c>
    </row>
    <row r="4" spans="1:70" ht="36.950000000000003" customHeight="1">
      <c r="B4" s="28"/>
      <c r="C4" s="29"/>
      <c r="D4" s="30" t="s">
        <v>103</v>
      </c>
      <c r="E4" s="29"/>
      <c r="F4" s="29"/>
      <c r="G4" s="29"/>
      <c r="H4" s="29"/>
      <c r="I4" s="118"/>
      <c r="J4" s="29"/>
      <c r="K4" s="31"/>
      <c r="M4" s="32" t="s">
        <v>12</v>
      </c>
      <c r="AT4" s="24" t="s">
        <v>6</v>
      </c>
    </row>
    <row r="5" spans="1:70" ht="6.95" customHeight="1">
      <c r="B5" s="28"/>
      <c r="C5" s="29"/>
      <c r="D5" s="29"/>
      <c r="E5" s="29"/>
      <c r="F5" s="29"/>
      <c r="G5" s="29"/>
      <c r="H5" s="29"/>
      <c r="I5" s="118"/>
      <c r="J5" s="29"/>
      <c r="K5" s="31"/>
    </row>
    <row r="6" spans="1:70" ht="15">
      <c r="B6" s="28"/>
      <c r="C6" s="29"/>
      <c r="D6" s="37" t="s">
        <v>18</v>
      </c>
      <c r="E6" s="29"/>
      <c r="F6" s="29"/>
      <c r="G6" s="29"/>
      <c r="H6" s="29"/>
      <c r="I6" s="118"/>
      <c r="J6" s="29"/>
      <c r="K6" s="31"/>
    </row>
    <row r="7" spans="1:70" ht="16.5" customHeight="1">
      <c r="B7" s="28"/>
      <c r="C7" s="29"/>
      <c r="D7" s="29"/>
      <c r="E7" s="390" t="str">
        <f>'Rekapitulace stavby'!K6</f>
        <v>Víceúčelové hřiště Újezd u Domažlic</v>
      </c>
      <c r="F7" s="391"/>
      <c r="G7" s="391"/>
      <c r="H7" s="391"/>
      <c r="I7" s="118"/>
      <c r="J7" s="29"/>
      <c r="K7" s="31"/>
    </row>
    <row r="8" spans="1:70" s="1" customFormat="1" ht="15">
      <c r="B8" s="42"/>
      <c r="C8" s="43"/>
      <c r="D8" s="37" t="s">
        <v>104</v>
      </c>
      <c r="E8" s="43"/>
      <c r="F8" s="43"/>
      <c r="G8" s="43"/>
      <c r="H8" s="43"/>
      <c r="I8" s="119"/>
      <c r="J8" s="43"/>
      <c r="K8" s="46"/>
    </row>
    <row r="9" spans="1:70" s="1" customFormat="1" ht="36.950000000000003" customHeight="1">
      <c r="B9" s="42"/>
      <c r="C9" s="43"/>
      <c r="D9" s="43"/>
      <c r="E9" s="392" t="s">
        <v>378</v>
      </c>
      <c r="F9" s="393"/>
      <c r="G9" s="393"/>
      <c r="H9" s="393"/>
      <c r="I9" s="119"/>
      <c r="J9" s="43"/>
      <c r="K9" s="46"/>
    </row>
    <row r="10" spans="1:70" s="1" customFormat="1">
      <c r="B10" s="42"/>
      <c r="C10" s="43"/>
      <c r="D10" s="43"/>
      <c r="E10" s="43"/>
      <c r="F10" s="43"/>
      <c r="G10" s="43"/>
      <c r="H10" s="43"/>
      <c r="I10" s="119"/>
      <c r="J10" s="43"/>
      <c r="K10" s="46"/>
    </row>
    <row r="11" spans="1:70" s="1" customFormat="1" ht="14.45" customHeight="1">
      <c r="B11" s="42"/>
      <c r="C11" s="43"/>
      <c r="D11" s="37" t="s">
        <v>20</v>
      </c>
      <c r="E11" s="43"/>
      <c r="F11" s="35" t="s">
        <v>91</v>
      </c>
      <c r="G11" s="43"/>
      <c r="H11" s="43"/>
      <c r="I11" s="120" t="s">
        <v>22</v>
      </c>
      <c r="J11" s="35" t="s">
        <v>23</v>
      </c>
      <c r="K11" s="46"/>
    </row>
    <row r="12" spans="1:70" s="1" customFormat="1" ht="14.45" customHeight="1">
      <c r="B12" s="42"/>
      <c r="C12" s="43"/>
      <c r="D12" s="37" t="s">
        <v>24</v>
      </c>
      <c r="E12" s="43"/>
      <c r="F12" s="35" t="s">
        <v>25</v>
      </c>
      <c r="G12" s="43"/>
      <c r="H12" s="43"/>
      <c r="I12" s="120" t="s">
        <v>26</v>
      </c>
      <c r="J12" s="121" t="str">
        <f>'Rekapitulace stavby'!AN8</f>
        <v>24. 8. 2018</v>
      </c>
      <c r="K12" s="46"/>
    </row>
    <row r="13" spans="1:70" s="1" customFormat="1" ht="21.75" customHeight="1">
      <c r="B13" s="42"/>
      <c r="C13" s="43"/>
      <c r="D13" s="34" t="s">
        <v>28</v>
      </c>
      <c r="E13" s="43"/>
      <c r="F13" s="39" t="s">
        <v>29</v>
      </c>
      <c r="G13" s="43"/>
      <c r="H13" s="43"/>
      <c r="I13" s="122" t="s">
        <v>30</v>
      </c>
      <c r="J13" s="39" t="s">
        <v>31</v>
      </c>
      <c r="K13" s="46"/>
    </row>
    <row r="14" spans="1:70" s="1" customFormat="1" ht="14.45" customHeight="1">
      <c r="B14" s="42"/>
      <c r="C14" s="43"/>
      <c r="D14" s="37" t="s">
        <v>32</v>
      </c>
      <c r="E14" s="43"/>
      <c r="F14" s="43"/>
      <c r="G14" s="43"/>
      <c r="H14" s="43"/>
      <c r="I14" s="120" t="s">
        <v>33</v>
      </c>
      <c r="J14" s="35" t="s">
        <v>34</v>
      </c>
      <c r="K14" s="46"/>
    </row>
    <row r="15" spans="1:70" s="1" customFormat="1" ht="18" customHeight="1">
      <c r="B15" s="42"/>
      <c r="C15" s="43"/>
      <c r="D15" s="43"/>
      <c r="E15" s="35" t="s">
        <v>107</v>
      </c>
      <c r="F15" s="43"/>
      <c r="G15" s="43"/>
      <c r="H15" s="43"/>
      <c r="I15" s="120" t="s">
        <v>36</v>
      </c>
      <c r="J15" s="35" t="s">
        <v>34</v>
      </c>
      <c r="K15" s="46"/>
    </row>
    <row r="16" spans="1:70" s="1" customFormat="1" ht="6.95" customHeight="1">
      <c r="B16" s="42"/>
      <c r="C16" s="43"/>
      <c r="D16" s="43"/>
      <c r="E16" s="43"/>
      <c r="F16" s="43"/>
      <c r="G16" s="43"/>
      <c r="H16" s="43"/>
      <c r="I16" s="119"/>
      <c r="J16" s="43"/>
      <c r="K16" s="46"/>
    </row>
    <row r="17" spans="2:11" s="1" customFormat="1" ht="14.45" customHeight="1">
      <c r="B17" s="42"/>
      <c r="C17" s="43"/>
      <c r="D17" s="37" t="s">
        <v>37</v>
      </c>
      <c r="E17" s="43"/>
      <c r="F17" s="43"/>
      <c r="G17" s="43"/>
      <c r="H17" s="43"/>
      <c r="I17" s="120" t="s">
        <v>33</v>
      </c>
      <c r="J17" s="35" t="str">
        <f>IF('Rekapitulace stavby'!AN13="Vyplň údaj","",IF('Rekapitulace stavby'!AN13="","",'Rekapitulace stavby'!AN13))</f>
        <v>27967638</v>
      </c>
      <c r="K17" s="46"/>
    </row>
    <row r="18" spans="2:11" s="1" customFormat="1" ht="18" customHeight="1">
      <c r="B18" s="42"/>
      <c r="C18" s="43"/>
      <c r="D18" s="43"/>
      <c r="E18" s="35" t="str">
        <f>IF('Rekapitulace stavby'!E14="Vyplň údaj","",IF('Rekapitulace stavby'!E14="","",'Rekapitulace stavby'!E14))</f>
        <v>VYSSPA Sports Technology s.r.o.</v>
      </c>
      <c r="F18" s="43"/>
      <c r="G18" s="43"/>
      <c r="H18" s="43"/>
      <c r="I18" s="120" t="s">
        <v>36</v>
      </c>
      <c r="J18" s="35" t="str">
        <f>IF('Rekapitulace stavby'!AN14="Vyplň údaj","",IF('Rekapitulace stavby'!AN14="","",'Rekapitulace stavby'!AN14))</f>
        <v>CZ27967638</v>
      </c>
      <c r="K18" s="46"/>
    </row>
    <row r="19" spans="2:11" s="1" customFormat="1" ht="6.95" customHeight="1">
      <c r="B19" s="42"/>
      <c r="C19" s="43"/>
      <c r="D19" s="43"/>
      <c r="E19" s="43"/>
      <c r="F19" s="43"/>
      <c r="G19" s="43"/>
      <c r="H19" s="43"/>
      <c r="I19" s="119"/>
      <c r="J19" s="43"/>
      <c r="K19" s="46"/>
    </row>
    <row r="20" spans="2:11" s="1" customFormat="1" ht="14.45" customHeight="1">
      <c r="B20" s="42"/>
      <c r="C20" s="43"/>
      <c r="D20" s="37" t="s">
        <v>38</v>
      </c>
      <c r="E20" s="43"/>
      <c r="F20" s="43"/>
      <c r="G20" s="43"/>
      <c r="H20" s="43"/>
      <c r="I20" s="120" t="s">
        <v>33</v>
      </c>
      <c r="J20" s="35" t="s">
        <v>34</v>
      </c>
      <c r="K20" s="46"/>
    </row>
    <row r="21" spans="2:11" s="1" customFormat="1" ht="18" customHeight="1">
      <c r="B21" s="42"/>
      <c r="C21" s="43"/>
      <c r="D21" s="43"/>
      <c r="E21" s="35" t="s">
        <v>379</v>
      </c>
      <c r="F21" s="43"/>
      <c r="G21" s="43"/>
      <c r="H21" s="43"/>
      <c r="I21" s="120" t="s">
        <v>36</v>
      </c>
      <c r="J21" s="35" t="s">
        <v>34</v>
      </c>
      <c r="K21" s="46"/>
    </row>
    <row r="22" spans="2:11" s="1" customFormat="1" ht="6.95" customHeight="1">
      <c r="B22" s="42"/>
      <c r="C22" s="43"/>
      <c r="D22" s="43"/>
      <c r="E22" s="43"/>
      <c r="F22" s="43"/>
      <c r="G22" s="43"/>
      <c r="H22" s="43"/>
      <c r="I22" s="119"/>
      <c r="J22" s="43"/>
      <c r="K22" s="46"/>
    </row>
    <row r="23" spans="2:11" s="1" customFormat="1" ht="14.45" customHeight="1">
      <c r="B23" s="42"/>
      <c r="C23" s="43"/>
      <c r="D23" s="37" t="s">
        <v>41</v>
      </c>
      <c r="E23" s="43"/>
      <c r="F23" s="43"/>
      <c r="G23" s="43"/>
      <c r="H23" s="43"/>
      <c r="I23" s="119"/>
      <c r="J23" s="43"/>
      <c r="K23" s="46"/>
    </row>
    <row r="24" spans="2:11" s="6" customFormat="1" ht="71.25" customHeight="1">
      <c r="B24" s="123"/>
      <c r="C24" s="124"/>
      <c r="D24" s="124"/>
      <c r="E24" s="381" t="s">
        <v>42</v>
      </c>
      <c r="F24" s="381"/>
      <c r="G24" s="381"/>
      <c r="H24" s="381"/>
      <c r="I24" s="125"/>
      <c r="J24" s="124"/>
      <c r="K24" s="126"/>
    </row>
    <row r="25" spans="2:11" s="1" customFormat="1" ht="6.95" customHeight="1">
      <c r="B25" s="42"/>
      <c r="C25" s="43"/>
      <c r="D25" s="43"/>
      <c r="E25" s="43"/>
      <c r="F25" s="43"/>
      <c r="G25" s="43"/>
      <c r="H25" s="43"/>
      <c r="I25" s="119"/>
      <c r="J25" s="43"/>
      <c r="K25" s="46"/>
    </row>
    <row r="26" spans="2:11" s="1" customFormat="1" ht="6.95" customHeight="1">
      <c r="B26" s="42"/>
      <c r="C26" s="43"/>
      <c r="D26" s="86"/>
      <c r="E26" s="86"/>
      <c r="F26" s="86"/>
      <c r="G26" s="86"/>
      <c r="H26" s="86"/>
      <c r="I26" s="127"/>
      <c r="J26" s="86"/>
      <c r="K26" s="128"/>
    </row>
    <row r="27" spans="2:11" s="1" customFormat="1" ht="25.35" customHeight="1">
      <c r="B27" s="42"/>
      <c r="C27" s="43"/>
      <c r="D27" s="129" t="s">
        <v>43</v>
      </c>
      <c r="E27" s="43"/>
      <c r="F27" s="43"/>
      <c r="G27" s="43"/>
      <c r="H27" s="43"/>
      <c r="I27" s="119"/>
      <c r="J27" s="130">
        <f>ROUND(J93,2)</f>
        <v>2482124.16</v>
      </c>
      <c r="K27" s="46"/>
    </row>
    <row r="28" spans="2:11" s="1" customFormat="1" ht="6.95" customHeight="1">
      <c r="B28" s="42"/>
      <c r="C28" s="43"/>
      <c r="D28" s="86"/>
      <c r="E28" s="86"/>
      <c r="F28" s="86"/>
      <c r="G28" s="86"/>
      <c r="H28" s="86"/>
      <c r="I28" s="127"/>
      <c r="J28" s="86"/>
      <c r="K28" s="128"/>
    </row>
    <row r="29" spans="2:11" s="1" customFormat="1" ht="14.45" customHeight="1">
      <c r="B29" s="42"/>
      <c r="C29" s="43"/>
      <c r="D29" s="43"/>
      <c r="E29" s="43"/>
      <c r="F29" s="47" t="s">
        <v>45</v>
      </c>
      <c r="G29" s="43"/>
      <c r="H29" s="43"/>
      <c r="I29" s="131" t="s">
        <v>44</v>
      </c>
      <c r="J29" s="47" t="s">
        <v>46</v>
      </c>
      <c r="K29" s="46"/>
    </row>
    <row r="30" spans="2:11" s="1" customFormat="1" ht="14.45" customHeight="1">
      <c r="B30" s="42"/>
      <c r="C30" s="43"/>
      <c r="D30" s="50" t="s">
        <v>47</v>
      </c>
      <c r="E30" s="50" t="s">
        <v>48</v>
      </c>
      <c r="F30" s="132">
        <f>ROUND(SUM(BE93:BE723), 2)</f>
        <v>2482124.16</v>
      </c>
      <c r="G30" s="43"/>
      <c r="H30" s="43"/>
      <c r="I30" s="133">
        <v>0.21</v>
      </c>
      <c r="J30" s="132">
        <f>ROUND(ROUND((SUM(BE93:BE723)), 2)*I30, 2)</f>
        <v>521246.07</v>
      </c>
      <c r="K30" s="46"/>
    </row>
    <row r="31" spans="2:11" s="1" customFormat="1" ht="14.45" customHeight="1">
      <c r="B31" s="42"/>
      <c r="C31" s="43"/>
      <c r="D31" s="43"/>
      <c r="E31" s="50" t="s">
        <v>49</v>
      </c>
      <c r="F31" s="132">
        <f>ROUND(SUM(BF93:BF723), 2)</f>
        <v>0</v>
      </c>
      <c r="G31" s="43"/>
      <c r="H31" s="43"/>
      <c r="I31" s="133">
        <v>0.15</v>
      </c>
      <c r="J31" s="132">
        <f>ROUND(ROUND((SUM(BF93:BF723)), 2)*I31, 2)</f>
        <v>0</v>
      </c>
      <c r="K31" s="46"/>
    </row>
    <row r="32" spans="2:11" s="1" customFormat="1" ht="14.45" hidden="1" customHeight="1">
      <c r="B32" s="42"/>
      <c r="C32" s="43"/>
      <c r="D32" s="43"/>
      <c r="E32" s="50" t="s">
        <v>50</v>
      </c>
      <c r="F32" s="132">
        <f>ROUND(SUM(BG93:BG723), 2)</f>
        <v>0</v>
      </c>
      <c r="G32" s="43"/>
      <c r="H32" s="43"/>
      <c r="I32" s="133">
        <v>0.21</v>
      </c>
      <c r="J32" s="132">
        <v>0</v>
      </c>
      <c r="K32" s="46"/>
    </row>
    <row r="33" spans="2:11" s="1" customFormat="1" ht="14.45" hidden="1" customHeight="1">
      <c r="B33" s="42"/>
      <c r="C33" s="43"/>
      <c r="D33" s="43"/>
      <c r="E33" s="50" t="s">
        <v>51</v>
      </c>
      <c r="F33" s="132">
        <f>ROUND(SUM(BH93:BH723), 2)</f>
        <v>0</v>
      </c>
      <c r="G33" s="43"/>
      <c r="H33" s="43"/>
      <c r="I33" s="133">
        <v>0.15</v>
      </c>
      <c r="J33" s="132">
        <v>0</v>
      </c>
      <c r="K33" s="46"/>
    </row>
    <row r="34" spans="2:11" s="1" customFormat="1" ht="14.45" hidden="1" customHeight="1">
      <c r="B34" s="42"/>
      <c r="C34" s="43"/>
      <c r="D34" s="43"/>
      <c r="E34" s="50" t="s">
        <v>52</v>
      </c>
      <c r="F34" s="132">
        <f>ROUND(SUM(BI93:BI723), 2)</f>
        <v>0</v>
      </c>
      <c r="G34" s="43"/>
      <c r="H34" s="43"/>
      <c r="I34" s="133">
        <v>0</v>
      </c>
      <c r="J34" s="132">
        <v>0</v>
      </c>
      <c r="K34" s="46"/>
    </row>
    <row r="35" spans="2:11" s="1" customFormat="1" ht="6.95" customHeight="1">
      <c r="B35" s="42"/>
      <c r="C35" s="43"/>
      <c r="D35" s="43"/>
      <c r="E35" s="43"/>
      <c r="F35" s="43"/>
      <c r="G35" s="43"/>
      <c r="H35" s="43"/>
      <c r="I35" s="119"/>
      <c r="J35" s="43"/>
      <c r="K35" s="46"/>
    </row>
    <row r="36" spans="2:11" s="1" customFormat="1" ht="25.35" customHeight="1">
      <c r="B36" s="42"/>
      <c r="C36" s="134"/>
      <c r="D36" s="135" t="s">
        <v>53</v>
      </c>
      <c r="E36" s="80"/>
      <c r="F36" s="80"/>
      <c r="G36" s="136" t="s">
        <v>54</v>
      </c>
      <c r="H36" s="137" t="s">
        <v>55</v>
      </c>
      <c r="I36" s="138"/>
      <c r="J36" s="139">
        <f>SUM(J27:J34)</f>
        <v>3003370.23</v>
      </c>
      <c r="K36" s="140"/>
    </row>
    <row r="37" spans="2:11" s="1" customFormat="1" ht="14.45" customHeight="1">
      <c r="B37" s="57"/>
      <c r="C37" s="58"/>
      <c r="D37" s="58"/>
      <c r="E37" s="58"/>
      <c r="F37" s="58"/>
      <c r="G37" s="58"/>
      <c r="H37" s="58"/>
      <c r="I37" s="141"/>
      <c r="J37" s="58"/>
      <c r="K37" s="59"/>
    </row>
    <row r="41" spans="2:11" s="1" customFormat="1" ht="6.95" customHeight="1">
      <c r="B41" s="142"/>
      <c r="C41" s="143"/>
      <c r="D41" s="143"/>
      <c r="E41" s="143"/>
      <c r="F41" s="143"/>
      <c r="G41" s="143"/>
      <c r="H41" s="143"/>
      <c r="I41" s="144"/>
      <c r="J41" s="143"/>
      <c r="K41" s="145"/>
    </row>
    <row r="42" spans="2:11" s="1" customFormat="1" ht="36.950000000000003" customHeight="1">
      <c r="B42" s="42"/>
      <c r="C42" s="30" t="s">
        <v>109</v>
      </c>
      <c r="D42" s="43"/>
      <c r="E42" s="43"/>
      <c r="F42" s="43"/>
      <c r="G42" s="43"/>
      <c r="H42" s="43"/>
      <c r="I42" s="119"/>
      <c r="J42" s="43"/>
      <c r="K42" s="46"/>
    </row>
    <row r="43" spans="2:11" s="1" customFormat="1" ht="6.95" customHeight="1">
      <c r="B43" s="42"/>
      <c r="C43" s="43"/>
      <c r="D43" s="43"/>
      <c r="E43" s="43"/>
      <c r="F43" s="43"/>
      <c r="G43" s="43"/>
      <c r="H43" s="43"/>
      <c r="I43" s="119"/>
      <c r="J43" s="43"/>
      <c r="K43" s="46"/>
    </row>
    <row r="44" spans="2:11" s="1" customFormat="1" ht="14.45" customHeight="1">
      <c r="B44" s="42"/>
      <c r="C44" s="37" t="s">
        <v>18</v>
      </c>
      <c r="D44" s="43"/>
      <c r="E44" s="43"/>
      <c r="F44" s="43"/>
      <c r="G44" s="43"/>
      <c r="H44" s="43"/>
      <c r="I44" s="119"/>
      <c r="J44" s="43"/>
      <c r="K44" s="46"/>
    </row>
    <row r="45" spans="2:11" s="1" customFormat="1" ht="16.5" customHeight="1">
      <c r="B45" s="42"/>
      <c r="C45" s="43"/>
      <c r="D45" s="43"/>
      <c r="E45" s="390" t="str">
        <f>E7</f>
        <v>Víceúčelové hřiště Újezd u Domažlic</v>
      </c>
      <c r="F45" s="391"/>
      <c r="G45" s="391"/>
      <c r="H45" s="391"/>
      <c r="I45" s="119"/>
      <c r="J45" s="43"/>
      <c r="K45" s="46"/>
    </row>
    <row r="46" spans="2:11" s="1" customFormat="1" ht="14.45" customHeight="1">
      <c r="B46" s="42"/>
      <c r="C46" s="37" t="s">
        <v>104</v>
      </c>
      <c r="D46" s="43"/>
      <c r="E46" s="43"/>
      <c r="F46" s="43"/>
      <c r="G46" s="43"/>
      <c r="H46" s="43"/>
      <c r="I46" s="119"/>
      <c r="J46" s="43"/>
      <c r="K46" s="46"/>
    </row>
    <row r="47" spans="2:11" s="1" customFormat="1" ht="17.25" customHeight="1">
      <c r="B47" s="42"/>
      <c r="C47" s="43"/>
      <c r="D47" s="43"/>
      <c r="E47" s="392" t="str">
        <f>E9</f>
        <v>02 - Sportoviště</v>
      </c>
      <c r="F47" s="393"/>
      <c r="G47" s="393"/>
      <c r="H47" s="393"/>
      <c r="I47" s="119"/>
      <c r="J47" s="43"/>
      <c r="K47" s="46"/>
    </row>
    <row r="48" spans="2:11" s="1" customFormat="1" ht="6.95" customHeight="1">
      <c r="B48" s="42"/>
      <c r="C48" s="43"/>
      <c r="D48" s="43"/>
      <c r="E48" s="43"/>
      <c r="F48" s="43"/>
      <c r="G48" s="43"/>
      <c r="H48" s="43"/>
      <c r="I48" s="119"/>
      <c r="J48" s="43"/>
      <c r="K48" s="46"/>
    </row>
    <row r="49" spans="2:47" s="1" customFormat="1" ht="18" customHeight="1">
      <c r="B49" s="42"/>
      <c r="C49" s="37" t="s">
        <v>24</v>
      </c>
      <c r="D49" s="43"/>
      <c r="E49" s="43"/>
      <c r="F49" s="35" t="str">
        <f>F12</f>
        <v>Újezd u Domažlic</v>
      </c>
      <c r="G49" s="43"/>
      <c r="H49" s="43"/>
      <c r="I49" s="120" t="s">
        <v>26</v>
      </c>
      <c r="J49" s="121" t="str">
        <f>IF(J12="","",J12)</f>
        <v>24. 8. 2018</v>
      </c>
      <c r="K49" s="46"/>
    </row>
    <row r="50" spans="2:47" s="1" customFormat="1" ht="6.95" customHeight="1">
      <c r="B50" s="42"/>
      <c r="C50" s="43"/>
      <c r="D50" s="43"/>
      <c r="E50" s="43"/>
      <c r="F50" s="43"/>
      <c r="G50" s="43"/>
      <c r="H50" s="43"/>
      <c r="I50" s="119"/>
      <c r="J50" s="43"/>
      <c r="K50" s="46"/>
    </row>
    <row r="51" spans="2:47" s="1" customFormat="1" ht="15">
      <c r="B51" s="42"/>
      <c r="C51" s="37" t="s">
        <v>32</v>
      </c>
      <c r="D51" s="43"/>
      <c r="E51" s="43"/>
      <c r="F51" s="35" t="str">
        <f>E15</f>
        <v>Obec Újezd u Domažlic</v>
      </c>
      <c r="G51" s="43"/>
      <c r="H51" s="43"/>
      <c r="I51" s="120" t="s">
        <v>38</v>
      </c>
      <c r="J51" s="381" t="str">
        <f>E21</f>
        <v>Ing. Jiří Šedivec, M. Štědronská</v>
      </c>
      <c r="K51" s="46"/>
    </row>
    <row r="52" spans="2:47" s="1" customFormat="1" ht="14.45" customHeight="1">
      <c r="B52" s="42"/>
      <c r="C52" s="37" t="s">
        <v>37</v>
      </c>
      <c r="D52" s="43"/>
      <c r="E52" s="43"/>
      <c r="F52" s="35" t="str">
        <f>IF(E18="","",E18)</f>
        <v>VYSSPA Sports Technology s.r.o.</v>
      </c>
      <c r="G52" s="43"/>
      <c r="H52" s="43"/>
      <c r="I52" s="119"/>
      <c r="J52" s="385"/>
      <c r="K52" s="46"/>
    </row>
    <row r="53" spans="2:47" s="1" customFormat="1" ht="10.35" customHeight="1">
      <c r="B53" s="42"/>
      <c r="C53" s="43"/>
      <c r="D53" s="43"/>
      <c r="E53" s="43"/>
      <c r="F53" s="43"/>
      <c r="G53" s="43"/>
      <c r="H53" s="43"/>
      <c r="I53" s="119"/>
      <c r="J53" s="43"/>
      <c r="K53" s="46"/>
    </row>
    <row r="54" spans="2:47" s="1" customFormat="1" ht="29.25" customHeight="1">
      <c r="B54" s="42"/>
      <c r="C54" s="146" t="s">
        <v>110</v>
      </c>
      <c r="D54" s="134"/>
      <c r="E54" s="134"/>
      <c r="F54" s="134"/>
      <c r="G54" s="134"/>
      <c r="H54" s="134"/>
      <c r="I54" s="147"/>
      <c r="J54" s="148" t="s">
        <v>111</v>
      </c>
      <c r="K54" s="149"/>
    </row>
    <row r="55" spans="2:47" s="1" customFormat="1" ht="10.35" customHeight="1">
      <c r="B55" s="42"/>
      <c r="C55" s="43"/>
      <c r="D55" s="43"/>
      <c r="E55" s="43"/>
      <c r="F55" s="43"/>
      <c r="G55" s="43"/>
      <c r="H55" s="43"/>
      <c r="I55" s="119"/>
      <c r="J55" s="43"/>
      <c r="K55" s="46"/>
    </row>
    <row r="56" spans="2:47" s="1" customFormat="1" ht="29.25" customHeight="1">
      <c r="B56" s="42"/>
      <c r="C56" s="150" t="s">
        <v>112</v>
      </c>
      <c r="D56" s="43"/>
      <c r="E56" s="43"/>
      <c r="F56" s="43"/>
      <c r="G56" s="43"/>
      <c r="H56" s="43"/>
      <c r="I56" s="119"/>
      <c r="J56" s="130">
        <f>J93</f>
        <v>2482124.16</v>
      </c>
      <c r="K56" s="46"/>
      <c r="AU56" s="24" t="s">
        <v>113</v>
      </c>
    </row>
    <row r="57" spans="2:47" s="7" customFormat="1" ht="24.95" customHeight="1">
      <c r="B57" s="151"/>
      <c r="C57" s="152"/>
      <c r="D57" s="153" t="s">
        <v>114</v>
      </c>
      <c r="E57" s="154"/>
      <c r="F57" s="154"/>
      <c r="G57" s="154"/>
      <c r="H57" s="154"/>
      <c r="I57" s="155"/>
      <c r="J57" s="156">
        <f>J94</f>
        <v>2332234.58</v>
      </c>
      <c r="K57" s="157"/>
    </row>
    <row r="58" spans="2:47" s="8" customFormat="1" ht="19.899999999999999" customHeight="1">
      <c r="B58" s="158"/>
      <c r="C58" s="159"/>
      <c r="D58" s="160" t="s">
        <v>115</v>
      </c>
      <c r="E58" s="161"/>
      <c r="F58" s="161"/>
      <c r="G58" s="161"/>
      <c r="H58" s="161"/>
      <c r="I58" s="162"/>
      <c r="J58" s="163">
        <f>J95</f>
        <v>667112.15</v>
      </c>
      <c r="K58" s="164"/>
    </row>
    <row r="59" spans="2:47" s="8" customFormat="1" ht="19.899999999999999" customHeight="1">
      <c r="B59" s="158"/>
      <c r="C59" s="159"/>
      <c r="D59" s="160" t="s">
        <v>116</v>
      </c>
      <c r="E59" s="161"/>
      <c r="F59" s="161"/>
      <c r="G59" s="161"/>
      <c r="H59" s="161"/>
      <c r="I59" s="162"/>
      <c r="J59" s="163">
        <f>J302</f>
        <v>107435</v>
      </c>
      <c r="K59" s="164"/>
    </row>
    <row r="60" spans="2:47" s="8" customFormat="1" ht="19.899999999999999" customHeight="1">
      <c r="B60" s="158"/>
      <c r="C60" s="159"/>
      <c r="D60" s="160" t="s">
        <v>380</v>
      </c>
      <c r="E60" s="161"/>
      <c r="F60" s="161"/>
      <c r="G60" s="161"/>
      <c r="H60" s="161"/>
      <c r="I60" s="162"/>
      <c r="J60" s="163">
        <f>J382</f>
        <v>393517.2</v>
      </c>
      <c r="K60" s="164"/>
    </row>
    <row r="61" spans="2:47" s="8" customFormat="1" ht="19.899999999999999" customHeight="1">
      <c r="B61" s="158"/>
      <c r="C61" s="159"/>
      <c r="D61" s="160" t="s">
        <v>381</v>
      </c>
      <c r="E61" s="161"/>
      <c r="F61" s="161"/>
      <c r="G61" s="161"/>
      <c r="H61" s="161"/>
      <c r="I61" s="162"/>
      <c r="J61" s="163">
        <f>J456</f>
        <v>6036.44</v>
      </c>
      <c r="K61" s="164"/>
    </row>
    <row r="62" spans="2:47" s="8" customFormat="1" ht="19.899999999999999" customHeight="1">
      <c r="B62" s="158"/>
      <c r="C62" s="159"/>
      <c r="D62" s="160" t="s">
        <v>382</v>
      </c>
      <c r="E62" s="161"/>
      <c r="F62" s="161"/>
      <c r="G62" s="161"/>
      <c r="H62" s="161"/>
      <c r="I62" s="162"/>
      <c r="J62" s="163">
        <f>J469</f>
        <v>879025.84000000008</v>
      </c>
      <c r="K62" s="164"/>
    </row>
    <row r="63" spans="2:47" s="8" customFormat="1" ht="19.899999999999999" customHeight="1">
      <c r="B63" s="158"/>
      <c r="C63" s="159"/>
      <c r="D63" s="160" t="s">
        <v>383</v>
      </c>
      <c r="E63" s="161"/>
      <c r="F63" s="161"/>
      <c r="G63" s="161"/>
      <c r="H63" s="161"/>
      <c r="I63" s="162"/>
      <c r="J63" s="163">
        <f>J513</f>
        <v>1052.51</v>
      </c>
      <c r="K63" s="164"/>
    </row>
    <row r="64" spans="2:47" s="8" customFormat="1" ht="19.899999999999999" customHeight="1">
      <c r="B64" s="158"/>
      <c r="C64" s="159"/>
      <c r="D64" s="160" t="s">
        <v>384</v>
      </c>
      <c r="E64" s="161"/>
      <c r="F64" s="161"/>
      <c r="G64" s="161"/>
      <c r="H64" s="161"/>
      <c r="I64" s="162"/>
      <c r="J64" s="163">
        <f>J532</f>
        <v>140475.38999999998</v>
      </c>
      <c r="K64" s="164"/>
    </row>
    <row r="65" spans="2:12" s="8" customFormat="1" ht="19.899999999999999" customHeight="1">
      <c r="B65" s="158"/>
      <c r="C65" s="159"/>
      <c r="D65" s="160" t="s">
        <v>385</v>
      </c>
      <c r="E65" s="161"/>
      <c r="F65" s="161"/>
      <c r="G65" s="161"/>
      <c r="H65" s="161"/>
      <c r="I65" s="162"/>
      <c r="J65" s="163">
        <f>J599</f>
        <v>113172.07</v>
      </c>
      <c r="K65" s="164"/>
    </row>
    <row r="66" spans="2:12" s="8" customFormat="1" ht="19.899999999999999" customHeight="1">
      <c r="B66" s="158"/>
      <c r="C66" s="159"/>
      <c r="D66" s="160" t="s">
        <v>118</v>
      </c>
      <c r="E66" s="161"/>
      <c r="F66" s="161"/>
      <c r="G66" s="161"/>
      <c r="H66" s="161"/>
      <c r="I66" s="162"/>
      <c r="J66" s="163">
        <f>J653</f>
        <v>4.38</v>
      </c>
      <c r="K66" s="164"/>
    </row>
    <row r="67" spans="2:12" s="8" customFormat="1" ht="19.899999999999999" customHeight="1">
      <c r="B67" s="158"/>
      <c r="C67" s="159"/>
      <c r="D67" s="160" t="s">
        <v>119</v>
      </c>
      <c r="E67" s="161"/>
      <c r="F67" s="161"/>
      <c r="G67" s="161"/>
      <c r="H67" s="161"/>
      <c r="I67" s="162"/>
      <c r="J67" s="163">
        <f>J664</f>
        <v>24403.599999999999</v>
      </c>
      <c r="K67" s="164"/>
    </row>
    <row r="68" spans="2:12" s="7" customFormat="1" ht="24.95" customHeight="1">
      <c r="B68" s="151"/>
      <c r="C68" s="152"/>
      <c r="D68" s="153" t="s">
        <v>386</v>
      </c>
      <c r="E68" s="154"/>
      <c r="F68" s="154"/>
      <c r="G68" s="154"/>
      <c r="H68" s="154"/>
      <c r="I68" s="155"/>
      <c r="J68" s="156">
        <f>J667</f>
        <v>129554.58000000002</v>
      </c>
      <c r="K68" s="157"/>
    </row>
    <row r="69" spans="2:12" s="8" customFormat="1" ht="19.899999999999999" customHeight="1">
      <c r="B69" s="158"/>
      <c r="C69" s="159"/>
      <c r="D69" s="160" t="s">
        <v>387</v>
      </c>
      <c r="E69" s="161"/>
      <c r="F69" s="161"/>
      <c r="G69" s="161"/>
      <c r="H69" s="161"/>
      <c r="I69" s="162"/>
      <c r="J69" s="163">
        <f>J668</f>
        <v>7526.48</v>
      </c>
      <c r="K69" s="164"/>
    </row>
    <row r="70" spans="2:12" s="8" customFormat="1" ht="19.899999999999999" customHeight="1">
      <c r="B70" s="158"/>
      <c r="C70" s="159"/>
      <c r="D70" s="160" t="s">
        <v>388</v>
      </c>
      <c r="E70" s="161"/>
      <c r="F70" s="161"/>
      <c r="G70" s="161"/>
      <c r="H70" s="161"/>
      <c r="I70" s="162"/>
      <c r="J70" s="163">
        <f>J676</f>
        <v>12744.240000000002</v>
      </c>
      <c r="K70" s="164"/>
    </row>
    <row r="71" spans="2:12" s="8" customFormat="1" ht="19.899999999999999" customHeight="1">
      <c r="B71" s="158"/>
      <c r="C71" s="159"/>
      <c r="D71" s="160" t="s">
        <v>389</v>
      </c>
      <c r="E71" s="161"/>
      <c r="F71" s="161"/>
      <c r="G71" s="161"/>
      <c r="H71" s="161"/>
      <c r="I71" s="162"/>
      <c r="J71" s="163">
        <f>J697</f>
        <v>69368.12000000001</v>
      </c>
      <c r="K71" s="164"/>
    </row>
    <row r="72" spans="2:12" s="8" customFormat="1" ht="19.899999999999999" customHeight="1">
      <c r="B72" s="158"/>
      <c r="C72" s="159"/>
      <c r="D72" s="160" t="s">
        <v>390</v>
      </c>
      <c r="E72" s="161"/>
      <c r="F72" s="161"/>
      <c r="G72" s="161"/>
      <c r="H72" s="161"/>
      <c r="I72" s="162"/>
      <c r="J72" s="163">
        <f>J708</f>
        <v>39915.74</v>
      </c>
      <c r="K72" s="164"/>
    </row>
    <row r="73" spans="2:12" s="7" customFormat="1" ht="24.95" customHeight="1">
      <c r="B73" s="151"/>
      <c r="C73" s="152"/>
      <c r="D73" s="153" t="s">
        <v>391</v>
      </c>
      <c r="E73" s="154"/>
      <c r="F73" s="154"/>
      <c r="G73" s="154"/>
      <c r="H73" s="154"/>
      <c r="I73" s="155"/>
      <c r="J73" s="156">
        <f>J718</f>
        <v>20335</v>
      </c>
      <c r="K73" s="157"/>
    </row>
    <row r="74" spans="2:12" s="1" customFormat="1" ht="21.75" customHeight="1">
      <c r="B74" s="42"/>
      <c r="C74" s="43"/>
      <c r="D74" s="43"/>
      <c r="E74" s="43"/>
      <c r="F74" s="43"/>
      <c r="G74" s="43"/>
      <c r="H74" s="43"/>
      <c r="I74" s="119"/>
      <c r="J74" s="43"/>
      <c r="K74" s="46"/>
    </row>
    <row r="75" spans="2:12" s="1" customFormat="1" ht="6.95" customHeight="1">
      <c r="B75" s="57"/>
      <c r="C75" s="58"/>
      <c r="D75" s="58"/>
      <c r="E75" s="58"/>
      <c r="F75" s="58"/>
      <c r="G75" s="58"/>
      <c r="H75" s="58"/>
      <c r="I75" s="141"/>
      <c r="J75" s="58"/>
      <c r="K75" s="59"/>
    </row>
    <row r="79" spans="2:12" s="1" customFormat="1" ht="6.95" customHeight="1">
      <c r="B79" s="60"/>
      <c r="C79" s="61"/>
      <c r="D79" s="61"/>
      <c r="E79" s="61"/>
      <c r="F79" s="61"/>
      <c r="G79" s="61"/>
      <c r="H79" s="61"/>
      <c r="I79" s="144"/>
      <c r="J79" s="61"/>
      <c r="K79" s="61"/>
      <c r="L79" s="62"/>
    </row>
    <row r="80" spans="2:12" s="1" customFormat="1" ht="36.950000000000003" customHeight="1">
      <c r="B80" s="42"/>
      <c r="C80" s="63" t="s">
        <v>120</v>
      </c>
      <c r="D80" s="64"/>
      <c r="E80" s="64"/>
      <c r="F80" s="64"/>
      <c r="G80" s="64"/>
      <c r="H80" s="64"/>
      <c r="I80" s="165"/>
      <c r="J80" s="64"/>
      <c r="K80" s="64"/>
      <c r="L80" s="62"/>
    </row>
    <row r="81" spans="2:65" s="1" customFormat="1" ht="6.95" customHeight="1">
      <c r="B81" s="42"/>
      <c r="C81" s="64"/>
      <c r="D81" s="64"/>
      <c r="E81" s="64"/>
      <c r="F81" s="64"/>
      <c r="G81" s="64"/>
      <c r="H81" s="64"/>
      <c r="I81" s="165"/>
      <c r="J81" s="64"/>
      <c r="K81" s="64"/>
      <c r="L81" s="62"/>
    </row>
    <row r="82" spans="2:65" s="1" customFormat="1" ht="14.45" customHeight="1">
      <c r="B82" s="42"/>
      <c r="C82" s="66" t="s">
        <v>18</v>
      </c>
      <c r="D82" s="64"/>
      <c r="E82" s="64"/>
      <c r="F82" s="64"/>
      <c r="G82" s="64"/>
      <c r="H82" s="64"/>
      <c r="I82" s="165"/>
      <c r="J82" s="64"/>
      <c r="K82" s="64"/>
      <c r="L82" s="62"/>
    </row>
    <row r="83" spans="2:65" s="1" customFormat="1" ht="16.5" customHeight="1">
      <c r="B83" s="42"/>
      <c r="C83" s="64"/>
      <c r="D83" s="64"/>
      <c r="E83" s="386" t="str">
        <f>E7</f>
        <v>Víceúčelové hřiště Újezd u Domažlic</v>
      </c>
      <c r="F83" s="387"/>
      <c r="G83" s="387"/>
      <c r="H83" s="387"/>
      <c r="I83" s="165"/>
      <c r="J83" s="64"/>
      <c r="K83" s="64"/>
      <c r="L83" s="62"/>
    </row>
    <row r="84" spans="2:65" s="1" customFormat="1" ht="14.45" customHeight="1">
      <c r="B84" s="42"/>
      <c r="C84" s="66" t="s">
        <v>104</v>
      </c>
      <c r="D84" s="64"/>
      <c r="E84" s="64"/>
      <c r="F84" s="64"/>
      <c r="G84" s="64"/>
      <c r="H84" s="64"/>
      <c r="I84" s="165"/>
      <c r="J84" s="64"/>
      <c r="K84" s="64"/>
      <c r="L84" s="62"/>
    </row>
    <row r="85" spans="2:65" s="1" customFormat="1" ht="17.25" customHeight="1">
      <c r="B85" s="42"/>
      <c r="C85" s="64"/>
      <c r="D85" s="64"/>
      <c r="E85" s="353" t="str">
        <f>E9</f>
        <v>02 - Sportoviště</v>
      </c>
      <c r="F85" s="388"/>
      <c r="G85" s="388"/>
      <c r="H85" s="388"/>
      <c r="I85" s="165"/>
      <c r="J85" s="64"/>
      <c r="K85" s="64"/>
      <c r="L85" s="62"/>
    </row>
    <row r="86" spans="2:65" s="1" customFormat="1" ht="6.95" customHeight="1">
      <c r="B86" s="42"/>
      <c r="C86" s="64"/>
      <c r="D86" s="64"/>
      <c r="E86" s="64"/>
      <c r="F86" s="64"/>
      <c r="G86" s="64"/>
      <c r="H86" s="64"/>
      <c r="I86" s="165"/>
      <c r="J86" s="64"/>
      <c r="K86" s="64"/>
      <c r="L86" s="62"/>
    </row>
    <row r="87" spans="2:65" s="1" customFormat="1" ht="18" customHeight="1">
      <c r="B87" s="42"/>
      <c r="C87" s="66" t="s">
        <v>24</v>
      </c>
      <c r="D87" s="64"/>
      <c r="E87" s="64"/>
      <c r="F87" s="166" t="str">
        <f>F12</f>
        <v>Újezd u Domažlic</v>
      </c>
      <c r="G87" s="64"/>
      <c r="H87" s="64"/>
      <c r="I87" s="167" t="s">
        <v>26</v>
      </c>
      <c r="J87" s="74" t="str">
        <f>IF(J12="","",J12)</f>
        <v>24. 8. 2018</v>
      </c>
      <c r="K87" s="64"/>
      <c r="L87" s="62"/>
    </row>
    <row r="88" spans="2:65" s="1" customFormat="1" ht="6.95" customHeight="1">
      <c r="B88" s="42"/>
      <c r="C88" s="64"/>
      <c r="D88" s="64"/>
      <c r="E88" s="64"/>
      <c r="F88" s="64"/>
      <c r="G88" s="64"/>
      <c r="H88" s="64"/>
      <c r="I88" s="165"/>
      <c r="J88" s="64"/>
      <c r="K88" s="64"/>
      <c r="L88" s="62"/>
    </row>
    <row r="89" spans="2:65" s="1" customFormat="1" ht="15">
      <c r="B89" s="42"/>
      <c r="C89" s="66" t="s">
        <v>32</v>
      </c>
      <c r="D89" s="64"/>
      <c r="E89" s="64"/>
      <c r="F89" s="166" t="str">
        <f>E15</f>
        <v>Obec Újezd u Domažlic</v>
      </c>
      <c r="G89" s="64"/>
      <c r="H89" s="64"/>
      <c r="I89" s="167" t="s">
        <v>38</v>
      </c>
      <c r="J89" s="166" t="str">
        <f>E21</f>
        <v>Ing. Jiří Šedivec, M. Štědronská</v>
      </c>
      <c r="K89" s="64"/>
      <c r="L89" s="62"/>
    </row>
    <row r="90" spans="2:65" s="1" customFormat="1" ht="14.45" customHeight="1">
      <c r="B90" s="42"/>
      <c r="C90" s="66" t="s">
        <v>37</v>
      </c>
      <c r="D90" s="64"/>
      <c r="E90" s="64"/>
      <c r="F90" s="166" t="str">
        <f>IF(E18="","",E18)</f>
        <v>VYSSPA Sports Technology s.r.o.</v>
      </c>
      <c r="G90" s="64"/>
      <c r="H90" s="64"/>
      <c r="I90" s="165"/>
      <c r="J90" s="64"/>
      <c r="K90" s="64"/>
      <c r="L90" s="62"/>
    </row>
    <row r="91" spans="2:65" s="1" customFormat="1" ht="10.35" customHeight="1">
      <c r="B91" s="42"/>
      <c r="C91" s="64"/>
      <c r="D91" s="64"/>
      <c r="E91" s="64"/>
      <c r="F91" s="64"/>
      <c r="G91" s="64"/>
      <c r="H91" s="64"/>
      <c r="I91" s="165"/>
      <c r="J91" s="64"/>
      <c r="K91" s="64"/>
      <c r="L91" s="62"/>
    </row>
    <row r="92" spans="2:65" s="9" customFormat="1" ht="29.25" customHeight="1">
      <c r="B92" s="168"/>
      <c r="C92" s="169" t="s">
        <v>121</v>
      </c>
      <c r="D92" s="170" t="s">
        <v>62</v>
      </c>
      <c r="E92" s="170" t="s">
        <v>58</v>
      </c>
      <c r="F92" s="170" t="s">
        <v>122</v>
      </c>
      <c r="G92" s="170" t="s">
        <v>123</v>
      </c>
      <c r="H92" s="170" t="s">
        <v>124</v>
      </c>
      <c r="I92" s="171" t="s">
        <v>125</v>
      </c>
      <c r="J92" s="170" t="s">
        <v>111</v>
      </c>
      <c r="K92" s="172" t="s">
        <v>126</v>
      </c>
      <c r="L92" s="173"/>
      <c r="M92" s="82" t="s">
        <v>127</v>
      </c>
      <c r="N92" s="83" t="s">
        <v>47</v>
      </c>
      <c r="O92" s="83" t="s">
        <v>128</v>
      </c>
      <c r="P92" s="83" t="s">
        <v>129</v>
      </c>
      <c r="Q92" s="83" t="s">
        <v>130</v>
      </c>
      <c r="R92" s="83" t="s">
        <v>131</v>
      </c>
      <c r="S92" s="83" t="s">
        <v>132</v>
      </c>
      <c r="T92" s="84" t="s">
        <v>133</v>
      </c>
    </row>
    <row r="93" spans="2:65" s="1" customFormat="1" ht="29.25" customHeight="1">
      <c r="B93" s="42"/>
      <c r="C93" s="88" t="s">
        <v>112</v>
      </c>
      <c r="D93" s="64"/>
      <c r="E93" s="64"/>
      <c r="F93" s="64"/>
      <c r="G93" s="64"/>
      <c r="H93" s="64"/>
      <c r="I93" s="165"/>
      <c r="J93" s="174">
        <f>BK93</f>
        <v>2482124.16</v>
      </c>
      <c r="K93" s="64"/>
      <c r="L93" s="62"/>
      <c r="M93" s="85"/>
      <c r="N93" s="86"/>
      <c r="O93" s="86"/>
      <c r="P93" s="175">
        <f>P94+P667+P718</f>
        <v>0</v>
      </c>
      <c r="Q93" s="86"/>
      <c r="R93" s="175">
        <f>R94+R667+R718</f>
        <v>320.53883849399602</v>
      </c>
      <c r="S93" s="86"/>
      <c r="T93" s="176">
        <f>T94+T667+T718</f>
        <v>1.0100000000000001E-2</v>
      </c>
      <c r="AT93" s="24" t="s">
        <v>76</v>
      </c>
      <c r="AU93" s="24" t="s">
        <v>113</v>
      </c>
      <c r="BK93" s="177">
        <f>BK94+BK667+BK718</f>
        <v>2482124.16</v>
      </c>
    </row>
    <row r="94" spans="2:65" s="10" customFormat="1" ht="37.35" customHeight="1">
      <c r="B94" s="178"/>
      <c r="C94" s="179"/>
      <c r="D94" s="180" t="s">
        <v>76</v>
      </c>
      <c r="E94" s="181" t="s">
        <v>134</v>
      </c>
      <c r="F94" s="181" t="s">
        <v>135</v>
      </c>
      <c r="G94" s="179"/>
      <c r="H94" s="179"/>
      <c r="I94" s="182"/>
      <c r="J94" s="183">
        <f>BK94</f>
        <v>2332234.58</v>
      </c>
      <c r="K94" s="179"/>
      <c r="L94" s="184"/>
      <c r="M94" s="185"/>
      <c r="N94" s="186"/>
      <c r="O94" s="186"/>
      <c r="P94" s="187">
        <f>P95+P302+P382+P456+P469+P513+P532+P599+P653+P664</f>
        <v>0</v>
      </c>
      <c r="Q94" s="186"/>
      <c r="R94" s="187">
        <f>R95+R302+R382+R456+R469+R513+R532+R599+R653+R664</f>
        <v>318.12820789599601</v>
      </c>
      <c r="S94" s="186"/>
      <c r="T94" s="188">
        <f>T95+T302+T382+T456+T469+T513+T532+T599+T653+T664</f>
        <v>1.0100000000000001E-2</v>
      </c>
      <c r="AR94" s="189" t="s">
        <v>85</v>
      </c>
      <c r="AT94" s="190" t="s">
        <v>76</v>
      </c>
      <c r="AU94" s="190" t="s">
        <v>77</v>
      </c>
      <c r="AY94" s="189" t="s">
        <v>136</v>
      </c>
      <c r="BK94" s="191">
        <f>BK95+BK302+BK382+BK456+BK469+BK513+BK532+BK599+BK653+BK664</f>
        <v>2332234.58</v>
      </c>
    </row>
    <row r="95" spans="2:65" s="10" customFormat="1" ht="19.899999999999999" customHeight="1">
      <c r="B95" s="178"/>
      <c r="C95" s="179"/>
      <c r="D95" s="180" t="s">
        <v>76</v>
      </c>
      <c r="E95" s="192" t="s">
        <v>85</v>
      </c>
      <c r="F95" s="192" t="s">
        <v>137</v>
      </c>
      <c r="G95" s="179"/>
      <c r="H95" s="179"/>
      <c r="I95" s="182"/>
      <c r="J95" s="193">
        <f>BK95</f>
        <v>667112.15</v>
      </c>
      <c r="K95" s="179"/>
      <c r="L95" s="184"/>
      <c r="M95" s="185"/>
      <c r="N95" s="186"/>
      <c r="O95" s="186"/>
      <c r="P95" s="187">
        <f>SUM(P96:P301)</f>
        <v>0</v>
      </c>
      <c r="Q95" s="186"/>
      <c r="R95" s="187">
        <f>SUM(R96:R301)</f>
        <v>47.943807083800003</v>
      </c>
      <c r="S95" s="186"/>
      <c r="T95" s="188">
        <f>SUM(T96:T301)</f>
        <v>0</v>
      </c>
      <c r="AR95" s="189" t="s">
        <v>85</v>
      </c>
      <c r="AT95" s="190" t="s">
        <v>76</v>
      </c>
      <c r="AU95" s="190" t="s">
        <v>85</v>
      </c>
      <c r="AY95" s="189" t="s">
        <v>136</v>
      </c>
      <c r="BK95" s="191">
        <f>SUM(BK96:BK301)</f>
        <v>667112.15</v>
      </c>
    </row>
    <row r="96" spans="2:65" s="1" customFormat="1" ht="38.25" customHeight="1">
      <c r="B96" s="42"/>
      <c r="C96" s="194" t="s">
        <v>85</v>
      </c>
      <c r="D96" s="194" t="s">
        <v>138</v>
      </c>
      <c r="E96" s="195" t="s">
        <v>392</v>
      </c>
      <c r="F96" s="196" t="s">
        <v>393</v>
      </c>
      <c r="G96" s="197" t="s">
        <v>203</v>
      </c>
      <c r="H96" s="198">
        <v>4.2220000000000004</v>
      </c>
      <c r="I96" s="199">
        <v>122.2</v>
      </c>
      <c r="J96" s="200">
        <f>ROUND(I96*H96,2)</f>
        <v>515.92999999999995</v>
      </c>
      <c r="K96" s="196" t="s">
        <v>142</v>
      </c>
      <c r="L96" s="62"/>
      <c r="M96" s="201" t="s">
        <v>34</v>
      </c>
      <c r="N96" s="202" t="s">
        <v>48</v>
      </c>
      <c r="O96" s="43"/>
      <c r="P96" s="203">
        <f>O96*H96</f>
        <v>0</v>
      </c>
      <c r="Q96" s="203">
        <v>0</v>
      </c>
      <c r="R96" s="203">
        <f>Q96*H96</f>
        <v>0</v>
      </c>
      <c r="S96" s="203">
        <v>0</v>
      </c>
      <c r="T96" s="204">
        <f>S96*H96</f>
        <v>0</v>
      </c>
      <c r="AR96" s="24" t="s">
        <v>143</v>
      </c>
      <c r="AT96" s="24" t="s">
        <v>138</v>
      </c>
      <c r="AU96" s="24" t="s">
        <v>87</v>
      </c>
      <c r="AY96" s="24" t="s">
        <v>136</v>
      </c>
      <c r="BE96" s="205">
        <f>IF(N96="základní",J96,0)</f>
        <v>515.92999999999995</v>
      </c>
      <c r="BF96" s="205">
        <f>IF(N96="snížená",J96,0)</f>
        <v>0</v>
      </c>
      <c r="BG96" s="205">
        <f>IF(N96="zákl. přenesená",J96,0)</f>
        <v>0</v>
      </c>
      <c r="BH96" s="205">
        <f>IF(N96="sníž. přenesená",J96,0)</f>
        <v>0</v>
      </c>
      <c r="BI96" s="205">
        <f>IF(N96="nulová",J96,0)</f>
        <v>0</v>
      </c>
      <c r="BJ96" s="24" t="s">
        <v>85</v>
      </c>
      <c r="BK96" s="205">
        <f>ROUND(I96*H96,2)</f>
        <v>515.92999999999995</v>
      </c>
      <c r="BL96" s="24" t="s">
        <v>143</v>
      </c>
      <c r="BM96" s="24" t="s">
        <v>394</v>
      </c>
    </row>
    <row r="97" spans="2:65" s="1" customFormat="1" ht="94.5">
      <c r="B97" s="42"/>
      <c r="C97" s="64"/>
      <c r="D97" s="206" t="s">
        <v>145</v>
      </c>
      <c r="E97" s="64"/>
      <c r="F97" s="207" t="s">
        <v>395</v>
      </c>
      <c r="G97" s="64"/>
      <c r="H97" s="64"/>
      <c r="I97" s="165"/>
      <c r="J97" s="64"/>
      <c r="K97" s="64"/>
      <c r="L97" s="62"/>
      <c r="M97" s="208"/>
      <c r="N97" s="43"/>
      <c r="O97" s="43"/>
      <c r="P97" s="43"/>
      <c r="Q97" s="43"/>
      <c r="R97" s="43"/>
      <c r="S97" s="43"/>
      <c r="T97" s="79"/>
      <c r="AT97" s="24" t="s">
        <v>145</v>
      </c>
      <c r="AU97" s="24" t="s">
        <v>87</v>
      </c>
    </row>
    <row r="98" spans="2:65" s="13" customFormat="1">
      <c r="B98" s="231"/>
      <c r="C98" s="232"/>
      <c r="D98" s="206" t="s">
        <v>147</v>
      </c>
      <c r="E98" s="233" t="s">
        <v>34</v>
      </c>
      <c r="F98" s="234" t="s">
        <v>396</v>
      </c>
      <c r="G98" s="232"/>
      <c r="H98" s="233" t="s">
        <v>34</v>
      </c>
      <c r="I98" s="235"/>
      <c r="J98" s="232"/>
      <c r="K98" s="232"/>
      <c r="L98" s="236"/>
      <c r="M98" s="237"/>
      <c r="N98" s="238"/>
      <c r="O98" s="238"/>
      <c r="P98" s="238"/>
      <c r="Q98" s="238"/>
      <c r="R98" s="238"/>
      <c r="S98" s="238"/>
      <c r="T98" s="239"/>
      <c r="AT98" s="240" t="s">
        <v>147</v>
      </c>
      <c r="AU98" s="240" t="s">
        <v>87</v>
      </c>
      <c r="AV98" s="13" t="s">
        <v>85</v>
      </c>
      <c r="AW98" s="13" t="s">
        <v>40</v>
      </c>
      <c r="AX98" s="13" t="s">
        <v>77</v>
      </c>
      <c r="AY98" s="240" t="s">
        <v>136</v>
      </c>
    </row>
    <row r="99" spans="2:65" s="11" customFormat="1">
      <c r="B99" s="209"/>
      <c r="C99" s="210"/>
      <c r="D99" s="206" t="s">
        <v>147</v>
      </c>
      <c r="E99" s="211" t="s">
        <v>34</v>
      </c>
      <c r="F99" s="212" t="s">
        <v>397</v>
      </c>
      <c r="G99" s="210"/>
      <c r="H99" s="213">
        <v>4.2220000000000004</v>
      </c>
      <c r="I99" s="214"/>
      <c r="J99" s="210"/>
      <c r="K99" s="210"/>
      <c r="L99" s="215"/>
      <c r="M99" s="216"/>
      <c r="N99" s="217"/>
      <c r="O99" s="217"/>
      <c r="P99" s="217"/>
      <c r="Q99" s="217"/>
      <c r="R99" s="217"/>
      <c r="S99" s="217"/>
      <c r="T99" s="218"/>
      <c r="AT99" s="219" t="s">
        <v>147</v>
      </c>
      <c r="AU99" s="219" t="s">
        <v>87</v>
      </c>
      <c r="AV99" s="11" t="s">
        <v>87</v>
      </c>
      <c r="AW99" s="11" t="s">
        <v>40</v>
      </c>
      <c r="AX99" s="11" t="s">
        <v>77</v>
      </c>
      <c r="AY99" s="219" t="s">
        <v>136</v>
      </c>
    </row>
    <row r="100" spans="2:65" s="12" customFormat="1">
      <c r="B100" s="220"/>
      <c r="C100" s="221"/>
      <c r="D100" s="206" t="s">
        <v>147</v>
      </c>
      <c r="E100" s="222" t="s">
        <v>34</v>
      </c>
      <c r="F100" s="223" t="s">
        <v>149</v>
      </c>
      <c r="G100" s="221"/>
      <c r="H100" s="224">
        <v>4.2220000000000004</v>
      </c>
      <c r="I100" s="225"/>
      <c r="J100" s="221"/>
      <c r="K100" s="221"/>
      <c r="L100" s="226"/>
      <c r="M100" s="227"/>
      <c r="N100" s="228"/>
      <c r="O100" s="228"/>
      <c r="P100" s="228"/>
      <c r="Q100" s="228"/>
      <c r="R100" s="228"/>
      <c r="S100" s="228"/>
      <c r="T100" s="229"/>
      <c r="AT100" s="230" t="s">
        <v>147</v>
      </c>
      <c r="AU100" s="230" t="s">
        <v>87</v>
      </c>
      <c r="AV100" s="12" t="s">
        <v>143</v>
      </c>
      <c r="AW100" s="12" t="s">
        <v>40</v>
      </c>
      <c r="AX100" s="12" t="s">
        <v>85</v>
      </c>
      <c r="AY100" s="230" t="s">
        <v>136</v>
      </c>
    </row>
    <row r="101" spans="2:65" s="1" customFormat="1" ht="25.5" customHeight="1">
      <c r="B101" s="42"/>
      <c r="C101" s="194" t="s">
        <v>87</v>
      </c>
      <c r="D101" s="194" t="s">
        <v>138</v>
      </c>
      <c r="E101" s="195" t="s">
        <v>398</v>
      </c>
      <c r="F101" s="196" t="s">
        <v>399</v>
      </c>
      <c r="G101" s="197" t="s">
        <v>203</v>
      </c>
      <c r="H101" s="198">
        <v>343.20100000000002</v>
      </c>
      <c r="I101" s="199">
        <v>548.20000000000005</v>
      </c>
      <c r="J101" s="200">
        <f>ROUND(I101*H101,2)</f>
        <v>188142.79</v>
      </c>
      <c r="K101" s="196" t="s">
        <v>142</v>
      </c>
      <c r="L101" s="62"/>
      <c r="M101" s="201" t="s">
        <v>34</v>
      </c>
      <c r="N101" s="202" t="s">
        <v>48</v>
      </c>
      <c r="O101" s="43"/>
      <c r="P101" s="203">
        <f>O101*H101</f>
        <v>0</v>
      </c>
      <c r="Q101" s="203">
        <v>0</v>
      </c>
      <c r="R101" s="203">
        <f>Q101*H101</f>
        <v>0</v>
      </c>
      <c r="S101" s="203">
        <v>0</v>
      </c>
      <c r="T101" s="204">
        <f>S101*H101</f>
        <v>0</v>
      </c>
      <c r="AR101" s="24" t="s">
        <v>143</v>
      </c>
      <c r="AT101" s="24" t="s">
        <v>138</v>
      </c>
      <c r="AU101" s="24" t="s">
        <v>87</v>
      </c>
      <c r="AY101" s="24" t="s">
        <v>136</v>
      </c>
      <c r="BE101" s="205">
        <f>IF(N101="základní",J101,0)</f>
        <v>188142.79</v>
      </c>
      <c r="BF101" s="205">
        <f>IF(N101="snížená",J101,0)</f>
        <v>0</v>
      </c>
      <c r="BG101" s="205">
        <f>IF(N101="zákl. přenesená",J101,0)</f>
        <v>0</v>
      </c>
      <c r="BH101" s="205">
        <f>IF(N101="sníž. přenesená",J101,0)</f>
        <v>0</v>
      </c>
      <c r="BI101" s="205">
        <f>IF(N101="nulová",J101,0)</f>
        <v>0</v>
      </c>
      <c r="BJ101" s="24" t="s">
        <v>85</v>
      </c>
      <c r="BK101" s="205">
        <f>ROUND(I101*H101,2)</f>
        <v>188142.79</v>
      </c>
      <c r="BL101" s="24" t="s">
        <v>143</v>
      </c>
      <c r="BM101" s="24" t="s">
        <v>400</v>
      </c>
    </row>
    <row r="102" spans="2:65" s="1" customFormat="1" ht="94.5">
      <c r="B102" s="42"/>
      <c r="C102" s="64"/>
      <c r="D102" s="206" t="s">
        <v>145</v>
      </c>
      <c r="E102" s="64"/>
      <c r="F102" s="207" t="s">
        <v>401</v>
      </c>
      <c r="G102" s="64"/>
      <c r="H102" s="64"/>
      <c r="I102" s="165"/>
      <c r="J102" s="64"/>
      <c r="K102" s="64"/>
      <c r="L102" s="62"/>
      <c r="M102" s="208"/>
      <c r="N102" s="43"/>
      <c r="O102" s="43"/>
      <c r="P102" s="43"/>
      <c r="Q102" s="43"/>
      <c r="R102" s="43"/>
      <c r="S102" s="43"/>
      <c r="T102" s="79"/>
      <c r="AT102" s="24" t="s">
        <v>145</v>
      </c>
      <c r="AU102" s="24" t="s">
        <v>87</v>
      </c>
    </row>
    <row r="103" spans="2:65" s="13" customFormat="1">
      <c r="B103" s="231"/>
      <c r="C103" s="232"/>
      <c r="D103" s="206" t="s">
        <v>147</v>
      </c>
      <c r="E103" s="233" t="s">
        <v>34</v>
      </c>
      <c r="F103" s="234" t="s">
        <v>402</v>
      </c>
      <c r="G103" s="232"/>
      <c r="H103" s="233" t="s">
        <v>34</v>
      </c>
      <c r="I103" s="235"/>
      <c r="J103" s="232"/>
      <c r="K103" s="232"/>
      <c r="L103" s="236"/>
      <c r="M103" s="237"/>
      <c r="N103" s="238"/>
      <c r="O103" s="238"/>
      <c r="P103" s="238"/>
      <c r="Q103" s="238"/>
      <c r="R103" s="238"/>
      <c r="S103" s="238"/>
      <c r="T103" s="239"/>
      <c r="AT103" s="240" t="s">
        <v>147</v>
      </c>
      <c r="AU103" s="240" t="s">
        <v>87</v>
      </c>
      <c r="AV103" s="13" t="s">
        <v>85</v>
      </c>
      <c r="AW103" s="13" t="s">
        <v>40</v>
      </c>
      <c r="AX103" s="13" t="s">
        <v>77</v>
      </c>
      <c r="AY103" s="240" t="s">
        <v>136</v>
      </c>
    </row>
    <row r="104" spans="2:65" s="11" customFormat="1">
      <c r="B104" s="209"/>
      <c r="C104" s="210"/>
      <c r="D104" s="206" t="s">
        <v>147</v>
      </c>
      <c r="E104" s="211" t="s">
        <v>34</v>
      </c>
      <c r="F104" s="212" t="s">
        <v>403</v>
      </c>
      <c r="G104" s="210"/>
      <c r="H104" s="213">
        <v>343.20100000000002</v>
      </c>
      <c r="I104" s="214"/>
      <c r="J104" s="210"/>
      <c r="K104" s="210"/>
      <c r="L104" s="215"/>
      <c r="M104" s="216"/>
      <c r="N104" s="217"/>
      <c r="O104" s="217"/>
      <c r="P104" s="217"/>
      <c r="Q104" s="217"/>
      <c r="R104" s="217"/>
      <c r="S104" s="217"/>
      <c r="T104" s="218"/>
      <c r="AT104" s="219" t="s">
        <v>147</v>
      </c>
      <c r="AU104" s="219" t="s">
        <v>87</v>
      </c>
      <c r="AV104" s="11" t="s">
        <v>87</v>
      </c>
      <c r="AW104" s="11" t="s">
        <v>40</v>
      </c>
      <c r="AX104" s="11" t="s">
        <v>77</v>
      </c>
      <c r="AY104" s="219" t="s">
        <v>136</v>
      </c>
    </row>
    <row r="105" spans="2:65" s="12" customFormat="1">
      <c r="B105" s="220"/>
      <c r="C105" s="221"/>
      <c r="D105" s="206" t="s">
        <v>147</v>
      </c>
      <c r="E105" s="222" t="s">
        <v>34</v>
      </c>
      <c r="F105" s="223" t="s">
        <v>149</v>
      </c>
      <c r="G105" s="221"/>
      <c r="H105" s="224">
        <v>343.20100000000002</v>
      </c>
      <c r="I105" s="225"/>
      <c r="J105" s="221"/>
      <c r="K105" s="221"/>
      <c r="L105" s="226"/>
      <c r="M105" s="227"/>
      <c r="N105" s="228"/>
      <c r="O105" s="228"/>
      <c r="P105" s="228"/>
      <c r="Q105" s="228"/>
      <c r="R105" s="228"/>
      <c r="S105" s="228"/>
      <c r="T105" s="229"/>
      <c r="AT105" s="230" t="s">
        <v>147</v>
      </c>
      <c r="AU105" s="230" t="s">
        <v>87</v>
      </c>
      <c r="AV105" s="12" t="s">
        <v>143</v>
      </c>
      <c r="AW105" s="12" t="s">
        <v>40</v>
      </c>
      <c r="AX105" s="12" t="s">
        <v>85</v>
      </c>
      <c r="AY105" s="230" t="s">
        <v>136</v>
      </c>
    </row>
    <row r="106" spans="2:65" s="1" customFormat="1" ht="38.25" customHeight="1">
      <c r="B106" s="42"/>
      <c r="C106" s="194" t="s">
        <v>154</v>
      </c>
      <c r="D106" s="194" t="s">
        <v>138</v>
      </c>
      <c r="E106" s="195" t="s">
        <v>404</v>
      </c>
      <c r="F106" s="196" t="s">
        <v>405</v>
      </c>
      <c r="G106" s="197" t="s">
        <v>203</v>
      </c>
      <c r="H106" s="198">
        <v>3.6629999999999998</v>
      </c>
      <c r="I106" s="199">
        <v>732.34</v>
      </c>
      <c r="J106" s="200">
        <f>ROUND(I106*H106,2)</f>
        <v>2682.56</v>
      </c>
      <c r="K106" s="196" t="s">
        <v>142</v>
      </c>
      <c r="L106" s="62"/>
      <c r="M106" s="201" t="s">
        <v>34</v>
      </c>
      <c r="N106" s="202" t="s">
        <v>48</v>
      </c>
      <c r="O106" s="43"/>
      <c r="P106" s="203">
        <f>O106*H106</f>
        <v>0</v>
      </c>
      <c r="Q106" s="203">
        <v>0</v>
      </c>
      <c r="R106" s="203">
        <f>Q106*H106</f>
        <v>0</v>
      </c>
      <c r="S106" s="203">
        <v>0</v>
      </c>
      <c r="T106" s="204">
        <f>S106*H106</f>
        <v>0</v>
      </c>
      <c r="AR106" s="24" t="s">
        <v>143</v>
      </c>
      <c r="AT106" s="24" t="s">
        <v>138</v>
      </c>
      <c r="AU106" s="24" t="s">
        <v>87</v>
      </c>
      <c r="AY106" s="24" t="s">
        <v>136</v>
      </c>
      <c r="BE106" s="205">
        <f>IF(N106="základní",J106,0)</f>
        <v>2682.56</v>
      </c>
      <c r="BF106" s="205">
        <f>IF(N106="snížená",J106,0)</f>
        <v>0</v>
      </c>
      <c r="BG106" s="205">
        <f>IF(N106="zákl. přenesená",J106,0)</f>
        <v>0</v>
      </c>
      <c r="BH106" s="205">
        <f>IF(N106="sníž. přenesená",J106,0)</f>
        <v>0</v>
      </c>
      <c r="BI106" s="205">
        <f>IF(N106="nulová",J106,0)</f>
        <v>0</v>
      </c>
      <c r="BJ106" s="24" t="s">
        <v>85</v>
      </c>
      <c r="BK106" s="205">
        <f>ROUND(I106*H106,2)</f>
        <v>2682.56</v>
      </c>
      <c r="BL106" s="24" t="s">
        <v>143</v>
      </c>
      <c r="BM106" s="24" t="s">
        <v>406</v>
      </c>
    </row>
    <row r="107" spans="2:65" s="1" customFormat="1" ht="54">
      <c r="B107" s="42"/>
      <c r="C107" s="64"/>
      <c r="D107" s="206" t="s">
        <v>145</v>
      </c>
      <c r="E107" s="64"/>
      <c r="F107" s="207" t="s">
        <v>407</v>
      </c>
      <c r="G107" s="64"/>
      <c r="H107" s="64"/>
      <c r="I107" s="165"/>
      <c r="J107" s="64"/>
      <c r="K107" s="64"/>
      <c r="L107" s="62"/>
      <c r="M107" s="208"/>
      <c r="N107" s="43"/>
      <c r="O107" s="43"/>
      <c r="P107" s="43"/>
      <c r="Q107" s="43"/>
      <c r="R107" s="43"/>
      <c r="S107" s="43"/>
      <c r="T107" s="79"/>
      <c r="AT107" s="24" t="s">
        <v>145</v>
      </c>
      <c r="AU107" s="24" t="s">
        <v>87</v>
      </c>
    </row>
    <row r="108" spans="2:65" s="13" customFormat="1">
      <c r="B108" s="231"/>
      <c r="C108" s="232"/>
      <c r="D108" s="206" t="s">
        <v>147</v>
      </c>
      <c r="E108" s="233" t="s">
        <v>34</v>
      </c>
      <c r="F108" s="234" t="s">
        <v>408</v>
      </c>
      <c r="G108" s="232"/>
      <c r="H108" s="233" t="s">
        <v>34</v>
      </c>
      <c r="I108" s="235"/>
      <c r="J108" s="232"/>
      <c r="K108" s="232"/>
      <c r="L108" s="236"/>
      <c r="M108" s="237"/>
      <c r="N108" s="238"/>
      <c r="O108" s="238"/>
      <c r="P108" s="238"/>
      <c r="Q108" s="238"/>
      <c r="R108" s="238"/>
      <c r="S108" s="238"/>
      <c r="T108" s="239"/>
      <c r="AT108" s="240" t="s">
        <v>147</v>
      </c>
      <c r="AU108" s="240" t="s">
        <v>87</v>
      </c>
      <c r="AV108" s="13" t="s">
        <v>85</v>
      </c>
      <c r="AW108" s="13" t="s">
        <v>40</v>
      </c>
      <c r="AX108" s="13" t="s">
        <v>77</v>
      </c>
      <c r="AY108" s="240" t="s">
        <v>136</v>
      </c>
    </row>
    <row r="109" spans="2:65" s="11" customFormat="1">
      <c r="B109" s="209"/>
      <c r="C109" s="210"/>
      <c r="D109" s="206" t="s">
        <v>147</v>
      </c>
      <c r="E109" s="211" t="s">
        <v>34</v>
      </c>
      <c r="F109" s="212" t="s">
        <v>409</v>
      </c>
      <c r="G109" s="210"/>
      <c r="H109" s="213">
        <v>3.6629999999999998</v>
      </c>
      <c r="I109" s="214"/>
      <c r="J109" s="210"/>
      <c r="K109" s="210"/>
      <c r="L109" s="215"/>
      <c r="M109" s="216"/>
      <c r="N109" s="217"/>
      <c r="O109" s="217"/>
      <c r="P109" s="217"/>
      <c r="Q109" s="217"/>
      <c r="R109" s="217"/>
      <c r="S109" s="217"/>
      <c r="T109" s="218"/>
      <c r="AT109" s="219" t="s">
        <v>147</v>
      </c>
      <c r="AU109" s="219" t="s">
        <v>87</v>
      </c>
      <c r="AV109" s="11" t="s">
        <v>87</v>
      </c>
      <c r="AW109" s="11" t="s">
        <v>40</v>
      </c>
      <c r="AX109" s="11" t="s">
        <v>77</v>
      </c>
      <c r="AY109" s="219" t="s">
        <v>136</v>
      </c>
    </row>
    <row r="110" spans="2:65" s="12" customFormat="1">
      <c r="B110" s="220"/>
      <c r="C110" s="221"/>
      <c r="D110" s="206" t="s">
        <v>147</v>
      </c>
      <c r="E110" s="222" t="s">
        <v>34</v>
      </c>
      <c r="F110" s="223" t="s">
        <v>149</v>
      </c>
      <c r="G110" s="221"/>
      <c r="H110" s="224">
        <v>3.6629999999999998</v>
      </c>
      <c r="I110" s="225"/>
      <c r="J110" s="221"/>
      <c r="K110" s="221"/>
      <c r="L110" s="226"/>
      <c r="M110" s="227"/>
      <c r="N110" s="228"/>
      <c r="O110" s="228"/>
      <c r="P110" s="228"/>
      <c r="Q110" s="228"/>
      <c r="R110" s="228"/>
      <c r="S110" s="228"/>
      <c r="T110" s="229"/>
      <c r="AT110" s="230" t="s">
        <v>147</v>
      </c>
      <c r="AU110" s="230" t="s">
        <v>87</v>
      </c>
      <c r="AV110" s="12" t="s">
        <v>143</v>
      </c>
      <c r="AW110" s="12" t="s">
        <v>40</v>
      </c>
      <c r="AX110" s="12" t="s">
        <v>85</v>
      </c>
      <c r="AY110" s="230" t="s">
        <v>136</v>
      </c>
    </row>
    <row r="111" spans="2:65" s="1" customFormat="1" ht="38.25" customHeight="1">
      <c r="B111" s="42"/>
      <c r="C111" s="194" t="s">
        <v>143</v>
      </c>
      <c r="D111" s="194" t="s">
        <v>138</v>
      </c>
      <c r="E111" s="195" t="s">
        <v>410</v>
      </c>
      <c r="F111" s="196" t="s">
        <v>411</v>
      </c>
      <c r="G111" s="197" t="s">
        <v>203</v>
      </c>
      <c r="H111" s="198">
        <v>99.441000000000003</v>
      </c>
      <c r="I111" s="199">
        <v>1162.58</v>
      </c>
      <c r="J111" s="200">
        <f>ROUND(I111*H111,2)</f>
        <v>115608.12</v>
      </c>
      <c r="K111" s="196" t="s">
        <v>142</v>
      </c>
      <c r="L111" s="62"/>
      <c r="M111" s="201" t="s">
        <v>34</v>
      </c>
      <c r="N111" s="202" t="s">
        <v>48</v>
      </c>
      <c r="O111" s="43"/>
      <c r="P111" s="203">
        <f>O111*H111</f>
        <v>0</v>
      </c>
      <c r="Q111" s="203">
        <v>0</v>
      </c>
      <c r="R111" s="203">
        <f>Q111*H111</f>
        <v>0</v>
      </c>
      <c r="S111" s="203">
        <v>0</v>
      </c>
      <c r="T111" s="204">
        <f>S111*H111</f>
        <v>0</v>
      </c>
      <c r="AR111" s="24" t="s">
        <v>143</v>
      </c>
      <c r="AT111" s="24" t="s">
        <v>138</v>
      </c>
      <c r="AU111" s="24" t="s">
        <v>87</v>
      </c>
      <c r="AY111" s="24" t="s">
        <v>136</v>
      </c>
      <c r="BE111" s="205">
        <f>IF(N111="základní",J111,0)</f>
        <v>115608.12</v>
      </c>
      <c r="BF111" s="205">
        <f>IF(N111="snížená",J111,0)</f>
        <v>0</v>
      </c>
      <c r="BG111" s="205">
        <f>IF(N111="zákl. přenesená",J111,0)</f>
        <v>0</v>
      </c>
      <c r="BH111" s="205">
        <f>IF(N111="sníž. přenesená",J111,0)</f>
        <v>0</v>
      </c>
      <c r="BI111" s="205">
        <f>IF(N111="nulová",J111,0)</f>
        <v>0</v>
      </c>
      <c r="BJ111" s="24" t="s">
        <v>85</v>
      </c>
      <c r="BK111" s="205">
        <f>ROUND(I111*H111,2)</f>
        <v>115608.12</v>
      </c>
      <c r="BL111" s="24" t="s">
        <v>143</v>
      </c>
      <c r="BM111" s="24" t="s">
        <v>412</v>
      </c>
    </row>
    <row r="112" spans="2:65" s="1" customFormat="1" ht="54">
      <c r="B112" s="42"/>
      <c r="C112" s="64"/>
      <c r="D112" s="206" t="s">
        <v>145</v>
      </c>
      <c r="E112" s="64"/>
      <c r="F112" s="207" t="s">
        <v>413</v>
      </c>
      <c r="G112" s="64"/>
      <c r="H112" s="64"/>
      <c r="I112" s="165"/>
      <c r="J112" s="64"/>
      <c r="K112" s="64"/>
      <c r="L112" s="62"/>
      <c r="M112" s="208"/>
      <c r="N112" s="43"/>
      <c r="O112" s="43"/>
      <c r="P112" s="43"/>
      <c r="Q112" s="43"/>
      <c r="R112" s="43"/>
      <c r="S112" s="43"/>
      <c r="T112" s="79"/>
      <c r="AT112" s="24" t="s">
        <v>145</v>
      </c>
      <c r="AU112" s="24" t="s">
        <v>87</v>
      </c>
    </row>
    <row r="113" spans="2:51" s="13" customFormat="1">
      <c r="B113" s="231"/>
      <c r="C113" s="232"/>
      <c r="D113" s="206" t="s">
        <v>147</v>
      </c>
      <c r="E113" s="233" t="s">
        <v>34</v>
      </c>
      <c r="F113" s="234" t="s">
        <v>414</v>
      </c>
      <c r="G113" s="232"/>
      <c r="H113" s="233" t="s">
        <v>34</v>
      </c>
      <c r="I113" s="235"/>
      <c r="J113" s="232"/>
      <c r="K113" s="232"/>
      <c r="L113" s="236"/>
      <c r="M113" s="237"/>
      <c r="N113" s="238"/>
      <c r="O113" s="238"/>
      <c r="P113" s="238"/>
      <c r="Q113" s="238"/>
      <c r="R113" s="238"/>
      <c r="S113" s="238"/>
      <c r="T113" s="239"/>
      <c r="AT113" s="240" t="s">
        <v>147</v>
      </c>
      <c r="AU113" s="240" t="s">
        <v>87</v>
      </c>
      <c r="AV113" s="13" t="s">
        <v>85</v>
      </c>
      <c r="AW113" s="13" t="s">
        <v>40</v>
      </c>
      <c r="AX113" s="13" t="s">
        <v>77</v>
      </c>
      <c r="AY113" s="240" t="s">
        <v>136</v>
      </c>
    </row>
    <row r="114" spans="2:51" s="13" customFormat="1">
      <c r="B114" s="231"/>
      <c r="C114" s="232"/>
      <c r="D114" s="206" t="s">
        <v>147</v>
      </c>
      <c r="E114" s="233" t="s">
        <v>34</v>
      </c>
      <c r="F114" s="234" t="s">
        <v>415</v>
      </c>
      <c r="G114" s="232"/>
      <c r="H114" s="233" t="s">
        <v>34</v>
      </c>
      <c r="I114" s="235"/>
      <c r="J114" s="232"/>
      <c r="K114" s="232"/>
      <c r="L114" s="236"/>
      <c r="M114" s="237"/>
      <c r="N114" s="238"/>
      <c r="O114" s="238"/>
      <c r="P114" s="238"/>
      <c r="Q114" s="238"/>
      <c r="R114" s="238"/>
      <c r="S114" s="238"/>
      <c r="T114" s="239"/>
      <c r="AT114" s="240" t="s">
        <v>147</v>
      </c>
      <c r="AU114" s="240" t="s">
        <v>87</v>
      </c>
      <c r="AV114" s="13" t="s">
        <v>85</v>
      </c>
      <c r="AW114" s="13" t="s">
        <v>40</v>
      </c>
      <c r="AX114" s="13" t="s">
        <v>77</v>
      </c>
      <c r="AY114" s="240" t="s">
        <v>136</v>
      </c>
    </row>
    <row r="115" spans="2:51" s="11" customFormat="1">
      <c r="B115" s="209"/>
      <c r="C115" s="210"/>
      <c r="D115" s="206" t="s">
        <v>147</v>
      </c>
      <c r="E115" s="211" t="s">
        <v>34</v>
      </c>
      <c r="F115" s="212" t="s">
        <v>416</v>
      </c>
      <c r="G115" s="210"/>
      <c r="H115" s="213">
        <v>21.134</v>
      </c>
      <c r="I115" s="214"/>
      <c r="J115" s="210"/>
      <c r="K115" s="210"/>
      <c r="L115" s="215"/>
      <c r="M115" s="216"/>
      <c r="N115" s="217"/>
      <c r="O115" s="217"/>
      <c r="P115" s="217"/>
      <c r="Q115" s="217"/>
      <c r="R115" s="217"/>
      <c r="S115" s="217"/>
      <c r="T115" s="218"/>
      <c r="AT115" s="219" t="s">
        <v>147</v>
      </c>
      <c r="AU115" s="219" t="s">
        <v>87</v>
      </c>
      <c r="AV115" s="11" t="s">
        <v>87</v>
      </c>
      <c r="AW115" s="11" t="s">
        <v>40</v>
      </c>
      <c r="AX115" s="11" t="s">
        <v>77</v>
      </c>
      <c r="AY115" s="219" t="s">
        <v>136</v>
      </c>
    </row>
    <row r="116" spans="2:51" s="11" customFormat="1">
      <c r="B116" s="209"/>
      <c r="C116" s="210"/>
      <c r="D116" s="206" t="s">
        <v>147</v>
      </c>
      <c r="E116" s="211" t="s">
        <v>34</v>
      </c>
      <c r="F116" s="212" t="s">
        <v>417</v>
      </c>
      <c r="G116" s="210"/>
      <c r="H116" s="213">
        <v>12.709</v>
      </c>
      <c r="I116" s="214"/>
      <c r="J116" s="210"/>
      <c r="K116" s="210"/>
      <c r="L116" s="215"/>
      <c r="M116" s="216"/>
      <c r="N116" s="217"/>
      <c r="O116" s="217"/>
      <c r="P116" s="217"/>
      <c r="Q116" s="217"/>
      <c r="R116" s="217"/>
      <c r="S116" s="217"/>
      <c r="T116" s="218"/>
      <c r="AT116" s="219" t="s">
        <v>147</v>
      </c>
      <c r="AU116" s="219" t="s">
        <v>87</v>
      </c>
      <c r="AV116" s="11" t="s">
        <v>87</v>
      </c>
      <c r="AW116" s="11" t="s">
        <v>40</v>
      </c>
      <c r="AX116" s="11" t="s">
        <v>77</v>
      </c>
      <c r="AY116" s="219" t="s">
        <v>136</v>
      </c>
    </row>
    <row r="117" spans="2:51" s="11" customFormat="1">
      <c r="B117" s="209"/>
      <c r="C117" s="210"/>
      <c r="D117" s="206" t="s">
        <v>147</v>
      </c>
      <c r="E117" s="211" t="s">
        <v>34</v>
      </c>
      <c r="F117" s="212" t="s">
        <v>418</v>
      </c>
      <c r="G117" s="210"/>
      <c r="H117" s="213">
        <v>4.3220000000000001</v>
      </c>
      <c r="I117" s="214"/>
      <c r="J117" s="210"/>
      <c r="K117" s="210"/>
      <c r="L117" s="215"/>
      <c r="M117" s="216"/>
      <c r="N117" s="217"/>
      <c r="O117" s="217"/>
      <c r="P117" s="217"/>
      <c r="Q117" s="217"/>
      <c r="R117" s="217"/>
      <c r="S117" s="217"/>
      <c r="T117" s="218"/>
      <c r="AT117" s="219" t="s">
        <v>147</v>
      </c>
      <c r="AU117" s="219" t="s">
        <v>87</v>
      </c>
      <c r="AV117" s="11" t="s">
        <v>87</v>
      </c>
      <c r="AW117" s="11" t="s">
        <v>40</v>
      </c>
      <c r="AX117" s="11" t="s">
        <v>77</v>
      </c>
      <c r="AY117" s="219" t="s">
        <v>136</v>
      </c>
    </row>
    <row r="118" spans="2:51" s="13" customFormat="1">
      <c r="B118" s="231"/>
      <c r="C118" s="232"/>
      <c r="D118" s="206" t="s">
        <v>147</v>
      </c>
      <c r="E118" s="233" t="s">
        <v>34</v>
      </c>
      <c r="F118" s="234" t="s">
        <v>419</v>
      </c>
      <c r="G118" s="232"/>
      <c r="H118" s="233" t="s">
        <v>34</v>
      </c>
      <c r="I118" s="235"/>
      <c r="J118" s="232"/>
      <c r="K118" s="232"/>
      <c r="L118" s="236"/>
      <c r="M118" s="237"/>
      <c r="N118" s="238"/>
      <c r="O118" s="238"/>
      <c r="P118" s="238"/>
      <c r="Q118" s="238"/>
      <c r="R118" s="238"/>
      <c r="S118" s="238"/>
      <c r="T118" s="239"/>
      <c r="AT118" s="240" t="s">
        <v>147</v>
      </c>
      <c r="AU118" s="240" t="s">
        <v>87</v>
      </c>
      <c r="AV118" s="13" t="s">
        <v>85</v>
      </c>
      <c r="AW118" s="13" t="s">
        <v>40</v>
      </c>
      <c r="AX118" s="13" t="s">
        <v>77</v>
      </c>
      <c r="AY118" s="240" t="s">
        <v>136</v>
      </c>
    </row>
    <row r="119" spans="2:51" s="11" customFormat="1">
      <c r="B119" s="209"/>
      <c r="C119" s="210"/>
      <c r="D119" s="206" t="s">
        <v>147</v>
      </c>
      <c r="E119" s="211" t="s">
        <v>34</v>
      </c>
      <c r="F119" s="212" t="s">
        <v>420</v>
      </c>
      <c r="G119" s="210"/>
      <c r="H119" s="213">
        <v>0.84399999999999997</v>
      </c>
      <c r="I119" s="214"/>
      <c r="J119" s="210"/>
      <c r="K119" s="210"/>
      <c r="L119" s="215"/>
      <c r="M119" s="216"/>
      <c r="N119" s="217"/>
      <c r="O119" s="217"/>
      <c r="P119" s="217"/>
      <c r="Q119" s="217"/>
      <c r="R119" s="217"/>
      <c r="S119" s="217"/>
      <c r="T119" s="218"/>
      <c r="AT119" s="219" t="s">
        <v>147</v>
      </c>
      <c r="AU119" s="219" t="s">
        <v>87</v>
      </c>
      <c r="AV119" s="11" t="s">
        <v>87</v>
      </c>
      <c r="AW119" s="11" t="s">
        <v>40</v>
      </c>
      <c r="AX119" s="11" t="s">
        <v>77</v>
      </c>
      <c r="AY119" s="219" t="s">
        <v>136</v>
      </c>
    </row>
    <row r="120" spans="2:51" s="11" customFormat="1">
      <c r="B120" s="209"/>
      <c r="C120" s="210"/>
      <c r="D120" s="206" t="s">
        <v>147</v>
      </c>
      <c r="E120" s="211" t="s">
        <v>34</v>
      </c>
      <c r="F120" s="212" t="s">
        <v>421</v>
      </c>
      <c r="G120" s="210"/>
      <c r="H120" s="213">
        <v>1.772</v>
      </c>
      <c r="I120" s="214"/>
      <c r="J120" s="210"/>
      <c r="K120" s="210"/>
      <c r="L120" s="215"/>
      <c r="M120" s="216"/>
      <c r="N120" s="217"/>
      <c r="O120" s="217"/>
      <c r="P120" s="217"/>
      <c r="Q120" s="217"/>
      <c r="R120" s="217"/>
      <c r="S120" s="217"/>
      <c r="T120" s="218"/>
      <c r="AT120" s="219" t="s">
        <v>147</v>
      </c>
      <c r="AU120" s="219" t="s">
        <v>87</v>
      </c>
      <c r="AV120" s="11" t="s">
        <v>87</v>
      </c>
      <c r="AW120" s="11" t="s">
        <v>40</v>
      </c>
      <c r="AX120" s="11" t="s">
        <v>77</v>
      </c>
      <c r="AY120" s="219" t="s">
        <v>136</v>
      </c>
    </row>
    <row r="121" spans="2:51" s="11" customFormat="1">
      <c r="B121" s="209"/>
      <c r="C121" s="210"/>
      <c r="D121" s="206" t="s">
        <v>147</v>
      </c>
      <c r="E121" s="211" t="s">
        <v>34</v>
      </c>
      <c r="F121" s="212" t="s">
        <v>422</v>
      </c>
      <c r="G121" s="210"/>
      <c r="H121" s="213">
        <v>1.869</v>
      </c>
      <c r="I121" s="214"/>
      <c r="J121" s="210"/>
      <c r="K121" s="210"/>
      <c r="L121" s="215"/>
      <c r="M121" s="216"/>
      <c r="N121" s="217"/>
      <c r="O121" s="217"/>
      <c r="P121" s="217"/>
      <c r="Q121" s="217"/>
      <c r="R121" s="217"/>
      <c r="S121" s="217"/>
      <c r="T121" s="218"/>
      <c r="AT121" s="219" t="s">
        <v>147</v>
      </c>
      <c r="AU121" s="219" t="s">
        <v>87</v>
      </c>
      <c r="AV121" s="11" t="s">
        <v>87</v>
      </c>
      <c r="AW121" s="11" t="s">
        <v>40</v>
      </c>
      <c r="AX121" s="11" t="s">
        <v>77</v>
      </c>
      <c r="AY121" s="219" t="s">
        <v>136</v>
      </c>
    </row>
    <row r="122" spans="2:51" s="11" customFormat="1">
      <c r="B122" s="209"/>
      <c r="C122" s="210"/>
      <c r="D122" s="206" t="s">
        <v>147</v>
      </c>
      <c r="E122" s="211" t="s">
        <v>34</v>
      </c>
      <c r="F122" s="212" t="s">
        <v>423</v>
      </c>
      <c r="G122" s="210"/>
      <c r="H122" s="213">
        <v>1.964</v>
      </c>
      <c r="I122" s="214"/>
      <c r="J122" s="210"/>
      <c r="K122" s="210"/>
      <c r="L122" s="215"/>
      <c r="M122" s="216"/>
      <c r="N122" s="217"/>
      <c r="O122" s="217"/>
      <c r="P122" s="217"/>
      <c r="Q122" s="217"/>
      <c r="R122" s="217"/>
      <c r="S122" s="217"/>
      <c r="T122" s="218"/>
      <c r="AT122" s="219" t="s">
        <v>147</v>
      </c>
      <c r="AU122" s="219" t="s">
        <v>87</v>
      </c>
      <c r="AV122" s="11" t="s">
        <v>87</v>
      </c>
      <c r="AW122" s="11" t="s">
        <v>40</v>
      </c>
      <c r="AX122" s="11" t="s">
        <v>77</v>
      </c>
      <c r="AY122" s="219" t="s">
        <v>136</v>
      </c>
    </row>
    <row r="123" spans="2:51" s="11" customFormat="1">
      <c r="B123" s="209"/>
      <c r="C123" s="210"/>
      <c r="D123" s="206" t="s">
        <v>147</v>
      </c>
      <c r="E123" s="211" t="s">
        <v>34</v>
      </c>
      <c r="F123" s="212" t="s">
        <v>424</v>
      </c>
      <c r="G123" s="210"/>
      <c r="H123" s="213">
        <v>2.06</v>
      </c>
      <c r="I123" s="214"/>
      <c r="J123" s="210"/>
      <c r="K123" s="210"/>
      <c r="L123" s="215"/>
      <c r="M123" s="216"/>
      <c r="N123" s="217"/>
      <c r="O123" s="217"/>
      <c r="P123" s="217"/>
      <c r="Q123" s="217"/>
      <c r="R123" s="217"/>
      <c r="S123" s="217"/>
      <c r="T123" s="218"/>
      <c r="AT123" s="219" t="s">
        <v>147</v>
      </c>
      <c r="AU123" s="219" t="s">
        <v>87</v>
      </c>
      <c r="AV123" s="11" t="s">
        <v>87</v>
      </c>
      <c r="AW123" s="11" t="s">
        <v>40</v>
      </c>
      <c r="AX123" s="11" t="s">
        <v>77</v>
      </c>
      <c r="AY123" s="219" t="s">
        <v>136</v>
      </c>
    </row>
    <row r="124" spans="2:51" s="11" customFormat="1">
      <c r="B124" s="209"/>
      <c r="C124" s="210"/>
      <c r="D124" s="206" t="s">
        <v>147</v>
      </c>
      <c r="E124" s="211" t="s">
        <v>34</v>
      </c>
      <c r="F124" s="212" t="s">
        <v>425</v>
      </c>
      <c r="G124" s="210"/>
      <c r="H124" s="213">
        <v>2.1589999999999998</v>
      </c>
      <c r="I124" s="214"/>
      <c r="J124" s="210"/>
      <c r="K124" s="210"/>
      <c r="L124" s="215"/>
      <c r="M124" s="216"/>
      <c r="N124" s="217"/>
      <c r="O124" s="217"/>
      <c r="P124" s="217"/>
      <c r="Q124" s="217"/>
      <c r="R124" s="217"/>
      <c r="S124" s="217"/>
      <c r="T124" s="218"/>
      <c r="AT124" s="219" t="s">
        <v>147</v>
      </c>
      <c r="AU124" s="219" t="s">
        <v>87</v>
      </c>
      <c r="AV124" s="11" t="s">
        <v>87</v>
      </c>
      <c r="AW124" s="11" t="s">
        <v>40</v>
      </c>
      <c r="AX124" s="11" t="s">
        <v>77</v>
      </c>
      <c r="AY124" s="219" t="s">
        <v>136</v>
      </c>
    </row>
    <row r="125" spans="2:51" s="11" customFormat="1">
      <c r="B125" s="209"/>
      <c r="C125" s="210"/>
      <c r="D125" s="206" t="s">
        <v>147</v>
      </c>
      <c r="E125" s="211" t="s">
        <v>34</v>
      </c>
      <c r="F125" s="212" t="s">
        <v>426</v>
      </c>
      <c r="G125" s="210"/>
      <c r="H125" s="213">
        <v>1.208</v>
      </c>
      <c r="I125" s="214"/>
      <c r="J125" s="210"/>
      <c r="K125" s="210"/>
      <c r="L125" s="215"/>
      <c r="M125" s="216"/>
      <c r="N125" s="217"/>
      <c r="O125" s="217"/>
      <c r="P125" s="217"/>
      <c r="Q125" s="217"/>
      <c r="R125" s="217"/>
      <c r="S125" s="217"/>
      <c r="T125" s="218"/>
      <c r="AT125" s="219" t="s">
        <v>147</v>
      </c>
      <c r="AU125" s="219" t="s">
        <v>87</v>
      </c>
      <c r="AV125" s="11" t="s">
        <v>87</v>
      </c>
      <c r="AW125" s="11" t="s">
        <v>40</v>
      </c>
      <c r="AX125" s="11" t="s">
        <v>77</v>
      </c>
      <c r="AY125" s="219" t="s">
        <v>136</v>
      </c>
    </row>
    <row r="126" spans="2:51" s="11" customFormat="1">
      <c r="B126" s="209"/>
      <c r="C126" s="210"/>
      <c r="D126" s="206" t="s">
        <v>147</v>
      </c>
      <c r="E126" s="211" t="s">
        <v>34</v>
      </c>
      <c r="F126" s="212" t="s">
        <v>427</v>
      </c>
      <c r="G126" s="210"/>
      <c r="H126" s="213">
        <v>1.083</v>
      </c>
      <c r="I126" s="214"/>
      <c r="J126" s="210"/>
      <c r="K126" s="210"/>
      <c r="L126" s="215"/>
      <c r="M126" s="216"/>
      <c r="N126" s="217"/>
      <c r="O126" s="217"/>
      <c r="P126" s="217"/>
      <c r="Q126" s="217"/>
      <c r="R126" s="217"/>
      <c r="S126" s="217"/>
      <c r="T126" s="218"/>
      <c r="AT126" s="219" t="s">
        <v>147</v>
      </c>
      <c r="AU126" s="219" t="s">
        <v>87</v>
      </c>
      <c r="AV126" s="11" t="s">
        <v>87</v>
      </c>
      <c r="AW126" s="11" t="s">
        <v>40</v>
      </c>
      <c r="AX126" s="11" t="s">
        <v>77</v>
      </c>
      <c r="AY126" s="219" t="s">
        <v>136</v>
      </c>
    </row>
    <row r="127" spans="2:51" s="11" customFormat="1">
      <c r="B127" s="209"/>
      <c r="C127" s="210"/>
      <c r="D127" s="206" t="s">
        <v>147</v>
      </c>
      <c r="E127" s="211" t="s">
        <v>34</v>
      </c>
      <c r="F127" s="212" t="s">
        <v>428</v>
      </c>
      <c r="G127" s="210"/>
      <c r="H127" s="213">
        <v>2.0649999999999999</v>
      </c>
      <c r="I127" s="214"/>
      <c r="J127" s="210"/>
      <c r="K127" s="210"/>
      <c r="L127" s="215"/>
      <c r="M127" s="216"/>
      <c r="N127" s="217"/>
      <c r="O127" s="217"/>
      <c r="P127" s="217"/>
      <c r="Q127" s="217"/>
      <c r="R127" s="217"/>
      <c r="S127" s="217"/>
      <c r="T127" s="218"/>
      <c r="AT127" s="219" t="s">
        <v>147</v>
      </c>
      <c r="AU127" s="219" t="s">
        <v>87</v>
      </c>
      <c r="AV127" s="11" t="s">
        <v>87</v>
      </c>
      <c r="AW127" s="11" t="s">
        <v>40</v>
      </c>
      <c r="AX127" s="11" t="s">
        <v>77</v>
      </c>
      <c r="AY127" s="219" t="s">
        <v>136</v>
      </c>
    </row>
    <row r="128" spans="2:51" s="11" customFormat="1">
      <c r="B128" s="209"/>
      <c r="C128" s="210"/>
      <c r="D128" s="206" t="s">
        <v>147</v>
      </c>
      <c r="E128" s="211" t="s">
        <v>34</v>
      </c>
      <c r="F128" s="212" t="s">
        <v>429</v>
      </c>
      <c r="G128" s="210"/>
      <c r="H128" s="213">
        <v>2.052</v>
      </c>
      <c r="I128" s="214"/>
      <c r="J128" s="210"/>
      <c r="K128" s="210"/>
      <c r="L128" s="215"/>
      <c r="M128" s="216"/>
      <c r="N128" s="217"/>
      <c r="O128" s="217"/>
      <c r="P128" s="217"/>
      <c r="Q128" s="217"/>
      <c r="R128" s="217"/>
      <c r="S128" s="217"/>
      <c r="T128" s="218"/>
      <c r="AT128" s="219" t="s">
        <v>147</v>
      </c>
      <c r="AU128" s="219" t="s">
        <v>87</v>
      </c>
      <c r="AV128" s="11" t="s">
        <v>87</v>
      </c>
      <c r="AW128" s="11" t="s">
        <v>40</v>
      </c>
      <c r="AX128" s="11" t="s">
        <v>77</v>
      </c>
      <c r="AY128" s="219" t="s">
        <v>136</v>
      </c>
    </row>
    <row r="129" spans="2:51" s="11" customFormat="1">
      <c r="B129" s="209"/>
      <c r="C129" s="210"/>
      <c r="D129" s="206" t="s">
        <v>147</v>
      </c>
      <c r="E129" s="211" t="s">
        <v>34</v>
      </c>
      <c r="F129" s="212" t="s">
        <v>430</v>
      </c>
      <c r="G129" s="210"/>
      <c r="H129" s="213">
        <v>1.9550000000000001</v>
      </c>
      <c r="I129" s="214"/>
      <c r="J129" s="210"/>
      <c r="K129" s="210"/>
      <c r="L129" s="215"/>
      <c r="M129" s="216"/>
      <c r="N129" s="217"/>
      <c r="O129" s="217"/>
      <c r="P129" s="217"/>
      <c r="Q129" s="217"/>
      <c r="R129" s="217"/>
      <c r="S129" s="217"/>
      <c r="T129" s="218"/>
      <c r="AT129" s="219" t="s">
        <v>147</v>
      </c>
      <c r="AU129" s="219" t="s">
        <v>87</v>
      </c>
      <c r="AV129" s="11" t="s">
        <v>87</v>
      </c>
      <c r="AW129" s="11" t="s">
        <v>40</v>
      </c>
      <c r="AX129" s="11" t="s">
        <v>77</v>
      </c>
      <c r="AY129" s="219" t="s">
        <v>136</v>
      </c>
    </row>
    <row r="130" spans="2:51" s="11" customFormat="1">
      <c r="B130" s="209"/>
      <c r="C130" s="210"/>
      <c r="D130" s="206" t="s">
        <v>147</v>
      </c>
      <c r="E130" s="211" t="s">
        <v>34</v>
      </c>
      <c r="F130" s="212" t="s">
        <v>431</v>
      </c>
      <c r="G130" s="210"/>
      <c r="H130" s="213">
        <v>1.8089999999999999</v>
      </c>
      <c r="I130" s="214"/>
      <c r="J130" s="210"/>
      <c r="K130" s="210"/>
      <c r="L130" s="215"/>
      <c r="M130" s="216"/>
      <c r="N130" s="217"/>
      <c r="O130" s="217"/>
      <c r="P130" s="217"/>
      <c r="Q130" s="217"/>
      <c r="R130" s="217"/>
      <c r="S130" s="217"/>
      <c r="T130" s="218"/>
      <c r="AT130" s="219" t="s">
        <v>147</v>
      </c>
      <c r="AU130" s="219" t="s">
        <v>87</v>
      </c>
      <c r="AV130" s="11" t="s">
        <v>87</v>
      </c>
      <c r="AW130" s="11" t="s">
        <v>40</v>
      </c>
      <c r="AX130" s="11" t="s">
        <v>77</v>
      </c>
      <c r="AY130" s="219" t="s">
        <v>136</v>
      </c>
    </row>
    <row r="131" spans="2:51" s="11" customFormat="1">
      <c r="B131" s="209"/>
      <c r="C131" s="210"/>
      <c r="D131" s="206" t="s">
        <v>147</v>
      </c>
      <c r="E131" s="211" t="s">
        <v>34</v>
      </c>
      <c r="F131" s="212" t="s">
        <v>432</v>
      </c>
      <c r="G131" s="210"/>
      <c r="H131" s="213">
        <v>1.7629999999999999</v>
      </c>
      <c r="I131" s="214"/>
      <c r="J131" s="210"/>
      <c r="K131" s="210"/>
      <c r="L131" s="215"/>
      <c r="M131" s="216"/>
      <c r="N131" s="217"/>
      <c r="O131" s="217"/>
      <c r="P131" s="217"/>
      <c r="Q131" s="217"/>
      <c r="R131" s="217"/>
      <c r="S131" s="217"/>
      <c r="T131" s="218"/>
      <c r="AT131" s="219" t="s">
        <v>147</v>
      </c>
      <c r="AU131" s="219" t="s">
        <v>87</v>
      </c>
      <c r="AV131" s="11" t="s">
        <v>87</v>
      </c>
      <c r="AW131" s="11" t="s">
        <v>40</v>
      </c>
      <c r="AX131" s="11" t="s">
        <v>77</v>
      </c>
      <c r="AY131" s="219" t="s">
        <v>136</v>
      </c>
    </row>
    <row r="132" spans="2:51" s="11" customFormat="1">
      <c r="B132" s="209"/>
      <c r="C132" s="210"/>
      <c r="D132" s="206" t="s">
        <v>147</v>
      </c>
      <c r="E132" s="211" t="s">
        <v>34</v>
      </c>
      <c r="F132" s="212" t="s">
        <v>433</v>
      </c>
      <c r="G132" s="210"/>
      <c r="H132" s="213">
        <v>0.82599999999999996</v>
      </c>
      <c r="I132" s="214"/>
      <c r="J132" s="210"/>
      <c r="K132" s="210"/>
      <c r="L132" s="215"/>
      <c r="M132" s="216"/>
      <c r="N132" s="217"/>
      <c r="O132" s="217"/>
      <c r="P132" s="217"/>
      <c r="Q132" s="217"/>
      <c r="R132" s="217"/>
      <c r="S132" s="217"/>
      <c r="T132" s="218"/>
      <c r="AT132" s="219" t="s">
        <v>147</v>
      </c>
      <c r="AU132" s="219" t="s">
        <v>87</v>
      </c>
      <c r="AV132" s="11" t="s">
        <v>87</v>
      </c>
      <c r="AW132" s="11" t="s">
        <v>40</v>
      </c>
      <c r="AX132" s="11" t="s">
        <v>77</v>
      </c>
      <c r="AY132" s="219" t="s">
        <v>136</v>
      </c>
    </row>
    <row r="133" spans="2:51" s="11" customFormat="1">
      <c r="B133" s="209"/>
      <c r="C133" s="210"/>
      <c r="D133" s="206" t="s">
        <v>147</v>
      </c>
      <c r="E133" s="211" t="s">
        <v>34</v>
      </c>
      <c r="F133" s="212" t="s">
        <v>434</v>
      </c>
      <c r="G133" s="210"/>
      <c r="H133" s="213">
        <v>3.097</v>
      </c>
      <c r="I133" s="214"/>
      <c r="J133" s="210"/>
      <c r="K133" s="210"/>
      <c r="L133" s="215"/>
      <c r="M133" s="216"/>
      <c r="N133" s="217"/>
      <c r="O133" s="217"/>
      <c r="P133" s="217"/>
      <c r="Q133" s="217"/>
      <c r="R133" s="217"/>
      <c r="S133" s="217"/>
      <c r="T133" s="218"/>
      <c r="AT133" s="219" t="s">
        <v>147</v>
      </c>
      <c r="AU133" s="219" t="s">
        <v>87</v>
      </c>
      <c r="AV133" s="11" t="s">
        <v>87</v>
      </c>
      <c r="AW133" s="11" t="s">
        <v>40</v>
      </c>
      <c r="AX133" s="11" t="s">
        <v>77</v>
      </c>
      <c r="AY133" s="219" t="s">
        <v>136</v>
      </c>
    </row>
    <row r="134" spans="2:51" s="13" customFormat="1">
      <c r="B134" s="231"/>
      <c r="C134" s="232"/>
      <c r="D134" s="206" t="s">
        <v>147</v>
      </c>
      <c r="E134" s="233" t="s">
        <v>34</v>
      </c>
      <c r="F134" s="234" t="s">
        <v>435</v>
      </c>
      <c r="G134" s="232"/>
      <c r="H134" s="233" t="s">
        <v>34</v>
      </c>
      <c r="I134" s="235"/>
      <c r="J134" s="232"/>
      <c r="K134" s="232"/>
      <c r="L134" s="236"/>
      <c r="M134" s="237"/>
      <c r="N134" s="238"/>
      <c r="O134" s="238"/>
      <c r="P134" s="238"/>
      <c r="Q134" s="238"/>
      <c r="R134" s="238"/>
      <c r="S134" s="238"/>
      <c r="T134" s="239"/>
      <c r="AT134" s="240" t="s">
        <v>147</v>
      </c>
      <c r="AU134" s="240" t="s">
        <v>87</v>
      </c>
      <c r="AV134" s="13" t="s">
        <v>85</v>
      </c>
      <c r="AW134" s="13" t="s">
        <v>40</v>
      </c>
      <c r="AX134" s="13" t="s">
        <v>77</v>
      </c>
      <c r="AY134" s="240" t="s">
        <v>136</v>
      </c>
    </row>
    <row r="135" spans="2:51" s="11" customFormat="1">
      <c r="B135" s="209"/>
      <c r="C135" s="210"/>
      <c r="D135" s="206" t="s">
        <v>147</v>
      </c>
      <c r="E135" s="211" t="s">
        <v>34</v>
      </c>
      <c r="F135" s="212" t="s">
        <v>436</v>
      </c>
      <c r="G135" s="210"/>
      <c r="H135" s="213">
        <v>0.48299999999999998</v>
      </c>
      <c r="I135" s="214"/>
      <c r="J135" s="210"/>
      <c r="K135" s="210"/>
      <c r="L135" s="215"/>
      <c r="M135" s="216"/>
      <c r="N135" s="217"/>
      <c r="O135" s="217"/>
      <c r="P135" s="217"/>
      <c r="Q135" s="217"/>
      <c r="R135" s="217"/>
      <c r="S135" s="217"/>
      <c r="T135" s="218"/>
      <c r="AT135" s="219" t="s">
        <v>147</v>
      </c>
      <c r="AU135" s="219" t="s">
        <v>87</v>
      </c>
      <c r="AV135" s="11" t="s">
        <v>87</v>
      </c>
      <c r="AW135" s="11" t="s">
        <v>40</v>
      </c>
      <c r="AX135" s="11" t="s">
        <v>77</v>
      </c>
      <c r="AY135" s="219" t="s">
        <v>136</v>
      </c>
    </row>
    <row r="136" spans="2:51" s="11" customFormat="1">
      <c r="B136" s="209"/>
      <c r="C136" s="210"/>
      <c r="D136" s="206" t="s">
        <v>147</v>
      </c>
      <c r="E136" s="211" t="s">
        <v>34</v>
      </c>
      <c r="F136" s="212" t="s">
        <v>437</v>
      </c>
      <c r="G136" s="210"/>
      <c r="H136" s="213">
        <v>0.377</v>
      </c>
      <c r="I136" s="214"/>
      <c r="J136" s="210"/>
      <c r="K136" s="210"/>
      <c r="L136" s="215"/>
      <c r="M136" s="216"/>
      <c r="N136" s="217"/>
      <c r="O136" s="217"/>
      <c r="P136" s="217"/>
      <c r="Q136" s="217"/>
      <c r="R136" s="217"/>
      <c r="S136" s="217"/>
      <c r="T136" s="218"/>
      <c r="AT136" s="219" t="s">
        <v>147</v>
      </c>
      <c r="AU136" s="219" t="s">
        <v>87</v>
      </c>
      <c r="AV136" s="11" t="s">
        <v>87</v>
      </c>
      <c r="AW136" s="11" t="s">
        <v>40</v>
      </c>
      <c r="AX136" s="11" t="s">
        <v>77</v>
      </c>
      <c r="AY136" s="219" t="s">
        <v>136</v>
      </c>
    </row>
    <row r="137" spans="2:51" s="11" customFormat="1">
      <c r="B137" s="209"/>
      <c r="C137" s="210"/>
      <c r="D137" s="206" t="s">
        <v>147</v>
      </c>
      <c r="E137" s="211" t="s">
        <v>34</v>
      </c>
      <c r="F137" s="212" t="s">
        <v>438</v>
      </c>
      <c r="G137" s="210"/>
      <c r="H137" s="213">
        <v>0.13500000000000001</v>
      </c>
      <c r="I137" s="214"/>
      <c r="J137" s="210"/>
      <c r="K137" s="210"/>
      <c r="L137" s="215"/>
      <c r="M137" s="216"/>
      <c r="N137" s="217"/>
      <c r="O137" s="217"/>
      <c r="P137" s="217"/>
      <c r="Q137" s="217"/>
      <c r="R137" s="217"/>
      <c r="S137" s="217"/>
      <c r="T137" s="218"/>
      <c r="AT137" s="219" t="s">
        <v>147</v>
      </c>
      <c r="AU137" s="219" t="s">
        <v>87</v>
      </c>
      <c r="AV137" s="11" t="s">
        <v>87</v>
      </c>
      <c r="AW137" s="11" t="s">
        <v>40</v>
      </c>
      <c r="AX137" s="11" t="s">
        <v>77</v>
      </c>
      <c r="AY137" s="219" t="s">
        <v>136</v>
      </c>
    </row>
    <row r="138" spans="2:51" s="11" customFormat="1">
      <c r="B138" s="209"/>
      <c r="C138" s="210"/>
      <c r="D138" s="206" t="s">
        <v>147</v>
      </c>
      <c r="E138" s="211" t="s">
        <v>34</v>
      </c>
      <c r="F138" s="212" t="s">
        <v>439</v>
      </c>
      <c r="G138" s="210"/>
      <c r="H138" s="213">
        <v>0.38500000000000001</v>
      </c>
      <c r="I138" s="214"/>
      <c r="J138" s="210"/>
      <c r="K138" s="210"/>
      <c r="L138" s="215"/>
      <c r="M138" s="216"/>
      <c r="N138" s="217"/>
      <c r="O138" s="217"/>
      <c r="P138" s="217"/>
      <c r="Q138" s="217"/>
      <c r="R138" s="217"/>
      <c r="S138" s="217"/>
      <c r="T138" s="218"/>
      <c r="AT138" s="219" t="s">
        <v>147</v>
      </c>
      <c r="AU138" s="219" t="s">
        <v>87</v>
      </c>
      <c r="AV138" s="11" t="s">
        <v>87</v>
      </c>
      <c r="AW138" s="11" t="s">
        <v>40</v>
      </c>
      <c r="AX138" s="11" t="s">
        <v>77</v>
      </c>
      <c r="AY138" s="219" t="s">
        <v>136</v>
      </c>
    </row>
    <row r="139" spans="2:51" s="13" customFormat="1">
      <c r="B139" s="231"/>
      <c r="C139" s="232"/>
      <c r="D139" s="206" t="s">
        <v>147</v>
      </c>
      <c r="E139" s="233" t="s">
        <v>34</v>
      </c>
      <c r="F139" s="234" t="s">
        <v>440</v>
      </c>
      <c r="G139" s="232"/>
      <c r="H139" s="233" t="s">
        <v>34</v>
      </c>
      <c r="I139" s="235"/>
      <c r="J139" s="232"/>
      <c r="K139" s="232"/>
      <c r="L139" s="236"/>
      <c r="M139" s="237"/>
      <c r="N139" s="238"/>
      <c r="O139" s="238"/>
      <c r="P139" s="238"/>
      <c r="Q139" s="238"/>
      <c r="R139" s="238"/>
      <c r="S139" s="238"/>
      <c r="T139" s="239"/>
      <c r="AT139" s="240" t="s">
        <v>147</v>
      </c>
      <c r="AU139" s="240" t="s">
        <v>87</v>
      </c>
      <c r="AV139" s="13" t="s">
        <v>85</v>
      </c>
      <c r="AW139" s="13" t="s">
        <v>40</v>
      </c>
      <c r="AX139" s="13" t="s">
        <v>77</v>
      </c>
      <c r="AY139" s="240" t="s">
        <v>136</v>
      </c>
    </row>
    <row r="140" spans="2:51" s="11" customFormat="1">
      <c r="B140" s="209"/>
      <c r="C140" s="210"/>
      <c r="D140" s="206" t="s">
        <v>147</v>
      </c>
      <c r="E140" s="211" t="s">
        <v>34</v>
      </c>
      <c r="F140" s="212" t="s">
        <v>441</v>
      </c>
      <c r="G140" s="210"/>
      <c r="H140" s="213">
        <v>8.6820000000000004</v>
      </c>
      <c r="I140" s="214"/>
      <c r="J140" s="210"/>
      <c r="K140" s="210"/>
      <c r="L140" s="215"/>
      <c r="M140" s="216"/>
      <c r="N140" s="217"/>
      <c r="O140" s="217"/>
      <c r="P140" s="217"/>
      <c r="Q140" s="217"/>
      <c r="R140" s="217"/>
      <c r="S140" s="217"/>
      <c r="T140" s="218"/>
      <c r="AT140" s="219" t="s">
        <v>147</v>
      </c>
      <c r="AU140" s="219" t="s">
        <v>87</v>
      </c>
      <c r="AV140" s="11" t="s">
        <v>87</v>
      </c>
      <c r="AW140" s="11" t="s">
        <v>40</v>
      </c>
      <c r="AX140" s="11" t="s">
        <v>77</v>
      </c>
      <c r="AY140" s="219" t="s">
        <v>136</v>
      </c>
    </row>
    <row r="141" spans="2:51" s="11" customFormat="1">
      <c r="B141" s="209"/>
      <c r="C141" s="210"/>
      <c r="D141" s="206" t="s">
        <v>147</v>
      </c>
      <c r="E141" s="211" t="s">
        <v>34</v>
      </c>
      <c r="F141" s="212" t="s">
        <v>442</v>
      </c>
      <c r="G141" s="210"/>
      <c r="H141" s="213">
        <v>2.899</v>
      </c>
      <c r="I141" s="214"/>
      <c r="J141" s="210"/>
      <c r="K141" s="210"/>
      <c r="L141" s="215"/>
      <c r="M141" s="216"/>
      <c r="N141" s="217"/>
      <c r="O141" s="217"/>
      <c r="P141" s="217"/>
      <c r="Q141" s="217"/>
      <c r="R141" s="217"/>
      <c r="S141" s="217"/>
      <c r="T141" s="218"/>
      <c r="AT141" s="219" t="s">
        <v>147</v>
      </c>
      <c r="AU141" s="219" t="s">
        <v>87</v>
      </c>
      <c r="AV141" s="11" t="s">
        <v>87</v>
      </c>
      <c r="AW141" s="11" t="s">
        <v>40</v>
      </c>
      <c r="AX141" s="11" t="s">
        <v>77</v>
      </c>
      <c r="AY141" s="219" t="s">
        <v>136</v>
      </c>
    </row>
    <row r="142" spans="2:51" s="11" customFormat="1">
      <c r="B142" s="209"/>
      <c r="C142" s="210"/>
      <c r="D142" s="206" t="s">
        <v>147</v>
      </c>
      <c r="E142" s="211" t="s">
        <v>34</v>
      </c>
      <c r="F142" s="212" t="s">
        <v>443</v>
      </c>
      <c r="G142" s="210"/>
      <c r="H142" s="213">
        <v>6.6390000000000002</v>
      </c>
      <c r="I142" s="214"/>
      <c r="J142" s="210"/>
      <c r="K142" s="210"/>
      <c r="L142" s="215"/>
      <c r="M142" s="216"/>
      <c r="N142" s="217"/>
      <c r="O142" s="217"/>
      <c r="P142" s="217"/>
      <c r="Q142" s="217"/>
      <c r="R142" s="217"/>
      <c r="S142" s="217"/>
      <c r="T142" s="218"/>
      <c r="AT142" s="219" t="s">
        <v>147</v>
      </c>
      <c r="AU142" s="219" t="s">
        <v>87</v>
      </c>
      <c r="AV142" s="11" t="s">
        <v>87</v>
      </c>
      <c r="AW142" s="11" t="s">
        <v>40</v>
      </c>
      <c r="AX142" s="11" t="s">
        <v>77</v>
      </c>
      <c r="AY142" s="219" t="s">
        <v>136</v>
      </c>
    </row>
    <row r="143" spans="2:51" s="11" customFormat="1">
      <c r="B143" s="209"/>
      <c r="C143" s="210"/>
      <c r="D143" s="206" t="s">
        <v>147</v>
      </c>
      <c r="E143" s="211" t="s">
        <v>34</v>
      </c>
      <c r="F143" s="212" t="s">
        <v>444</v>
      </c>
      <c r="G143" s="210"/>
      <c r="H143" s="213">
        <v>5.9320000000000004</v>
      </c>
      <c r="I143" s="214"/>
      <c r="J143" s="210"/>
      <c r="K143" s="210"/>
      <c r="L143" s="215"/>
      <c r="M143" s="216"/>
      <c r="N143" s="217"/>
      <c r="O143" s="217"/>
      <c r="P143" s="217"/>
      <c r="Q143" s="217"/>
      <c r="R143" s="217"/>
      <c r="S143" s="217"/>
      <c r="T143" s="218"/>
      <c r="AT143" s="219" t="s">
        <v>147</v>
      </c>
      <c r="AU143" s="219" t="s">
        <v>87</v>
      </c>
      <c r="AV143" s="11" t="s">
        <v>87</v>
      </c>
      <c r="AW143" s="11" t="s">
        <v>40</v>
      </c>
      <c r="AX143" s="11" t="s">
        <v>77</v>
      </c>
      <c r="AY143" s="219" t="s">
        <v>136</v>
      </c>
    </row>
    <row r="144" spans="2:51" s="11" customFormat="1">
      <c r="B144" s="209"/>
      <c r="C144" s="210"/>
      <c r="D144" s="206" t="s">
        <v>147</v>
      </c>
      <c r="E144" s="211" t="s">
        <v>34</v>
      </c>
      <c r="F144" s="212" t="s">
        <v>445</v>
      </c>
      <c r="G144" s="210"/>
      <c r="H144" s="213">
        <v>1.9890000000000001</v>
      </c>
      <c r="I144" s="214"/>
      <c r="J144" s="210"/>
      <c r="K144" s="210"/>
      <c r="L144" s="215"/>
      <c r="M144" s="216"/>
      <c r="N144" s="217"/>
      <c r="O144" s="217"/>
      <c r="P144" s="217"/>
      <c r="Q144" s="217"/>
      <c r="R144" s="217"/>
      <c r="S144" s="217"/>
      <c r="T144" s="218"/>
      <c r="AT144" s="219" t="s">
        <v>147</v>
      </c>
      <c r="AU144" s="219" t="s">
        <v>87</v>
      </c>
      <c r="AV144" s="11" t="s">
        <v>87</v>
      </c>
      <c r="AW144" s="11" t="s">
        <v>40</v>
      </c>
      <c r="AX144" s="11" t="s">
        <v>77</v>
      </c>
      <c r="AY144" s="219" t="s">
        <v>136</v>
      </c>
    </row>
    <row r="145" spans="2:65" s="11" customFormat="1">
      <c r="B145" s="209"/>
      <c r="C145" s="210"/>
      <c r="D145" s="206" t="s">
        <v>147</v>
      </c>
      <c r="E145" s="211" t="s">
        <v>34</v>
      </c>
      <c r="F145" s="212" t="s">
        <v>446</v>
      </c>
      <c r="G145" s="210"/>
      <c r="H145" s="213">
        <v>0.33600000000000002</v>
      </c>
      <c r="I145" s="214"/>
      <c r="J145" s="210"/>
      <c r="K145" s="210"/>
      <c r="L145" s="215"/>
      <c r="M145" s="216"/>
      <c r="N145" s="217"/>
      <c r="O145" s="217"/>
      <c r="P145" s="217"/>
      <c r="Q145" s="217"/>
      <c r="R145" s="217"/>
      <c r="S145" s="217"/>
      <c r="T145" s="218"/>
      <c r="AT145" s="219" t="s">
        <v>147</v>
      </c>
      <c r="AU145" s="219" t="s">
        <v>87</v>
      </c>
      <c r="AV145" s="11" t="s">
        <v>87</v>
      </c>
      <c r="AW145" s="11" t="s">
        <v>40</v>
      </c>
      <c r="AX145" s="11" t="s">
        <v>77</v>
      </c>
      <c r="AY145" s="219" t="s">
        <v>136</v>
      </c>
    </row>
    <row r="146" spans="2:65" s="11" customFormat="1">
      <c r="B146" s="209"/>
      <c r="C146" s="210"/>
      <c r="D146" s="206" t="s">
        <v>147</v>
      </c>
      <c r="E146" s="211" t="s">
        <v>34</v>
      </c>
      <c r="F146" s="212" t="s">
        <v>447</v>
      </c>
      <c r="G146" s="210"/>
      <c r="H146" s="213">
        <v>0.40799999999999997</v>
      </c>
      <c r="I146" s="214"/>
      <c r="J146" s="210"/>
      <c r="K146" s="210"/>
      <c r="L146" s="215"/>
      <c r="M146" s="216"/>
      <c r="N146" s="217"/>
      <c r="O146" s="217"/>
      <c r="P146" s="217"/>
      <c r="Q146" s="217"/>
      <c r="R146" s="217"/>
      <c r="S146" s="217"/>
      <c r="T146" s="218"/>
      <c r="AT146" s="219" t="s">
        <v>147</v>
      </c>
      <c r="AU146" s="219" t="s">
        <v>87</v>
      </c>
      <c r="AV146" s="11" t="s">
        <v>87</v>
      </c>
      <c r="AW146" s="11" t="s">
        <v>40</v>
      </c>
      <c r="AX146" s="11" t="s">
        <v>77</v>
      </c>
      <c r="AY146" s="219" t="s">
        <v>136</v>
      </c>
    </row>
    <row r="147" spans="2:65" s="11" customFormat="1">
      <c r="B147" s="209"/>
      <c r="C147" s="210"/>
      <c r="D147" s="206" t="s">
        <v>147</v>
      </c>
      <c r="E147" s="211" t="s">
        <v>34</v>
      </c>
      <c r="F147" s="212" t="s">
        <v>448</v>
      </c>
      <c r="G147" s="210"/>
      <c r="H147" s="213">
        <v>0.71</v>
      </c>
      <c r="I147" s="214"/>
      <c r="J147" s="210"/>
      <c r="K147" s="210"/>
      <c r="L147" s="215"/>
      <c r="M147" s="216"/>
      <c r="N147" s="217"/>
      <c r="O147" s="217"/>
      <c r="P147" s="217"/>
      <c r="Q147" s="217"/>
      <c r="R147" s="217"/>
      <c r="S147" s="217"/>
      <c r="T147" s="218"/>
      <c r="AT147" s="219" t="s">
        <v>147</v>
      </c>
      <c r="AU147" s="219" t="s">
        <v>87</v>
      </c>
      <c r="AV147" s="11" t="s">
        <v>87</v>
      </c>
      <c r="AW147" s="11" t="s">
        <v>40</v>
      </c>
      <c r="AX147" s="11" t="s">
        <v>77</v>
      </c>
      <c r="AY147" s="219" t="s">
        <v>136</v>
      </c>
    </row>
    <row r="148" spans="2:65" s="13" customFormat="1">
      <c r="B148" s="231"/>
      <c r="C148" s="232"/>
      <c r="D148" s="206" t="s">
        <v>147</v>
      </c>
      <c r="E148" s="233" t="s">
        <v>34</v>
      </c>
      <c r="F148" s="234" t="s">
        <v>449</v>
      </c>
      <c r="G148" s="232"/>
      <c r="H148" s="233" t="s">
        <v>34</v>
      </c>
      <c r="I148" s="235"/>
      <c r="J148" s="232"/>
      <c r="K148" s="232"/>
      <c r="L148" s="236"/>
      <c r="M148" s="237"/>
      <c r="N148" s="238"/>
      <c r="O148" s="238"/>
      <c r="P148" s="238"/>
      <c r="Q148" s="238"/>
      <c r="R148" s="238"/>
      <c r="S148" s="238"/>
      <c r="T148" s="239"/>
      <c r="AT148" s="240" t="s">
        <v>147</v>
      </c>
      <c r="AU148" s="240" t="s">
        <v>87</v>
      </c>
      <c r="AV148" s="13" t="s">
        <v>85</v>
      </c>
      <c r="AW148" s="13" t="s">
        <v>40</v>
      </c>
      <c r="AX148" s="13" t="s">
        <v>77</v>
      </c>
      <c r="AY148" s="240" t="s">
        <v>136</v>
      </c>
    </row>
    <row r="149" spans="2:65" s="11" customFormat="1">
      <c r="B149" s="209"/>
      <c r="C149" s="210"/>
      <c r="D149" s="206" t="s">
        <v>147</v>
      </c>
      <c r="E149" s="211" t="s">
        <v>34</v>
      </c>
      <c r="F149" s="212" t="s">
        <v>450</v>
      </c>
      <c r="G149" s="210"/>
      <c r="H149" s="213">
        <v>5.7750000000000004</v>
      </c>
      <c r="I149" s="214"/>
      <c r="J149" s="210"/>
      <c r="K149" s="210"/>
      <c r="L149" s="215"/>
      <c r="M149" s="216"/>
      <c r="N149" s="217"/>
      <c r="O149" s="217"/>
      <c r="P149" s="217"/>
      <c r="Q149" s="217"/>
      <c r="R149" s="217"/>
      <c r="S149" s="217"/>
      <c r="T149" s="218"/>
      <c r="AT149" s="219" t="s">
        <v>147</v>
      </c>
      <c r="AU149" s="219" t="s">
        <v>87</v>
      </c>
      <c r="AV149" s="11" t="s">
        <v>87</v>
      </c>
      <c r="AW149" s="11" t="s">
        <v>40</v>
      </c>
      <c r="AX149" s="11" t="s">
        <v>77</v>
      </c>
      <c r="AY149" s="219" t="s">
        <v>136</v>
      </c>
    </row>
    <row r="150" spans="2:65" s="12" customFormat="1">
      <c r="B150" s="220"/>
      <c r="C150" s="221"/>
      <c r="D150" s="206" t="s">
        <v>147</v>
      </c>
      <c r="E150" s="222" t="s">
        <v>34</v>
      </c>
      <c r="F150" s="223" t="s">
        <v>149</v>
      </c>
      <c r="G150" s="221"/>
      <c r="H150" s="224">
        <v>99.441000000000003</v>
      </c>
      <c r="I150" s="225"/>
      <c r="J150" s="221"/>
      <c r="K150" s="221"/>
      <c r="L150" s="226"/>
      <c r="M150" s="227"/>
      <c r="N150" s="228"/>
      <c r="O150" s="228"/>
      <c r="P150" s="228"/>
      <c r="Q150" s="228"/>
      <c r="R150" s="228"/>
      <c r="S150" s="228"/>
      <c r="T150" s="229"/>
      <c r="AT150" s="230" t="s">
        <v>147</v>
      </c>
      <c r="AU150" s="230" t="s">
        <v>87</v>
      </c>
      <c r="AV150" s="12" t="s">
        <v>143</v>
      </c>
      <c r="AW150" s="12" t="s">
        <v>40</v>
      </c>
      <c r="AX150" s="12" t="s">
        <v>85</v>
      </c>
      <c r="AY150" s="230" t="s">
        <v>136</v>
      </c>
    </row>
    <row r="151" spans="2:65" s="1" customFormat="1" ht="38.25" customHeight="1">
      <c r="B151" s="42"/>
      <c r="C151" s="194" t="s">
        <v>167</v>
      </c>
      <c r="D151" s="194" t="s">
        <v>138</v>
      </c>
      <c r="E151" s="195" t="s">
        <v>451</v>
      </c>
      <c r="F151" s="196" t="s">
        <v>452</v>
      </c>
      <c r="G151" s="197" t="s">
        <v>203</v>
      </c>
      <c r="H151" s="198">
        <v>12.776999999999999</v>
      </c>
      <c r="I151" s="199">
        <v>1323.82</v>
      </c>
      <c r="J151" s="200">
        <f>ROUND(I151*H151,2)</f>
        <v>16914.45</v>
      </c>
      <c r="K151" s="196" t="s">
        <v>142</v>
      </c>
      <c r="L151" s="62"/>
      <c r="M151" s="201" t="s">
        <v>34</v>
      </c>
      <c r="N151" s="202" t="s">
        <v>48</v>
      </c>
      <c r="O151" s="43"/>
      <c r="P151" s="203">
        <f>O151*H151</f>
        <v>0</v>
      </c>
      <c r="Q151" s="203">
        <v>0</v>
      </c>
      <c r="R151" s="203">
        <f>Q151*H151</f>
        <v>0</v>
      </c>
      <c r="S151" s="203">
        <v>0</v>
      </c>
      <c r="T151" s="204">
        <f>S151*H151</f>
        <v>0</v>
      </c>
      <c r="AR151" s="24" t="s">
        <v>143</v>
      </c>
      <c r="AT151" s="24" t="s">
        <v>138</v>
      </c>
      <c r="AU151" s="24" t="s">
        <v>87</v>
      </c>
      <c r="AY151" s="24" t="s">
        <v>136</v>
      </c>
      <c r="BE151" s="205">
        <f>IF(N151="základní",J151,0)</f>
        <v>16914.45</v>
      </c>
      <c r="BF151" s="205">
        <f>IF(N151="snížená",J151,0)</f>
        <v>0</v>
      </c>
      <c r="BG151" s="205">
        <f>IF(N151="zákl. přenesená",J151,0)</f>
        <v>0</v>
      </c>
      <c r="BH151" s="205">
        <f>IF(N151="sníž. přenesená",J151,0)</f>
        <v>0</v>
      </c>
      <c r="BI151" s="205">
        <f>IF(N151="nulová",J151,0)</f>
        <v>0</v>
      </c>
      <c r="BJ151" s="24" t="s">
        <v>85</v>
      </c>
      <c r="BK151" s="205">
        <f>ROUND(I151*H151,2)</f>
        <v>16914.45</v>
      </c>
      <c r="BL151" s="24" t="s">
        <v>143</v>
      </c>
      <c r="BM151" s="24" t="s">
        <v>453</v>
      </c>
    </row>
    <row r="152" spans="2:65" s="1" customFormat="1" ht="54">
      <c r="B152" s="42"/>
      <c r="C152" s="64"/>
      <c r="D152" s="206" t="s">
        <v>145</v>
      </c>
      <c r="E152" s="64"/>
      <c r="F152" s="207" t="s">
        <v>454</v>
      </c>
      <c r="G152" s="64"/>
      <c r="H152" s="64"/>
      <c r="I152" s="165"/>
      <c r="J152" s="64"/>
      <c r="K152" s="64"/>
      <c r="L152" s="62"/>
      <c r="M152" s="208"/>
      <c r="N152" s="43"/>
      <c r="O152" s="43"/>
      <c r="P152" s="43"/>
      <c r="Q152" s="43"/>
      <c r="R152" s="43"/>
      <c r="S152" s="43"/>
      <c r="T152" s="79"/>
      <c r="AT152" s="24" t="s">
        <v>145</v>
      </c>
      <c r="AU152" s="24" t="s">
        <v>87</v>
      </c>
    </row>
    <row r="153" spans="2:65" s="13" customFormat="1">
      <c r="B153" s="231"/>
      <c r="C153" s="232"/>
      <c r="D153" s="206" t="s">
        <v>147</v>
      </c>
      <c r="E153" s="233" t="s">
        <v>34</v>
      </c>
      <c r="F153" s="234" t="s">
        <v>455</v>
      </c>
      <c r="G153" s="232"/>
      <c r="H153" s="233" t="s">
        <v>34</v>
      </c>
      <c r="I153" s="235"/>
      <c r="J153" s="232"/>
      <c r="K153" s="232"/>
      <c r="L153" s="236"/>
      <c r="M153" s="237"/>
      <c r="N153" s="238"/>
      <c r="O153" s="238"/>
      <c r="P153" s="238"/>
      <c r="Q153" s="238"/>
      <c r="R153" s="238"/>
      <c r="S153" s="238"/>
      <c r="T153" s="239"/>
      <c r="AT153" s="240" t="s">
        <v>147</v>
      </c>
      <c r="AU153" s="240" t="s">
        <v>87</v>
      </c>
      <c r="AV153" s="13" t="s">
        <v>85</v>
      </c>
      <c r="AW153" s="13" t="s">
        <v>40</v>
      </c>
      <c r="AX153" s="13" t="s">
        <v>77</v>
      </c>
      <c r="AY153" s="240" t="s">
        <v>136</v>
      </c>
    </row>
    <row r="154" spans="2:65" s="11" customFormat="1">
      <c r="B154" s="209"/>
      <c r="C154" s="210"/>
      <c r="D154" s="206" t="s">
        <v>147</v>
      </c>
      <c r="E154" s="211" t="s">
        <v>34</v>
      </c>
      <c r="F154" s="212" t="s">
        <v>456</v>
      </c>
      <c r="G154" s="210"/>
      <c r="H154" s="213">
        <v>6.0590000000000002</v>
      </c>
      <c r="I154" s="214"/>
      <c r="J154" s="210"/>
      <c r="K154" s="210"/>
      <c r="L154" s="215"/>
      <c r="M154" s="216"/>
      <c r="N154" s="217"/>
      <c r="O154" s="217"/>
      <c r="P154" s="217"/>
      <c r="Q154" s="217"/>
      <c r="R154" s="217"/>
      <c r="S154" s="217"/>
      <c r="T154" s="218"/>
      <c r="AT154" s="219" t="s">
        <v>147</v>
      </c>
      <c r="AU154" s="219" t="s">
        <v>87</v>
      </c>
      <c r="AV154" s="11" t="s">
        <v>87</v>
      </c>
      <c r="AW154" s="11" t="s">
        <v>40</v>
      </c>
      <c r="AX154" s="11" t="s">
        <v>77</v>
      </c>
      <c r="AY154" s="219" t="s">
        <v>136</v>
      </c>
    </row>
    <row r="155" spans="2:65" s="11" customFormat="1">
      <c r="B155" s="209"/>
      <c r="C155" s="210"/>
      <c r="D155" s="206" t="s">
        <v>147</v>
      </c>
      <c r="E155" s="211" t="s">
        <v>34</v>
      </c>
      <c r="F155" s="212" t="s">
        <v>457</v>
      </c>
      <c r="G155" s="210"/>
      <c r="H155" s="213">
        <v>2.528</v>
      </c>
      <c r="I155" s="214"/>
      <c r="J155" s="210"/>
      <c r="K155" s="210"/>
      <c r="L155" s="215"/>
      <c r="M155" s="216"/>
      <c r="N155" s="217"/>
      <c r="O155" s="217"/>
      <c r="P155" s="217"/>
      <c r="Q155" s="217"/>
      <c r="R155" s="217"/>
      <c r="S155" s="217"/>
      <c r="T155" s="218"/>
      <c r="AT155" s="219" t="s">
        <v>147</v>
      </c>
      <c r="AU155" s="219" t="s">
        <v>87</v>
      </c>
      <c r="AV155" s="11" t="s">
        <v>87</v>
      </c>
      <c r="AW155" s="11" t="s">
        <v>40</v>
      </c>
      <c r="AX155" s="11" t="s">
        <v>77</v>
      </c>
      <c r="AY155" s="219" t="s">
        <v>136</v>
      </c>
    </row>
    <row r="156" spans="2:65" s="11" customFormat="1">
      <c r="B156" s="209"/>
      <c r="C156" s="210"/>
      <c r="D156" s="206" t="s">
        <v>147</v>
      </c>
      <c r="E156" s="211" t="s">
        <v>34</v>
      </c>
      <c r="F156" s="212" t="s">
        <v>458</v>
      </c>
      <c r="G156" s="210"/>
      <c r="H156" s="213">
        <v>1.0960000000000001</v>
      </c>
      <c r="I156" s="214"/>
      <c r="J156" s="210"/>
      <c r="K156" s="210"/>
      <c r="L156" s="215"/>
      <c r="M156" s="216"/>
      <c r="N156" s="217"/>
      <c r="O156" s="217"/>
      <c r="P156" s="217"/>
      <c r="Q156" s="217"/>
      <c r="R156" s="217"/>
      <c r="S156" s="217"/>
      <c r="T156" s="218"/>
      <c r="AT156" s="219" t="s">
        <v>147</v>
      </c>
      <c r="AU156" s="219" t="s">
        <v>87</v>
      </c>
      <c r="AV156" s="11" t="s">
        <v>87</v>
      </c>
      <c r="AW156" s="11" t="s">
        <v>40</v>
      </c>
      <c r="AX156" s="11" t="s">
        <v>77</v>
      </c>
      <c r="AY156" s="219" t="s">
        <v>136</v>
      </c>
    </row>
    <row r="157" spans="2:65" s="13" customFormat="1">
      <c r="B157" s="231"/>
      <c r="C157" s="232"/>
      <c r="D157" s="206" t="s">
        <v>147</v>
      </c>
      <c r="E157" s="233" t="s">
        <v>34</v>
      </c>
      <c r="F157" s="234" t="s">
        <v>459</v>
      </c>
      <c r="G157" s="232"/>
      <c r="H157" s="233" t="s">
        <v>34</v>
      </c>
      <c r="I157" s="235"/>
      <c r="J157" s="232"/>
      <c r="K157" s="232"/>
      <c r="L157" s="236"/>
      <c r="M157" s="237"/>
      <c r="N157" s="238"/>
      <c r="O157" s="238"/>
      <c r="P157" s="238"/>
      <c r="Q157" s="238"/>
      <c r="R157" s="238"/>
      <c r="S157" s="238"/>
      <c r="T157" s="239"/>
      <c r="AT157" s="240" t="s">
        <v>147</v>
      </c>
      <c r="AU157" s="240" t="s">
        <v>87</v>
      </c>
      <c r="AV157" s="13" t="s">
        <v>85</v>
      </c>
      <c r="AW157" s="13" t="s">
        <v>40</v>
      </c>
      <c r="AX157" s="13" t="s">
        <v>77</v>
      </c>
      <c r="AY157" s="240" t="s">
        <v>136</v>
      </c>
    </row>
    <row r="158" spans="2:65" s="11" customFormat="1">
      <c r="B158" s="209"/>
      <c r="C158" s="210"/>
      <c r="D158" s="206" t="s">
        <v>147</v>
      </c>
      <c r="E158" s="211" t="s">
        <v>34</v>
      </c>
      <c r="F158" s="212" t="s">
        <v>460</v>
      </c>
      <c r="G158" s="210"/>
      <c r="H158" s="213">
        <v>1.008</v>
      </c>
      <c r="I158" s="214"/>
      <c r="J158" s="210"/>
      <c r="K158" s="210"/>
      <c r="L158" s="215"/>
      <c r="M158" s="216"/>
      <c r="N158" s="217"/>
      <c r="O158" s="217"/>
      <c r="P158" s="217"/>
      <c r="Q158" s="217"/>
      <c r="R158" s="217"/>
      <c r="S158" s="217"/>
      <c r="T158" s="218"/>
      <c r="AT158" s="219" t="s">
        <v>147</v>
      </c>
      <c r="AU158" s="219" t="s">
        <v>87</v>
      </c>
      <c r="AV158" s="11" t="s">
        <v>87</v>
      </c>
      <c r="AW158" s="11" t="s">
        <v>40</v>
      </c>
      <c r="AX158" s="11" t="s">
        <v>77</v>
      </c>
      <c r="AY158" s="219" t="s">
        <v>136</v>
      </c>
    </row>
    <row r="159" spans="2:65" s="11" customFormat="1">
      <c r="B159" s="209"/>
      <c r="C159" s="210"/>
      <c r="D159" s="206" t="s">
        <v>147</v>
      </c>
      <c r="E159" s="211" t="s">
        <v>34</v>
      </c>
      <c r="F159" s="212" t="s">
        <v>461</v>
      </c>
      <c r="G159" s="210"/>
      <c r="H159" s="213">
        <v>0.112</v>
      </c>
      <c r="I159" s="214"/>
      <c r="J159" s="210"/>
      <c r="K159" s="210"/>
      <c r="L159" s="215"/>
      <c r="M159" s="216"/>
      <c r="N159" s="217"/>
      <c r="O159" s="217"/>
      <c r="P159" s="217"/>
      <c r="Q159" s="217"/>
      <c r="R159" s="217"/>
      <c r="S159" s="217"/>
      <c r="T159" s="218"/>
      <c r="AT159" s="219" t="s">
        <v>147</v>
      </c>
      <c r="AU159" s="219" t="s">
        <v>87</v>
      </c>
      <c r="AV159" s="11" t="s">
        <v>87</v>
      </c>
      <c r="AW159" s="11" t="s">
        <v>40</v>
      </c>
      <c r="AX159" s="11" t="s">
        <v>77</v>
      </c>
      <c r="AY159" s="219" t="s">
        <v>136</v>
      </c>
    </row>
    <row r="160" spans="2:65" s="11" customFormat="1">
      <c r="B160" s="209"/>
      <c r="C160" s="210"/>
      <c r="D160" s="206" t="s">
        <v>147</v>
      </c>
      <c r="E160" s="211" t="s">
        <v>34</v>
      </c>
      <c r="F160" s="212" t="s">
        <v>462</v>
      </c>
      <c r="G160" s="210"/>
      <c r="H160" s="213">
        <v>0.24</v>
      </c>
      <c r="I160" s="214"/>
      <c r="J160" s="210"/>
      <c r="K160" s="210"/>
      <c r="L160" s="215"/>
      <c r="M160" s="216"/>
      <c r="N160" s="217"/>
      <c r="O160" s="217"/>
      <c r="P160" s="217"/>
      <c r="Q160" s="217"/>
      <c r="R160" s="217"/>
      <c r="S160" s="217"/>
      <c r="T160" s="218"/>
      <c r="AT160" s="219" t="s">
        <v>147</v>
      </c>
      <c r="AU160" s="219" t="s">
        <v>87</v>
      </c>
      <c r="AV160" s="11" t="s">
        <v>87</v>
      </c>
      <c r="AW160" s="11" t="s">
        <v>40</v>
      </c>
      <c r="AX160" s="11" t="s">
        <v>77</v>
      </c>
      <c r="AY160" s="219" t="s">
        <v>136</v>
      </c>
    </row>
    <row r="161" spans="2:65" s="11" customFormat="1">
      <c r="B161" s="209"/>
      <c r="C161" s="210"/>
      <c r="D161" s="206" t="s">
        <v>147</v>
      </c>
      <c r="E161" s="211" t="s">
        <v>34</v>
      </c>
      <c r="F161" s="212" t="s">
        <v>463</v>
      </c>
      <c r="G161" s="210"/>
      <c r="H161" s="213">
        <v>0.16</v>
      </c>
      <c r="I161" s="214"/>
      <c r="J161" s="210"/>
      <c r="K161" s="210"/>
      <c r="L161" s="215"/>
      <c r="M161" s="216"/>
      <c r="N161" s="217"/>
      <c r="O161" s="217"/>
      <c r="P161" s="217"/>
      <c r="Q161" s="217"/>
      <c r="R161" s="217"/>
      <c r="S161" s="217"/>
      <c r="T161" s="218"/>
      <c r="AT161" s="219" t="s">
        <v>147</v>
      </c>
      <c r="AU161" s="219" t="s">
        <v>87</v>
      </c>
      <c r="AV161" s="11" t="s">
        <v>87</v>
      </c>
      <c r="AW161" s="11" t="s">
        <v>40</v>
      </c>
      <c r="AX161" s="11" t="s">
        <v>77</v>
      </c>
      <c r="AY161" s="219" t="s">
        <v>136</v>
      </c>
    </row>
    <row r="162" spans="2:65" s="11" customFormat="1">
      <c r="B162" s="209"/>
      <c r="C162" s="210"/>
      <c r="D162" s="206" t="s">
        <v>147</v>
      </c>
      <c r="E162" s="211" t="s">
        <v>34</v>
      </c>
      <c r="F162" s="212" t="s">
        <v>464</v>
      </c>
      <c r="G162" s="210"/>
      <c r="H162" s="213">
        <v>0.40500000000000003</v>
      </c>
      <c r="I162" s="214"/>
      <c r="J162" s="210"/>
      <c r="K162" s="210"/>
      <c r="L162" s="215"/>
      <c r="M162" s="216"/>
      <c r="N162" s="217"/>
      <c r="O162" s="217"/>
      <c r="P162" s="217"/>
      <c r="Q162" s="217"/>
      <c r="R162" s="217"/>
      <c r="S162" s="217"/>
      <c r="T162" s="218"/>
      <c r="AT162" s="219" t="s">
        <v>147</v>
      </c>
      <c r="AU162" s="219" t="s">
        <v>87</v>
      </c>
      <c r="AV162" s="11" t="s">
        <v>87</v>
      </c>
      <c r="AW162" s="11" t="s">
        <v>40</v>
      </c>
      <c r="AX162" s="11" t="s">
        <v>77</v>
      </c>
      <c r="AY162" s="219" t="s">
        <v>136</v>
      </c>
    </row>
    <row r="163" spans="2:65" s="11" customFormat="1">
      <c r="B163" s="209"/>
      <c r="C163" s="210"/>
      <c r="D163" s="206" t="s">
        <v>147</v>
      </c>
      <c r="E163" s="211" t="s">
        <v>34</v>
      </c>
      <c r="F163" s="212" t="s">
        <v>465</v>
      </c>
      <c r="G163" s="210"/>
      <c r="H163" s="213">
        <v>0.224</v>
      </c>
      <c r="I163" s="214"/>
      <c r="J163" s="210"/>
      <c r="K163" s="210"/>
      <c r="L163" s="215"/>
      <c r="M163" s="216"/>
      <c r="N163" s="217"/>
      <c r="O163" s="217"/>
      <c r="P163" s="217"/>
      <c r="Q163" s="217"/>
      <c r="R163" s="217"/>
      <c r="S163" s="217"/>
      <c r="T163" s="218"/>
      <c r="AT163" s="219" t="s">
        <v>147</v>
      </c>
      <c r="AU163" s="219" t="s">
        <v>87</v>
      </c>
      <c r="AV163" s="11" t="s">
        <v>87</v>
      </c>
      <c r="AW163" s="11" t="s">
        <v>40</v>
      </c>
      <c r="AX163" s="11" t="s">
        <v>77</v>
      </c>
      <c r="AY163" s="219" t="s">
        <v>136</v>
      </c>
    </row>
    <row r="164" spans="2:65" s="13" customFormat="1">
      <c r="B164" s="231"/>
      <c r="C164" s="232"/>
      <c r="D164" s="206" t="s">
        <v>147</v>
      </c>
      <c r="E164" s="233" t="s">
        <v>34</v>
      </c>
      <c r="F164" s="234" t="s">
        <v>466</v>
      </c>
      <c r="G164" s="232"/>
      <c r="H164" s="233" t="s">
        <v>34</v>
      </c>
      <c r="I164" s="235"/>
      <c r="J164" s="232"/>
      <c r="K164" s="232"/>
      <c r="L164" s="236"/>
      <c r="M164" s="237"/>
      <c r="N164" s="238"/>
      <c r="O164" s="238"/>
      <c r="P164" s="238"/>
      <c r="Q164" s="238"/>
      <c r="R164" s="238"/>
      <c r="S164" s="238"/>
      <c r="T164" s="239"/>
      <c r="AT164" s="240" t="s">
        <v>147</v>
      </c>
      <c r="AU164" s="240" t="s">
        <v>87</v>
      </c>
      <c r="AV164" s="13" t="s">
        <v>85</v>
      </c>
      <c r="AW164" s="13" t="s">
        <v>40</v>
      </c>
      <c r="AX164" s="13" t="s">
        <v>77</v>
      </c>
      <c r="AY164" s="240" t="s">
        <v>136</v>
      </c>
    </row>
    <row r="165" spans="2:65" s="13" customFormat="1">
      <c r="B165" s="231"/>
      <c r="C165" s="232"/>
      <c r="D165" s="206" t="s">
        <v>147</v>
      </c>
      <c r="E165" s="233" t="s">
        <v>34</v>
      </c>
      <c r="F165" s="234" t="s">
        <v>467</v>
      </c>
      <c r="G165" s="232"/>
      <c r="H165" s="233" t="s">
        <v>34</v>
      </c>
      <c r="I165" s="235"/>
      <c r="J165" s="232"/>
      <c r="K165" s="232"/>
      <c r="L165" s="236"/>
      <c r="M165" s="237"/>
      <c r="N165" s="238"/>
      <c r="O165" s="238"/>
      <c r="P165" s="238"/>
      <c r="Q165" s="238"/>
      <c r="R165" s="238"/>
      <c r="S165" s="238"/>
      <c r="T165" s="239"/>
      <c r="AT165" s="240" t="s">
        <v>147</v>
      </c>
      <c r="AU165" s="240" t="s">
        <v>87</v>
      </c>
      <c r="AV165" s="13" t="s">
        <v>85</v>
      </c>
      <c r="AW165" s="13" t="s">
        <v>40</v>
      </c>
      <c r="AX165" s="13" t="s">
        <v>77</v>
      </c>
      <c r="AY165" s="240" t="s">
        <v>136</v>
      </c>
    </row>
    <row r="166" spans="2:65" s="11" customFormat="1">
      <c r="B166" s="209"/>
      <c r="C166" s="210"/>
      <c r="D166" s="206" t="s">
        <v>147</v>
      </c>
      <c r="E166" s="211" t="s">
        <v>34</v>
      </c>
      <c r="F166" s="212" t="s">
        <v>468</v>
      </c>
      <c r="G166" s="210"/>
      <c r="H166" s="213">
        <v>0.94499999999999995</v>
      </c>
      <c r="I166" s="214"/>
      <c r="J166" s="210"/>
      <c r="K166" s="210"/>
      <c r="L166" s="215"/>
      <c r="M166" s="216"/>
      <c r="N166" s="217"/>
      <c r="O166" s="217"/>
      <c r="P166" s="217"/>
      <c r="Q166" s="217"/>
      <c r="R166" s="217"/>
      <c r="S166" s="217"/>
      <c r="T166" s="218"/>
      <c r="AT166" s="219" t="s">
        <v>147</v>
      </c>
      <c r="AU166" s="219" t="s">
        <v>87</v>
      </c>
      <c r="AV166" s="11" t="s">
        <v>87</v>
      </c>
      <c r="AW166" s="11" t="s">
        <v>40</v>
      </c>
      <c r="AX166" s="11" t="s">
        <v>77</v>
      </c>
      <c r="AY166" s="219" t="s">
        <v>136</v>
      </c>
    </row>
    <row r="167" spans="2:65" s="13" customFormat="1">
      <c r="B167" s="231"/>
      <c r="C167" s="232"/>
      <c r="D167" s="206" t="s">
        <v>147</v>
      </c>
      <c r="E167" s="233" t="s">
        <v>34</v>
      </c>
      <c r="F167" s="234" t="s">
        <v>469</v>
      </c>
      <c r="G167" s="232"/>
      <c r="H167" s="233" t="s">
        <v>34</v>
      </c>
      <c r="I167" s="235"/>
      <c r="J167" s="232"/>
      <c r="K167" s="232"/>
      <c r="L167" s="236"/>
      <c r="M167" s="237"/>
      <c r="N167" s="238"/>
      <c r="O167" s="238"/>
      <c r="P167" s="238"/>
      <c r="Q167" s="238"/>
      <c r="R167" s="238"/>
      <c r="S167" s="238"/>
      <c r="T167" s="239"/>
      <c r="AT167" s="240" t="s">
        <v>147</v>
      </c>
      <c r="AU167" s="240" t="s">
        <v>87</v>
      </c>
      <c r="AV167" s="13" t="s">
        <v>85</v>
      </c>
      <c r="AW167" s="13" t="s">
        <v>40</v>
      </c>
      <c r="AX167" s="13" t="s">
        <v>77</v>
      </c>
      <c r="AY167" s="240" t="s">
        <v>136</v>
      </c>
    </row>
    <row r="168" spans="2:65" s="12" customFormat="1">
      <c r="B168" s="220"/>
      <c r="C168" s="221"/>
      <c r="D168" s="206" t="s">
        <v>147</v>
      </c>
      <c r="E168" s="222" t="s">
        <v>34</v>
      </c>
      <c r="F168" s="223" t="s">
        <v>149</v>
      </c>
      <c r="G168" s="221"/>
      <c r="H168" s="224">
        <v>12.776999999999999</v>
      </c>
      <c r="I168" s="225"/>
      <c r="J168" s="221"/>
      <c r="K168" s="221"/>
      <c r="L168" s="226"/>
      <c r="M168" s="227"/>
      <c r="N168" s="228"/>
      <c r="O168" s="228"/>
      <c r="P168" s="228"/>
      <c r="Q168" s="228"/>
      <c r="R168" s="228"/>
      <c r="S168" s="228"/>
      <c r="T168" s="229"/>
      <c r="AT168" s="230" t="s">
        <v>147</v>
      </c>
      <c r="AU168" s="230" t="s">
        <v>87</v>
      </c>
      <c r="AV168" s="12" t="s">
        <v>143</v>
      </c>
      <c r="AW168" s="12" t="s">
        <v>40</v>
      </c>
      <c r="AX168" s="12" t="s">
        <v>85</v>
      </c>
      <c r="AY168" s="230" t="s">
        <v>136</v>
      </c>
    </row>
    <row r="169" spans="2:65" s="1" customFormat="1" ht="25.5" customHeight="1">
      <c r="B169" s="42"/>
      <c r="C169" s="194" t="s">
        <v>173</v>
      </c>
      <c r="D169" s="194" t="s">
        <v>138</v>
      </c>
      <c r="E169" s="195" t="s">
        <v>470</v>
      </c>
      <c r="F169" s="196" t="s">
        <v>471</v>
      </c>
      <c r="G169" s="197" t="s">
        <v>141</v>
      </c>
      <c r="H169" s="198">
        <v>105.669</v>
      </c>
      <c r="I169" s="199">
        <v>80</v>
      </c>
      <c r="J169" s="200">
        <f>ROUND(I169*H169,2)</f>
        <v>8453.52</v>
      </c>
      <c r="K169" s="196" t="s">
        <v>142</v>
      </c>
      <c r="L169" s="62"/>
      <c r="M169" s="201" t="s">
        <v>34</v>
      </c>
      <c r="N169" s="202" t="s">
        <v>48</v>
      </c>
      <c r="O169" s="43"/>
      <c r="P169" s="203">
        <f>O169*H169</f>
        <v>0</v>
      </c>
      <c r="Q169" s="203">
        <v>8.4000000000000003E-4</v>
      </c>
      <c r="R169" s="203">
        <f>Q169*H169</f>
        <v>8.8761960000000001E-2</v>
      </c>
      <c r="S169" s="203">
        <v>0</v>
      </c>
      <c r="T169" s="204">
        <f>S169*H169</f>
        <v>0</v>
      </c>
      <c r="AR169" s="24" t="s">
        <v>143</v>
      </c>
      <c r="AT169" s="24" t="s">
        <v>138</v>
      </c>
      <c r="AU169" s="24" t="s">
        <v>87</v>
      </c>
      <c r="AY169" s="24" t="s">
        <v>136</v>
      </c>
      <c r="BE169" s="205">
        <f>IF(N169="základní",J169,0)</f>
        <v>8453.52</v>
      </c>
      <c r="BF169" s="205">
        <f>IF(N169="snížená",J169,0)</f>
        <v>0</v>
      </c>
      <c r="BG169" s="205">
        <f>IF(N169="zákl. přenesená",J169,0)</f>
        <v>0</v>
      </c>
      <c r="BH169" s="205">
        <f>IF(N169="sníž. přenesená",J169,0)</f>
        <v>0</v>
      </c>
      <c r="BI169" s="205">
        <f>IF(N169="nulová",J169,0)</f>
        <v>0</v>
      </c>
      <c r="BJ169" s="24" t="s">
        <v>85</v>
      </c>
      <c r="BK169" s="205">
        <f>ROUND(I169*H169,2)</f>
        <v>8453.52</v>
      </c>
      <c r="BL169" s="24" t="s">
        <v>143</v>
      </c>
      <c r="BM169" s="24" t="s">
        <v>472</v>
      </c>
    </row>
    <row r="170" spans="2:65" s="1" customFormat="1" ht="148.5">
      <c r="B170" s="42"/>
      <c r="C170" s="64"/>
      <c r="D170" s="206" t="s">
        <v>145</v>
      </c>
      <c r="E170" s="64"/>
      <c r="F170" s="207" t="s">
        <v>473</v>
      </c>
      <c r="G170" s="64"/>
      <c r="H170" s="64"/>
      <c r="I170" s="165"/>
      <c r="J170" s="64"/>
      <c r="K170" s="64"/>
      <c r="L170" s="62"/>
      <c r="M170" s="208"/>
      <c r="N170" s="43"/>
      <c r="O170" s="43"/>
      <c r="P170" s="43"/>
      <c r="Q170" s="43"/>
      <c r="R170" s="43"/>
      <c r="S170" s="43"/>
      <c r="T170" s="79"/>
      <c r="AT170" s="24" t="s">
        <v>145</v>
      </c>
      <c r="AU170" s="24" t="s">
        <v>87</v>
      </c>
    </row>
    <row r="171" spans="2:65" s="11" customFormat="1">
      <c r="B171" s="209"/>
      <c r="C171" s="210"/>
      <c r="D171" s="206" t="s">
        <v>147</v>
      </c>
      <c r="E171" s="211" t="s">
        <v>34</v>
      </c>
      <c r="F171" s="212" t="s">
        <v>474</v>
      </c>
      <c r="G171" s="210"/>
      <c r="H171" s="213">
        <v>105.669</v>
      </c>
      <c r="I171" s="214"/>
      <c r="J171" s="210"/>
      <c r="K171" s="210"/>
      <c r="L171" s="215"/>
      <c r="M171" s="216"/>
      <c r="N171" s="217"/>
      <c r="O171" s="217"/>
      <c r="P171" s="217"/>
      <c r="Q171" s="217"/>
      <c r="R171" s="217"/>
      <c r="S171" s="217"/>
      <c r="T171" s="218"/>
      <c r="AT171" s="219" t="s">
        <v>147</v>
      </c>
      <c r="AU171" s="219" t="s">
        <v>87</v>
      </c>
      <c r="AV171" s="11" t="s">
        <v>87</v>
      </c>
      <c r="AW171" s="11" t="s">
        <v>40</v>
      </c>
      <c r="AX171" s="11" t="s">
        <v>77</v>
      </c>
      <c r="AY171" s="219" t="s">
        <v>136</v>
      </c>
    </row>
    <row r="172" spans="2:65" s="12" customFormat="1">
      <c r="B172" s="220"/>
      <c r="C172" s="221"/>
      <c r="D172" s="206" t="s">
        <v>147</v>
      </c>
      <c r="E172" s="222" t="s">
        <v>34</v>
      </c>
      <c r="F172" s="223" t="s">
        <v>149</v>
      </c>
      <c r="G172" s="221"/>
      <c r="H172" s="224">
        <v>105.669</v>
      </c>
      <c r="I172" s="225"/>
      <c r="J172" s="221"/>
      <c r="K172" s="221"/>
      <c r="L172" s="226"/>
      <c r="M172" s="227"/>
      <c r="N172" s="228"/>
      <c r="O172" s="228"/>
      <c r="P172" s="228"/>
      <c r="Q172" s="228"/>
      <c r="R172" s="228"/>
      <c r="S172" s="228"/>
      <c r="T172" s="229"/>
      <c r="AT172" s="230" t="s">
        <v>147</v>
      </c>
      <c r="AU172" s="230" t="s">
        <v>87</v>
      </c>
      <c r="AV172" s="12" t="s">
        <v>143</v>
      </c>
      <c r="AW172" s="12" t="s">
        <v>40</v>
      </c>
      <c r="AX172" s="12" t="s">
        <v>85</v>
      </c>
      <c r="AY172" s="230" t="s">
        <v>136</v>
      </c>
    </row>
    <row r="173" spans="2:65" s="1" customFormat="1" ht="25.5" customHeight="1">
      <c r="B173" s="42"/>
      <c r="C173" s="194" t="s">
        <v>178</v>
      </c>
      <c r="D173" s="194" t="s">
        <v>138</v>
      </c>
      <c r="E173" s="195" t="s">
        <v>475</v>
      </c>
      <c r="F173" s="196" t="s">
        <v>476</v>
      </c>
      <c r="G173" s="197" t="s">
        <v>141</v>
      </c>
      <c r="H173" s="198">
        <v>105.669</v>
      </c>
      <c r="I173" s="199">
        <v>47</v>
      </c>
      <c r="J173" s="200">
        <f>ROUND(I173*H173,2)</f>
        <v>4966.4399999999996</v>
      </c>
      <c r="K173" s="196" t="s">
        <v>142</v>
      </c>
      <c r="L173" s="62"/>
      <c r="M173" s="201" t="s">
        <v>34</v>
      </c>
      <c r="N173" s="202" t="s">
        <v>48</v>
      </c>
      <c r="O173" s="43"/>
      <c r="P173" s="203">
        <f>O173*H173</f>
        <v>0</v>
      </c>
      <c r="Q173" s="203">
        <v>0</v>
      </c>
      <c r="R173" s="203">
        <f>Q173*H173</f>
        <v>0</v>
      </c>
      <c r="S173" s="203">
        <v>0</v>
      </c>
      <c r="T173" s="204">
        <f>S173*H173</f>
        <v>0</v>
      </c>
      <c r="AR173" s="24" t="s">
        <v>143</v>
      </c>
      <c r="AT173" s="24" t="s">
        <v>138</v>
      </c>
      <c r="AU173" s="24" t="s">
        <v>87</v>
      </c>
      <c r="AY173" s="24" t="s">
        <v>136</v>
      </c>
      <c r="BE173" s="205">
        <f>IF(N173="základní",J173,0)</f>
        <v>4966.4399999999996</v>
      </c>
      <c r="BF173" s="205">
        <f>IF(N173="snížená",J173,0)</f>
        <v>0</v>
      </c>
      <c r="BG173" s="205">
        <f>IF(N173="zákl. přenesená",J173,0)</f>
        <v>0</v>
      </c>
      <c r="BH173" s="205">
        <f>IF(N173="sníž. přenesená",J173,0)</f>
        <v>0</v>
      </c>
      <c r="BI173" s="205">
        <f>IF(N173="nulová",J173,0)</f>
        <v>0</v>
      </c>
      <c r="BJ173" s="24" t="s">
        <v>85</v>
      </c>
      <c r="BK173" s="205">
        <f>ROUND(I173*H173,2)</f>
        <v>4966.4399999999996</v>
      </c>
      <c r="BL173" s="24" t="s">
        <v>143</v>
      </c>
      <c r="BM173" s="24" t="s">
        <v>477</v>
      </c>
    </row>
    <row r="174" spans="2:65" s="1" customFormat="1" ht="25.5" customHeight="1">
      <c r="B174" s="42"/>
      <c r="C174" s="194" t="s">
        <v>183</v>
      </c>
      <c r="D174" s="194" t="s">
        <v>138</v>
      </c>
      <c r="E174" s="195" t="s">
        <v>478</v>
      </c>
      <c r="F174" s="196" t="s">
        <v>479</v>
      </c>
      <c r="G174" s="197" t="s">
        <v>141</v>
      </c>
      <c r="H174" s="198">
        <v>90.06</v>
      </c>
      <c r="I174" s="199">
        <v>63</v>
      </c>
      <c r="J174" s="200">
        <f>ROUND(I174*H174,2)</f>
        <v>5673.78</v>
      </c>
      <c r="K174" s="196" t="s">
        <v>142</v>
      </c>
      <c r="L174" s="62"/>
      <c r="M174" s="201" t="s">
        <v>34</v>
      </c>
      <c r="N174" s="202" t="s">
        <v>48</v>
      </c>
      <c r="O174" s="43"/>
      <c r="P174" s="203">
        <f>O174*H174</f>
        <v>0</v>
      </c>
      <c r="Q174" s="203">
        <v>7.0100000000000002E-4</v>
      </c>
      <c r="R174" s="203">
        <f>Q174*H174</f>
        <v>6.3132060000000004E-2</v>
      </c>
      <c r="S174" s="203">
        <v>0</v>
      </c>
      <c r="T174" s="204">
        <f>S174*H174</f>
        <v>0</v>
      </c>
      <c r="AR174" s="24" t="s">
        <v>143</v>
      </c>
      <c r="AT174" s="24" t="s">
        <v>138</v>
      </c>
      <c r="AU174" s="24" t="s">
        <v>87</v>
      </c>
      <c r="AY174" s="24" t="s">
        <v>136</v>
      </c>
      <c r="BE174" s="205">
        <f>IF(N174="základní",J174,0)</f>
        <v>5673.78</v>
      </c>
      <c r="BF174" s="205">
        <f>IF(N174="snížená",J174,0)</f>
        <v>0</v>
      </c>
      <c r="BG174" s="205">
        <f>IF(N174="zákl. přenesená",J174,0)</f>
        <v>0</v>
      </c>
      <c r="BH174" s="205">
        <f>IF(N174="sníž. přenesená",J174,0)</f>
        <v>0</v>
      </c>
      <c r="BI174" s="205">
        <f>IF(N174="nulová",J174,0)</f>
        <v>0</v>
      </c>
      <c r="BJ174" s="24" t="s">
        <v>85</v>
      </c>
      <c r="BK174" s="205">
        <f>ROUND(I174*H174,2)</f>
        <v>5673.78</v>
      </c>
      <c r="BL174" s="24" t="s">
        <v>143</v>
      </c>
      <c r="BM174" s="24" t="s">
        <v>480</v>
      </c>
    </row>
    <row r="175" spans="2:65" s="1" customFormat="1" ht="81">
      <c r="B175" s="42"/>
      <c r="C175" s="64"/>
      <c r="D175" s="206" t="s">
        <v>145</v>
      </c>
      <c r="E175" s="64"/>
      <c r="F175" s="207" t="s">
        <v>481</v>
      </c>
      <c r="G175" s="64"/>
      <c r="H175" s="64"/>
      <c r="I175" s="165"/>
      <c r="J175" s="64"/>
      <c r="K175" s="64"/>
      <c r="L175" s="62"/>
      <c r="M175" s="208"/>
      <c r="N175" s="43"/>
      <c r="O175" s="43"/>
      <c r="P175" s="43"/>
      <c r="Q175" s="43"/>
      <c r="R175" s="43"/>
      <c r="S175" s="43"/>
      <c r="T175" s="79"/>
      <c r="AT175" s="24" t="s">
        <v>145</v>
      </c>
      <c r="AU175" s="24" t="s">
        <v>87</v>
      </c>
    </row>
    <row r="176" spans="2:65" s="13" customFormat="1" ht="27">
      <c r="B176" s="231"/>
      <c r="C176" s="232"/>
      <c r="D176" s="206" t="s">
        <v>147</v>
      </c>
      <c r="E176" s="233" t="s">
        <v>34</v>
      </c>
      <c r="F176" s="234" t="s">
        <v>482</v>
      </c>
      <c r="G176" s="232"/>
      <c r="H176" s="233" t="s">
        <v>34</v>
      </c>
      <c r="I176" s="235"/>
      <c r="J176" s="232"/>
      <c r="K176" s="232"/>
      <c r="L176" s="236"/>
      <c r="M176" s="237"/>
      <c r="N176" s="238"/>
      <c r="O176" s="238"/>
      <c r="P176" s="238"/>
      <c r="Q176" s="238"/>
      <c r="R176" s="238"/>
      <c r="S176" s="238"/>
      <c r="T176" s="239"/>
      <c r="AT176" s="240" t="s">
        <v>147</v>
      </c>
      <c r="AU176" s="240" t="s">
        <v>87</v>
      </c>
      <c r="AV176" s="13" t="s">
        <v>85</v>
      </c>
      <c r="AW176" s="13" t="s">
        <v>40</v>
      </c>
      <c r="AX176" s="13" t="s">
        <v>77</v>
      </c>
      <c r="AY176" s="240" t="s">
        <v>136</v>
      </c>
    </row>
    <row r="177" spans="2:65" s="11" customFormat="1">
      <c r="B177" s="209"/>
      <c r="C177" s="210"/>
      <c r="D177" s="206" t="s">
        <v>147</v>
      </c>
      <c r="E177" s="211" t="s">
        <v>34</v>
      </c>
      <c r="F177" s="212" t="s">
        <v>483</v>
      </c>
      <c r="G177" s="210"/>
      <c r="H177" s="213">
        <v>61.295000000000002</v>
      </c>
      <c r="I177" s="214"/>
      <c r="J177" s="210"/>
      <c r="K177" s="210"/>
      <c r="L177" s="215"/>
      <c r="M177" s="216"/>
      <c r="N177" s="217"/>
      <c r="O177" s="217"/>
      <c r="P177" s="217"/>
      <c r="Q177" s="217"/>
      <c r="R177" s="217"/>
      <c r="S177" s="217"/>
      <c r="T177" s="218"/>
      <c r="AT177" s="219" t="s">
        <v>147</v>
      </c>
      <c r="AU177" s="219" t="s">
        <v>87</v>
      </c>
      <c r="AV177" s="11" t="s">
        <v>87</v>
      </c>
      <c r="AW177" s="11" t="s">
        <v>40</v>
      </c>
      <c r="AX177" s="11" t="s">
        <v>77</v>
      </c>
      <c r="AY177" s="219" t="s">
        <v>136</v>
      </c>
    </row>
    <row r="178" spans="2:65" s="13" customFormat="1">
      <c r="B178" s="231"/>
      <c r="C178" s="232"/>
      <c r="D178" s="206" t="s">
        <v>147</v>
      </c>
      <c r="E178" s="233" t="s">
        <v>34</v>
      </c>
      <c r="F178" s="234" t="s">
        <v>455</v>
      </c>
      <c r="G178" s="232"/>
      <c r="H178" s="233" t="s">
        <v>34</v>
      </c>
      <c r="I178" s="235"/>
      <c r="J178" s="232"/>
      <c r="K178" s="232"/>
      <c r="L178" s="236"/>
      <c r="M178" s="237"/>
      <c r="N178" s="238"/>
      <c r="O178" s="238"/>
      <c r="P178" s="238"/>
      <c r="Q178" s="238"/>
      <c r="R178" s="238"/>
      <c r="S178" s="238"/>
      <c r="T178" s="239"/>
      <c r="AT178" s="240" t="s">
        <v>147</v>
      </c>
      <c r="AU178" s="240" t="s">
        <v>87</v>
      </c>
      <c r="AV178" s="13" t="s">
        <v>85</v>
      </c>
      <c r="AW178" s="13" t="s">
        <v>40</v>
      </c>
      <c r="AX178" s="13" t="s">
        <v>77</v>
      </c>
      <c r="AY178" s="240" t="s">
        <v>136</v>
      </c>
    </row>
    <row r="179" spans="2:65" s="11" customFormat="1">
      <c r="B179" s="209"/>
      <c r="C179" s="210"/>
      <c r="D179" s="206" t="s">
        <v>147</v>
      </c>
      <c r="E179" s="211" t="s">
        <v>34</v>
      </c>
      <c r="F179" s="212" t="s">
        <v>484</v>
      </c>
      <c r="G179" s="210"/>
      <c r="H179" s="213">
        <v>16.704000000000001</v>
      </c>
      <c r="I179" s="214"/>
      <c r="J179" s="210"/>
      <c r="K179" s="210"/>
      <c r="L179" s="215"/>
      <c r="M179" s="216"/>
      <c r="N179" s="217"/>
      <c r="O179" s="217"/>
      <c r="P179" s="217"/>
      <c r="Q179" s="217"/>
      <c r="R179" s="217"/>
      <c r="S179" s="217"/>
      <c r="T179" s="218"/>
      <c r="AT179" s="219" t="s">
        <v>147</v>
      </c>
      <c r="AU179" s="219" t="s">
        <v>87</v>
      </c>
      <c r="AV179" s="11" t="s">
        <v>87</v>
      </c>
      <c r="AW179" s="11" t="s">
        <v>40</v>
      </c>
      <c r="AX179" s="11" t="s">
        <v>77</v>
      </c>
      <c r="AY179" s="219" t="s">
        <v>136</v>
      </c>
    </row>
    <row r="180" spans="2:65" s="11" customFormat="1">
      <c r="B180" s="209"/>
      <c r="C180" s="210"/>
      <c r="D180" s="206" t="s">
        <v>147</v>
      </c>
      <c r="E180" s="211" t="s">
        <v>34</v>
      </c>
      <c r="F180" s="212" t="s">
        <v>485</v>
      </c>
      <c r="G180" s="210"/>
      <c r="H180" s="213">
        <v>7.0380000000000003</v>
      </c>
      <c r="I180" s="214"/>
      <c r="J180" s="210"/>
      <c r="K180" s="210"/>
      <c r="L180" s="215"/>
      <c r="M180" s="216"/>
      <c r="N180" s="217"/>
      <c r="O180" s="217"/>
      <c r="P180" s="217"/>
      <c r="Q180" s="217"/>
      <c r="R180" s="217"/>
      <c r="S180" s="217"/>
      <c r="T180" s="218"/>
      <c r="AT180" s="219" t="s">
        <v>147</v>
      </c>
      <c r="AU180" s="219" t="s">
        <v>87</v>
      </c>
      <c r="AV180" s="11" t="s">
        <v>87</v>
      </c>
      <c r="AW180" s="11" t="s">
        <v>40</v>
      </c>
      <c r="AX180" s="11" t="s">
        <v>77</v>
      </c>
      <c r="AY180" s="219" t="s">
        <v>136</v>
      </c>
    </row>
    <row r="181" spans="2:65" s="11" customFormat="1">
      <c r="B181" s="209"/>
      <c r="C181" s="210"/>
      <c r="D181" s="206" t="s">
        <v>147</v>
      </c>
      <c r="E181" s="211" t="s">
        <v>34</v>
      </c>
      <c r="F181" s="212" t="s">
        <v>486</v>
      </c>
      <c r="G181" s="210"/>
      <c r="H181" s="213">
        <v>4.383</v>
      </c>
      <c r="I181" s="214"/>
      <c r="J181" s="210"/>
      <c r="K181" s="210"/>
      <c r="L181" s="215"/>
      <c r="M181" s="216"/>
      <c r="N181" s="217"/>
      <c r="O181" s="217"/>
      <c r="P181" s="217"/>
      <c r="Q181" s="217"/>
      <c r="R181" s="217"/>
      <c r="S181" s="217"/>
      <c r="T181" s="218"/>
      <c r="AT181" s="219" t="s">
        <v>147</v>
      </c>
      <c r="AU181" s="219" t="s">
        <v>87</v>
      </c>
      <c r="AV181" s="11" t="s">
        <v>87</v>
      </c>
      <c r="AW181" s="11" t="s">
        <v>40</v>
      </c>
      <c r="AX181" s="11" t="s">
        <v>77</v>
      </c>
      <c r="AY181" s="219" t="s">
        <v>136</v>
      </c>
    </row>
    <row r="182" spans="2:65" s="13" customFormat="1">
      <c r="B182" s="231"/>
      <c r="C182" s="232"/>
      <c r="D182" s="206" t="s">
        <v>147</v>
      </c>
      <c r="E182" s="233" t="s">
        <v>34</v>
      </c>
      <c r="F182" s="234" t="s">
        <v>487</v>
      </c>
      <c r="G182" s="232"/>
      <c r="H182" s="233" t="s">
        <v>34</v>
      </c>
      <c r="I182" s="235"/>
      <c r="J182" s="232"/>
      <c r="K182" s="232"/>
      <c r="L182" s="236"/>
      <c r="M182" s="237"/>
      <c r="N182" s="238"/>
      <c r="O182" s="238"/>
      <c r="P182" s="238"/>
      <c r="Q182" s="238"/>
      <c r="R182" s="238"/>
      <c r="S182" s="238"/>
      <c r="T182" s="239"/>
      <c r="AT182" s="240" t="s">
        <v>147</v>
      </c>
      <c r="AU182" s="240" t="s">
        <v>87</v>
      </c>
      <c r="AV182" s="13" t="s">
        <v>85</v>
      </c>
      <c r="AW182" s="13" t="s">
        <v>40</v>
      </c>
      <c r="AX182" s="13" t="s">
        <v>77</v>
      </c>
      <c r="AY182" s="240" t="s">
        <v>136</v>
      </c>
    </row>
    <row r="183" spans="2:65" s="11" customFormat="1">
      <c r="B183" s="209"/>
      <c r="C183" s="210"/>
      <c r="D183" s="206" t="s">
        <v>147</v>
      </c>
      <c r="E183" s="211" t="s">
        <v>34</v>
      </c>
      <c r="F183" s="212" t="s">
        <v>488</v>
      </c>
      <c r="G183" s="210"/>
      <c r="H183" s="213">
        <v>0.64</v>
      </c>
      <c r="I183" s="214"/>
      <c r="J183" s="210"/>
      <c r="K183" s="210"/>
      <c r="L183" s="215"/>
      <c r="M183" s="216"/>
      <c r="N183" s="217"/>
      <c r="O183" s="217"/>
      <c r="P183" s="217"/>
      <c r="Q183" s="217"/>
      <c r="R183" s="217"/>
      <c r="S183" s="217"/>
      <c r="T183" s="218"/>
      <c r="AT183" s="219" t="s">
        <v>147</v>
      </c>
      <c r="AU183" s="219" t="s">
        <v>87</v>
      </c>
      <c r="AV183" s="11" t="s">
        <v>87</v>
      </c>
      <c r="AW183" s="11" t="s">
        <v>40</v>
      </c>
      <c r="AX183" s="11" t="s">
        <v>77</v>
      </c>
      <c r="AY183" s="219" t="s">
        <v>136</v>
      </c>
    </row>
    <row r="184" spans="2:65" s="13" customFormat="1">
      <c r="B184" s="231"/>
      <c r="C184" s="232"/>
      <c r="D184" s="206" t="s">
        <v>147</v>
      </c>
      <c r="E184" s="233" t="s">
        <v>34</v>
      </c>
      <c r="F184" s="234" t="s">
        <v>489</v>
      </c>
      <c r="G184" s="232"/>
      <c r="H184" s="233" t="s">
        <v>34</v>
      </c>
      <c r="I184" s="235"/>
      <c r="J184" s="232"/>
      <c r="K184" s="232"/>
      <c r="L184" s="236"/>
      <c r="M184" s="237"/>
      <c r="N184" s="238"/>
      <c r="O184" s="238"/>
      <c r="P184" s="238"/>
      <c r="Q184" s="238"/>
      <c r="R184" s="238"/>
      <c r="S184" s="238"/>
      <c r="T184" s="239"/>
      <c r="AT184" s="240" t="s">
        <v>147</v>
      </c>
      <c r="AU184" s="240" t="s">
        <v>87</v>
      </c>
      <c r="AV184" s="13" t="s">
        <v>85</v>
      </c>
      <c r="AW184" s="13" t="s">
        <v>40</v>
      </c>
      <c r="AX184" s="13" t="s">
        <v>77</v>
      </c>
      <c r="AY184" s="240" t="s">
        <v>136</v>
      </c>
    </row>
    <row r="185" spans="2:65" s="13" customFormat="1">
      <c r="B185" s="231"/>
      <c r="C185" s="232"/>
      <c r="D185" s="206" t="s">
        <v>147</v>
      </c>
      <c r="E185" s="233" t="s">
        <v>34</v>
      </c>
      <c r="F185" s="234" t="s">
        <v>469</v>
      </c>
      <c r="G185" s="232"/>
      <c r="H185" s="233" t="s">
        <v>34</v>
      </c>
      <c r="I185" s="235"/>
      <c r="J185" s="232"/>
      <c r="K185" s="232"/>
      <c r="L185" s="236"/>
      <c r="M185" s="237"/>
      <c r="N185" s="238"/>
      <c r="O185" s="238"/>
      <c r="P185" s="238"/>
      <c r="Q185" s="238"/>
      <c r="R185" s="238"/>
      <c r="S185" s="238"/>
      <c r="T185" s="239"/>
      <c r="AT185" s="240" t="s">
        <v>147</v>
      </c>
      <c r="AU185" s="240" t="s">
        <v>87</v>
      </c>
      <c r="AV185" s="13" t="s">
        <v>85</v>
      </c>
      <c r="AW185" s="13" t="s">
        <v>40</v>
      </c>
      <c r="AX185" s="13" t="s">
        <v>77</v>
      </c>
      <c r="AY185" s="240" t="s">
        <v>136</v>
      </c>
    </row>
    <row r="186" spans="2:65" s="12" customFormat="1">
      <c r="B186" s="220"/>
      <c r="C186" s="221"/>
      <c r="D186" s="206" t="s">
        <v>147</v>
      </c>
      <c r="E186" s="222" t="s">
        <v>34</v>
      </c>
      <c r="F186" s="223" t="s">
        <v>149</v>
      </c>
      <c r="G186" s="221"/>
      <c r="H186" s="224">
        <v>90.06</v>
      </c>
      <c r="I186" s="225"/>
      <c r="J186" s="221"/>
      <c r="K186" s="221"/>
      <c r="L186" s="226"/>
      <c r="M186" s="227"/>
      <c r="N186" s="228"/>
      <c r="O186" s="228"/>
      <c r="P186" s="228"/>
      <c r="Q186" s="228"/>
      <c r="R186" s="228"/>
      <c r="S186" s="228"/>
      <c r="T186" s="229"/>
      <c r="AT186" s="230" t="s">
        <v>147</v>
      </c>
      <c r="AU186" s="230" t="s">
        <v>87</v>
      </c>
      <c r="AV186" s="12" t="s">
        <v>143</v>
      </c>
      <c r="AW186" s="12" t="s">
        <v>40</v>
      </c>
      <c r="AX186" s="12" t="s">
        <v>85</v>
      </c>
      <c r="AY186" s="230" t="s">
        <v>136</v>
      </c>
    </row>
    <row r="187" spans="2:65" s="1" customFormat="1" ht="25.5" customHeight="1">
      <c r="B187" s="42"/>
      <c r="C187" s="194" t="s">
        <v>188</v>
      </c>
      <c r="D187" s="194" t="s">
        <v>138</v>
      </c>
      <c r="E187" s="195" t="s">
        <v>490</v>
      </c>
      <c r="F187" s="196" t="s">
        <v>491</v>
      </c>
      <c r="G187" s="197" t="s">
        <v>141</v>
      </c>
      <c r="H187" s="198">
        <v>90.06</v>
      </c>
      <c r="I187" s="199">
        <v>21</v>
      </c>
      <c r="J187" s="200">
        <f>ROUND(I187*H187,2)</f>
        <v>1891.26</v>
      </c>
      <c r="K187" s="196" t="s">
        <v>142</v>
      </c>
      <c r="L187" s="62"/>
      <c r="M187" s="201" t="s">
        <v>34</v>
      </c>
      <c r="N187" s="202" t="s">
        <v>48</v>
      </c>
      <c r="O187" s="43"/>
      <c r="P187" s="203">
        <f>O187*H187</f>
        <v>0</v>
      </c>
      <c r="Q187" s="203">
        <v>0</v>
      </c>
      <c r="R187" s="203">
        <f>Q187*H187</f>
        <v>0</v>
      </c>
      <c r="S187" s="203">
        <v>0</v>
      </c>
      <c r="T187" s="204">
        <f>S187*H187</f>
        <v>0</v>
      </c>
      <c r="AR187" s="24" t="s">
        <v>143</v>
      </c>
      <c r="AT187" s="24" t="s">
        <v>138</v>
      </c>
      <c r="AU187" s="24" t="s">
        <v>87</v>
      </c>
      <c r="AY187" s="24" t="s">
        <v>136</v>
      </c>
      <c r="BE187" s="205">
        <f>IF(N187="základní",J187,0)</f>
        <v>1891.26</v>
      </c>
      <c r="BF187" s="205">
        <f>IF(N187="snížená",J187,0)</f>
        <v>0</v>
      </c>
      <c r="BG187" s="205">
        <f>IF(N187="zákl. přenesená",J187,0)</f>
        <v>0</v>
      </c>
      <c r="BH187" s="205">
        <f>IF(N187="sníž. přenesená",J187,0)</f>
        <v>0</v>
      </c>
      <c r="BI187" s="205">
        <f>IF(N187="nulová",J187,0)</f>
        <v>0</v>
      </c>
      <c r="BJ187" s="24" t="s">
        <v>85</v>
      </c>
      <c r="BK187" s="205">
        <f>ROUND(I187*H187,2)</f>
        <v>1891.26</v>
      </c>
      <c r="BL187" s="24" t="s">
        <v>143</v>
      </c>
      <c r="BM187" s="24" t="s">
        <v>492</v>
      </c>
    </row>
    <row r="188" spans="2:65" s="1" customFormat="1" ht="25.5" customHeight="1">
      <c r="B188" s="42"/>
      <c r="C188" s="194" t="s">
        <v>196</v>
      </c>
      <c r="D188" s="194" t="s">
        <v>138</v>
      </c>
      <c r="E188" s="195" t="s">
        <v>493</v>
      </c>
      <c r="F188" s="196" t="s">
        <v>494</v>
      </c>
      <c r="G188" s="197" t="s">
        <v>203</v>
      </c>
      <c r="H188" s="198">
        <v>244.715</v>
      </c>
      <c r="I188" s="199">
        <v>36</v>
      </c>
      <c r="J188" s="200">
        <f>ROUND(I188*H188,2)</f>
        <v>8809.74</v>
      </c>
      <c r="K188" s="196" t="s">
        <v>142</v>
      </c>
      <c r="L188" s="62"/>
      <c r="M188" s="201" t="s">
        <v>34</v>
      </c>
      <c r="N188" s="202" t="s">
        <v>48</v>
      </c>
      <c r="O188" s="43"/>
      <c r="P188" s="203">
        <f>O188*H188</f>
        <v>0</v>
      </c>
      <c r="Q188" s="203">
        <v>4.5731999999999999E-4</v>
      </c>
      <c r="R188" s="203">
        <f>Q188*H188</f>
        <v>0.1119130638</v>
      </c>
      <c r="S188" s="203">
        <v>0</v>
      </c>
      <c r="T188" s="204">
        <f>S188*H188</f>
        <v>0</v>
      </c>
      <c r="AR188" s="24" t="s">
        <v>143</v>
      </c>
      <c r="AT188" s="24" t="s">
        <v>138</v>
      </c>
      <c r="AU188" s="24" t="s">
        <v>87</v>
      </c>
      <c r="AY188" s="24" t="s">
        <v>136</v>
      </c>
      <c r="BE188" s="205">
        <f>IF(N188="základní",J188,0)</f>
        <v>8809.74</v>
      </c>
      <c r="BF188" s="205">
        <f>IF(N188="snížená",J188,0)</f>
        <v>0</v>
      </c>
      <c r="BG188" s="205">
        <f>IF(N188="zákl. přenesená",J188,0)</f>
        <v>0</v>
      </c>
      <c r="BH188" s="205">
        <f>IF(N188="sníž. přenesená",J188,0)</f>
        <v>0</v>
      </c>
      <c r="BI188" s="205">
        <f>IF(N188="nulová",J188,0)</f>
        <v>0</v>
      </c>
      <c r="BJ188" s="24" t="s">
        <v>85</v>
      </c>
      <c r="BK188" s="205">
        <f>ROUND(I188*H188,2)</f>
        <v>8809.74</v>
      </c>
      <c r="BL188" s="24" t="s">
        <v>143</v>
      </c>
      <c r="BM188" s="24" t="s">
        <v>495</v>
      </c>
    </row>
    <row r="189" spans="2:65" s="1" customFormat="1" ht="54">
      <c r="B189" s="42"/>
      <c r="C189" s="64"/>
      <c r="D189" s="206" t="s">
        <v>145</v>
      </c>
      <c r="E189" s="64"/>
      <c r="F189" s="207" t="s">
        <v>496</v>
      </c>
      <c r="G189" s="64"/>
      <c r="H189" s="64"/>
      <c r="I189" s="165"/>
      <c r="J189" s="64"/>
      <c r="K189" s="64"/>
      <c r="L189" s="62"/>
      <c r="M189" s="208"/>
      <c r="N189" s="43"/>
      <c r="O189" s="43"/>
      <c r="P189" s="43"/>
      <c r="Q189" s="43"/>
      <c r="R189" s="43"/>
      <c r="S189" s="43"/>
      <c r="T189" s="79"/>
      <c r="AT189" s="24" t="s">
        <v>145</v>
      </c>
      <c r="AU189" s="24" t="s">
        <v>87</v>
      </c>
    </row>
    <row r="190" spans="2:65" s="13" customFormat="1" ht="27">
      <c r="B190" s="231"/>
      <c r="C190" s="232"/>
      <c r="D190" s="206" t="s">
        <v>147</v>
      </c>
      <c r="E190" s="233" t="s">
        <v>34</v>
      </c>
      <c r="F190" s="234" t="s">
        <v>482</v>
      </c>
      <c r="G190" s="232"/>
      <c r="H190" s="233" t="s">
        <v>34</v>
      </c>
      <c r="I190" s="235"/>
      <c r="J190" s="232"/>
      <c r="K190" s="232"/>
      <c r="L190" s="236"/>
      <c r="M190" s="237"/>
      <c r="N190" s="238"/>
      <c r="O190" s="238"/>
      <c r="P190" s="238"/>
      <c r="Q190" s="238"/>
      <c r="R190" s="238"/>
      <c r="S190" s="238"/>
      <c r="T190" s="239"/>
      <c r="AT190" s="240" t="s">
        <v>147</v>
      </c>
      <c r="AU190" s="240" t="s">
        <v>87</v>
      </c>
      <c r="AV190" s="13" t="s">
        <v>85</v>
      </c>
      <c r="AW190" s="13" t="s">
        <v>40</v>
      </c>
      <c r="AX190" s="13" t="s">
        <v>77</v>
      </c>
      <c r="AY190" s="240" t="s">
        <v>136</v>
      </c>
    </row>
    <row r="191" spans="2:65" s="11" customFormat="1">
      <c r="B191" s="209"/>
      <c r="C191" s="210"/>
      <c r="D191" s="206" t="s">
        <v>147</v>
      </c>
      <c r="E191" s="211" t="s">
        <v>34</v>
      </c>
      <c r="F191" s="212" t="s">
        <v>497</v>
      </c>
      <c r="G191" s="210"/>
      <c r="H191" s="213">
        <v>214.53299999999999</v>
      </c>
      <c r="I191" s="214"/>
      <c r="J191" s="210"/>
      <c r="K191" s="210"/>
      <c r="L191" s="215"/>
      <c r="M191" s="216"/>
      <c r="N191" s="217"/>
      <c r="O191" s="217"/>
      <c r="P191" s="217"/>
      <c r="Q191" s="217"/>
      <c r="R191" s="217"/>
      <c r="S191" s="217"/>
      <c r="T191" s="218"/>
      <c r="AT191" s="219" t="s">
        <v>147</v>
      </c>
      <c r="AU191" s="219" t="s">
        <v>87</v>
      </c>
      <c r="AV191" s="11" t="s">
        <v>87</v>
      </c>
      <c r="AW191" s="11" t="s">
        <v>40</v>
      </c>
      <c r="AX191" s="11" t="s">
        <v>77</v>
      </c>
      <c r="AY191" s="219" t="s">
        <v>136</v>
      </c>
    </row>
    <row r="192" spans="2:65" s="13" customFormat="1">
      <c r="B192" s="231"/>
      <c r="C192" s="232"/>
      <c r="D192" s="206" t="s">
        <v>147</v>
      </c>
      <c r="E192" s="233" t="s">
        <v>34</v>
      </c>
      <c r="F192" s="234" t="s">
        <v>415</v>
      </c>
      <c r="G192" s="232"/>
      <c r="H192" s="233" t="s">
        <v>34</v>
      </c>
      <c r="I192" s="235"/>
      <c r="J192" s="232"/>
      <c r="K192" s="232"/>
      <c r="L192" s="236"/>
      <c r="M192" s="237"/>
      <c r="N192" s="238"/>
      <c r="O192" s="238"/>
      <c r="P192" s="238"/>
      <c r="Q192" s="238"/>
      <c r="R192" s="238"/>
      <c r="S192" s="238"/>
      <c r="T192" s="239"/>
      <c r="AT192" s="240" t="s">
        <v>147</v>
      </c>
      <c r="AU192" s="240" t="s">
        <v>87</v>
      </c>
      <c r="AV192" s="13" t="s">
        <v>85</v>
      </c>
      <c r="AW192" s="13" t="s">
        <v>40</v>
      </c>
      <c r="AX192" s="13" t="s">
        <v>77</v>
      </c>
      <c r="AY192" s="240" t="s">
        <v>136</v>
      </c>
    </row>
    <row r="193" spans="2:65" s="11" customFormat="1">
      <c r="B193" s="209"/>
      <c r="C193" s="210"/>
      <c r="D193" s="206" t="s">
        <v>147</v>
      </c>
      <c r="E193" s="211" t="s">
        <v>34</v>
      </c>
      <c r="F193" s="212" t="s">
        <v>416</v>
      </c>
      <c r="G193" s="210"/>
      <c r="H193" s="213">
        <v>21.134</v>
      </c>
      <c r="I193" s="214"/>
      <c r="J193" s="210"/>
      <c r="K193" s="210"/>
      <c r="L193" s="215"/>
      <c r="M193" s="216"/>
      <c r="N193" s="217"/>
      <c r="O193" s="217"/>
      <c r="P193" s="217"/>
      <c r="Q193" s="217"/>
      <c r="R193" s="217"/>
      <c r="S193" s="217"/>
      <c r="T193" s="218"/>
      <c r="AT193" s="219" t="s">
        <v>147</v>
      </c>
      <c r="AU193" s="219" t="s">
        <v>87</v>
      </c>
      <c r="AV193" s="11" t="s">
        <v>87</v>
      </c>
      <c r="AW193" s="11" t="s">
        <v>40</v>
      </c>
      <c r="AX193" s="11" t="s">
        <v>77</v>
      </c>
      <c r="AY193" s="219" t="s">
        <v>136</v>
      </c>
    </row>
    <row r="194" spans="2:65" s="13" customFormat="1">
      <c r="B194" s="231"/>
      <c r="C194" s="232"/>
      <c r="D194" s="206" t="s">
        <v>147</v>
      </c>
      <c r="E194" s="233" t="s">
        <v>34</v>
      </c>
      <c r="F194" s="234" t="s">
        <v>455</v>
      </c>
      <c r="G194" s="232"/>
      <c r="H194" s="233" t="s">
        <v>34</v>
      </c>
      <c r="I194" s="235"/>
      <c r="J194" s="232"/>
      <c r="K194" s="232"/>
      <c r="L194" s="236"/>
      <c r="M194" s="237"/>
      <c r="N194" s="238"/>
      <c r="O194" s="238"/>
      <c r="P194" s="238"/>
      <c r="Q194" s="238"/>
      <c r="R194" s="238"/>
      <c r="S194" s="238"/>
      <c r="T194" s="239"/>
      <c r="AT194" s="240" t="s">
        <v>147</v>
      </c>
      <c r="AU194" s="240" t="s">
        <v>87</v>
      </c>
      <c r="AV194" s="13" t="s">
        <v>85</v>
      </c>
      <c r="AW194" s="13" t="s">
        <v>40</v>
      </c>
      <c r="AX194" s="13" t="s">
        <v>77</v>
      </c>
      <c r="AY194" s="240" t="s">
        <v>136</v>
      </c>
    </row>
    <row r="195" spans="2:65" s="11" customFormat="1">
      <c r="B195" s="209"/>
      <c r="C195" s="210"/>
      <c r="D195" s="206" t="s">
        <v>147</v>
      </c>
      <c r="E195" s="211" t="s">
        <v>34</v>
      </c>
      <c r="F195" s="212" t="s">
        <v>456</v>
      </c>
      <c r="G195" s="210"/>
      <c r="H195" s="213">
        <v>6.0590000000000002</v>
      </c>
      <c r="I195" s="214"/>
      <c r="J195" s="210"/>
      <c r="K195" s="210"/>
      <c r="L195" s="215"/>
      <c r="M195" s="216"/>
      <c r="N195" s="217"/>
      <c r="O195" s="217"/>
      <c r="P195" s="217"/>
      <c r="Q195" s="217"/>
      <c r="R195" s="217"/>
      <c r="S195" s="217"/>
      <c r="T195" s="218"/>
      <c r="AT195" s="219" t="s">
        <v>147</v>
      </c>
      <c r="AU195" s="219" t="s">
        <v>87</v>
      </c>
      <c r="AV195" s="11" t="s">
        <v>87</v>
      </c>
      <c r="AW195" s="11" t="s">
        <v>40</v>
      </c>
      <c r="AX195" s="11" t="s">
        <v>77</v>
      </c>
      <c r="AY195" s="219" t="s">
        <v>136</v>
      </c>
    </row>
    <row r="196" spans="2:65" s="11" customFormat="1">
      <c r="B196" s="209"/>
      <c r="C196" s="210"/>
      <c r="D196" s="206" t="s">
        <v>147</v>
      </c>
      <c r="E196" s="211" t="s">
        <v>34</v>
      </c>
      <c r="F196" s="212" t="s">
        <v>498</v>
      </c>
      <c r="G196" s="210"/>
      <c r="H196" s="213">
        <v>1.7330000000000001</v>
      </c>
      <c r="I196" s="214"/>
      <c r="J196" s="210"/>
      <c r="K196" s="210"/>
      <c r="L196" s="215"/>
      <c r="M196" s="216"/>
      <c r="N196" s="217"/>
      <c r="O196" s="217"/>
      <c r="P196" s="217"/>
      <c r="Q196" s="217"/>
      <c r="R196" s="217"/>
      <c r="S196" s="217"/>
      <c r="T196" s="218"/>
      <c r="AT196" s="219" t="s">
        <v>147</v>
      </c>
      <c r="AU196" s="219" t="s">
        <v>87</v>
      </c>
      <c r="AV196" s="11" t="s">
        <v>87</v>
      </c>
      <c r="AW196" s="11" t="s">
        <v>40</v>
      </c>
      <c r="AX196" s="11" t="s">
        <v>77</v>
      </c>
      <c r="AY196" s="219" t="s">
        <v>136</v>
      </c>
    </row>
    <row r="197" spans="2:65" s="11" customFormat="1">
      <c r="B197" s="209"/>
      <c r="C197" s="210"/>
      <c r="D197" s="206" t="s">
        <v>147</v>
      </c>
      <c r="E197" s="211" t="s">
        <v>34</v>
      </c>
      <c r="F197" s="212" t="s">
        <v>458</v>
      </c>
      <c r="G197" s="210"/>
      <c r="H197" s="213">
        <v>1.0960000000000001</v>
      </c>
      <c r="I197" s="214"/>
      <c r="J197" s="210"/>
      <c r="K197" s="210"/>
      <c r="L197" s="215"/>
      <c r="M197" s="216"/>
      <c r="N197" s="217"/>
      <c r="O197" s="217"/>
      <c r="P197" s="217"/>
      <c r="Q197" s="217"/>
      <c r="R197" s="217"/>
      <c r="S197" s="217"/>
      <c r="T197" s="218"/>
      <c r="AT197" s="219" t="s">
        <v>147</v>
      </c>
      <c r="AU197" s="219" t="s">
        <v>87</v>
      </c>
      <c r="AV197" s="11" t="s">
        <v>87</v>
      </c>
      <c r="AW197" s="11" t="s">
        <v>40</v>
      </c>
      <c r="AX197" s="11" t="s">
        <v>77</v>
      </c>
      <c r="AY197" s="219" t="s">
        <v>136</v>
      </c>
    </row>
    <row r="198" spans="2:65" s="13" customFormat="1">
      <c r="B198" s="231"/>
      <c r="C198" s="232"/>
      <c r="D198" s="206" t="s">
        <v>147</v>
      </c>
      <c r="E198" s="233" t="s">
        <v>34</v>
      </c>
      <c r="F198" s="234" t="s">
        <v>459</v>
      </c>
      <c r="G198" s="232"/>
      <c r="H198" s="233" t="s">
        <v>34</v>
      </c>
      <c r="I198" s="235"/>
      <c r="J198" s="232"/>
      <c r="K198" s="232"/>
      <c r="L198" s="236"/>
      <c r="M198" s="237"/>
      <c r="N198" s="238"/>
      <c r="O198" s="238"/>
      <c r="P198" s="238"/>
      <c r="Q198" s="238"/>
      <c r="R198" s="238"/>
      <c r="S198" s="238"/>
      <c r="T198" s="239"/>
      <c r="AT198" s="240" t="s">
        <v>147</v>
      </c>
      <c r="AU198" s="240" t="s">
        <v>87</v>
      </c>
      <c r="AV198" s="13" t="s">
        <v>85</v>
      </c>
      <c r="AW198" s="13" t="s">
        <v>40</v>
      </c>
      <c r="AX198" s="13" t="s">
        <v>77</v>
      </c>
      <c r="AY198" s="240" t="s">
        <v>136</v>
      </c>
    </row>
    <row r="199" spans="2:65" s="11" customFormat="1">
      <c r="B199" s="209"/>
      <c r="C199" s="210"/>
      <c r="D199" s="206" t="s">
        <v>147</v>
      </c>
      <c r="E199" s="211" t="s">
        <v>34</v>
      </c>
      <c r="F199" s="212" t="s">
        <v>463</v>
      </c>
      <c r="G199" s="210"/>
      <c r="H199" s="213">
        <v>0.16</v>
      </c>
      <c r="I199" s="214"/>
      <c r="J199" s="210"/>
      <c r="K199" s="210"/>
      <c r="L199" s="215"/>
      <c r="M199" s="216"/>
      <c r="N199" s="217"/>
      <c r="O199" s="217"/>
      <c r="P199" s="217"/>
      <c r="Q199" s="217"/>
      <c r="R199" s="217"/>
      <c r="S199" s="217"/>
      <c r="T199" s="218"/>
      <c r="AT199" s="219" t="s">
        <v>147</v>
      </c>
      <c r="AU199" s="219" t="s">
        <v>87</v>
      </c>
      <c r="AV199" s="11" t="s">
        <v>87</v>
      </c>
      <c r="AW199" s="11" t="s">
        <v>40</v>
      </c>
      <c r="AX199" s="11" t="s">
        <v>77</v>
      </c>
      <c r="AY199" s="219" t="s">
        <v>136</v>
      </c>
    </row>
    <row r="200" spans="2:65" s="12" customFormat="1">
      <c r="B200" s="220"/>
      <c r="C200" s="221"/>
      <c r="D200" s="206" t="s">
        <v>147</v>
      </c>
      <c r="E200" s="222" t="s">
        <v>34</v>
      </c>
      <c r="F200" s="223" t="s">
        <v>149</v>
      </c>
      <c r="G200" s="221"/>
      <c r="H200" s="224">
        <v>244.715</v>
      </c>
      <c r="I200" s="225"/>
      <c r="J200" s="221"/>
      <c r="K200" s="221"/>
      <c r="L200" s="226"/>
      <c r="M200" s="227"/>
      <c r="N200" s="228"/>
      <c r="O200" s="228"/>
      <c r="P200" s="228"/>
      <c r="Q200" s="228"/>
      <c r="R200" s="228"/>
      <c r="S200" s="228"/>
      <c r="T200" s="229"/>
      <c r="AT200" s="230" t="s">
        <v>147</v>
      </c>
      <c r="AU200" s="230" t="s">
        <v>87</v>
      </c>
      <c r="AV200" s="12" t="s">
        <v>143</v>
      </c>
      <c r="AW200" s="12" t="s">
        <v>40</v>
      </c>
      <c r="AX200" s="12" t="s">
        <v>85</v>
      </c>
      <c r="AY200" s="230" t="s">
        <v>136</v>
      </c>
    </row>
    <row r="201" spans="2:65" s="1" customFormat="1" ht="25.5" customHeight="1">
      <c r="B201" s="42"/>
      <c r="C201" s="194" t="s">
        <v>200</v>
      </c>
      <c r="D201" s="194" t="s">
        <v>138</v>
      </c>
      <c r="E201" s="195" t="s">
        <v>499</v>
      </c>
      <c r="F201" s="196" t="s">
        <v>500</v>
      </c>
      <c r="G201" s="197" t="s">
        <v>203</v>
      </c>
      <c r="H201" s="198">
        <v>244.715</v>
      </c>
      <c r="I201" s="199">
        <v>8</v>
      </c>
      <c r="J201" s="200">
        <f>ROUND(I201*H201,2)</f>
        <v>1957.72</v>
      </c>
      <c r="K201" s="196" t="s">
        <v>142</v>
      </c>
      <c r="L201" s="62"/>
      <c r="M201" s="201" t="s">
        <v>34</v>
      </c>
      <c r="N201" s="202" t="s">
        <v>48</v>
      </c>
      <c r="O201" s="43"/>
      <c r="P201" s="203">
        <f>O201*H201</f>
        <v>0</v>
      </c>
      <c r="Q201" s="203">
        <v>0</v>
      </c>
      <c r="R201" s="203">
        <f>Q201*H201</f>
        <v>0</v>
      </c>
      <c r="S201" s="203">
        <v>0</v>
      </c>
      <c r="T201" s="204">
        <f>S201*H201</f>
        <v>0</v>
      </c>
      <c r="AR201" s="24" t="s">
        <v>143</v>
      </c>
      <c r="AT201" s="24" t="s">
        <v>138</v>
      </c>
      <c r="AU201" s="24" t="s">
        <v>87</v>
      </c>
      <c r="AY201" s="24" t="s">
        <v>136</v>
      </c>
      <c r="BE201" s="205">
        <f>IF(N201="základní",J201,0)</f>
        <v>1957.72</v>
      </c>
      <c r="BF201" s="205">
        <f>IF(N201="snížená",J201,0)</f>
        <v>0</v>
      </c>
      <c r="BG201" s="205">
        <f>IF(N201="zákl. přenesená",J201,0)</f>
        <v>0</v>
      </c>
      <c r="BH201" s="205">
        <f>IF(N201="sníž. přenesená",J201,0)</f>
        <v>0</v>
      </c>
      <c r="BI201" s="205">
        <f>IF(N201="nulová",J201,0)</f>
        <v>0</v>
      </c>
      <c r="BJ201" s="24" t="s">
        <v>85</v>
      </c>
      <c r="BK201" s="205">
        <f>ROUND(I201*H201,2)</f>
        <v>1957.72</v>
      </c>
      <c r="BL201" s="24" t="s">
        <v>143</v>
      </c>
      <c r="BM201" s="24" t="s">
        <v>501</v>
      </c>
    </row>
    <row r="202" spans="2:65" s="1" customFormat="1" ht="38.25" customHeight="1">
      <c r="B202" s="42"/>
      <c r="C202" s="194" t="s">
        <v>208</v>
      </c>
      <c r="D202" s="194" t="s">
        <v>138</v>
      </c>
      <c r="E202" s="195" t="s">
        <v>502</v>
      </c>
      <c r="F202" s="196" t="s">
        <v>503</v>
      </c>
      <c r="G202" s="197" t="s">
        <v>203</v>
      </c>
      <c r="H202" s="198">
        <v>235.667</v>
      </c>
      <c r="I202" s="199">
        <v>75.27</v>
      </c>
      <c r="J202" s="200">
        <f>ROUND(I202*H202,2)</f>
        <v>17738.66</v>
      </c>
      <c r="K202" s="196" t="s">
        <v>142</v>
      </c>
      <c r="L202" s="62"/>
      <c r="M202" s="201" t="s">
        <v>34</v>
      </c>
      <c r="N202" s="202" t="s">
        <v>48</v>
      </c>
      <c r="O202" s="43"/>
      <c r="P202" s="203">
        <f>O202*H202</f>
        <v>0</v>
      </c>
      <c r="Q202" s="203">
        <v>0</v>
      </c>
      <c r="R202" s="203">
        <f>Q202*H202</f>
        <v>0</v>
      </c>
      <c r="S202" s="203">
        <v>0</v>
      </c>
      <c r="T202" s="204">
        <f>S202*H202</f>
        <v>0</v>
      </c>
      <c r="AR202" s="24" t="s">
        <v>143</v>
      </c>
      <c r="AT202" s="24" t="s">
        <v>138</v>
      </c>
      <c r="AU202" s="24" t="s">
        <v>87</v>
      </c>
      <c r="AY202" s="24" t="s">
        <v>136</v>
      </c>
      <c r="BE202" s="205">
        <f>IF(N202="základní",J202,0)</f>
        <v>17738.66</v>
      </c>
      <c r="BF202" s="205">
        <f>IF(N202="snížená",J202,0)</f>
        <v>0</v>
      </c>
      <c r="BG202" s="205">
        <f>IF(N202="zákl. přenesená",J202,0)</f>
        <v>0</v>
      </c>
      <c r="BH202" s="205">
        <f>IF(N202="sníž. přenesená",J202,0)</f>
        <v>0</v>
      </c>
      <c r="BI202" s="205">
        <f>IF(N202="nulová",J202,0)</f>
        <v>0</v>
      </c>
      <c r="BJ202" s="24" t="s">
        <v>85</v>
      </c>
      <c r="BK202" s="205">
        <f>ROUND(I202*H202,2)</f>
        <v>17738.66</v>
      </c>
      <c r="BL202" s="24" t="s">
        <v>143</v>
      </c>
      <c r="BM202" s="24" t="s">
        <v>504</v>
      </c>
    </row>
    <row r="203" spans="2:65" s="1" customFormat="1" ht="94.5">
      <c r="B203" s="42"/>
      <c r="C203" s="64"/>
      <c r="D203" s="206" t="s">
        <v>145</v>
      </c>
      <c r="E203" s="64"/>
      <c r="F203" s="207" t="s">
        <v>505</v>
      </c>
      <c r="G203" s="64"/>
      <c r="H203" s="64"/>
      <c r="I203" s="165"/>
      <c r="J203" s="64"/>
      <c r="K203" s="64"/>
      <c r="L203" s="62"/>
      <c r="M203" s="208"/>
      <c r="N203" s="43"/>
      <c r="O203" s="43"/>
      <c r="P203" s="43"/>
      <c r="Q203" s="43"/>
      <c r="R203" s="43"/>
      <c r="S203" s="43"/>
      <c r="T203" s="79"/>
      <c r="AT203" s="24" t="s">
        <v>145</v>
      </c>
      <c r="AU203" s="24" t="s">
        <v>87</v>
      </c>
    </row>
    <row r="204" spans="2:65" s="13" customFormat="1" ht="27">
      <c r="B204" s="231"/>
      <c r="C204" s="232"/>
      <c r="D204" s="206" t="s">
        <v>147</v>
      </c>
      <c r="E204" s="233" t="s">
        <v>34</v>
      </c>
      <c r="F204" s="234" t="s">
        <v>506</v>
      </c>
      <c r="G204" s="232"/>
      <c r="H204" s="233" t="s">
        <v>34</v>
      </c>
      <c r="I204" s="235"/>
      <c r="J204" s="232"/>
      <c r="K204" s="232"/>
      <c r="L204" s="236"/>
      <c r="M204" s="237"/>
      <c r="N204" s="238"/>
      <c r="O204" s="238"/>
      <c r="P204" s="238"/>
      <c r="Q204" s="238"/>
      <c r="R204" s="238"/>
      <c r="S204" s="238"/>
      <c r="T204" s="239"/>
      <c r="AT204" s="240" t="s">
        <v>147</v>
      </c>
      <c r="AU204" s="240" t="s">
        <v>87</v>
      </c>
      <c r="AV204" s="13" t="s">
        <v>85</v>
      </c>
      <c r="AW204" s="13" t="s">
        <v>40</v>
      </c>
      <c r="AX204" s="13" t="s">
        <v>77</v>
      </c>
      <c r="AY204" s="240" t="s">
        <v>136</v>
      </c>
    </row>
    <row r="205" spans="2:65" s="11" customFormat="1">
      <c r="B205" s="209"/>
      <c r="C205" s="210"/>
      <c r="D205" s="206" t="s">
        <v>147</v>
      </c>
      <c r="E205" s="211" t="s">
        <v>34</v>
      </c>
      <c r="F205" s="212" t="s">
        <v>497</v>
      </c>
      <c r="G205" s="210"/>
      <c r="H205" s="213">
        <v>214.53299999999999</v>
      </c>
      <c r="I205" s="214"/>
      <c r="J205" s="210"/>
      <c r="K205" s="210"/>
      <c r="L205" s="215"/>
      <c r="M205" s="216"/>
      <c r="N205" s="217"/>
      <c r="O205" s="217"/>
      <c r="P205" s="217"/>
      <c r="Q205" s="217"/>
      <c r="R205" s="217"/>
      <c r="S205" s="217"/>
      <c r="T205" s="218"/>
      <c r="AT205" s="219" t="s">
        <v>147</v>
      </c>
      <c r="AU205" s="219" t="s">
        <v>87</v>
      </c>
      <c r="AV205" s="11" t="s">
        <v>87</v>
      </c>
      <c r="AW205" s="11" t="s">
        <v>40</v>
      </c>
      <c r="AX205" s="11" t="s">
        <v>77</v>
      </c>
      <c r="AY205" s="219" t="s">
        <v>136</v>
      </c>
    </row>
    <row r="206" spans="2:65" s="13" customFormat="1">
      <c r="B206" s="231"/>
      <c r="C206" s="232"/>
      <c r="D206" s="206" t="s">
        <v>147</v>
      </c>
      <c r="E206" s="233" t="s">
        <v>34</v>
      </c>
      <c r="F206" s="234" t="s">
        <v>415</v>
      </c>
      <c r="G206" s="232"/>
      <c r="H206" s="233" t="s">
        <v>34</v>
      </c>
      <c r="I206" s="235"/>
      <c r="J206" s="232"/>
      <c r="K206" s="232"/>
      <c r="L206" s="236"/>
      <c r="M206" s="237"/>
      <c r="N206" s="238"/>
      <c r="O206" s="238"/>
      <c r="P206" s="238"/>
      <c r="Q206" s="238"/>
      <c r="R206" s="238"/>
      <c r="S206" s="238"/>
      <c r="T206" s="239"/>
      <c r="AT206" s="240" t="s">
        <v>147</v>
      </c>
      <c r="AU206" s="240" t="s">
        <v>87</v>
      </c>
      <c r="AV206" s="13" t="s">
        <v>85</v>
      </c>
      <c r="AW206" s="13" t="s">
        <v>40</v>
      </c>
      <c r="AX206" s="13" t="s">
        <v>77</v>
      </c>
      <c r="AY206" s="240" t="s">
        <v>136</v>
      </c>
    </row>
    <row r="207" spans="2:65" s="11" customFormat="1">
      <c r="B207" s="209"/>
      <c r="C207" s="210"/>
      <c r="D207" s="206" t="s">
        <v>147</v>
      </c>
      <c r="E207" s="211" t="s">
        <v>34</v>
      </c>
      <c r="F207" s="212" t="s">
        <v>416</v>
      </c>
      <c r="G207" s="210"/>
      <c r="H207" s="213">
        <v>21.134</v>
      </c>
      <c r="I207" s="214"/>
      <c r="J207" s="210"/>
      <c r="K207" s="210"/>
      <c r="L207" s="215"/>
      <c r="M207" s="216"/>
      <c r="N207" s="217"/>
      <c r="O207" s="217"/>
      <c r="P207" s="217"/>
      <c r="Q207" s="217"/>
      <c r="R207" s="217"/>
      <c r="S207" s="217"/>
      <c r="T207" s="218"/>
      <c r="AT207" s="219" t="s">
        <v>147</v>
      </c>
      <c r="AU207" s="219" t="s">
        <v>87</v>
      </c>
      <c r="AV207" s="11" t="s">
        <v>87</v>
      </c>
      <c r="AW207" s="11" t="s">
        <v>40</v>
      </c>
      <c r="AX207" s="11" t="s">
        <v>77</v>
      </c>
      <c r="AY207" s="219" t="s">
        <v>136</v>
      </c>
    </row>
    <row r="208" spans="2:65" s="12" customFormat="1">
      <c r="B208" s="220"/>
      <c r="C208" s="221"/>
      <c r="D208" s="206" t="s">
        <v>147</v>
      </c>
      <c r="E208" s="222" t="s">
        <v>34</v>
      </c>
      <c r="F208" s="223" t="s">
        <v>149</v>
      </c>
      <c r="G208" s="221"/>
      <c r="H208" s="224">
        <v>235.667</v>
      </c>
      <c r="I208" s="225"/>
      <c r="J208" s="221"/>
      <c r="K208" s="221"/>
      <c r="L208" s="226"/>
      <c r="M208" s="227"/>
      <c r="N208" s="228"/>
      <c r="O208" s="228"/>
      <c r="P208" s="228"/>
      <c r="Q208" s="228"/>
      <c r="R208" s="228"/>
      <c r="S208" s="228"/>
      <c r="T208" s="229"/>
      <c r="AT208" s="230" t="s">
        <v>147</v>
      </c>
      <c r="AU208" s="230" t="s">
        <v>87</v>
      </c>
      <c r="AV208" s="12" t="s">
        <v>143</v>
      </c>
      <c r="AW208" s="12" t="s">
        <v>40</v>
      </c>
      <c r="AX208" s="12" t="s">
        <v>85</v>
      </c>
      <c r="AY208" s="230" t="s">
        <v>136</v>
      </c>
    </row>
    <row r="209" spans="2:65" s="1" customFormat="1" ht="38.25" customHeight="1">
      <c r="B209" s="42"/>
      <c r="C209" s="194" t="s">
        <v>214</v>
      </c>
      <c r="D209" s="194" t="s">
        <v>138</v>
      </c>
      <c r="E209" s="195" t="s">
        <v>507</v>
      </c>
      <c r="F209" s="196" t="s">
        <v>508</v>
      </c>
      <c r="G209" s="197" t="s">
        <v>203</v>
      </c>
      <c r="H209" s="198">
        <v>9.048</v>
      </c>
      <c r="I209" s="199">
        <v>830.78</v>
      </c>
      <c r="J209" s="200">
        <f>ROUND(I209*H209,2)</f>
        <v>7516.9</v>
      </c>
      <c r="K209" s="196" t="s">
        <v>142</v>
      </c>
      <c r="L209" s="62"/>
      <c r="M209" s="201" t="s">
        <v>34</v>
      </c>
      <c r="N209" s="202" t="s">
        <v>48</v>
      </c>
      <c r="O209" s="43"/>
      <c r="P209" s="203">
        <f>O209*H209</f>
        <v>0</v>
      </c>
      <c r="Q209" s="203">
        <v>0</v>
      </c>
      <c r="R209" s="203">
        <f>Q209*H209</f>
        <v>0</v>
      </c>
      <c r="S209" s="203">
        <v>0</v>
      </c>
      <c r="T209" s="204">
        <f>S209*H209</f>
        <v>0</v>
      </c>
      <c r="AR209" s="24" t="s">
        <v>143</v>
      </c>
      <c r="AT209" s="24" t="s">
        <v>138</v>
      </c>
      <c r="AU209" s="24" t="s">
        <v>87</v>
      </c>
      <c r="AY209" s="24" t="s">
        <v>136</v>
      </c>
      <c r="BE209" s="205">
        <f>IF(N209="základní",J209,0)</f>
        <v>7516.9</v>
      </c>
      <c r="BF209" s="205">
        <f>IF(N209="snížená",J209,0)</f>
        <v>0</v>
      </c>
      <c r="BG209" s="205">
        <f>IF(N209="zákl. přenesená",J209,0)</f>
        <v>0</v>
      </c>
      <c r="BH209" s="205">
        <f>IF(N209="sníž. přenesená",J209,0)</f>
        <v>0</v>
      </c>
      <c r="BI209" s="205">
        <f>IF(N209="nulová",J209,0)</f>
        <v>0</v>
      </c>
      <c r="BJ209" s="24" t="s">
        <v>85</v>
      </c>
      <c r="BK209" s="205">
        <f>ROUND(I209*H209,2)</f>
        <v>7516.9</v>
      </c>
      <c r="BL209" s="24" t="s">
        <v>143</v>
      </c>
      <c r="BM209" s="24" t="s">
        <v>509</v>
      </c>
    </row>
    <row r="210" spans="2:65" s="13" customFormat="1">
      <c r="B210" s="231"/>
      <c r="C210" s="232"/>
      <c r="D210" s="206" t="s">
        <v>147</v>
      </c>
      <c r="E210" s="233" t="s">
        <v>34</v>
      </c>
      <c r="F210" s="234" t="s">
        <v>455</v>
      </c>
      <c r="G210" s="232"/>
      <c r="H210" s="233" t="s">
        <v>34</v>
      </c>
      <c r="I210" s="235"/>
      <c r="J210" s="232"/>
      <c r="K210" s="232"/>
      <c r="L210" s="236"/>
      <c r="M210" s="237"/>
      <c r="N210" s="238"/>
      <c r="O210" s="238"/>
      <c r="P210" s="238"/>
      <c r="Q210" s="238"/>
      <c r="R210" s="238"/>
      <c r="S210" s="238"/>
      <c r="T210" s="239"/>
      <c r="AT210" s="240" t="s">
        <v>147</v>
      </c>
      <c r="AU210" s="240" t="s">
        <v>87</v>
      </c>
      <c r="AV210" s="13" t="s">
        <v>85</v>
      </c>
      <c r="AW210" s="13" t="s">
        <v>40</v>
      </c>
      <c r="AX210" s="13" t="s">
        <v>77</v>
      </c>
      <c r="AY210" s="240" t="s">
        <v>136</v>
      </c>
    </row>
    <row r="211" spans="2:65" s="11" customFormat="1">
      <c r="B211" s="209"/>
      <c r="C211" s="210"/>
      <c r="D211" s="206" t="s">
        <v>147</v>
      </c>
      <c r="E211" s="211" t="s">
        <v>34</v>
      </c>
      <c r="F211" s="212" t="s">
        <v>456</v>
      </c>
      <c r="G211" s="210"/>
      <c r="H211" s="213">
        <v>6.0590000000000002</v>
      </c>
      <c r="I211" s="214"/>
      <c r="J211" s="210"/>
      <c r="K211" s="210"/>
      <c r="L211" s="215"/>
      <c r="M211" s="216"/>
      <c r="N211" s="217"/>
      <c r="O211" s="217"/>
      <c r="P211" s="217"/>
      <c r="Q211" s="217"/>
      <c r="R211" s="217"/>
      <c r="S211" s="217"/>
      <c r="T211" s="218"/>
      <c r="AT211" s="219" t="s">
        <v>147</v>
      </c>
      <c r="AU211" s="219" t="s">
        <v>87</v>
      </c>
      <c r="AV211" s="11" t="s">
        <v>87</v>
      </c>
      <c r="AW211" s="11" t="s">
        <v>40</v>
      </c>
      <c r="AX211" s="11" t="s">
        <v>77</v>
      </c>
      <c r="AY211" s="219" t="s">
        <v>136</v>
      </c>
    </row>
    <row r="212" spans="2:65" s="11" customFormat="1">
      <c r="B212" s="209"/>
      <c r="C212" s="210"/>
      <c r="D212" s="206" t="s">
        <v>147</v>
      </c>
      <c r="E212" s="211" t="s">
        <v>34</v>
      </c>
      <c r="F212" s="212" t="s">
        <v>498</v>
      </c>
      <c r="G212" s="210"/>
      <c r="H212" s="213">
        <v>1.7330000000000001</v>
      </c>
      <c r="I212" s="214"/>
      <c r="J212" s="210"/>
      <c r="K212" s="210"/>
      <c r="L212" s="215"/>
      <c r="M212" s="216"/>
      <c r="N212" s="217"/>
      <c r="O212" s="217"/>
      <c r="P212" s="217"/>
      <c r="Q212" s="217"/>
      <c r="R212" s="217"/>
      <c r="S212" s="217"/>
      <c r="T212" s="218"/>
      <c r="AT212" s="219" t="s">
        <v>147</v>
      </c>
      <c r="AU212" s="219" t="s">
        <v>87</v>
      </c>
      <c r="AV212" s="11" t="s">
        <v>87</v>
      </c>
      <c r="AW212" s="11" t="s">
        <v>40</v>
      </c>
      <c r="AX212" s="11" t="s">
        <v>77</v>
      </c>
      <c r="AY212" s="219" t="s">
        <v>136</v>
      </c>
    </row>
    <row r="213" spans="2:65" s="11" customFormat="1">
      <c r="B213" s="209"/>
      <c r="C213" s="210"/>
      <c r="D213" s="206" t="s">
        <v>147</v>
      </c>
      <c r="E213" s="211" t="s">
        <v>34</v>
      </c>
      <c r="F213" s="212" t="s">
        <v>458</v>
      </c>
      <c r="G213" s="210"/>
      <c r="H213" s="213">
        <v>1.0960000000000001</v>
      </c>
      <c r="I213" s="214"/>
      <c r="J213" s="210"/>
      <c r="K213" s="210"/>
      <c r="L213" s="215"/>
      <c r="M213" s="216"/>
      <c r="N213" s="217"/>
      <c r="O213" s="217"/>
      <c r="P213" s="217"/>
      <c r="Q213" s="217"/>
      <c r="R213" s="217"/>
      <c r="S213" s="217"/>
      <c r="T213" s="218"/>
      <c r="AT213" s="219" t="s">
        <v>147</v>
      </c>
      <c r="AU213" s="219" t="s">
        <v>87</v>
      </c>
      <c r="AV213" s="11" t="s">
        <v>87</v>
      </c>
      <c r="AW213" s="11" t="s">
        <v>40</v>
      </c>
      <c r="AX213" s="11" t="s">
        <v>77</v>
      </c>
      <c r="AY213" s="219" t="s">
        <v>136</v>
      </c>
    </row>
    <row r="214" spans="2:65" s="13" customFormat="1">
      <c r="B214" s="231"/>
      <c r="C214" s="232"/>
      <c r="D214" s="206" t="s">
        <v>147</v>
      </c>
      <c r="E214" s="233" t="s">
        <v>34</v>
      </c>
      <c r="F214" s="234" t="s">
        <v>459</v>
      </c>
      <c r="G214" s="232"/>
      <c r="H214" s="233" t="s">
        <v>34</v>
      </c>
      <c r="I214" s="235"/>
      <c r="J214" s="232"/>
      <c r="K214" s="232"/>
      <c r="L214" s="236"/>
      <c r="M214" s="237"/>
      <c r="N214" s="238"/>
      <c r="O214" s="238"/>
      <c r="P214" s="238"/>
      <c r="Q214" s="238"/>
      <c r="R214" s="238"/>
      <c r="S214" s="238"/>
      <c r="T214" s="239"/>
      <c r="AT214" s="240" t="s">
        <v>147</v>
      </c>
      <c r="AU214" s="240" t="s">
        <v>87</v>
      </c>
      <c r="AV214" s="13" t="s">
        <v>85</v>
      </c>
      <c r="AW214" s="13" t="s">
        <v>40</v>
      </c>
      <c r="AX214" s="13" t="s">
        <v>77</v>
      </c>
      <c r="AY214" s="240" t="s">
        <v>136</v>
      </c>
    </row>
    <row r="215" spans="2:65" s="11" customFormat="1">
      <c r="B215" s="209"/>
      <c r="C215" s="210"/>
      <c r="D215" s="206" t="s">
        <v>147</v>
      </c>
      <c r="E215" s="211" t="s">
        <v>34</v>
      </c>
      <c r="F215" s="212" t="s">
        <v>463</v>
      </c>
      <c r="G215" s="210"/>
      <c r="H215" s="213">
        <v>0.16</v>
      </c>
      <c r="I215" s="214"/>
      <c r="J215" s="210"/>
      <c r="K215" s="210"/>
      <c r="L215" s="215"/>
      <c r="M215" s="216"/>
      <c r="N215" s="217"/>
      <c r="O215" s="217"/>
      <c r="P215" s="217"/>
      <c r="Q215" s="217"/>
      <c r="R215" s="217"/>
      <c r="S215" s="217"/>
      <c r="T215" s="218"/>
      <c r="AT215" s="219" t="s">
        <v>147</v>
      </c>
      <c r="AU215" s="219" t="s">
        <v>87</v>
      </c>
      <c r="AV215" s="11" t="s">
        <v>87</v>
      </c>
      <c r="AW215" s="11" t="s">
        <v>40</v>
      </c>
      <c r="AX215" s="11" t="s">
        <v>77</v>
      </c>
      <c r="AY215" s="219" t="s">
        <v>136</v>
      </c>
    </row>
    <row r="216" spans="2:65" s="12" customFormat="1">
      <c r="B216" s="220"/>
      <c r="C216" s="221"/>
      <c r="D216" s="206" t="s">
        <v>147</v>
      </c>
      <c r="E216" s="222" t="s">
        <v>34</v>
      </c>
      <c r="F216" s="223" t="s">
        <v>149</v>
      </c>
      <c r="G216" s="221"/>
      <c r="H216" s="224">
        <v>9.048</v>
      </c>
      <c r="I216" s="225"/>
      <c r="J216" s="221"/>
      <c r="K216" s="221"/>
      <c r="L216" s="226"/>
      <c r="M216" s="227"/>
      <c r="N216" s="228"/>
      <c r="O216" s="228"/>
      <c r="P216" s="228"/>
      <c r="Q216" s="228"/>
      <c r="R216" s="228"/>
      <c r="S216" s="228"/>
      <c r="T216" s="229"/>
      <c r="AT216" s="230" t="s">
        <v>147</v>
      </c>
      <c r="AU216" s="230" t="s">
        <v>87</v>
      </c>
      <c r="AV216" s="12" t="s">
        <v>143</v>
      </c>
      <c r="AW216" s="12" t="s">
        <v>40</v>
      </c>
      <c r="AX216" s="12" t="s">
        <v>85</v>
      </c>
      <c r="AY216" s="230" t="s">
        <v>136</v>
      </c>
    </row>
    <row r="217" spans="2:65" s="1" customFormat="1" ht="38.25" customHeight="1">
      <c r="B217" s="42"/>
      <c r="C217" s="194" t="s">
        <v>219</v>
      </c>
      <c r="D217" s="194" t="s">
        <v>138</v>
      </c>
      <c r="E217" s="195" t="s">
        <v>510</v>
      </c>
      <c r="F217" s="196" t="s">
        <v>511</v>
      </c>
      <c r="G217" s="197" t="s">
        <v>203</v>
      </c>
      <c r="H217" s="198">
        <v>9.048</v>
      </c>
      <c r="I217" s="199">
        <v>83.33</v>
      </c>
      <c r="J217" s="200">
        <f>ROUND(I217*H217,2)</f>
        <v>753.97</v>
      </c>
      <c r="K217" s="196" t="s">
        <v>142</v>
      </c>
      <c r="L217" s="62"/>
      <c r="M217" s="201" t="s">
        <v>34</v>
      </c>
      <c r="N217" s="202" t="s">
        <v>48</v>
      </c>
      <c r="O217" s="43"/>
      <c r="P217" s="203">
        <f>O217*H217</f>
        <v>0</v>
      </c>
      <c r="Q217" s="203">
        <v>0</v>
      </c>
      <c r="R217" s="203">
        <f>Q217*H217</f>
        <v>0</v>
      </c>
      <c r="S217" s="203">
        <v>0</v>
      </c>
      <c r="T217" s="204">
        <f>S217*H217</f>
        <v>0</v>
      </c>
      <c r="AR217" s="24" t="s">
        <v>143</v>
      </c>
      <c r="AT217" s="24" t="s">
        <v>138</v>
      </c>
      <c r="AU217" s="24" t="s">
        <v>87</v>
      </c>
      <c r="AY217" s="24" t="s">
        <v>136</v>
      </c>
      <c r="BE217" s="205">
        <f>IF(N217="základní",J217,0)</f>
        <v>753.97</v>
      </c>
      <c r="BF217" s="205">
        <f>IF(N217="snížená",J217,0)</f>
        <v>0</v>
      </c>
      <c r="BG217" s="205">
        <f>IF(N217="zákl. přenesená",J217,0)</f>
        <v>0</v>
      </c>
      <c r="BH217" s="205">
        <f>IF(N217="sníž. přenesená",J217,0)</f>
        <v>0</v>
      </c>
      <c r="BI217" s="205">
        <f>IF(N217="nulová",J217,0)</f>
        <v>0</v>
      </c>
      <c r="BJ217" s="24" t="s">
        <v>85</v>
      </c>
      <c r="BK217" s="205">
        <f>ROUND(I217*H217,2)</f>
        <v>753.97</v>
      </c>
      <c r="BL217" s="24" t="s">
        <v>143</v>
      </c>
      <c r="BM217" s="24" t="s">
        <v>512</v>
      </c>
    </row>
    <row r="218" spans="2:65" s="13" customFormat="1">
      <c r="B218" s="231"/>
      <c r="C218" s="232"/>
      <c r="D218" s="206" t="s">
        <v>147</v>
      </c>
      <c r="E218" s="233" t="s">
        <v>34</v>
      </c>
      <c r="F218" s="234" t="s">
        <v>455</v>
      </c>
      <c r="G218" s="232"/>
      <c r="H218" s="233" t="s">
        <v>34</v>
      </c>
      <c r="I218" s="235"/>
      <c r="J218" s="232"/>
      <c r="K218" s="232"/>
      <c r="L218" s="236"/>
      <c r="M218" s="237"/>
      <c r="N218" s="238"/>
      <c r="O218" s="238"/>
      <c r="P218" s="238"/>
      <c r="Q218" s="238"/>
      <c r="R218" s="238"/>
      <c r="S218" s="238"/>
      <c r="T218" s="239"/>
      <c r="AT218" s="240" t="s">
        <v>147</v>
      </c>
      <c r="AU218" s="240" t="s">
        <v>87</v>
      </c>
      <c r="AV218" s="13" t="s">
        <v>85</v>
      </c>
      <c r="AW218" s="13" t="s">
        <v>40</v>
      </c>
      <c r="AX218" s="13" t="s">
        <v>77</v>
      </c>
      <c r="AY218" s="240" t="s">
        <v>136</v>
      </c>
    </row>
    <row r="219" spans="2:65" s="11" customFormat="1">
      <c r="B219" s="209"/>
      <c r="C219" s="210"/>
      <c r="D219" s="206" t="s">
        <v>147</v>
      </c>
      <c r="E219" s="211" t="s">
        <v>34</v>
      </c>
      <c r="F219" s="212" t="s">
        <v>456</v>
      </c>
      <c r="G219" s="210"/>
      <c r="H219" s="213">
        <v>6.0590000000000002</v>
      </c>
      <c r="I219" s="214"/>
      <c r="J219" s="210"/>
      <c r="K219" s="210"/>
      <c r="L219" s="215"/>
      <c r="M219" s="216"/>
      <c r="N219" s="217"/>
      <c r="O219" s="217"/>
      <c r="P219" s="217"/>
      <c r="Q219" s="217"/>
      <c r="R219" s="217"/>
      <c r="S219" s="217"/>
      <c r="T219" s="218"/>
      <c r="AT219" s="219" t="s">
        <v>147</v>
      </c>
      <c r="AU219" s="219" t="s">
        <v>87</v>
      </c>
      <c r="AV219" s="11" t="s">
        <v>87</v>
      </c>
      <c r="AW219" s="11" t="s">
        <v>40</v>
      </c>
      <c r="AX219" s="11" t="s">
        <v>77</v>
      </c>
      <c r="AY219" s="219" t="s">
        <v>136</v>
      </c>
    </row>
    <row r="220" spans="2:65" s="11" customFormat="1">
      <c r="B220" s="209"/>
      <c r="C220" s="210"/>
      <c r="D220" s="206" t="s">
        <v>147</v>
      </c>
      <c r="E220" s="211" t="s">
        <v>34</v>
      </c>
      <c r="F220" s="212" t="s">
        <v>498</v>
      </c>
      <c r="G220" s="210"/>
      <c r="H220" s="213">
        <v>1.7330000000000001</v>
      </c>
      <c r="I220" s="214"/>
      <c r="J220" s="210"/>
      <c r="K220" s="210"/>
      <c r="L220" s="215"/>
      <c r="M220" s="216"/>
      <c r="N220" s="217"/>
      <c r="O220" s="217"/>
      <c r="P220" s="217"/>
      <c r="Q220" s="217"/>
      <c r="R220" s="217"/>
      <c r="S220" s="217"/>
      <c r="T220" s="218"/>
      <c r="AT220" s="219" t="s">
        <v>147</v>
      </c>
      <c r="AU220" s="219" t="s">
        <v>87</v>
      </c>
      <c r="AV220" s="11" t="s">
        <v>87</v>
      </c>
      <c r="AW220" s="11" t="s">
        <v>40</v>
      </c>
      <c r="AX220" s="11" t="s">
        <v>77</v>
      </c>
      <c r="AY220" s="219" t="s">
        <v>136</v>
      </c>
    </row>
    <row r="221" spans="2:65" s="11" customFormat="1">
      <c r="B221" s="209"/>
      <c r="C221" s="210"/>
      <c r="D221" s="206" t="s">
        <v>147</v>
      </c>
      <c r="E221" s="211" t="s">
        <v>34</v>
      </c>
      <c r="F221" s="212" t="s">
        <v>458</v>
      </c>
      <c r="G221" s="210"/>
      <c r="H221" s="213">
        <v>1.0960000000000001</v>
      </c>
      <c r="I221" s="214"/>
      <c r="J221" s="210"/>
      <c r="K221" s="210"/>
      <c r="L221" s="215"/>
      <c r="M221" s="216"/>
      <c r="N221" s="217"/>
      <c r="O221" s="217"/>
      <c r="P221" s="217"/>
      <c r="Q221" s="217"/>
      <c r="R221" s="217"/>
      <c r="S221" s="217"/>
      <c r="T221" s="218"/>
      <c r="AT221" s="219" t="s">
        <v>147</v>
      </c>
      <c r="AU221" s="219" t="s">
        <v>87</v>
      </c>
      <c r="AV221" s="11" t="s">
        <v>87</v>
      </c>
      <c r="AW221" s="11" t="s">
        <v>40</v>
      </c>
      <c r="AX221" s="11" t="s">
        <v>77</v>
      </c>
      <c r="AY221" s="219" t="s">
        <v>136</v>
      </c>
    </row>
    <row r="222" spans="2:65" s="13" customFormat="1">
      <c r="B222" s="231"/>
      <c r="C222" s="232"/>
      <c r="D222" s="206" t="s">
        <v>147</v>
      </c>
      <c r="E222" s="233" t="s">
        <v>34</v>
      </c>
      <c r="F222" s="234" t="s">
        <v>459</v>
      </c>
      <c r="G222" s="232"/>
      <c r="H222" s="233" t="s">
        <v>34</v>
      </c>
      <c r="I222" s="235"/>
      <c r="J222" s="232"/>
      <c r="K222" s="232"/>
      <c r="L222" s="236"/>
      <c r="M222" s="237"/>
      <c r="N222" s="238"/>
      <c r="O222" s="238"/>
      <c r="P222" s="238"/>
      <c r="Q222" s="238"/>
      <c r="R222" s="238"/>
      <c r="S222" s="238"/>
      <c r="T222" s="239"/>
      <c r="AT222" s="240" t="s">
        <v>147</v>
      </c>
      <c r="AU222" s="240" t="s">
        <v>87</v>
      </c>
      <c r="AV222" s="13" t="s">
        <v>85</v>
      </c>
      <c r="AW222" s="13" t="s">
        <v>40</v>
      </c>
      <c r="AX222" s="13" t="s">
        <v>77</v>
      </c>
      <c r="AY222" s="240" t="s">
        <v>136</v>
      </c>
    </row>
    <row r="223" spans="2:65" s="11" customFormat="1">
      <c r="B223" s="209"/>
      <c r="C223" s="210"/>
      <c r="D223" s="206" t="s">
        <v>147</v>
      </c>
      <c r="E223" s="211" t="s">
        <v>34</v>
      </c>
      <c r="F223" s="212" t="s">
        <v>463</v>
      </c>
      <c r="G223" s="210"/>
      <c r="H223" s="213">
        <v>0.16</v>
      </c>
      <c r="I223" s="214"/>
      <c r="J223" s="210"/>
      <c r="K223" s="210"/>
      <c r="L223" s="215"/>
      <c r="M223" s="216"/>
      <c r="N223" s="217"/>
      <c r="O223" s="217"/>
      <c r="P223" s="217"/>
      <c r="Q223" s="217"/>
      <c r="R223" s="217"/>
      <c r="S223" s="217"/>
      <c r="T223" s="218"/>
      <c r="AT223" s="219" t="s">
        <v>147</v>
      </c>
      <c r="AU223" s="219" t="s">
        <v>87</v>
      </c>
      <c r="AV223" s="11" t="s">
        <v>87</v>
      </c>
      <c r="AW223" s="11" t="s">
        <v>40</v>
      </c>
      <c r="AX223" s="11" t="s">
        <v>77</v>
      </c>
      <c r="AY223" s="219" t="s">
        <v>136</v>
      </c>
    </row>
    <row r="224" spans="2:65" s="13" customFormat="1" ht="27">
      <c r="B224" s="231"/>
      <c r="C224" s="232"/>
      <c r="D224" s="206" t="s">
        <v>147</v>
      </c>
      <c r="E224" s="233" t="s">
        <v>34</v>
      </c>
      <c r="F224" s="234" t="s">
        <v>513</v>
      </c>
      <c r="G224" s="232"/>
      <c r="H224" s="233" t="s">
        <v>34</v>
      </c>
      <c r="I224" s="235"/>
      <c r="J224" s="232"/>
      <c r="K224" s="232"/>
      <c r="L224" s="236"/>
      <c r="M224" s="237"/>
      <c r="N224" s="238"/>
      <c r="O224" s="238"/>
      <c r="P224" s="238"/>
      <c r="Q224" s="238"/>
      <c r="R224" s="238"/>
      <c r="S224" s="238"/>
      <c r="T224" s="239"/>
      <c r="AT224" s="240" t="s">
        <v>147</v>
      </c>
      <c r="AU224" s="240" t="s">
        <v>87</v>
      </c>
      <c r="AV224" s="13" t="s">
        <v>85</v>
      </c>
      <c r="AW224" s="13" t="s">
        <v>40</v>
      </c>
      <c r="AX224" s="13" t="s">
        <v>77</v>
      </c>
      <c r="AY224" s="240" t="s">
        <v>136</v>
      </c>
    </row>
    <row r="225" spans="2:65" s="12" customFormat="1">
      <c r="B225" s="220"/>
      <c r="C225" s="221"/>
      <c r="D225" s="206" t="s">
        <v>147</v>
      </c>
      <c r="E225" s="222" t="s">
        <v>34</v>
      </c>
      <c r="F225" s="223" t="s">
        <v>149</v>
      </c>
      <c r="G225" s="221"/>
      <c r="H225" s="224">
        <v>9.048</v>
      </c>
      <c r="I225" s="225"/>
      <c r="J225" s="221"/>
      <c r="K225" s="221"/>
      <c r="L225" s="226"/>
      <c r="M225" s="227"/>
      <c r="N225" s="228"/>
      <c r="O225" s="228"/>
      <c r="P225" s="228"/>
      <c r="Q225" s="228"/>
      <c r="R225" s="228"/>
      <c r="S225" s="228"/>
      <c r="T225" s="229"/>
      <c r="AT225" s="230" t="s">
        <v>147</v>
      </c>
      <c r="AU225" s="230" t="s">
        <v>87</v>
      </c>
      <c r="AV225" s="12" t="s">
        <v>143</v>
      </c>
      <c r="AW225" s="12" t="s">
        <v>40</v>
      </c>
      <c r="AX225" s="12" t="s">
        <v>85</v>
      </c>
      <c r="AY225" s="230" t="s">
        <v>136</v>
      </c>
    </row>
    <row r="226" spans="2:65" s="1" customFormat="1" ht="38.25" customHeight="1">
      <c r="B226" s="42"/>
      <c r="C226" s="194" t="s">
        <v>10</v>
      </c>
      <c r="D226" s="194" t="s">
        <v>138</v>
      </c>
      <c r="E226" s="195" t="s">
        <v>514</v>
      </c>
      <c r="F226" s="196" t="s">
        <v>515</v>
      </c>
      <c r="G226" s="197" t="s">
        <v>203</v>
      </c>
      <c r="H226" s="198">
        <v>9.048</v>
      </c>
      <c r="I226" s="199">
        <v>75.86</v>
      </c>
      <c r="J226" s="200">
        <f>ROUND(I226*H226,2)</f>
        <v>686.38</v>
      </c>
      <c r="K226" s="196" t="s">
        <v>142</v>
      </c>
      <c r="L226" s="62"/>
      <c r="M226" s="201" t="s">
        <v>34</v>
      </c>
      <c r="N226" s="202" t="s">
        <v>48</v>
      </c>
      <c r="O226" s="43"/>
      <c r="P226" s="203">
        <f>O226*H226</f>
        <v>0</v>
      </c>
      <c r="Q226" s="203">
        <v>0</v>
      </c>
      <c r="R226" s="203">
        <f>Q226*H226</f>
        <v>0</v>
      </c>
      <c r="S226" s="203">
        <v>0</v>
      </c>
      <c r="T226" s="204">
        <f>S226*H226</f>
        <v>0</v>
      </c>
      <c r="AR226" s="24" t="s">
        <v>143</v>
      </c>
      <c r="AT226" s="24" t="s">
        <v>138</v>
      </c>
      <c r="AU226" s="24" t="s">
        <v>87</v>
      </c>
      <c r="AY226" s="24" t="s">
        <v>136</v>
      </c>
      <c r="BE226" s="205">
        <f>IF(N226="základní",J226,0)</f>
        <v>686.38</v>
      </c>
      <c r="BF226" s="205">
        <f>IF(N226="snížená",J226,0)</f>
        <v>0</v>
      </c>
      <c r="BG226" s="205">
        <f>IF(N226="zákl. přenesená",J226,0)</f>
        <v>0</v>
      </c>
      <c r="BH226" s="205">
        <f>IF(N226="sníž. přenesená",J226,0)</f>
        <v>0</v>
      </c>
      <c r="BI226" s="205">
        <f>IF(N226="nulová",J226,0)</f>
        <v>0</v>
      </c>
      <c r="BJ226" s="24" t="s">
        <v>85</v>
      </c>
      <c r="BK226" s="205">
        <f>ROUND(I226*H226,2)</f>
        <v>686.38</v>
      </c>
      <c r="BL226" s="24" t="s">
        <v>143</v>
      </c>
      <c r="BM226" s="24" t="s">
        <v>516</v>
      </c>
    </row>
    <row r="227" spans="2:65" s="13" customFormat="1">
      <c r="B227" s="231"/>
      <c r="C227" s="232"/>
      <c r="D227" s="206" t="s">
        <v>147</v>
      </c>
      <c r="E227" s="233" t="s">
        <v>34</v>
      </c>
      <c r="F227" s="234" t="s">
        <v>455</v>
      </c>
      <c r="G227" s="232"/>
      <c r="H227" s="233" t="s">
        <v>34</v>
      </c>
      <c r="I227" s="235"/>
      <c r="J227" s="232"/>
      <c r="K227" s="232"/>
      <c r="L227" s="236"/>
      <c r="M227" s="237"/>
      <c r="N227" s="238"/>
      <c r="O227" s="238"/>
      <c r="P227" s="238"/>
      <c r="Q227" s="238"/>
      <c r="R227" s="238"/>
      <c r="S227" s="238"/>
      <c r="T227" s="239"/>
      <c r="AT227" s="240" t="s">
        <v>147</v>
      </c>
      <c r="AU227" s="240" t="s">
        <v>87</v>
      </c>
      <c r="AV227" s="13" t="s">
        <v>85</v>
      </c>
      <c r="AW227" s="13" t="s">
        <v>40</v>
      </c>
      <c r="AX227" s="13" t="s">
        <v>77</v>
      </c>
      <c r="AY227" s="240" t="s">
        <v>136</v>
      </c>
    </row>
    <row r="228" spans="2:65" s="11" customFormat="1">
      <c r="B228" s="209"/>
      <c r="C228" s="210"/>
      <c r="D228" s="206" t="s">
        <v>147</v>
      </c>
      <c r="E228" s="211" t="s">
        <v>34</v>
      </c>
      <c r="F228" s="212" t="s">
        <v>456</v>
      </c>
      <c r="G228" s="210"/>
      <c r="H228" s="213">
        <v>6.0590000000000002</v>
      </c>
      <c r="I228" s="214"/>
      <c r="J228" s="210"/>
      <c r="K228" s="210"/>
      <c r="L228" s="215"/>
      <c r="M228" s="216"/>
      <c r="N228" s="217"/>
      <c r="O228" s="217"/>
      <c r="P228" s="217"/>
      <c r="Q228" s="217"/>
      <c r="R228" s="217"/>
      <c r="S228" s="217"/>
      <c r="T228" s="218"/>
      <c r="AT228" s="219" t="s">
        <v>147</v>
      </c>
      <c r="AU228" s="219" t="s">
        <v>87</v>
      </c>
      <c r="AV228" s="11" t="s">
        <v>87</v>
      </c>
      <c r="AW228" s="11" t="s">
        <v>40</v>
      </c>
      <c r="AX228" s="11" t="s">
        <v>77</v>
      </c>
      <c r="AY228" s="219" t="s">
        <v>136</v>
      </c>
    </row>
    <row r="229" spans="2:65" s="11" customFormat="1">
      <c r="B229" s="209"/>
      <c r="C229" s="210"/>
      <c r="D229" s="206" t="s">
        <v>147</v>
      </c>
      <c r="E229" s="211" t="s">
        <v>34</v>
      </c>
      <c r="F229" s="212" t="s">
        <v>498</v>
      </c>
      <c r="G229" s="210"/>
      <c r="H229" s="213">
        <v>1.7330000000000001</v>
      </c>
      <c r="I229" s="214"/>
      <c r="J229" s="210"/>
      <c r="K229" s="210"/>
      <c r="L229" s="215"/>
      <c r="M229" s="216"/>
      <c r="N229" s="217"/>
      <c r="O229" s="217"/>
      <c r="P229" s="217"/>
      <c r="Q229" s="217"/>
      <c r="R229" s="217"/>
      <c r="S229" s="217"/>
      <c r="T229" s="218"/>
      <c r="AT229" s="219" t="s">
        <v>147</v>
      </c>
      <c r="AU229" s="219" t="s">
        <v>87</v>
      </c>
      <c r="AV229" s="11" t="s">
        <v>87</v>
      </c>
      <c r="AW229" s="11" t="s">
        <v>40</v>
      </c>
      <c r="AX229" s="11" t="s">
        <v>77</v>
      </c>
      <c r="AY229" s="219" t="s">
        <v>136</v>
      </c>
    </row>
    <row r="230" spans="2:65" s="11" customFormat="1">
      <c r="B230" s="209"/>
      <c r="C230" s="210"/>
      <c r="D230" s="206" t="s">
        <v>147</v>
      </c>
      <c r="E230" s="211" t="s">
        <v>34</v>
      </c>
      <c r="F230" s="212" t="s">
        <v>458</v>
      </c>
      <c r="G230" s="210"/>
      <c r="H230" s="213">
        <v>1.0960000000000001</v>
      </c>
      <c r="I230" s="214"/>
      <c r="J230" s="210"/>
      <c r="K230" s="210"/>
      <c r="L230" s="215"/>
      <c r="M230" s="216"/>
      <c r="N230" s="217"/>
      <c r="O230" s="217"/>
      <c r="P230" s="217"/>
      <c r="Q230" s="217"/>
      <c r="R230" s="217"/>
      <c r="S230" s="217"/>
      <c r="T230" s="218"/>
      <c r="AT230" s="219" t="s">
        <v>147</v>
      </c>
      <c r="AU230" s="219" t="s">
        <v>87</v>
      </c>
      <c r="AV230" s="11" t="s">
        <v>87</v>
      </c>
      <c r="AW230" s="11" t="s">
        <v>40</v>
      </c>
      <c r="AX230" s="11" t="s">
        <v>77</v>
      </c>
      <c r="AY230" s="219" t="s">
        <v>136</v>
      </c>
    </row>
    <row r="231" spans="2:65" s="13" customFormat="1">
      <c r="B231" s="231"/>
      <c r="C231" s="232"/>
      <c r="D231" s="206" t="s">
        <v>147</v>
      </c>
      <c r="E231" s="233" t="s">
        <v>34</v>
      </c>
      <c r="F231" s="234" t="s">
        <v>459</v>
      </c>
      <c r="G231" s="232"/>
      <c r="H231" s="233" t="s">
        <v>34</v>
      </c>
      <c r="I231" s="235"/>
      <c r="J231" s="232"/>
      <c r="K231" s="232"/>
      <c r="L231" s="236"/>
      <c r="M231" s="237"/>
      <c r="N231" s="238"/>
      <c r="O231" s="238"/>
      <c r="P231" s="238"/>
      <c r="Q231" s="238"/>
      <c r="R231" s="238"/>
      <c r="S231" s="238"/>
      <c r="T231" s="239"/>
      <c r="AT231" s="240" t="s">
        <v>147</v>
      </c>
      <c r="AU231" s="240" t="s">
        <v>87</v>
      </c>
      <c r="AV231" s="13" t="s">
        <v>85</v>
      </c>
      <c r="AW231" s="13" t="s">
        <v>40</v>
      </c>
      <c r="AX231" s="13" t="s">
        <v>77</v>
      </c>
      <c r="AY231" s="240" t="s">
        <v>136</v>
      </c>
    </row>
    <row r="232" spans="2:65" s="11" customFormat="1">
      <c r="B232" s="209"/>
      <c r="C232" s="210"/>
      <c r="D232" s="206" t="s">
        <v>147</v>
      </c>
      <c r="E232" s="211" t="s">
        <v>34</v>
      </c>
      <c r="F232" s="212" t="s">
        <v>463</v>
      </c>
      <c r="G232" s="210"/>
      <c r="H232" s="213">
        <v>0.16</v>
      </c>
      <c r="I232" s="214"/>
      <c r="J232" s="210"/>
      <c r="K232" s="210"/>
      <c r="L232" s="215"/>
      <c r="M232" s="216"/>
      <c r="N232" s="217"/>
      <c r="O232" s="217"/>
      <c r="P232" s="217"/>
      <c r="Q232" s="217"/>
      <c r="R232" s="217"/>
      <c r="S232" s="217"/>
      <c r="T232" s="218"/>
      <c r="AT232" s="219" t="s">
        <v>147</v>
      </c>
      <c r="AU232" s="219" t="s">
        <v>87</v>
      </c>
      <c r="AV232" s="11" t="s">
        <v>87</v>
      </c>
      <c r="AW232" s="11" t="s">
        <v>40</v>
      </c>
      <c r="AX232" s="11" t="s">
        <v>77</v>
      </c>
      <c r="AY232" s="219" t="s">
        <v>136</v>
      </c>
    </row>
    <row r="233" spans="2:65" s="13" customFormat="1" ht="27">
      <c r="B233" s="231"/>
      <c r="C233" s="232"/>
      <c r="D233" s="206" t="s">
        <v>147</v>
      </c>
      <c r="E233" s="233" t="s">
        <v>34</v>
      </c>
      <c r="F233" s="234" t="s">
        <v>513</v>
      </c>
      <c r="G233" s="232"/>
      <c r="H233" s="233" t="s">
        <v>34</v>
      </c>
      <c r="I233" s="235"/>
      <c r="J233" s="232"/>
      <c r="K233" s="232"/>
      <c r="L233" s="236"/>
      <c r="M233" s="237"/>
      <c r="N233" s="238"/>
      <c r="O233" s="238"/>
      <c r="P233" s="238"/>
      <c r="Q233" s="238"/>
      <c r="R233" s="238"/>
      <c r="S233" s="238"/>
      <c r="T233" s="239"/>
      <c r="AT233" s="240" t="s">
        <v>147</v>
      </c>
      <c r="AU233" s="240" t="s">
        <v>87</v>
      </c>
      <c r="AV233" s="13" t="s">
        <v>85</v>
      </c>
      <c r="AW233" s="13" t="s">
        <v>40</v>
      </c>
      <c r="AX233" s="13" t="s">
        <v>77</v>
      </c>
      <c r="AY233" s="240" t="s">
        <v>136</v>
      </c>
    </row>
    <row r="234" spans="2:65" s="12" customFormat="1">
      <c r="B234" s="220"/>
      <c r="C234" s="221"/>
      <c r="D234" s="206" t="s">
        <v>147</v>
      </c>
      <c r="E234" s="222" t="s">
        <v>34</v>
      </c>
      <c r="F234" s="223" t="s">
        <v>149</v>
      </c>
      <c r="G234" s="221"/>
      <c r="H234" s="224">
        <v>9.048</v>
      </c>
      <c r="I234" s="225"/>
      <c r="J234" s="221"/>
      <c r="K234" s="221"/>
      <c r="L234" s="226"/>
      <c r="M234" s="227"/>
      <c r="N234" s="228"/>
      <c r="O234" s="228"/>
      <c r="P234" s="228"/>
      <c r="Q234" s="228"/>
      <c r="R234" s="228"/>
      <c r="S234" s="228"/>
      <c r="T234" s="229"/>
      <c r="AT234" s="230" t="s">
        <v>147</v>
      </c>
      <c r="AU234" s="230" t="s">
        <v>87</v>
      </c>
      <c r="AV234" s="12" t="s">
        <v>143</v>
      </c>
      <c r="AW234" s="12" t="s">
        <v>40</v>
      </c>
      <c r="AX234" s="12" t="s">
        <v>85</v>
      </c>
      <c r="AY234" s="230" t="s">
        <v>136</v>
      </c>
    </row>
    <row r="235" spans="2:65" s="1" customFormat="1" ht="38.25" customHeight="1">
      <c r="B235" s="42"/>
      <c r="C235" s="194" t="s">
        <v>226</v>
      </c>
      <c r="D235" s="194" t="s">
        <v>138</v>
      </c>
      <c r="E235" s="195" t="s">
        <v>232</v>
      </c>
      <c r="F235" s="196" t="s">
        <v>233</v>
      </c>
      <c r="G235" s="197" t="s">
        <v>203</v>
      </c>
      <c r="H235" s="198">
        <v>146.13900000000001</v>
      </c>
      <c r="I235" s="199">
        <v>60.34</v>
      </c>
      <c r="J235" s="200">
        <f>ROUND(I235*H235,2)</f>
        <v>8818.0300000000007</v>
      </c>
      <c r="K235" s="196" t="s">
        <v>142</v>
      </c>
      <c r="L235" s="62"/>
      <c r="M235" s="201" t="s">
        <v>34</v>
      </c>
      <c r="N235" s="202" t="s">
        <v>48</v>
      </c>
      <c r="O235" s="43"/>
      <c r="P235" s="203">
        <f>O235*H235</f>
        <v>0</v>
      </c>
      <c r="Q235" s="203">
        <v>0</v>
      </c>
      <c r="R235" s="203">
        <f>Q235*H235</f>
        <v>0</v>
      </c>
      <c r="S235" s="203">
        <v>0</v>
      </c>
      <c r="T235" s="204">
        <f>S235*H235</f>
        <v>0</v>
      </c>
      <c r="AR235" s="24" t="s">
        <v>143</v>
      </c>
      <c r="AT235" s="24" t="s">
        <v>138</v>
      </c>
      <c r="AU235" s="24" t="s">
        <v>87</v>
      </c>
      <c r="AY235" s="24" t="s">
        <v>136</v>
      </c>
      <c r="BE235" s="205">
        <f>IF(N235="základní",J235,0)</f>
        <v>8818.0300000000007</v>
      </c>
      <c r="BF235" s="205">
        <f>IF(N235="snížená",J235,0)</f>
        <v>0</v>
      </c>
      <c r="BG235" s="205">
        <f>IF(N235="zákl. přenesená",J235,0)</f>
        <v>0</v>
      </c>
      <c r="BH235" s="205">
        <f>IF(N235="sníž. přenesená",J235,0)</f>
        <v>0</v>
      </c>
      <c r="BI235" s="205">
        <f>IF(N235="nulová",J235,0)</f>
        <v>0</v>
      </c>
      <c r="BJ235" s="24" t="s">
        <v>85</v>
      </c>
      <c r="BK235" s="205">
        <f>ROUND(I235*H235,2)</f>
        <v>8818.0300000000007</v>
      </c>
      <c r="BL235" s="24" t="s">
        <v>143</v>
      </c>
      <c r="BM235" s="24" t="s">
        <v>517</v>
      </c>
    </row>
    <row r="236" spans="2:65" s="1" customFormat="1" ht="189">
      <c r="B236" s="42"/>
      <c r="C236" s="64"/>
      <c r="D236" s="206" t="s">
        <v>145</v>
      </c>
      <c r="E236" s="64"/>
      <c r="F236" s="207" t="s">
        <v>235</v>
      </c>
      <c r="G236" s="64"/>
      <c r="H236" s="64"/>
      <c r="I236" s="165"/>
      <c r="J236" s="64"/>
      <c r="K236" s="64"/>
      <c r="L236" s="62"/>
      <c r="M236" s="208"/>
      <c r="N236" s="43"/>
      <c r="O236" s="43"/>
      <c r="P236" s="43"/>
      <c r="Q236" s="43"/>
      <c r="R236" s="43"/>
      <c r="S236" s="43"/>
      <c r="T236" s="79"/>
      <c r="AT236" s="24" t="s">
        <v>145</v>
      </c>
      <c r="AU236" s="24" t="s">
        <v>87</v>
      </c>
    </row>
    <row r="237" spans="2:65" s="13" customFormat="1">
      <c r="B237" s="231"/>
      <c r="C237" s="232"/>
      <c r="D237" s="206" t="s">
        <v>147</v>
      </c>
      <c r="E237" s="233" t="s">
        <v>34</v>
      </c>
      <c r="F237" s="234" t="s">
        <v>518</v>
      </c>
      <c r="G237" s="232"/>
      <c r="H237" s="233" t="s">
        <v>34</v>
      </c>
      <c r="I237" s="235"/>
      <c r="J237" s="232"/>
      <c r="K237" s="232"/>
      <c r="L237" s="236"/>
      <c r="M237" s="237"/>
      <c r="N237" s="238"/>
      <c r="O237" s="238"/>
      <c r="P237" s="238"/>
      <c r="Q237" s="238"/>
      <c r="R237" s="238"/>
      <c r="S237" s="238"/>
      <c r="T237" s="239"/>
      <c r="AT237" s="240" t="s">
        <v>147</v>
      </c>
      <c r="AU237" s="240" t="s">
        <v>87</v>
      </c>
      <c r="AV237" s="13" t="s">
        <v>85</v>
      </c>
      <c r="AW237" s="13" t="s">
        <v>40</v>
      </c>
      <c r="AX237" s="13" t="s">
        <v>77</v>
      </c>
      <c r="AY237" s="240" t="s">
        <v>136</v>
      </c>
    </row>
    <row r="238" spans="2:65" s="11" customFormat="1">
      <c r="B238" s="209"/>
      <c r="C238" s="210"/>
      <c r="D238" s="206" t="s">
        <v>147</v>
      </c>
      <c r="E238" s="211" t="s">
        <v>34</v>
      </c>
      <c r="F238" s="212" t="s">
        <v>519</v>
      </c>
      <c r="G238" s="210"/>
      <c r="H238" s="213">
        <v>123</v>
      </c>
      <c r="I238" s="214"/>
      <c r="J238" s="210"/>
      <c r="K238" s="210"/>
      <c r="L238" s="215"/>
      <c r="M238" s="216"/>
      <c r="N238" s="217"/>
      <c r="O238" s="217"/>
      <c r="P238" s="217"/>
      <c r="Q238" s="217"/>
      <c r="R238" s="217"/>
      <c r="S238" s="217"/>
      <c r="T238" s="218"/>
      <c r="AT238" s="219" t="s">
        <v>147</v>
      </c>
      <c r="AU238" s="219" t="s">
        <v>87</v>
      </c>
      <c r="AV238" s="11" t="s">
        <v>87</v>
      </c>
      <c r="AW238" s="11" t="s">
        <v>40</v>
      </c>
      <c r="AX238" s="11" t="s">
        <v>77</v>
      </c>
      <c r="AY238" s="219" t="s">
        <v>136</v>
      </c>
    </row>
    <row r="239" spans="2:65" s="13" customFormat="1">
      <c r="B239" s="231"/>
      <c r="C239" s="232"/>
      <c r="D239" s="206" t="s">
        <v>147</v>
      </c>
      <c r="E239" s="233" t="s">
        <v>34</v>
      </c>
      <c r="F239" s="234" t="s">
        <v>520</v>
      </c>
      <c r="G239" s="232"/>
      <c r="H239" s="233" t="s">
        <v>34</v>
      </c>
      <c r="I239" s="235"/>
      <c r="J239" s="232"/>
      <c r="K239" s="232"/>
      <c r="L239" s="236"/>
      <c r="M239" s="237"/>
      <c r="N239" s="238"/>
      <c r="O239" s="238"/>
      <c r="P239" s="238"/>
      <c r="Q239" s="238"/>
      <c r="R239" s="238"/>
      <c r="S239" s="238"/>
      <c r="T239" s="239"/>
      <c r="AT239" s="240" t="s">
        <v>147</v>
      </c>
      <c r="AU239" s="240" t="s">
        <v>87</v>
      </c>
      <c r="AV239" s="13" t="s">
        <v>85</v>
      </c>
      <c r="AW239" s="13" t="s">
        <v>40</v>
      </c>
      <c r="AX239" s="13" t="s">
        <v>77</v>
      </c>
      <c r="AY239" s="240" t="s">
        <v>136</v>
      </c>
    </row>
    <row r="240" spans="2:65" s="11" customFormat="1">
      <c r="B240" s="209"/>
      <c r="C240" s="210"/>
      <c r="D240" s="206" t="s">
        <v>147</v>
      </c>
      <c r="E240" s="211" t="s">
        <v>34</v>
      </c>
      <c r="F240" s="212" t="s">
        <v>521</v>
      </c>
      <c r="G240" s="210"/>
      <c r="H240" s="213">
        <v>14.801</v>
      </c>
      <c r="I240" s="214"/>
      <c r="J240" s="210"/>
      <c r="K240" s="210"/>
      <c r="L240" s="215"/>
      <c r="M240" s="216"/>
      <c r="N240" s="217"/>
      <c r="O240" s="217"/>
      <c r="P240" s="217"/>
      <c r="Q240" s="217"/>
      <c r="R240" s="217"/>
      <c r="S240" s="217"/>
      <c r="T240" s="218"/>
      <c r="AT240" s="219" t="s">
        <v>147</v>
      </c>
      <c r="AU240" s="219" t="s">
        <v>87</v>
      </c>
      <c r="AV240" s="11" t="s">
        <v>87</v>
      </c>
      <c r="AW240" s="11" t="s">
        <v>40</v>
      </c>
      <c r="AX240" s="11" t="s">
        <v>77</v>
      </c>
      <c r="AY240" s="219" t="s">
        <v>136</v>
      </c>
    </row>
    <row r="241" spans="2:65" s="11" customFormat="1">
      <c r="B241" s="209"/>
      <c r="C241" s="210"/>
      <c r="D241" s="206" t="s">
        <v>147</v>
      </c>
      <c r="E241" s="211" t="s">
        <v>34</v>
      </c>
      <c r="F241" s="212" t="s">
        <v>522</v>
      </c>
      <c r="G241" s="210"/>
      <c r="H241" s="213">
        <v>6.1769999999999996</v>
      </c>
      <c r="I241" s="214"/>
      <c r="J241" s="210"/>
      <c r="K241" s="210"/>
      <c r="L241" s="215"/>
      <c r="M241" s="216"/>
      <c r="N241" s="217"/>
      <c r="O241" s="217"/>
      <c r="P241" s="217"/>
      <c r="Q241" s="217"/>
      <c r="R241" s="217"/>
      <c r="S241" s="217"/>
      <c r="T241" s="218"/>
      <c r="AT241" s="219" t="s">
        <v>147</v>
      </c>
      <c r="AU241" s="219" t="s">
        <v>87</v>
      </c>
      <c r="AV241" s="11" t="s">
        <v>87</v>
      </c>
      <c r="AW241" s="11" t="s">
        <v>40</v>
      </c>
      <c r="AX241" s="11" t="s">
        <v>77</v>
      </c>
      <c r="AY241" s="219" t="s">
        <v>136</v>
      </c>
    </row>
    <row r="242" spans="2:65" s="11" customFormat="1">
      <c r="B242" s="209"/>
      <c r="C242" s="210"/>
      <c r="D242" s="206" t="s">
        <v>147</v>
      </c>
      <c r="E242" s="211" t="s">
        <v>34</v>
      </c>
      <c r="F242" s="212" t="s">
        <v>523</v>
      </c>
      <c r="G242" s="210"/>
      <c r="H242" s="213">
        <v>2.161</v>
      </c>
      <c r="I242" s="214"/>
      <c r="J242" s="210"/>
      <c r="K242" s="210"/>
      <c r="L242" s="215"/>
      <c r="M242" s="216"/>
      <c r="N242" s="217"/>
      <c r="O242" s="217"/>
      <c r="P242" s="217"/>
      <c r="Q242" s="217"/>
      <c r="R242" s="217"/>
      <c r="S242" s="217"/>
      <c r="T242" s="218"/>
      <c r="AT242" s="219" t="s">
        <v>147</v>
      </c>
      <c r="AU242" s="219" t="s">
        <v>87</v>
      </c>
      <c r="AV242" s="11" t="s">
        <v>87</v>
      </c>
      <c r="AW242" s="11" t="s">
        <v>40</v>
      </c>
      <c r="AX242" s="11" t="s">
        <v>77</v>
      </c>
      <c r="AY242" s="219" t="s">
        <v>136</v>
      </c>
    </row>
    <row r="243" spans="2:65" s="12" customFormat="1">
      <c r="B243" s="220"/>
      <c r="C243" s="221"/>
      <c r="D243" s="206" t="s">
        <v>147</v>
      </c>
      <c r="E243" s="222" t="s">
        <v>34</v>
      </c>
      <c r="F243" s="223" t="s">
        <v>149</v>
      </c>
      <c r="G243" s="221"/>
      <c r="H243" s="224">
        <v>146.13900000000001</v>
      </c>
      <c r="I243" s="225"/>
      <c r="J243" s="221"/>
      <c r="K243" s="221"/>
      <c r="L243" s="226"/>
      <c r="M243" s="227"/>
      <c r="N243" s="228"/>
      <c r="O243" s="228"/>
      <c r="P243" s="228"/>
      <c r="Q243" s="228"/>
      <c r="R243" s="228"/>
      <c r="S243" s="228"/>
      <c r="T243" s="229"/>
      <c r="AT243" s="230" t="s">
        <v>147</v>
      </c>
      <c r="AU243" s="230" t="s">
        <v>87</v>
      </c>
      <c r="AV243" s="12" t="s">
        <v>143</v>
      </c>
      <c r="AW243" s="12" t="s">
        <v>40</v>
      </c>
      <c r="AX243" s="12" t="s">
        <v>85</v>
      </c>
      <c r="AY243" s="230" t="s">
        <v>136</v>
      </c>
    </row>
    <row r="244" spans="2:65" s="1" customFormat="1" ht="38.25" customHeight="1">
      <c r="B244" s="42"/>
      <c r="C244" s="194" t="s">
        <v>231</v>
      </c>
      <c r="D244" s="194" t="s">
        <v>138</v>
      </c>
      <c r="E244" s="195" t="s">
        <v>238</v>
      </c>
      <c r="F244" s="196" t="s">
        <v>239</v>
      </c>
      <c r="G244" s="197" t="s">
        <v>203</v>
      </c>
      <c r="H244" s="198">
        <v>317.16500000000002</v>
      </c>
      <c r="I244" s="199">
        <v>77.14</v>
      </c>
      <c r="J244" s="200">
        <f>ROUND(I244*H244,2)</f>
        <v>24466.11</v>
      </c>
      <c r="K244" s="196" t="s">
        <v>142</v>
      </c>
      <c r="L244" s="62"/>
      <c r="M244" s="201" t="s">
        <v>34</v>
      </c>
      <c r="N244" s="202" t="s">
        <v>48</v>
      </c>
      <c r="O244" s="43"/>
      <c r="P244" s="203">
        <f>O244*H244</f>
        <v>0</v>
      </c>
      <c r="Q244" s="203">
        <v>0</v>
      </c>
      <c r="R244" s="203">
        <f>Q244*H244</f>
        <v>0</v>
      </c>
      <c r="S244" s="203">
        <v>0</v>
      </c>
      <c r="T244" s="204">
        <f>S244*H244</f>
        <v>0</v>
      </c>
      <c r="AR244" s="24" t="s">
        <v>143</v>
      </c>
      <c r="AT244" s="24" t="s">
        <v>138</v>
      </c>
      <c r="AU244" s="24" t="s">
        <v>87</v>
      </c>
      <c r="AY244" s="24" t="s">
        <v>136</v>
      </c>
      <c r="BE244" s="205">
        <f>IF(N244="základní",J244,0)</f>
        <v>24466.11</v>
      </c>
      <c r="BF244" s="205">
        <f>IF(N244="snížená",J244,0)</f>
        <v>0</v>
      </c>
      <c r="BG244" s="205">
        <f>IF(N244="zákl. přenesená",J244,0)</f>
        <v>0</v>
      </c>
      <c r="BH244" s="205">
        <f>IF(N244="sníž. přenesená",J244,0)</f>
        <v>0</v>
      </c>
      <c r="BI244" s="205">
        <f>IF(N244="nulová",J244,0)</f>
        <v>0</v>
      </c>
      <c r="BJ244" s="24" t="s">
        <v>85</v>
      </c>
      <c r="BK244" s="205">
        <f>ROUND(I244*H244,2)</f>
        <v>24466.11</v>
      </c>
      <c r="BL244" s="24" t="s">
        <v>143</v>
      </c>
      <c r="BM244" s="24" t="s">
        <v>524</v>
      </c>
    </row>
    <row r="245" spans="2:65" s="1" customFormat="1" ht="189">
      <c r="B245" s="42"/>
      <c r="C245" s="64"/>
      <c r="D245" s="206" t="s">
        <v>145</v>
      </c>
      <c r="E245" s="64"/>
      <c r="F245" s="207" t="s">
        <v>235</v>
      </c>
      <c r="G245" s="64"/>
      <c r="H245" s="64"/>
      <c r="I245" s="165"/>
      <c r="J245" s="64"/>
      <c r="K245" s="64"/>
      <c r="L245" s="62"/>
      <c r="M245" s="208"/>
      <c r="N245" s="43"/>
      <c r="O245" s="43"/>
      <c r="P245" s="43"/>
      <c r="Q245" s="43"/>
      <c r="R245" s="43"/>
      <c r="S245" s="43"/>
      <c r="T245" s="79"/>
      <c r="AT245" s="24" t="s">
        <v>145</v>
      </c>
      <c r="AU245" s="24" t="s">
        <v>87</v>
      </c>
    </row>
    <row r="246" spans="2:65" s="11" customFormat="1">
      <c r="B246" s="209"/>
      <c r="C246" s="210"/>
      <c r="D246" s="206" t="s">
        <v>147</v>
      </c>
      <c r="E246" s="211" t="s">
        <v>34</v>
      </c>
      <c r="F246" s="212" t="s">
        <v>525</v>
      </c>
      <c r="G246" s="210"/>
      <c r="H246" s="213">
        <v>463.30399999999997</v>
      </c>
      <c r="I246" s="214"/>
      <c r="J246" s="210"/>
      <c r="K246" s="210"/>
      <c r="L246" s="215"/>
      <c r="M246" s="216"/>
      <c r="N246" s="217"/>
      <c r="O246" s="217"/>
      <c r="P246" s="217"/>
      <c r="Q246" s="217"/>
      <c r="R246" s="217"/>
      <c r="S246" s="217"/>
      <c r="T246" s="218"/>
      <c r="AT246" s="219" t="s">
        <v>147</v>
      </c>
      <c r="AU246" s="219" t="s">
        <v>87</v>
      </c>
      <c r="AV246" s="11" t="s">
        <v>87</v>
      </c>
      <c r="AW246" s="11" t="s">
        <v>40</v>
      </c>
      <c r="AX246" s="11" t="s">
        <v>77</v>
      </c>
      <c r="AY246" s="219" t="s">
        <v>136</v>
      </c>
    </row>
    <row r="247" spans="2:65" s="11" customFormat="1">
      <c r="B247" s="209"/>
      <c r="C247" s="210"/>
      <c r="D247" s="206" t="s">
        <v>147</v>
      </c>
      <c r="E247" s="211" t="s">
        <v>34</v>
      </c>
      <c r="F247" s="212" t="s">
        <v>526</v>
      </c>
      <c r="G247" s="210"/>
      <c r="H247" s="213">
        <v>-123</v>
      </c>
      <c r="I247" s="214"/>
      <c r="J247" s="210"/>
      <c r="K247" s="210"/>
      <c r="L247" s="215"/>
      <c r="M247" s="216"/>
      <c r="N247" s="217"/>
      <c r="O247" s="217"/>
      <c r="P247" s="217"/>
      <c r="Q247" s="217"/>
      <c r="R247" s="217"/>
      <c r="S247" s="217"/>
      <c r="T247" s="218"/>
      <c r="AT247" s="219" t="s">
        <v>147</v>
      </c>
      <c r="AU247" s="219" t="s">
        <v>87</v>
      </c>
      <c r="AV247" s="11" t="s">
        <v>87</v>
      </c>
      <c r="AW247" s="11" t="s">
        <v>40</v>
      </c>
      <c r="AX247" s="11" t="s">
        <v>77</v>
      </c>
      <c r="AY247" s="219" t="s">
        <v>136</v>
      </c>
    </row>
    <row r="248" spans="2:65" s="11" customFormat="1">
      <c r="B248" s="209"/>
      <c r="C248" s="210"/>
      <c r="D248" s="206" t="s">
        <v>147</v>
      </c>
      <c r="E248" s="211" t="s">
        <v>34</v>
      </c>
      <c r="F248" s="212" t="s">
        <v>527</v>
      </c>
      <c r="G248" s="210"/>
      <c r="H248" s="213">
        <v>-14.801</v>
      </c>
      <c r="I248" s="214"/>
      <c r="J248" s="210"/>
      <c r="K248" s="210"/>
      <c r="L248" s="215"/>
      <c r="M248" s="216"/>
      <c r="N248" s="217"/>
      <c r="O248" s="217"/>
      <c r="P248" s="217"/>
      <c r="Q248" s="217"/>
      <c r="R248" s="217"/>
      <c r="S248" s="217"/>
      <c r="T248" s="218"/>
      <c r="AT248" s="219" t="s">
        <v>147</v>
      </c>
      <c r="AU248" s="219" t="s">
        <v>87</v>
      </c>
      <c r="AV248" s="11" t="s">
        <v>87</v>
      </c>
      <c r="AW248" s="11" t="s">
        <v>40</v>
      </c>
      <c r="AX248" s="11" t="s">
        <v>77</v>
      </c>
      <c r="AY248" s="219" t="s">
        <v>136</v>
      </c>
    </row>
    <row r="249" spans="2:65" s="11" customFormat="1">
      <c r="B249" s="209"/>
      <c r="C249" s="210"/>
      <c r="D249" s="206" t="s">
        <v>147</v>
      </c>
      <c r="E249" s="211" t="s">
        <v>34</v>
      </c>
      <c r="F249" s="212" t="s">
        <v>528</v>
      </c>
      <c r="G249" s="210"/>
      <c r="H249" s="213">
        <v>-6.1769999999999996</v>
      </c>
      <c r="I249" s="214"/>
      <c r="J249" s="210"/>
      <c r="K249" s="210"/>
      <c r="L249" s="215"/>
      <c r="M249" s="216"/>
      <c r="N249" s="217"/>
      <c r="O249" s="217"/>
      <c r="P249" s="217"/>
      <c r="Q249" s="217"/>
      <c r="R249" s="217"/>
      <c r="S249" s="217"/>
      <c r="T249" s="218"/>
      <c r="AT249" s="219" t="s">
        <v>147</v>
      </c>
      <c r="AU249" s="219" t="s">
        <v>87</v>
      </c>
      <c r="AV249" s="11" t="s">
        <v>87</v>
      </c>
      <c r="AW249" s="11" t="s">
        <v>40</v>
      </c>
      <c r="AX249" s="11" t="s">
        <v>77</v>
      </c>
      <c r="AY249" s="219" t="s">
        <v>136</v>
      </c>
    </row>
    <row r="250" spans="2:65" s="11" customFormat="1">
      <c r="B250" s="209"/>
      <c r="C250" s="210"/>
      <c r="D250" s="206" t="s">
        <v>147</v>
      </c>
      <c r="E250" s="211" t="s">
        <v>34</v>
      </c>
      <c r="F250" s="212" t="s">
        <v>529</v>
      </c>
      <c r="G250" s="210"/>
      <c r="H250" s="213">
        <v>-2.161</v>
      </c>
      <c r="I250" s="214"/>
      <c r="J250" s="210"/>
      <c r="K250" s="210"/>
      <c r="L250" s="215"/>
      <c r="M250" s="216"/>
      <c r="N250" s="217"/>
      <c r="O250" s="217"/>
      <c r="P250" s="217"/>
      <c r="Q250" s="217"/>
      <c r="R250" s="217"/>
      <c r="S250" s="217"/>
      <c r="T250" s="218"/>
      <c r="AT250" s="219" t="s">
        <v>147</v>
      </c>
      <c r="AU250" s="219" t="s">
        <v>87</v>
      </c>
      <c r="AV250" s="11" t="s">
        <v>87</v>
      </c>
      <c r="AW250" s="11" t="s">
        <v>40</v>
      </c>
      <c r="AX250" s="11" t="s">
        <v>77</v>
      </c>
      <c r="AY250" s="219" t="s">
        <v>136</v>
      </c>
    </row>
    <row r="251" spans="2:65" s="13" customFormat="1">
      <c r="B251" s="231"/>
      <c r="C251" s="232"/>
      <c r="D251" s="206" t="s">
        <v>147</v>
      </c>
      <c r="E251" s="233" t="s">
        <v>34</v>
      </c>
      <c r="F251" s="234" t="s">
        <v>530</v>
      </c>
      <c r="G251" s="232"/>
      <c r="H251" s="233" t="s">
        <v>34</v>
      </c>
      <c r="I251" s="235"/>
      <c r="J251" s="232"/>
      <c r="K251" s="232"/>
      <c r="L251" s="236"/>
      <c r="M251" s="237"/>
      <c r="N251" s="238"/>
      <c r="O251" s="238"/>
      <c r="P251" s="238"/>
      <c r="Q251" s="238"/>
      <c r="R251" s="238"/>
      <c r="S251" s="238"/>
      <c r="T251" s="239"/>
      <c r="AT251" s="240" t="s">
        <v>147</v>
      </c>
      <c r="AU251" s="240" t="s">
        <v>87</v>
      </c>
      <c r="AV251" s="13" t="s">
        <v>85</v>
      </c>
      <c r="AW251" s="13" t="s">
        <v>40</v>
      </c>
      <c r="AX251" s="13" t="s">
        <v>77</v>
      </c>
      <c r="AY251" s="240" t="s">
        <v>136</v>
      </c>
    </row>
    <row r="252" spans="2:65" s="12" customFormat="1">
      <c r="B252" s="220"/>
      <c r="C252" s="221"/>
      <c r="D252" s="206" t="s">
        <v>147</v>
      </c>
      <c r="E252" s="222" t="s">
        <v>34</v>
      </c>
      <c r="F252" s="223" t="s">
        <v>149</v>
      </c>
      <c r="G252" s="221"/>
      <c r="H252" s="224">
        <v>317.16500000000002</v>
      </c>
      <c r="I252" s="225"/>
      <c r="J252" s="221"/>
      <c r="K252" s="221"/>
      <c r="L252" s="226"/>
      <c r="M252" s="227"/>
      <c r="N252" s="228"/>
      <c r="O252" s="228"/>
      <c r="P252" s="228"/>
      <c r="Q252" s="228"/>
      <c r="R252" s="228"/>
      <c r="S252" s="228"/>
      <c r="T252" s="229"/>
      <c r="AT252" s="230" t="s">
        <v>147</v>
      </c>
      <c r="AU252" s="230" t="s">
        <v>87</v>
      </c>
      <c r="AV252" s="12" t="s">
        <v>143</v>
      </c>
      <c r="AW252" s="12" t="s">
        <v>40</v>
      </c>
      <c r="AX252" s="12" t="s">
        <v>85</v>
      </c>
      <c r="AY252" s="230" t="s">
        <v>136</v>
      </c>
    </row>
    <row r="253" spans="2:65" s="1" customFormat="1" ht="25.5" customHeight="1">
      <c r="B253" s="42"/>
      <c r="C253" s="194" t="s">
        <v>237</v>
      </c>
      <c r="D253" s="194" t="s">
        <v>138</v>
      </c>
      <c r="E253" s="195" t="s">
        <v>242</v>
      </c>
      <c r="F253" s="196" t="s">
        <v>243</v>
      </c>
      <c r="G253" s="197" t="s">
        <v>203</v>
      </c>
      <c r="H253" s="198">
        <v>146.13900000000001</v>
      </c>
      <c r="I253" s="199">
        <v>52.44</v>
      </c>
      <c r="J253" s="200">
        <f>ROUND(I253*H253,2)</f>
        <v>7663.53</v>
      </c>
      <c r="K253" s="196" t="s">
        <v>142</v>
      </c>
      <c r="L253" s="62"/>
      <c r="M253" s="201" t="s">
        <v>34</v>
      </c>
      <c r="N253" s="202" t="s">
        <v>48</v>
      </c>
      <c r="O253" s="43"/>
      <c r="P253" s="203">
        <f>O253*H253</f>
        <v>0</v>
      </c>
      <c r="Q253" s="203">
        <v>0</v>
      </c>
      <c r="R253" s="203">
        <f>Q253*H253</f>
        <v>0</v>
      </c>
      <c r="S253" s="203">
        <v>0</v>
      </c>
      <c r="T253" s="204">
        <f>S253*H253</f>
        <v>0</v>
      </c>
      <c r="AR253" s="24" t="s">
        <v>143</v>
      </c>
      <c r="AT253" s="24" t="s">
        <v>138</v>
      </c>
      <c r="AU253" s="24" t="s">
        <v>87</v>
      </c>
      <c r="AY253" s="24" t="s">
        <v>136</v>
      </c>
      <c r="BE253" s="205">
        <f>IF(N253="základní",J253,0)</f>
        <v>7663.53</v>
      </c>
      <c r="BF253" s="205">
        <f>IF(N253="snížená",J253,0)</f>
        <v>0</v>
      </c>
      <c r="BG253" s="205">
        <f>IF(N253="zákl. přenesená",J253,0)</f>
        <v>0</v>
      </c>
      <c r="BH253" s="205">
        <f>IF(N253="sníž. přenesená",J253,0)</f>
        <v>0</v>
      </c>
      <c r="BI253" s="205">
        <f>IF(N253="nulová",J253,0)</f>
        <v>0</v>
      </c>
      <c r="BJ253" s="24" t="s">
        <v>85</v>
      </c>
      <c r="BK253" s="205">
        <f>ROUND(I253*H253,2)</f>
        <v>7663.53</v>
      </c>
      <c r="BL253" s="24" t="s">
        <v>143</v>
      </c>
      <c r="BM253" s="24" t="s">
        <v>531</v>
      </c>
    </row>
    <row r="254" spans="2:65" s="1" customFormat="1" ht="148.5">
      <c r="B254" s="42"/>
      <c r="C254" s="64"/>
      <c r="D254" s="206" t="s">
        <v>145</v>
      </c>
      <c r="E254" s="64"/>
      <c r="F254" s="207" t="s">
        <v>245</v>
      </c>
      <c r="G254" s="64"/>
      <c r="H254" s="64"/>
      <c r="I254" s="165"/>
      <c r="J254" s="64"/>
      <c r="K254" s="64"/>
      <c r="L254" s="62"/>
      <c r="M254" s="208"/>
      <c r="N254" s="43"/>
      <c r="O254" s="43"/>
      <c r="P254" s="43"/>
      <c r="Q254" s="43"/>
      <c r="R254" s="43"/>
      <c r="S254" s="43"/>
      <c r="T254" s="79"/>
      <c r="AT254" s="24" t="s">
        <v>145</v>
      </c>
      <c r="AU254" s="24" t="s">
        <v>87</v>
      </c>
    </row>
    <row r="255" spans="2:65" s="11" customFormat="1">
      <c r="B255" s="209"/>
      <c r="C255" s="210"/>
      <c r="D255" s="206" t="s">
        <v>147</v>
      </c>
      <c r="E255" s="211" t="s">
        <v>34</v>
      </c>
      <c r="F255" s="212" t="s">
        <v>532</v>
      </c>
      <c r="G255" s="210"/>
      <c r="H255" s="213">
        <v>146.13900000000001</v>
      </c>
      <c r="I255" s="214"/>
      <c r="J255" s="210"/>
      <c r="K255" s="210"/>
      <c r="L255" s="215"/>
      <c r="M255" s="216"/>
      <c r="N255" s="217"/>
      <c r="O255" s="217"/>
      <c r="P255" s="217"/>
      <c r="Q255" s="217"/>
      <c r="R255" s="217"/>
      <c r="S255" s="217"/>
      <c r="T255" s="218"/>
      <c r="AT255" s="219" t="s">
        <v>147</v>
      </c>
      <c r="AU255" s="219" t="s">
        <v>87</v>
      </c>
      <c r="AV255" s="11" t="s">
        <v>87</v>
      </c>
      <c r="AW255" s="11" t="s">
        <v>40</v>
      </c>
      <c r="AX255" s="11" t="s">
        <v>77</v>
      </c>
      <c r="AY255" s="219" t="s">
        <v>136</v>
      </c>
    </row>
    <row r="256" spans="2:65" s="12" customFormat="1">
      <c r="B256" s="220"/>
      <c r="C256" s="221"/>
      <c r="D256" s="206" t="s">
        <v>147</v>
      </c>
      <c r="E256" s="222" t="s">
        <v>34</v>
      </c>
      <c r="F256" s="223" t="s">
        <v>149</v>
      </c>
      <c r="G256" s="221"/>
      <c r="H256" s="224">
        <v>146.13900000000001</v>
      </c>
      <c r="I256" s="225"/>
      <c r="J256" s="221"/>
      <c r="K256" s="221"/>
      <c r="L256" s="226"/>
      <c r="M256" s="227"/>
      <c r="N256" s="228"/>
      <c r="O256" s="228"/>
      <c r="P256" s="228"/>
      <c r="Q256" s="228"/>
      <c r="R256" s="228"/>
      <c r="S256" s="228"/>
      <c r="T256" s="229"/>
      <c r="AT256" s="230" t="s">
        <v>147</v>
      </c>
      <c r="AU256" s="230" t="s">
        <v>87</v>
      </c>
      <c r="AV256" s="12" t="s">
        <v>143</v>
      </c>
      <c r="AW256" s="12" t="s">
        <v>40</v>
      </c>
      <c r="AX256" s="12" t="s">
        <v>85</v>
      </c>
      <c r="AY256" s="230" t="s">
        <v>136</v>
      </c>
    </row>
    <row r="257" spans="2:65" s="1" customFormat="1" ht="38.25" customHeight="1">
      <c r="B257" s="42"/>
      <c r="C257" s="194" t="s">
        <v>241</v>
      </c>
      <c r="D257" s="194" t="s">
        <v>138</v>
      </c>
      <c r="E257" s="195" t="s">
        <v>533</v>
      </c>
      <c r="F257" s="196" t="s">
        <v>534</v>
      </c>
      <c r="G257" s="197" t="s">
        <v>203</v>
      </c>
      <c r="H257" s="198">
        <v>123</v>
      </c>
      <c r="I257" s="199">
        <v>94.19</v>
      </c>
      <c r="J257" s="200">
        <f>ROUND(I257*H257,2)</f>
        <v>11585.37</v>
      </c>
      <c r="K257" s="196" t="s">
        <v>142</v>
      </c>
      <c r="L257" s="62"/>
      <c r="M257" s="201" t="s">
        <v>34</v>
      </c>
      <c r="N257" s="202" t="s">
        <v>48</v>
      </c>
      <c r="O257" s="43"/>
      <c r="P257" s="203">
        <f>O257*H257</f>
        <v>0</v>
      </c>
      <c r="Q257" s="203">
        <v>0</v>
      </c>
      <c r="R257" s="203">
        <f>Q257*H257</f>
        <v>0</v>
      </c>
      <c r="S257" s="203">
        <v>0</v>
      </c>
      <c r="T257" s="204">
        <f>S257*H257</f>
        <v>0</v>
      </c>
      <c r="AR257" s="24" t="s">
        <v>143</v>
      </c>
      <c r="AT257" s="24" t="s">
        <v>138</v>
      </c>
      <c r="AU257" s="24" t="s">
        <v>87</v>
      </c>
      <c r="AY257" s="24" t="s">
        <v>136</v>
      </c>
      <c r="BE257" s="205">
        <f>IF(N257="základní",J257,0)</f>
        <v>11585.37</v>
      </c>
      <c r="BF257" s="205">
        <f>IF(N257="snížená",J257,0)</f>
        <v>0</v>
      </c>
      <c r="BG257" s="205">
        <f>IF(N257="zákl. přenesená",J257,0)</f>
        <v>0</v>
      </c>
      <c r="BH257" s="205">
        <f>IF(N257="sníž. přenesená",J257,0)</f>
        <v>0</v>
      </c>
      <c r="BI257" s="205">
        <f>IF(N257="nulová",J257,0)</f>
        <v>0</v>
      </c>
      <c r="BJ257" s="24" t="s">
        <v>85</v>
      </c>
      <c r="BK257" s="205">
        <f>ROUND(I257*H257,2)</f>
        <v>11585.37</v>
      </c>
      <c r="BL257" s="24" t="s">
        <v>143</v>
      </c>
      <c r="BM257" s="24" t="s">
        <v>535</v>
      </c>
    </row>
    <row r="258" spans="2:65" s="1" customFormat="1" ht="409.5">
      <c r="B258" s="42"/>
      <c r="C258" s="64"/>
      <c r="D258" s="206" t="s">
        <v>145</v>
      </c>
      <c r="E258" s="64"/>
      <c r="F258" s="207" t="s">
        <v>250</v>
      </c>
      <c r="G258" s="64"/>
      <c r="H258" s="64"/>
      <c r="I258" s="165"/>
      <c r="J258" s="64"/>
      <c r="K258" s="64"/>
      <c r="L258" s="62"/>
      <c r="M258" s="208"/>
      <c r="N258" s="43"/>
      <c r="O258" s="43"/>
      <c r="P258" s="43"/>
      <c r="Q258" s="43"/>
      <c r="R258" s="43"/>
      <c r="S258" s="43"/>
      <c r="T258" s="79"/>
      <c r="AT258" s="24" t="s">
        <v>145</v>
      </c>
      <c r="AU258" s="24" t="s">
        <v>87</v>
      </c>
    </row>
    <row r="259" spans="2:65" s="13" customFormat="1">
      <c r="B259" s="231"/>
      <c r="C259" s="232"/>
      <c r="D259" s="206" t="s">
        <v>147</v>
      </c>
      <c r="E259" s="233" t="s">
        <v>34</v>
      </c>
      <c r="F259" s="234" t="s">
        <v>518</v>
      </c>
      <c r="G259" s="232"/>
      <c r="H259" s="233" t="s">
        <v>34</v>
      </c>
      <c r="I259" s="235"/>
      <c r="J259" s="232"/>
      <c r="K259" s="232"/>
      <c r="L259" s="236"/>
      <c r="M259" s="237"/>
      <c r="N259" s="238"/>
      <c r="O259" s="238"/>
      <c r="P259" s="238"/>
      <c r="Q259" s="238"/>
      <c r="R259" s="238"/>
      <c r="S259" s="238"/>
      <c r="T259" s="239"/>
      <c r="AT259" s="240" t="s">
        <v>147</v>
      </c>
      <c r="AU259" s="240" t="s">
        <v>87</v>
      </c>
      <c r="AV259" s="13" t="s">
        <v>85</v>
      </c>
      <c r="AW259" s="13" t="s">
        <v>40</v>
      </c>
      <c r="AX259" s="13" t="s">
        <v>77</v>
      </c>
      <c r="AY259" s="240" t="s">
        <v>136</v>
      </c>
    </row>
    <row r="260" spans="2:65" s="11" customFormat="1">
      <c r="B260" s="209"/>
      <c r="C260" s="210"/>
      <c r="D260" s="206" t="s">
        <v>147</v>
      </c>
      <c r="E260" s="211" t="s">
        <v>34</v>
      </c>
      <c r="F260" s="212" t="s">
        <v>519</v>
      </c>
      <c r="G260" s="210"/>
      <c r="H260" s="213">
        <v>123</v>
      </c>
      <c r="I260" s="214"/>
      <c r="J260" s="210"/>
      <c r="K260" s="210"/>
      <c r="L260" s="215"/>
      <c r="M260" s="216"/>
      <c r="N260" s="217"/>
      <c r="O260" s="217"/>
      <c r="P260" s="217"/>
      <c r="Q260" s="217"/>
      <c r="R260" s="217"/>
      <c r="S260" s="217"/>
      <c r="T260" s="218"/>
      <c r="AT260" s="219" t="s">
        <v>147</v>
      </c>
      <c r="AU260" s="219" t="s">
        <v>87</v>
      </c>
      <c r="AV260" s="11" t="s">
        <v>87</v>
      </c>
      <c r="AW260" s="11" t="s">
        <v>40</v>
      </c>
      <c r="AX260" s="11" t="s">
        <v>77</v>
      </c>
      <c r="AY260" s="219" t="s">
        <v>136</v>
      </c>
    </row>
    <row r="261" spans="2:65" s="13" customFormat="1">
      <c r="B261" s="231"/>
      <c r="C261" s="232"/>
      <c r="D261" s="206" t="s">
        <v>147</v>
      </c>
      <c r="E261" s="233" t="s">
        <v>34</v>
      </c>
      <c r="F261" s="234" t="s">
        <v>520</v>
      </c>
      <c r="G261" s="232"/>
      <c r="H261" s="233" t="s">
        <v>34</v>
      </c>
      <c r="I261" s="235"/>
      <c r="J261" s="232"/>
      <c r="K261" s="232"/>
      <c r="L261" s="236"/>
      <c r="M261" s="237"/>
      <c r="N261" s="238"/>
      <c r="O261" s="238"/>
      <c r="P261" s="238"/>
      <c r="Q261" s="238"/>
      <c r="R261" s="238"/>
      <c r="S261" s="238"/>
      <c r="T261" s="239"/>
      <c r="AT261" s="240" t="s">
        <v>147</v>
      </c>
      <c r="AU261" s="240" t="s">
        <v>87</v>
      </c>
      <c r="AV261" s="13" t="s">
        <v>85</v>
      </c>
      <c r="AW261" s="13" t="s">
        <v>40</v>
      </c>
      <c r="AX261" s="13" t="s">
        <v>77</v>
      </c>
      <c r="AY261" s="240" t="s">
        <v>136</v>
      </c>
    </row>
    <row r="262" spans="2:65" s="12" customFormat="1">
      <c r="B262" s="220"/>
      <c r="C262" s="221"/>
      <c r="D262" s="206" t="s">
        <v>147</v>
      </c>
      <c r="E262" s="222" t="s">
        <v>34</v>
      </c>
      <c r="F262" s="223" t="s">
        <v>149</v>
      </c>
      <c r="G262" s="221"/>
      <c r="H262" s="224">
        <v>123</v>
      </c>
      <c r="I262" s="225"/>
      <c r="J262" s="221"/>
      <c r="K262" s="221"/>
      <c r="L262" s="226"/>
      <c r="M262" s="227"/>
      <c r="N262" s="228"/>
      <c r="O262" s="228"/>
      <c r="P262" s="228"/>
      <c r="Q262" s="228"/>
      <c r="R262" s="228"/>
      <c r="S262" s="228"/>
      <c r="T262" s="229"/>
      <c r="AT262" s="230" t="s">
        <v>147</v>
      </c>
      <c r="AU262" s="230" t="s">
        <v>87</v>
      </c>
      <c r="AV262" s="12" t="s">
        <v>143</v>
      </c>
      <c r="AW262" s="12" t="s">
        <v>40</v>
      </c>
      <c r="AX262" s="12" t="s">
        <v>85</v>
      </c>
      <c r="AY262" s="230" t="s">
        <v>136</v>
      </c>
    </row>
    <row r="263" spans="2:65" s="1" customFormat="1" ht="16.5" customHeight="1">
      <c r="B263" s="42"/>
      <c r="C263" s="194" t="s">
        <v>246</v>
      </c>
      <c r="D263" s="194" t="s">
        <v>138</v>
      </c>
      <c r="E263" s="195" t="s">
        <v>257</v>
      </c>
      <c r="F263" s="196" t="s">
        <v>258</v>
      </c>
      <c r="G263" s="197" t="s">
        <v>203</v>
      </c>
      <c r="H263" s="198">
        <v>317.16500000000002</v>
      </c>
      <c r="I263" s="199">
        <v>14.6</v>
      </c>
      <c r="J263" s="200">
        <f>ROUND(I263*H263,2)</f>
        <v>4630.6099999999997</v>
      </c>
      <c r="K263" s="196" t="s">
        <v>142</v>
      </c>
      <c r="L263" s="62"/>
      <c r="M263" s="201" t="s">
        <v>34</v>
      </c>
      <c r="N263" s="202" t="s">
        <v>48</v>
      </c>
      <c r="O263" s="43"/>
      <c r="P263" s="203">
        <f>O263*H263</f>
        <v>0</v>
      </c>
      <c r="Q263" s="203">
        <v>0</v>
      </c>
      <c r="R263" s="203">
        <f>Q263*H263</f>
        <v>0</v>
      </c>
      <c r="S263" s="203">
        <v>0</v>
      </c>
      <c r="T263" s="204">
        <f>S263*H263</f>
        <v>0</v>
      </c>
      <c r="AR263" s="24" t="s">
        <v>143</v>
      </c>
      <c r="AT263" s="24" t="s">
        <v>138</v>
      </c>
      <c r="AU263" s="24" t="s">
        <v>87</v>
      </c>
      <c r="AY263" s="24" t="s">
        <v>136</v>
      </c>
      <c r="BE263" s="205">
        <f>IF(N263="základní",J263,0)</f>
        <v>4630.6099999999997</v>
      </c>
      <c r="BF263" s="205">
        <f>IF(N263="snížená",J263,0)</f>
        <v>0</v>
      </c>
      <c r="BG263" s="205">
        <f>IF(N263="zákl. přenesená",J263,0)</f>
        <v>0</v>
      </c>
      <c r="BH263" s="205">
        <f>IF(N263="sníž. přenesená",J263,0)</f>
        <v>0</v>
      </c>
      <c r="BI263" s="205">
        <f>IF(N263="nulová",J263,0)</f>
        <v>0</v>
      </c>
      <c r="BJ263" s="24" t="s">
        <v>85</v>
      </c>
      <c r="BK263" s="205">
        <f>ROUND(I263*H263,2)</f>
        <v>4630.6099999999997</v>
      </c>
      <c r="BL263" s="24" t="s">
        <v>143</v>
      </c>
      <c r="BM263" s="24" t="s">
        <v>536</v>
      </c>
    </row>
    <row r="264" spans="2:65" s="1" customFormat="1" ht="283.5">
      <c r="B264" s="42"/>
      <c r="C264" s="64"/>
      <c r="D264" s="206" t="s">
        <v>145</v>
      </c>
      <c r="E264" s="64"/>
      <c r="F264" s="207" t="s">
        <v>260</v>
      </c>
      <c r="G264" s="64"/>
      <c r="H264" s="64"/>
      <c r="I264" s="165"/>
      <c r="J264" s="64"/>
      <c r="K264" s="64"/>
      <c r="L264" s="62"/>
      <c r="M264" s="208"/>
      <c r="N264" s="43"/>
      <c r="O264" s="43"/>
      <c r="P264" s="43"/>
      <c r="Q264" s="43"/>
      <c r="R264" s="43"/>
      <c r="S264" s="43"/>
      <c r="T264" s="79"/>
      <c r="AT264" s="24" t="s">
        <v>145</v>
      </c>
      <c r="AU264" s="24" t="s">
        <v>87</v>
      </c>
    </row>
    <row r="265" spans="2:65" s="11" customFormat="1">
      <c r="B265" s="209"/>
      <c r="C265" s="210"/>
      <c r="D265" s="206" t="s">
        <v>147</v>
      </c>
      <c r="E265" s="211" t="s">
        <v>34</v>
      </c>
      <c r="F265" s="212" t="s">
        <v>537</v>
      </c>
      <c r="G265" s="210"/>
      <c r="H265" s="213">
        <v>317.16500000000002</v>
      </c>
      <c r="I265" s="214"/>
      <c r="J265" s="210"/>
      <c r="K265" s="210"/>
      <c r="L265" s="215"/>
      <c r="M265" s="216"/>
      <c r="N265" s="217"/>
      <c r="O265" s="217"/>
      <c r="P265" s="217"/>
      <c r="Q265" s="217"/>
      <c r="R265" s="217"/>
      <c r="S265" s="217"/>
      <c r="T265" s="218"/>
      <c r="AT265" s="219" t="s">
        <v>147</v>
      </c>
      <c r="AU265" s="219" t="s">
        <v>87</v>
      </c>
      <c r="AV265" s="11" t="s">
        <v>87</v>
      </c>
      <c r="AW265" s="11" t="s">
        <v>40</v>
      </c>
      <c r="AX265" s="11" t="s">
        <v>77</v>
      </c>
      <c r="AY265" s="219" t="s">
        <v>136</v>
      </c>
    </row>
    <row r="266" spans="2:65" s="13" customFormat="1">
      <c r="B266" s="231"/>
      <c r="C266" s="232"/>
      <c r="D266" s="206" t="s">
        <v>147</v>
      </c>
      <c r="E266" s="233" t="s">
        <v>34</v>
      </c>
      <c r="F266" s="234" t="s">
        <v>530</v>
      </c>
      <c r="G266" s="232"/>
      <c r="H266" s="233" t="s">
        <v>34</v>
      </c>
      <c r="I266" s="235"/>
      <c r="J266" s="232"/>
      <c r="K266" s="232"/>
      <c r="L266" s="236"/>
      <c r="M266" s="237"/>
      <c r="N266" s="238"/>
      <c r="O266" s="238"/>
      <c r="P266" s="238"/>
      <c r="Q266" s="238"/>
      <c r="R266" s="238"/>
      <c r="S266" s="238"/>
      <c r="T266" s="239"/>
      <c r="AT266" s="240" t="s">
        <v>147</v>
      </c>
      <c r="AU266" s="240" t="s">
        <v>87</v>
      </c>
      <c r="AV266" s="13" t="s">
        <v>85</v>
      </c>
      <c r="AW266" s="13" t="s">
        <v>40</v>
      </c>
      <c r="AX266" s="13" t="s">
        <v>77</v>
      </c>
      <c r="AY266" s="240" t="s">
        <v>136</v>
      </c>
    </row>
    <row r="267" spans="2:65" s="12" customFormat="1">
      <c r="B267" s="220"/>
      <c r="C267" s="221"/>
      <c r="D267" s="206" t="s">
        <v>147</v>
      </c>
      <c r="E267" s="222" t="s">
        <v>34</v>
      </c>
      <c r="F267" s="223" t="s">
        <v>149</v>
      </c>
      <c r="G267" s="221"/>
      <c r="H267" s="224">
        <v>317.16500000000002</v>
      </c>
      <c r="I267" s="225"/>
      <c r="J267" s="221"/>
      <c r="K267" s="221"/>
      <c r="L267" s="226"/>
      <c r="M267" s="227"/>
      <c r="N267" s="228"/>
      <c r="O267" s="228"/>
      <c r="P267" s="228"/>
      <c r="Q267" s="228"/>
      <c r="R267" s="228"/>
      <c r="S267" s="228"/>
      <c r="T267" s="229"/>
      <c r="AT267" s="230" t="s">
        <v>147</v>
      </c>
      <c r="AU267" s="230" t="s">
        <v>87</v>
      </c>
      <c r="AV267" s="12" t="s">
        <v>143</v>
      </c>
      <c r="AW267" s="12" t="s">
        <v>40</v>
      </c>
      <c r="AX267" s="12" t="s">
        <v>85</v>
      </c>
      <c r="AY267" s="230" t="s">
        <v>136</v>
      </c>
    </row>
    <row r="268" spans="2:65" s="1" customFormat="1" ht="25.5" customHeight="1">
      <c r="B268" s="42"/>
      <c r="C268" s="194" t="s">
        <v>9</v>
      </c>
      <c r="D268" s="194" t="s">
        <v>138</v>
      </c>
      <c r="E268" s="195" t="s">
        <v>538</v>
      </c>
      <c r="F268" s="196" t="s">
        <v>539</v>
      </c>
      <c r="G268" s="197" t="s">
        <v>351</v>
      </c>
      <c r="H268" s="198">
        <v>570.89700000000005</v>
      </c>
      <c r="I268" s="199">
        <v>329</v>
      </c>
      <c r="J268" s="200">
        <f>ROUND(I268*H268,2)</f>
        <v>187825.11</v>
      </c>
      <c r="K268" s="196" t="s">
        <v>142</v>
      </c>
      <c r="L268" s="62"/>
      <c r="M268" s="201" t="s">
        <v>34</v>
      </c>
      <c r="N268" s="202" t="s">
        <v>48</v>
      </c>
      <c r="O268" s="43"/>
      <c r="P268" s="203">
        <f>O268*H268</f>
        <v>0</v>
      </c>
      <c r="Q268" s="203">
        <v>0</v>
      </c>
      <c r="R268" s="203">
        <f>Q268*H268</f>
        <v>0</v>
      </c>
      <c r="S268" s="203">
        <v>0</v>
      </c>
      <c r="T268" s="204">
        <f>S268*H268</f>
        <v>0</v>
      </c>
      <c r="AR268" s="24" t="s">
        <v>143</v>
      </c>
      <c r="AT268" s="24" t="s">
        <v>138</v>
      </c>
      <c r="AU268" s="24" t="s">
        <v>87</v>
      </c>
      <c r="AY268" s="24" t="s">
        <v>136</v>
      </c>
      <c r="BE268" s="205">
        <f>IF(N268="základní",J268,0)</f>
        <v>187825.11</v>
      </c>
      <c r="BF268" s="205">
        <f>IF(N268="snížená",J268,0)</f>
        <v>0</v>
      </c>
      <c r="BG268" s="205">
        <f>IF(N268="zákl. přenesená",J268,0)</f>
        <v>0</v>
      </c>
      <c r="BH268" s="205">
        <f>IF(N268="sníž. přenesená",J268,0)</f>
        <v>0</v>
      </c>
      <c r="BI268" s="205">
        <f>IF(N268="nulová",J268,0)</f>
        <v>0</v>
      </c>
      <c r="BJ268" s="24" t="s">
        <v>85</v>
      </c>
      <c r="BK268" s="205">
        <f>ROUND(I268*H268,2)</f>
        <v>187825.11</v>
      </c>
      <c r="BL268" s="24" t="s">
        <v>143</v>
      </c>
      <c r="BM268" s="24" t="s">
        <v>540</v>
      </c>
    </row>
    <row r="269" spans="2:65" s="1" customFormat="1" ht="27">
      <c r="B269" s="42"/>
      <c r="C269" s="64"/>
      <c r="D269" s="206" t="s">
        <v>145</v>
      </c>
      <c r="E269" s="64"/>
      <c r="F269" s="207" t="s">
        <v>541</v>
      </c>
      <c r="G269" s="64"/>
      <c r="H269" s="64"/>
      <c r="I269" s="165"/>
      <c r="J269" s="64"/>
      <c r="K269" s="64"/>
      <c r="L269" s="62"/>
      <c r="M269" s="208"/>
      <c r="N269" s="43"/>
      <c r="O269" s="43"/>
      <c r="P269" s="43"/>
      <c r="Q269" s="43"/>
      <c r="R269" s="43"/>
      <c r="S269" s="43"/>
      <c r="T269" s="79"/>
      <c r="AT269" s="24" t="s">
        <v>145</v>
      </c>
      <c r="AU269" s="24" t="s">
        <v>87</v>
      </c>
    </row>
    <row r="270" spans="2:65" s="11" customFormat="1">
      <c r="B270" s="209"/>
      <c r="C270" s="210"/>
      <c r="D270" s="206" t="s">
        <v>147</v>
      </c>
      <c r="E270" s="211" t="s">
        <v>34</v>
      </c>
      <c r="F270" s="212" t="s">
        <v>542</v>
      </c>
      <c r="G270" s="210"/>
      <c r="H270" s="213">
        <v>570.89700000000005</v>
      </c>
      <c r="I270" s="214"/>
      <c r="J270" s="210"/>
      <c r="K270" s="210"/>
      <c r="L270" s="215"/>
      <c r="M270" s="216"/>
      <c r="N270" s="217"/>
      <c r="O270" s="217"/>
      <c r="P270" s="217"/>
      <c r="Q270" s="217"/>
      <c r="R270" s="217"/>
      <c r="S270" s="217"/>
      <c r="T270" s="218"/>
      <c r="AT270" s="219" t="s">
        <v>147</v>
      </c>
      <c r="AU270" s="219" t="s">
        <v>87</v>
      </c>
      <c r="AV270" s="11" t="s">
        <v>87</v>
      </c>
      <c r="AW270" s="11" t="s">
        <v>40</v>
      </c>
      <c r="AX270" s="11" t="s">
        <v>77</v>
      </c>
      <c r="AY270" s="219" t="s">
        <v>136</v>
      </c>
    </row>
    <row r="271" spans="2:65" s="13" customFormat="1">
      <c r="B271" s="231"/>
      <c r="C271" s="232"/>
      <c r="D271" s="206" t="s">
        <v>147</v>
      </c>
      <c r="E271" s="233" t="s">
        <v>34</v>
      </c>
      <c r="F271" s="234" t="s">
        <v>530</v>
      </c>
      <c r="G271" s="232"/>
      <c r="H271" s="233" t="s">
        <v>34</v>
      </c>
      <c r="I271" s="235"/>
      <c r="J271" s="232"/>
      <c r="K271" s="232"/>
      <c r="L271" s="236"/>
      <c r="M271" s="237"/>
      <c r="N271" s="238"/>
      <c r="O271" s="238"/>
      <c r="P271" s="238"/>
      <c r="Q271" s="238"/>
      <c r="R271" s="238"/>
      <c r="S271" s="238"/>
      <c r="T271" s="239"/>
      <c r="AT271" s="240" t="s">
        <v>147</v>
      </c>
      <c r="AU271" s="240" t="s">
        <v>87</v>
      </c>
      <c r="AV271" s="13" t="s">
        <v>85</v>
      </c>
      <c r="AW271" s="13" t="s">
        <v>40</v>
      </c>
      <c r="AX271" s="13" t="s">
        <v>77</v>
      </c>
      <c r="AY271" s="240" t="s">
        <v>136</v>
      </c>
    </row>
    <row r="272" spans="2:65" s="12" customFormat="1">
      <c r="B272" s="220"/>
      <c r="C272" s="221"/>
      <c r="D272" s="206" t="s">
        <v>147</v>
      </c>
      <c r="E272" s="222" t="s">
        <v>34</v>
      </c>
      <c r="F272" s="223" t="s">
        <v>149</v>
      </c>
      <c r="G272" s="221"/>
      <c r="H272" s="224">
        <v>570.89700000000005</v>
      </c>
      <c r="I272" s="225"/>
      <c r="J272" s="221"/>
      <c r="K272" s="221"/>
      <c r="L272" s="226"/>
      <c r="M272" s="227"/>
      <c r="N272" s="228"/>
      <c r="O272" s="228"/>
      <c r="P272" s="228"/>
      <c r="Q272" s="228"/>
      <c r="R272" s="228"/>
      <c r="S272" s="228"/>
      <c r="T272" s="229"/>
      <c r="AT272" s="230" t="s">
        <v>147</v>
      </c>
      <c r="AU272" s="230" t="s">
        <v>87</v>
      </c>
      <c r="AV272" s="12" t="s">
        <v>143</v>
      </c>
      <c r="AW272" s="12" t="s">
        <v>40</v>
      </c>
      <c r="AX272" s="12" t="s">
        <v>85</v>
      </c>
      <c r="AY272" s="230" t="s">
        <v>136</v>
      </c>
    </row>
    <row r="273" spans="2:65" s="1" customFormat="1" ht="38.25" customHeight="1">
      <c r="B273" s="42"/>
      <c r="C273" s="194" t="s">
        <v>256</v>
      </c>
      <c r="D273" s="194" t="s">
        <v>138</v>
      </c>
      <c r="E273" s="195" t="s">
        <v>543</v>
      </c>
      <c r="F273" s="196" t="s">
        <v>544</v>
      </c>
      <c r="G273" s="197" t="s">
        <v>203</v>
      </c>
      <c r="H273" s="198">
        <v>46.978999999999999</v>
      </c>
      <c r="I273" s="199">
        <v>341.14</v>
      </c>
      <c r="J273" s="200">
        <f>ROUND(I273*H273,2)</f>
        <v>16026.42</v>
      </c>
      <c r="K273" s="196" t="s">
        <v>142</v>
      </c>
      <c r="L273" s="62"/>
      <c r="M273" s="201" t="s">
        <v>34</v>
      </c>
      <c r="N273" s="202" t="s">
        <v>48</v>
      </c>
      <c r="O273" s="43"/>
      <c r="P273" s="203">
        <f>O273*H273</f>
        <v>0</v>
      </c>
      <c r="Q273" s="203">
        <v>0</v>
      </c>
      <c r="R273" s="203">
        <f>Q273*H273</f>
        <v>0</v>
      </c>
      <c r="S273" s="203">
        <v>0</v>
      </c>
      <c r="T273" s="204">
        <f>S273*H273</f>
        <v>0</v>
      </c>
      <c r="AR273" s="24" t="s">
        <v>143</v>
      </c>
      <c r="AT273" s="24" t="s">
        <v>138</v>
      </c>
      <c r="AU273" s="24" t="s">
        <v>87</v>
      </c>
      <c r="AY273" s="24" t="s">
        <v>136</v>
      </c>
      <c r="BE273" s="205">
        <f>IF(N273="základní",J273,0)</f>
        <v>16026.42</v>
      </c>
      <c r="BF273" s="205">
        <f>IF(N273="snížená",J273,0)</f>
        <v>0</v>
      </c>
      <c r="BG273" s="205">
        <f>IF(N273="zákl. přenesená",J273,0)</f>
        <v>0</v>
      </c>
      <c r="BH273" s="205">
        <f>IF(N273="sníž. přenesená",J273,0)</f>
        <v>0</v>
      </c>
      <c r="BI273" s="205">
        <f>IF(N273="nulová",J273,0)</f>
        <v>0</v>
      </c>
      <c r="BJ273" s="24" t="s">
        <v>85</v>
      </c>
      <c r="BK273" s="205">
        <f>ROUND(I273*H273,2)</f>
        <v>16026.42</v>
      </c>
      <c r="BL273" s="24" t="s">
        <v>143</v>
      </c>
      <c r="BM273" s="24" t="s">
        <v>545</v>
      </c>
    </row>
    <row r="274" spans="2:65" s="1" customFormat="1" ht="94.5">
      <c r="B274" s="42"/>
      <c r="C274" s="64"/>
      <c r="D274" s="206" t="s">
        <v>145</v>
      </c>
      <c r="E274" s="64"/>
      <c r="F274" s="207" t="s">
        <v>546</v>
      </c>
      <c r="G274" s="64"/>
      <c r="H274" s="64"/>
      <c r="I274" s="165"/>
      <c r="J274" s="64"/>
      <c r="K274" s="64"/>
      <c r="L274" s="62"/>
      <c r="M274" s="208"/>
      <c r="N274" s="43"/>
      <c r="O274" s="43"/>
      <c r="P274" s="43"/>
      <c r="Q274" s="43"/>
      <c r="R274" s="43"/>
      <c r="S274" s="43"/>
      <c r="T274" s="79"/>
      <c r="AT274" s="24" t="s">
        <v>145</v>
      </c>
      <c r="AU274" s="24" t="s">
        <v>87</v>
      </c>
    </row>
    <row r="275" spans="2:65" s="13" customFormat="1">
      <c r="B275" s="231"/>
      <c r="C275" s="232"/>
      <c r="D275" s="206" t="s">
        <v>147</v>
      </c>
      <c r="E275" s="233" t="s">
        <v>34</v>
      </c>
      <c r="F275" s="234" t="s">
        <v>547</v>
      </c>
      <c r="G275" s="232"/>
      <c r="H275" s="233" t="s">
        <v>34</v>
      </c>
      <c r="I275" s="235"/>
      <c r="J275" s="232"/>
      <c r="K275" s="232"/>
      <c r="L275" s="236"/>
      <c r="M275" s="237"/>
      <c r="N275" s="238"/>
      <c r="O275" s="238"/>
      <c r="P275" s="238"/>
      <c r="Q275" s="238"/>
      <c r="R275" s="238"/>
      <c r="S275" s="238"/>
      <c r="T275" s="239"/>
      <c r="AT275" s="240" t="s">
        <v>147</v>
      </c>
      <c r="AU275" s="240" t="s">
        <v>87</v>
      </c>
      <c r="AV275" s="13" t="s">
        <v>85</v>
      </c>
      <c r="AW275" s="13" t="s">
        <v>40</v>
      </c>
      <c r="AX275" s="13" t="s">
        <v>77</v>
      </c>
      <c r="AY275" s="240" t="s">
        <v>136</v>
      </c>
    </row>
    <row r="276" spans="2:65" s="11" customFormat="1">
      <c r="B276" s="209"/>
      <c r="C276" s="210"/>
      <c r="D276" s="206" t="s">
        <v>147</v>
      </c>
      <c r="E276" s="211" t="s">
        <v>34</v>
      </c>
      <c r="F276" s="212" t="s">
        <v>548</v>
      </c>
      <c r="G276" s="210"/>
      <c r="H276" s="213">
        <v>5.6959999999999997</v>
      </c>
      <c r="I276" s="214"/>
      <c r="J276" s="210"/>
      <c r="K276" s="210"/>
      <c r="L276" s="215"/>
      <c r="M276" s="216"/>
      <c r="N276" s="217"/>
      <c r="O276" s="217"/>
      <c r="P276" s="217"/>
      <c r="Q276" s="217"/>
      <c r="R276" s="217"/>
      <c r="S276" s="217"/>
      <c r="T276" s="218"/>
      <c r="AT276" s="219" t="s">
        <v>147</v>
      </c>
      <c r="AU276" s="219" t="s">
        <v>87</v>
      </c>
      <c r="AV276" s="11" t="s">
        <v>87</v>
      </c>
      <c r="AW276" s="11" t="s">
        <v>40</v>
      </c>
      <c r="AX276" s="11" t="s">
        <v>77</v>
      </c>
      <c r="AY276" s="219" t="s">
        <v>136</v>
      </c>
    </row>
    <row r="277" spans="2:65" s="11" customFormat="1">
      <c r="B277" s="209"/>
      <c r="C277" s="210"/>
      <c r="D277" s="206" t="s">
        <v>147</v>
      </c>
      <c r="E277" s="211" t="s">
        <v>34</v>
      </c>
      <c r="F277" s="212" t="s">
        <v>549</v>
      </c>
      <c r="G277" s="210"/>
      <c r="H277" s="213">
        <v>2.1629999999999998</v>
      </c>
      <c r="I277" s="214"/>
      <c r="J277" s="210"/>
      <c r="K277" s="210"/>
      <c r="L277" s="215"/>
      <c r="M277" s="216"/>
      <c r="N277" s="217"/>
      <c r="O277" s="217"/>
      <c r="P277" s="217"/>
      <c r="Q277" s="217"/>
      <c r="R277" s="217"/>
      <c r="S277" s="217"/>
      <c r="T277" s="218"/>
      <c r="AT277" s="219" t="s">
        <v>147</v>
      </c>
      <c r="AU277" s="219" t="s">
        <v>87</v>
      </c>
      <c r="AV277" s="11" t="s">
        <v>87</v>
      </c>
      <c r="AW277" s="11" t="s">
        <v>40</v>
      </c>
      <c r="AX277" s="11" t="s">
        <v>77</v>
      </c>
      <c r="AY277" s="219" t="s">
        <v>136</v>
      </c>
    </row>
    <row r="278" spans="2:65" s="11" customFormat="1">
      <c r="B278" s="209"/>
      <c r="C278" s="210"/>
      <c r="D278" s="206" t="s">
        <v>147</v>
      </c>
      <c r="E278" s="211" t="s">
        <v>34</v>
      </c>
      <c r="F278" s="212" t="s">
        <v>550</v>
      </c>
      <c r="G278" s="210"/>
      <c r="H278" s="213">
        <v>0.95499999999999996</v>
      </c>
      <c r="I278" s="214"/>
      <c r="J278" s="210"/>
      <c r="K278" s="210"/>
      <c r="L278" s="215"/>
      <c r="M278" s="216"/>
      <c r="N278" s="217"/>
      <c r="O278" s="217"/>
      <c r="P278" s="217"/>
      <c r="Q278" s="217"/>
      <c r="R278" s="217"/>
      <c r="S278" s="217"/>
      <c r="T278" s="218"/>
      <c r="AT278" s="219" t="s">
        <v>147</v>
      </c>
      <c r="AU278" s="219" t="s">
        <v>87</v>
      </c>
      <c r="AV278" s="11" t="s">
        <v>87</v>
      </c>
      <c r="AW278" s="11" t="s">
        <v>40</v>
      </c>
      <c r="AX278" s="11" t="s">
        <v>77</v>
      </c>
      <c r="AY278" s="219" t="s">
        <v>136</v>
      </c>
    </row>
    <row r="279" spans="2:65" s="13" customFormat="1">
      <c r="B279" s="231"/>
      <c r="C279" s="232"/>
      <c r="D279" s="206" t="s">
        <v>147</v>
      </c>
      <c r="E279" s="233" t="s">
        <v>34</v>
      </c>
      <c r="F279" s="234" t="s">
        <v>415</v>
      </c>
      <c r="G279" s="232"/>
      <c r="H279" s="233" t="s">
        <v>34</v>
      </c>
      <c r="I279" s="235"/>
      <c r="J279" s="232"/>
      <c r="K279" s="232"/>
      <c r="L279" s="236"/>
      <c r="M279" s="237"/>
      <c r="N279" s="238"/>
      <c r="O279" s="238"/>
      <c r="P279" s="238"/>
      <c r="Q279" s="238"/>
      <c r="R279" s="238"/>
      <c r="S279" s="238"/>
      <c r="T279" s="239"/>
      <c r="AT279" s="240" t="s">
        <v>147</v>
      </c>
      <c r="AU279" s="240" t="s">
        <v>87</v>
      </c>
      <c r="AV279" s="13" t="s">
        <v>85</v>
      </c>
      <c r="AW279" s="13" t="s">
        <v>40</v>
      </c>
      <c r="AX279" s="13" t="s">
        <v>77</v>
      </c>
      <c r="AY279" s="240" t="s">
        <v>136</v>
      </c>
    </row>
    <row r="280" spans="2:65" s="11" customFormat="1">
      <c r="B280" s="209"/>
      <c r="C280" s="210"/>
      <c r="D280" s="206" t="s">
        <v>147</v>
      </c>
      <c r="E280" s="211" t="s">
        <v>34</v>
      </c>
      <c r="F280" s="212" t="s">
        <v>551</v>
      </c>
      <c r="G280" s="210"/>
      <c r="H280" s="213">
        <v>6.3330000000000002</v>
      </c>
      <c r="I280" s="214"/>
      <c r="J280" s="210"/>
      <c r="K280" s="210"/>
      <c r="L280" s="215"/>
      <c r="M280" s="216"/>
      <c r="N280" s="217"/>
      <c r="O280" s="217"/>
      <c r="P280" s="217"/>
      <c r="Q280" s="217"/>
      <c r="R280" s="217"/>
      <c r="S280" s="217"/>
      <c r="T280" s="218"/>
      <c r="AT280" s="219" t="s">
        <v>147</v>
      </c>
      <c r="AU280" s="219" t="s">
        <v>87</v>
      </c>
      <c r="AV280" s="11" t="s">
        <v>87</v>
      </c>
      <c r="AW280" s="11" t="s">
        <v>40</v>
      </c>
      <c r="AX280" s="11" t="s">
        <v>77</v>
      </c>
      <c r="AY280" s="219" t="s">
        <v>136</v>
      </c>
    </row>
    <row r="281" spans="2:65" s="11" customFormat="1">
      <c r="B281" s="209"/>
      <c r="C281" s="210"/>
      <c r="D281" s="206" t="s">
        <v>147</v>
      </c>
      <c r="E281" s="211" t="s">
        <v>34</v>
      </c>
      <c r="F281" s="212" t="s">
        <v>552</v>
      </c>
      <c r="G281" s="210"/>
      <c r="H281" s="213">
        <v>6.532</v>
      </c>
      <c r="I281" s="214"/>
      <c r="J281" s="210"/>
      <c r="K281" s="210"/>
      <c r="L281" s="215"/>
      <c r="M281" s="216"/>
      <c r="N281" s="217"/>
      <c r="O281" s="217"/>
      <c r="P281" s="217"/>
      <c r="Q281" s="217"/>
      <c r="R281" s="217"/>
      <c r="S281" s="217"/>
      <c r="T281" s="218"/>
      <c r="AT281" s="219" t="s">
        <v>147</v>
      </c>
      <c r="AU281" s="219" t="s">
        <v>87</v>
      </c>
      <c r="AV281" s="11" t="s">
        <v>87</v>
      </c>
      <c r="AW281" s="11" t="s">
        <v>40</v>
      </c>
      <c r="AX281" s="11" t="s">
        <v>77</v>
      </c>
      <c r="AY281" s="219" t="s">
        <v>136</v>
      </c>
    </row>
    <row r="282" spans="2:65" s="11" customFormat="1">
      <c r="B282" s="209"/>
      <c r="C282" s="210"/>
      <c r="D282" s="206" t="s">
        <v>147</v>
      </c>
      <c r="E282" s="211" t="s">
        <v>34</v>
      </c>
      <c r="F282" s="212" t="s">
        <v>553</v>
      </c>
      <c r="G282" s="210"/>
      <c r="H282" s="213">
        <v>2.161</v>
      </c>
      <c r="I282" s="214"/>
      <c r="J282" s="210"/>
      <c r="K282" s="210"/>
      <c r="L282" s="215"/>
      <c r="M282" s="216"/>
      <c r="N282" s="217"/>
      <c r="O282" s="217"/>
      <c r="P282" s="217"/>
      <c r="Q282" s="217"/>
      <c r="R282" s="217"/>
      <c r="S282" s="217"/>
      <c r="T282" s="218"/>
      <c r="AT282" s="219" t="s">
        <v>147</v>
      </c>
      <c r="AU282" s="219" t="s">
        <v>87</v>
      </c>
      <c r="AV282" s="11" t="s">
        <v>87</v>
      </c>
      <c r="AW282" s="11" t="s">
        <v>40</v>
      </c>
      <c r="AX282" s="11" t="s">
        <v>77</v>
      </c>
      <c r="AY282" s="219" t="s">
        <v>136</v>
      </c>
    </row>
    <row r="283" spans="2:65" s="11" customFormat="1">
      <c r="B283" s="209"/>
      <c r="C283" s="210"/>
      <c r="D283" s="206" t="s">
        <v>147</v>
      </c>
      <c r="E283" s="211" t="s">
        <v>34</v>
      </c>
      <c r="F283" s="212" t="s">
        <v>521</v>
      </c>
      <c r="G283" s="210"/>
      <c r="H283" s="213">
        <v>14.801</v>
      </c>
      <c r="I283" s="214"/>
      <c r="J283" s="210"/>
      <c r="K283" s="210"/>
      <c r="L283" s="215"/>
      <c r="M283" s="216"/>
      <c r="N283" s="217"/>
      <c r="O283" s="217"/>
      <c r="P283" s="217"/>
      <c r="Q283" s="217"/>
      <c r="R283" s="217"/>
      <c r="S283" s="217"/>
      <c r="T283" s="218"/>
      <c r="AT283" s="219" t="s">
        <v>147</v>
      </c>
      <c r="AU283" s="219" t="s">
        <v>87</v>
      </c>
      <c r="AV283" s="11" t="s">
        <v>87</v>
      </c>
      <c r="AW283" s="11" t="s">
        <v>40</v>
      </c>
      <c r="AX283" s="11" t="s">
        <v>77</v>
      </c>
      <c r="AY283" s="219" t="s">
        <v>136</v>
      </c>
    </row>
    <row r="284" spans="2:65" s="11" customFormat="1">
      <c r="B284" s="209"/>
      <c r="C284" s="210"/>
      <c r="D284" s="206" t="s">
        <v>147</v>
      </c>
      <c r="E284" s="211" t="s">
        <v>34</v>
      </c>
      <c r="F284" s="212" t="s">
        <v>522</v>
      </c>
      <c r="G284" s="210"/>
      <c r="H284" s="213">
        <v>6.1769999999999996</v>
      </c>
      <c r="I284" s="214"/>
      <c r="J284" s="210"/>
      <c r="K284" s="210"/>
      <c r="L284" s="215"/>
      <c r="M284" s="216"/>
      <c r="N284" s="217"/>
      <c r="O284" s="217"/>
      <c r="P284" s="217"/>
      <c r="Q284" s="217"/>
      <c r="R284" s="217"/>
      <c r="S284" s="217"/>
      <c r="T284" s="218"/>
      <c r="AT284" s="219" t="s">
        <v>147</v>
      </c>
      <c r="AU284" s="219" t="s">
        <v>87</v>
      </c>
      <c r="AV284" s="11" t="s">
        <v>87</v>
      </c>
      <c r="AW284" s="11" t="s">
        <v>40</v>
      </c>
      <c r="AX284" s="11" t="s">
        <v>77</v>
      </c>
      <c r="AY284" s="219" t="s">
        <v>136</v>
      </c>
    </row>
    <row r="285" spans="2:65" s="11" customFormat="1">
      <c r="B285" s="209"/>
      <c r="C285" s="210"/>
      <c r="D285" s="206" t="s">
        <v>147</v>
      </c>
      <c r="E285" s="211" t="s">
        <v>34</v>
      </c>
      <c r="F285" s="212" t="s">
        <v>523</v>
      </c>
      <c r="G285" s="210"/>
      <c r="H285" s="213">
        <v>2.161</v>
      </c>
      <c r="I285" s="214"/>
      <c r="J285" s="210"/>
      <c r="K285" s="210"/>
      <c r="L285" s="215"/>
      <c r="M285" s="216"/>
      <c r="N285" s="217"/>
      <c r="O285" s="217"/>
      <c r="P285" s="217"/>
      <c r="Q285" s="217"/>
      <c r="R285" s="217"/>
      <c r="S285" s="217"/>
      <c r="T285" s="218"/>
      <c r="AT285" s="219" t="s">
        <v>147</v>
      </c>
      <c r="AU285" s="219" t="s">
        <v>87</v>
      </c>
      <c r="AV285" s="11" t="s">
        <v>87</v>
      </c>
      <c r="AW285" s="11" t="s">
        <v>40</v>
      </c>
      <c r="AX285" s="11" t="s">
        <v>77</v>
      </c>
      <c r="AY285" s="219" t="s">
        <v>136</v>
      </c>
    </row>
    <row r="286" spans="2:65" s="12" customFormat="1">
      <c r="B286" s="220"/>
      <c r="C286" s="221"/>
      <c r="D286" s="206" t="s">
        <v>147</v>
      </c>
      <c r="E286" s="222" t="s">
        <v>34</v>
      </c>
      <c r="F286" s="223" t="s">
        <v>149</v>
      </c>
      <c r="G286" s="221"/>
      <c r="H286" s="224">
        <v>46.978999999999999</v>
      </c>
      <c r="I286" s="225"/>
      <c r="J286" s="221"/>
      <c r="K286" s="221"/>
      <c r="L286" s="226"/>
      <c r="M286" s="227"/>
      <c r="N286" s="228"/>
      <c r="O286" s="228"/>
      <c r="P286" s="228"/>
      <c r="Q286" s="228"/>
      <c r="R286" s="228"/>
      <c r="S286" s="228"/>
      <c r="T286" s="229"/>
      <c r="AT286" s="230" t="s">
        <v>147</v>
      </c>
      <c r="AU286" s="230" t="s">
        <v>87</v>
      </c>
      <c r="AV286" s="12" t="s">
        <v>143</v>
      </c>
      <c r="AW286" s="12" t="s">
        <v>40</v>
      </c>
      <c r="AX286" s="12" t="s">
        <v>85</v>
      </c>
      <c r="AY286" s="230" t="s">
        <v>136</v>
      </c>
    </row>
    <row r="287" spans="2:65" s="1" customFormat="1" ht="16.5" customHeight="1">
      <c r="B287" s="42"/>
      <c r="C287" s="241" t="s">
        <v>262</v>
      </c>
      <c r="D287" s="241" t="s">
        <v>271</v>
      </c>
      <c r="E287" s="242" t="s">
        <v>554</v>
      </c>
      <c r="F287" s="243" t="s">
        <v>555</v>
      </c>
      <c r="G287" s="244" t="s">
        <v>351</v>
      </c>
      <c r="H287" s="245">
        <v>47.68</v>
      </c>
      <c r="I287" s="246">
        <v>368</v>
      </c>
      <c r="J287" s="247">
        <f>ROUND(I287*H287,2)</f>
        <v>17546.240000000002</v>
      </c>
      <c r="K287" s="243" t="s">
        <v>286</v>
      </c>
      <c r="L287" s="248"/>
      <c r="M287" s="249" t="s">
        <v>34</v>
      </c>
      <c r="N287" s="250" t="s">
        <v>48</v>
      </c>
      <c r="O287" s="43"/>
      <c r="P287" s="203">
        <f>O287*H287</f>
        <v>0</v>
      </c>
      <c r="Q287" s="203">
        <v>1</v>
      </c>
      <c r="R287" s="203">
        <f>Q287*H287</f>
        <v>47.68</v>
      </c>
      <c r="S287" s="203">
        <v>0</v>
      </c>
      <c r="T287" s="204">
        <f>S287*H287</f>
        <v>0</v>
      </c>
      <c r="AR287" s="24" t="s">
        <v>183</v>
      </c>
      <c r="AT287" s="24" t="s">
        <v>271</v>
      </c>
      <c r="AU287" s="24" t="s">
        <v>87</v>
      </c>
      <c r="AY287" s="24" t="s">
        <v>136</v>
      </c>
      <c r="BE287" s="205">
        <f>IF(N287="základní",J287,0)</f>
        <v>17546.240000000002</v>
      </c>
      <c r="BF287" s="205">
        <f>IF(N287="snížená",J287,0)</f>
        <v>0</v>
      </c>
      <c r="BG287" s="205">
        <f>IF(N287="zákl. přenesená",J287,0)</f>
        <v>0</v>
      </c>
      <c r="BH287" s="205">
        <f>IF(N287="sníž. přenesená",J287,0)</f>
        <v>0</v>
      </c>
      <c r="BI287" s="205">
        <f>IF(N287="nulová",J287,0)</f>
        <v>0</v>
      </c>
      <c r="BJ287" s="24" t="s">
        <v>85</v>
      </c>
      <c r="BK287" s="205">
        <f>ROUND(I287*H287,2)</f>
        <v>17546.240000000002</v>
      </c>
      <c r="BL287" s="24" t="s">
        <v>143</v>
      </c>
      <c r="BM287" s="24" t="s">
        <v>556</v>
      </c>
    </row>
    <row r="288" spans="2:65" s="13" customFormat="1">
      <c r="B288" s="231"/>
      <c r="C288" s="232"/>
      <c r="D288" s="206" t="s">
        <v>147</v>
      </c>
      <c r="E288" s="233" t="s">
        <v>34</v>
      </c>
      <c r="F288" s="234" t="s">
        <v>547</v>
      </c>
      <c r="G288" s="232"/>
      <c r="H288" s="233" t="s">
        <v>34</v>
      </c>
      <c r="I288" s="235"/>
      <c r="J288" s="232"/>
      <c r="K288" s="232"/>
      <c r="L288" s="236"/>
      <c r="M288" s="237"/>
      <c r="N288" s="238"/>
      <c r="O288" s="238"/>
      <c r="P288" s="238"/>
      <c r="Q288" s="238"/>
      <c r="R288" s="238"/>
      <c r="S288" s="238"/>
      <c r="T288" s="239"/>
      <c r="AT288" s="240" t="s">
        <v>147</v>
      </c>
      <c r="AU288" s="240" t="s">
        <v>87</v>
      </c>
      <c r="AV288" s="13" t="s">
        <v>85</v>
      </c>
      <c r="AW288" s="13" t="s">
        <v>40</v>
      </c>
      <c r="AX288" s="13" t="s">
        <v>77</v>
      </c>
      <c r="AY288" s="240" t="s">
        <v>136</v>
      </c>
    </row>
    <row r="289" spans="2:65" s="11" customFormat="1">
      <c r="B289" s="209"/>
      <c r="C289" s="210"/>
      <c r="D289" s="206" t="s">
        <v>147</v>
      </c>
      <c r="E289" s="211" t="s">
        <v>34</v>
      </c>
      <c r="F289" s="212" t="s">
        <v>548</v>
      </c>
      <c r="G289" s="210"/>
      <c r="H289" s="213">
        <v>5.6959999999999997</v>
      </c>
      <c r="I289" s="214"/>
      <c r="J289" s="210"/>
      <c r="K289" s="210"/>
      <c r="L289" s="215"/>
      <c r="M289" s="216"/>
      <c r="N289" s="217"/>
      <c r="O289" s="217"/>
      <c r="P289" s="217"/>
      <c r="Q289" s="217"/>
      <c r="R289" s="217"/>
      <c r="S289" s="217"/>
      <c r="T289" s="218"/>
      <c r="AT289" s="219" t="s">
        <v>147</v>
      </c>
      <c r="AU289" s="219" t="s">
        <v>87</v>
      </c>
      <c r="AV289" s="11" t="s">
        <v>87</v>
      </c>
      <c r="AW289" s="11" t="s">
        <v>40</v>
      </c>
      <c r="AX289" s="11" t="s">
        <v>77</v>
      </c>
      <c r="AY289" s="219" t="s">
        <v>136</v>
      </c>
    </row>
    <row r="290" spans="2:65" s="11" customFormat="1">
      <c r="B290" s="209"/>
      <c r="C290" s="210"/>
      <c r="D290" s="206" t="s">
        <v>147</v>
      </c>
      <c r="E290" s="211" t="s">
        <v>34</v>
      </c>
      <c r="F290" s="212" t="s">
        <v>549</v>
      </c>
      <c r="G290" s="210"/>
      <c r="H290" s="213">
        <v>2.1629999999999998</v>
      </c>
      <c r="I290" s="214"/>
      <c r="J290" s="210"/>
      <c r="K290" s="210"/>
      <c r="L290" s="215"/>
      <c r="M290" s="216"/>
      <c r="N290" s="217"/>
      <c r="O290" s="217"/>
      <c r="P290" s="217"/>
      <c r="Q290" s="217"/>
      <c r="R290" s="217"/>
      <c r="S290" s="217"/>
      <c r="T290" s="218"/>
      <c r="AT290" s="219" t="s">
        <v>147</v>
      </c>
      <c r="AU290" s="219" t="s">
        <v>87</v>
      </c>
      <c r="AV290" s="11" t="s">
        <v>87</v>
      </c>
      <c r="AW290" s="11" t="s">
        <v>40</v>
      </c>
      <c r="AX290" s="11" t="s">
        <v>77</v>
      </c>
      <c r="AY290" s="219" t="s">
        <v>136</v>
      </c>
    </row>
    <row r="291" spans="2:65" s="11" customFormat="1">
      <c r="B291" s="209"/>
      <c r="C291" s="210"/>
      <c r="D291" s="206" t="s">
        <v>147</v>
      </c>
      <c r="E291" s="211" t="s">
        <v>34</v>
      </c>
      <c r="F291" s="212" t="s">
        <v>550</v>
      </c>
      <c r="G291" s="210"/>
      <c r="H291" s="213">
        <v>0.95499999999999996</v>
      </c>
      <c r="I291" s="214"/>
      <c r="J291" s="210"/>
      <c r="K291" s="210"/>
      <c r="L291" s="215"/>
      <c r="M291" s="216"/>
      <c r="N291" s="217"/>
      <c r="O291" s="217"/>
      <c r="P291" s="217"/>
      <c r="Q291" s="217"/>
      <c r="R291" s="217"/>
      <c r="S291" s="217"/>
      <c r="T291" s="218"/>
      <c r="AT291" s="219" t="s">
        <v>147</v>
      </c>
      <c r="AU291" s="219" t="s">
        <v>87</v>
      </c>
      <c r="AV291" s="11" t="s">
        <v>87</v>
      </c>
      <c r="AW291" s="11" t="s">
        <v>40</v>
      </c>
      <c r="AX291" s="11" t="s">
        <v>77</v>
      </c>
      <c r="AY291" s="219" t="s">
        <v>136</v>
      </c>
    </row>
    <row r="292" spans="2:65" s="13" customFormat="1">
      <c r="B292" s="231"/>
      <c r="C292" s="232"/>
      <c r="D292" s="206" t="s">
        <v>147</v>
      </c>
      <c r="E292" s="233" t="s">
        <v>34</v>
      </c>
      <c r="F292" s="234" t="s">
        <v>415</v>
      </c>
      <c r="G292" s="232"/>
      <c r="H292" s="233" t="s">
        <v>34</v>
      </c>
      <c r="I292" s="235"/>
      <c r="J292" s="232"/>
      <c r="K292" s="232"/>
      <c r="L292" s="236"/>
      <c r="M292" s="237"/>
      <c r="N292" s="238"/>
      <c r="O292" s="238"/>
      <c r="P292" s="238"/>
      <c r="Q292" s="238"/>
      <c r="R292" s="238"/>
      <c r="S292" s="238"/>
      <c r="T292" s="239"/>
      <c r="AT292" s="240" t="s">
        <v>147</v>
      </c>
      <c r="AU292" s="240" t="s">
        <v>87</v>
      </c>
      <c r="AV292" s="13" t="s">
        <v>85</v>
      </c>
      <c r="AW292" s="13" t="s">
        <v>40</v>
      </c>
      <c r="AX292" s="13" t="s">
        <v>77</v>
      </c>
      <c r="AY292" s="240" t="s">
        <v>136</v>
      </c>
    </row>
    <row r="293" spans="2:65" s="11" customFormat="1">
      <c r="B293" s="209"/>
      <c r="C293" s="210"/>
      <c r="D293" s="206" t="s">
        <v>147</v>
      </c>
      <c r="E293" s="211" t="s">
        <v>34</v>
      </c>
      <c r="F293" s="212" t="s">
        <v>551</v>
      </c>
      <c r="G293" s="210"/>
      <c r="H293" s="213">
        <v>6.3330000000000002</v>
      </c>
      <c r="I293" s="214"/>
      <c r="J293" s="210"/>
      <c r="K293" s="210"/>
      <c r="L293" s="215"/>
      <c r="M293" s="216"/>
      <c r="N293" s="217"/>
      <c r="O293" s="217"/>
      <c r="P293" s="217"/>
      <c r="Q293" s="217"/>
      <c r="R293" s="217"/>
      <c r="S293" s="217"/>
      <c r="T293" s="218"/>
      <c r="AT293" s="219" t="s">
        <v>147</v>
      </c>
      <c r="AU293" s="219" t="s">
        <v>87</v>
      </c>
      <c r="AV293" s="11" t="s">
        <v>87</v>
      </c>
      <c r="AW293" s="11" t="s">
        <v>40</v>
      </c>
      <c r="AX293" s="11" t="s">
        <v>77</v>
      </c>
      <c r="AY293" s="219" t="s">
        <v>136</v>
      </c>
    </row>
    <row r="294" spans="2:65" s="11" customFormat="1">
      <c r="B294" s="209"/>
      <c r="C294" s="210"/>
      <c r="D294" s="206" t="s">
        <v>147</v>
      </c>
      <c r="E294" s="211" t="s">
        <v>34</v>
      </c>
      <c r="F294" s="212" t="s">
        <v>552</v>
      </c>
      <c r="G294" s="210"/>
      <c r="H294" s="213">
        <v>6.532</v>
      </c>
      <c r="I294" s="214"/>
      <c r="J294" s="210"/>
      <c r="K294" s="210"/>
      <c r="L294" s="215"/>
      <c r="M294" s="216"/>
      <c r="N294" s="217"/>
      <c r="O294" s="217"/>
      <c r="P294" s="217"/>
      <c r="Q294" s="217"/>
      <c r="R294" s="217"/>
      <c r="S294" s="217"/>
      <c r="T294" s="218"/>
      <c r="AT294" s="219" t="s">
        <v>147</v>
      </c>
      <c r="AU294" s="219" t="s">
        <v>87</v>
      </c>
      <c r="AV294" s="11" t="s">
        <v>87</v>
      </c>
      <c r="AW294" s="11" t="s">
        <v>40</v>
      </c>
      <c r="AX294" s="11" t="s">
        <v>77</v>
      </c>
      <c r="AY294" s="219" t="s">
        <v>136</v>
      </c>
    </row>
    <row r="295" spans="2:65" s="11" customFormat="1">
      <c r="B295" s="209"/>
      <c r="C295" s="210"/>
      <c r="D295" s="206" t="s">
        <v>147</v>
      </c>
      <c r="E295" s="211" t="s">
        <v>34</v>
      </c>
      <c r="F295" s="212" t="s">
        <v>553</v>
      </c>
      <c r="G295" s="210"/>
      <c r="H295" s="213">
        <v>2.161</v>
      </c>
      <c r="I295" s="214"/>
      <c r="J295" s="210"/>
      <c r="K295" s="210"/>
      <c r="L295" s="215"/>
      <c r="M295" s="216"/>
      <c r="N295" s="217"/>
      <c r="O295" s="217"/>
      <c r="P295" s="217"/>
      <c r="Q295" s="217"/>
      <c r="R295" s="217"/>
      <c r="S295" s="217"/>
      <c r="T295" s="218"/>
      <c r="AT295" s="219" t="s">
        <v>147</v>
      </c>
      <c r="AU295" s="219" t="s">
        <v>87</v>
      </c>
      <c r="AV295" s="11" t="s">
        <v>87</v>
      </c>
      <c r="AW295" s="11" t="s">
        <v>40</v>
      </c>
      <c r="AX295" s="11" t="s">
        <v>77</v>
      </c>
      <c r="AY295" s="219" t="s">
        <v>136</v>
      </c>
    </row>
    <row r="296" spans="2:65" s="12" customFormat="1">
      <c r="B296" s="220"/>
      <c r="C296" s="221"/>
      <c r="D296" s="206" t="s">
        <v>147</v>
      </c>
      <c r="E296" s="222" t="s">
        <v>34</v>
      </c>
      <c r="F296" s="223" t="s">
        <v>149</v>
      </c>
      <c r="G296" s="221"/>
      <c r="H296" s="224">
        <v>23.84</v>
      </c>
      <c r="I296" s="225"/>
      <c r="J296" s="221"/>
      <c r="K296" s="221"/>
      <c r="L296" s="226"/>
      <c r="M296" s="227"/>
      <c r="N296" s="228"/>
      <c r="O296" s="228"/>
      <c r="P296" s="228"/>
      <c r="Q296" s="228"/>
      <c r="R296" s="228"/>
      <c r="S296" s="228"/>
      <c r="T296" s="229"/>
      <c r="AT296" s="230" t="s">
        <v>147</v>
      </c>
      <c r="AU296" s="230" t="s">
        <v>87</v>
      </c>
      <c r="AV296" s="12" t="s">
        <v>143</v>
      </c>
      <c r="AW296" s="12" t="s">
        <v>40</v>
      </c>
      <c r="AX296" s="12" t="s">
        <v>85</v>
      </c>
      <c r="AY296" s="230" t="s">
        <v>136</v>
      </c>
    </row>
    <row r="297" spans="2:65" s="11" customFormat="1">
      <c r="B297" s="209"/>
      <c r="C297" s="210"/>
      <c r="D297" s="206" t="s">
        <v>147</v>
      </c>
      <c r="E297" s="210"/>
      <c r="F297" s="212" t="s">
        <v>557</v>
      </c>
      <c r="G297" s="210"/>
      <c r="H297" s="213">
        <v>47.68</v>
      </c>
      <c r="I297" s="214"/>
      <c r="J297" s="210"/>
      <c r="K297" s="210"/>
      <c r="L297" s="215"/>
      <c r="M297" s="216"/>
      <c r="N297" s="217"/>
      <c r="O297" s="217"/>
      <c r="P297" s="217"/>
      <c r="Q297" s="217"/>
      <c r="R297" s="217"/>
      <c r="S297" s="217"/>
      <c r="T297" s="218"/>
      <c r="AT297" s="219" t="s">
        <v>147</v>
      </c>
      <c r="AU297" s="219" t="s">
        <v>87</v>
      </c>
      <c r="AV297" s="11" t="s">
        <v>87</v>
      </c>
      <c r="AW297" s="11" t="s">
        <v>6</v>
      </c>
      <c r="AX297" s="11" t="s">
        <v>85</v>
      </c>
      <c r="AY297" s="219" t="s">
        <v>136</v>
      </c>
    </row>
    <row r="298" spans="2:65" s="1" customFormat="1" ht="25.5" customHeight="1">
      <c r="B298" s="42"/>
      <c r="C298" s="194" t="s">
        <v>270</v>
      </c>
      <c r="D298" s="194" t="s">
        <v>138</v>
      </c>
      <c r="E298" s="195" t="s">
        <v>558</v>
      </c>
      <c r="F298" s="196" t="s">
        <v>559</v>
      </c>
      <c r="G298" s="197" t="s">
        <v>141</v>
      </c>
      <c r="H298" s="198">
        <v>645.14099999999996</v>
      </c>
      <c r="I298" s="199">
        <v>9.67</v>
      </c>
      <c r="J298" s="200">
        <f>ROUND(I298*H298,2)</f>
        <v>6238.51</v>
      </c>
      <c r="K298" s="196" t="s">
        <v>142</v>
      </c>
      <c r="L298" s="62"/>
      <c r="M298" s="201" t="s">
        <v>34</v>
      </c>
      <c r="N298" s="202" t="s">
        <v>48</v>
      </c>
      <c r="O298" s="43"/>
      <c r="P298" s="203">
        <f>O298*H298</f>
        <v>0</v>
      </c>
      <c r="Q298" s="203">
        <v>0</v>
      </c>
      <c r="R298" s="203">
        <f>Q298*H298</f>
        <v>0</v>
      </c>
      <c r="S298" s="203">
        <v>0</v>
      </c>
      <c r="T298" s="204">
        <f>S298*H298</f>
        <v>0</v>
      </c>
      <c r="AR298" s="24" t="s">
        <v>143</v>
      </c>
      <c r="AT298" s="24" t="s">
        <v>138</v>
      </c>
      <c r="AU298" s="24" t="s">
        <v>87</v>
      </c>
      <c r="AY298" s="24" t="s">
        <v>136</v>
      </c>
      <c r="BE298" s="205">
        <f>IF(N298="základní",J298,0)</f>
        <v>6238.51</v>
      </c>
      <c r="BF298" s="205">
        <f>IF(N298="snížená",J298,0)</f>
        <v>0</v>
      </c>
      <c r="BG298" s="205">
        <f>IF(N298="zákl. přenesená",J298,0)</f>
        <v>0</v>
      </c>
      <c r="BH298" s="205">
        <f>IF(N298="sníž. přenesená",J298,0)</f>
        <v>0</v>
      </c>
      <c r="BI298" s="205">
        <f>IF(N298="nulová",J298,0)</f>
        <v>0</v>
      </c>
      <c r="BJ298" s="24" t="s">
        <v>85</v>
      </c>
      <c r="BK298" s="205">
        <f>ROUND(I298*H298,2)</f>
        <v>6238.51</v>
      </c>
      <c r="BL298" s="24" t="s">
        <v>143</v>
      </c>
      <c r="BM298" s="24" t="s">
        <v>560</v>
      </c>
    </row>
    <row r="299" spans="2:65" s="1" customFormat="1" ht="162">
      <c r="B299" s="42"/>
      <c r="C299" s="64"/>
      <c r="D299" s="206" t="s">
        <v>145</v>
      </c>
      <c r="E299" s="64"/>
      <c r="F299" s="207" t="s">
        <v>561</v>
      </c>
      <c r="G299" s="64"/>
      <c r="H299" s="64"/>
      <c r="I299" s="165"/>
      <c r="J299" s="64"/>
      <c r="K299" s="64"/>
      <c r="L299" s="62"/>
      <c r="M299" s="208"/>
      <c r="N299" s="43"/>
      <c r="O299" s="43"/>
      <c r="P299" s="43"/>
      <c r="Q299" s="43"/>
      <c r="R299" s="43"/>
      <c r="S299" s="43"/>
      <c r="T299" s="79"/>
      <c r="AT299" s="24" t="s">
        <v>145</v>
      </c>
      <c r="AU299" s="24" t="s">
        <v>87</v>
      </c>
    </row>
    <row r="300" spans="2:65" s="11" customFormat="1">
      <c r="B300" s="209"/>
      <c r="C300" s="210"/>
      <c r="D300" s="206" t="s">
        <v>147</v>
      </c>
      <c r="E300" s="211" t="s">
        <v>34</v>
      </c>
      <c r="F300" s="212" t="s">
        <v>562</v>
      </c>
      <c r="G300" s="210"/>
      <c r="H300" s="213">
        <v>645.14099999999996</v>
      </c>
      <c r="I300" s="214"/>
      <c r="J300" s="210"/>
      <c r="K300" s="210"/>
      <c r="L300" s="215"/>
      <c r="M300" s="216"/>
      <c r="N300" s="217"/>
      <c r="O300" s="217"/>
      <c r="P300" s="217"/>
      <c r="Q300" s="217"/>
      <c r="R300" s="217"/>
      <c r="S300" s="217"/>
      <c r="T300" s="218"/>
      <c r="AT300" s="219" t="s">
        <v>147</v>
      </c>
      <c r="AU300" s="219" t="s">
        <v>87</v>
      </c>
      <c r="AV300" s="11" t="s">
        <v>87</v>
      </c>
      <c r="AW300" s="11" t="s">
        <v>40</v>
      </c>
      <c r="AX300" s="11" t="s">
        <v>77</v>
      </c>
      <c r="AY300" s="219" t="s">
        <v>136</v>
      </c>
    </row>
    <row r="301" spans="2:65" s="12" customFormat="1">
      <c r="B301" s="220"/>
      <c r="C301" s="221"/>
      <c r="D301" s="206" t="s">
        <v>147</v>
      </c>
      <c r="E301" s="222" t="s">
        <v>34</v>
      </c>
      <c r="F301" s="223" t="s">
        <v>149</v>
      </c>
      <c r="G301" s="221"/>
      <c r="H301" s="224">
        <v>645.14099999999996</v>
      </c>
      <c r="I301" s="225"/>
      <c r="J301" s="221"/>
      <c r="K301" s="221"/>
      <c r="L301" s="226"/>
      <c r="M301" s="227"/>
      <c r="N301" s="228"/>
      <c r="O301" s="228"/>
      <c r="P301" s="228"/>
      <c r="Q301" s="228"/>
      <c r="R301" s="228"/>
      <c r="S301" s="228"/>
      <c r="T301" s="229"/>
      <c r="AT301" s="230" t="s">
        <v>147</v>
      </c>
      <c r="AU301" s="230" t="s">
        <v>87</v>
      </c>
      <c r="AV301" s="12" t="s">
        <v>143</v>
      </c>
      <c r="AW301" s="12" t="s">
        <v>40</v>
      </c>
      <c r="AX301" s="12" t="s">
        <v>85</v>
      </c>
      <c r="AY301" s="230" t="s">
        <v>136</v>
      </c>
    </row>
    <row r="302" spans="2:65" s="10" customFormat="1" ht="29.85" customHeight="1">
      <c r="B302" s="178"/>
      <c r="C302" s="179"/>
      <c r="D302" s="180" t="s">
        <v>76</v>
      </c>
      <c r="E302" s="192" t="s">
        <v>87</v>
      </c>
      <c r="F302" s="192" t="s">
        <v>319</v>
      </c>
      <c r="G302" s="179"/>
      <c r="H302" s="179"/>
      <c r="I302" s="182"/>
      <c r="J302" s="193">
        <f>BK302</f>
        <v>107435</v>
      </c>
      <c r="K302" s="179"/>
      <c r="L302" s="184"/>
      <c r="M302" s="185"/>
      <c r="N302" s="186"/>
      <c r="O302" s="186"/>
      <c r="P302" s="187">
        <f>SUM(P303:P381)</f>
        <v>0</v>
      </c>
      <c r="Q302" s="186"/>
      <c r="R302" s="187">
        <f>SUM(R303:R381)</f>
        <v>135.076443081196</v>
      </c>
      <c r="S302" s="186"/>
      <c r="T302" s="188">
        <f>SUM(T303:T381)</f>
        <v>0</v>
      </c>
      <c r="AR302" s="189" t="s">
        <v>85</v>
      </c>
      <c r="AT302" s="190" t="s">
        <v>76</v>
      </c>
      <c r="AU302" s="190" t="s">
        <v>85</v>
      </c>
      <c r="AY302" s="189" t="s">
        <v>136</v>
      </c>
      <c r="BK302" s="191">
        <f>SUM(BK303:BK381)</f>
        <v>107435</v>
      </c>
    </row>
    <row r="303" spans="2:65" s="1" customFormat="1" ht="25.5" customHeight="1">
      <c r="B303" s="42"/>
      <c r="C303" s="194" t="s">
        <v>277</v>
      </c>
      <c r="D303" s="194" t="s">
        <v>138</v>
      </c>
      <c r="E303" s="195" t="s">
        <v>563</v>
      </c>
      <c r="F303" s="196" t="s">
        <v>564</v>
      </c>
      <c r="G303" s="197" t="s">
        <v>203</v>
      </c>
      <c r="H303" s="198">
        <v>24.231999999999999</v>
      </c>
      <c r="I303" s="199">
        <v>896.16</v>
      </c>
      <c r="J303" s="200">
        <f>ROUND(I303*H303,2)</f>
        <v>21715.75</v>
      </c>
      <c r="K303" s="196" t="s">
        <v>142</v>
      </c>
      <c r="L303" s="62"/>
      <c r="M303" s="201" t="s">
        <v>34</v>
      </c>
      <c r="N303" s="202" t="s">
        <v>48</v>
      </c>
      <c r="O303" s="43"/>
      <c r="P303" s="203">
        <f>O303*H303</f>
        <v>0</v>
      </c>
      <c r="Q303" s="203">
        <v>1.665</v>
      </c>
      <c r="R303" s="203">
        <f>Q303*H303</f>
        <v>40.34628</v>
      </c>
      <c r="S303" s="203">
        <v>0</v>
      </c>
      <c r="T303" s="204">
        <f>S303*H303</f>
        <v>0</v>
      </c>
      <c r="AR303" s="24" t="s">
        <v>143</v>
      </c>
      <c r="AT303" s="24" t="s">
        <v>138</v>
      </c>
      <c r="AU303" s="24" t="s">
        <v>87</v>
      </c>
      <c r="AY303" s="24" t="s">
        <v>136</v>
      </c>
      <c r="BE303" s="205">
        <f>IF(N303="základní",J303,0)</f>
        <v>21715.75</v>
      </c>
      <c r="BF303" s="205">
        <f>IF(N303="snížená",J303,0)</f>
        <v>0</v>
      </c>
      <c r="BG303" s="205">
        <f>IF(N303="zákl. přenesená",J303,0)</f>
        <v>0</v>
      </c>
      <c r="BH303" s="205">
        <f>IF(N303="sníž. přenesená",J303,0)</f>
        <v>0</v>
      </c>
      <c r="BI303" s="205">
        <f>IF(N303="nulová",J303,0)</f>
        <v>0</v>
      </c>
      <c r="BJ303" s="24" t="s">
        <v>85</v>
      </c>
      <c r="BK303" s="205">
        <f>ROUND(I303*H303,2)</f>
        <v>21715.75</v>
      </c>
      <c r="BL303" s="24" t="s">
        <v>143</v>
      </c>
      <c r="BM303" s="24" t="s">
        <v>565</v>
      </c>
    </row>
    <row r="304" spans="2:65" s="1" customFormat="1" ht="81">
      <c r="B304" s="42"/>
      <c r="C304" s="64"/>
      <c r="D304" s="206" t="s">
        <v>145</v>
      </c>
      <c r="E304" s="64"/>
      <c r="F304" s="207" t="s">
        <v>566</v>
      </c>
      <c r="G304" s="64"/>
      <c r="H304" s="64"/>
      <c r="I304" s="165"/>
      <c r="J304" s="64"/>
      <c r="K304" s="64"/>
      <c r="L304" s="62"/>
      <c r="M304" s="208"/>
      <c r="N304" s="43"/>
      <c r="O304" s="43"/>
      <c r="P304" s="43"/>
      <c r="Q304" s="43"/>
      <c r="R304" s="43"/>
      <c r="S304" s="43"/>
      <c r="T304" s="79"/>
      <c r="AT304" s="24" t="s">
        <v>145</v>
      </c>
      <c r="AU304" s="24" t="s">
        <v>87</v>
      </c>
    </row>
    <row r="305" spans="2:51" s="13" customFormat="1">
      <c r="B305" s="231"/>
      <c r="C305" s="232"/>
      <c r="D305" s="206" t="s">
        <v>147</v>
      </c>
      <c r="E305" s="233" t="s">
        <v>34</v>
      </c>
      <c r="F305" s="234" t="s">
        <v>414</v>
      </c>
      <c r="G305" s="232"/>
      <c r="H305" s="233" t="s">
        <v>34</v>
      </c>
      <c r="I305" s="235"/>
      <c r="J305" s="232"/>
      <c r="K305" s="232"/>
      <c r="L305" s="236"/>
      <c r="M305" s="237"/>
      <c r="N305" s="238"/>
      <c r="O305" s="238"/>
      <c r="P305" s="238"/>
      <c r="Q305" s="238"/>
      <c r="R305" s="238"/>
      <c r="S305" s="238"/>
      <c r="T305" s="239"/>
      <c r="AT305" s="240" t="s">
        <v>147</v>
      </c>
      <c r="AU305" s="240" t="s">
        <v>87</v>
      </c>
      <c r="AV305" s="13" t="s">
        <v>85</v>
      </c>
      <c r="AW305" s="13" t="s">
        <v>40</v>
      </c>
      <c r="AX305" s="13" t="s">
        <v>77</v>
      </c>
      <c r="AY305" s="240" t="s">
        <v>136</v>
      </c>
    </row>
    <row r="306" spans="2:51" s="13" customFormat="1">
      <c r="B306" s="231"/>
      <c r="C306" s="232"/>
      <c r="D306" s="206" t="s">
        <v>147</v>
      </c>
      <c r="E306" s="233" t="s">
        <v>34</v>
      </c>
      <c r="F306" s="234" t="s">
        <v>419</v>
      </c>
      <c r="G306" s="232"/>
      <c r="H306" s="233" t="s">
        <v>34</v>
      </c>
      <c r="I306" s="235"/>
      <c r="J306" s="232"/>
      <c r="K306" s="232"/>
      <c r="L306" s="236"/>
      <c r="M306" s="237"/>
      <c r="N306" s="238"/>
      <c r="O306" s="238"/>
      <c r="P306" s="238"/>
      <c r="Q306" s="238"/>
      <c r="R306" s="238"/>
      <c r="S306" s="238"/>
      <c r="T306" s="239"/>
      <c r="AT306" s="240" t="s">
        <v>147</v>
      </c>
      <c r="AU306" s="240" t="s">
        <v>87</v>
      </c>
      <c r="AV306" s="13" t="s">
        <v>85</v>
      </c>
      <c r="AW306" s="13" t="s">
        <v>40</v>
      </c>
      <c r="AX306" s="13" t="s">
        <v>77</v>
      </c>
      <c r="AY306" s="240" t="s">
        <v>136</v>
      </c>
    </row>
    <row r="307" spans="2:51" s="11" customFormat="1">
      <c r="B307" s="209"/>
      <c r="C307" s="210"/>
      <c r="D307" s="206" t="s">
        <v>147</v>
      </c>
      <c r="E307" s="211" t="s">
        <v>34</v>
      </c>
      <c r="F307" s="212" t="s">
        <v>567</v>
      </c>
      <c r="G307" s="210"/>
      <c r="H307" s="213">
        <v>0.75900000000000001</v>
      </c>
      <c r="I307" s="214"/>
      <c r="J307" s="210"/>
      <c r="K307" s="210"/>
      <c r="L307" s="215"/>
      <c r="M307" s="216"/>
      <c r="N307" s="217"/>
      <c r="O307" s="217"/>
      <c r="P307" s="217"/>
      <c r="Q307" s="217"/>
      <c r="R307" s="217"/>
      <c r="S307" s="217"/>
      <c r="T307" s="218"/>
      <c r="AT307" s="219" t="s">
        <v>147</v>
      </c>
      <c r="AU307" s="219" t="s">
        <v>87</v>
      </c>
      <c r="AV307" s="11" t="s">
        <v>87</v>
      </c>
      <c r="AW307" s="11" t="s">
        <v>40</v>
      </c>
      <c r="AX307" s="11" t="s">
        <v>77</v>
      </c>
      <c r="AY307" s="219" t="s">
        <v>136</v>
      </c>
    </row>
    <row r="308" spans="2:51" s="11" customFormat="1">
      <c r="B308" s="209"/>
      <c r="C308" s="210"/>
      <c r="D308" s="206" t="s">
        <v>147</v>
      </c>
      <c r="E308" s="211" t="s">
        <v>34</v>
      </c>
      <c r="F308" s="212" t="s">
        <v>568</v>
      </c>
      <c r="G308" s="210"/>
      <c r="H308" s="213">
        <v>1.6020000000000001</v>
      </c>
      <c r="I308" s="214"/>
      <c r="J308" s="210"/>
      <c r="K308" s="210"/>
      <c r="L308" s="215"/>
      <c r="M308" s="216"/>
      <c r="N308" s="217"/>
      <c r="O308" s="217"/>
      <c r="P308" s="217"/>
      <c r="Q308" s="217"/>
      <c r="R308" s="217"/>
      <c r="S308" s="217"/>
      <c r="T308" s="218"/>
      <c r="AT308" s="219" t="s">
        <v>147</v>
      </c>
      <c r="AU308" s="219" t="s">
        <v>87</v>
      </c>
      <c r="AV308" s="11" t="s">
        <v>87</v>
      </c>
      <c r="AW308" s="11" t="s">
        <v>40</v>
      </c>
      <c r="AX308" s="11" t="s">
        <v>77</v>
      </c>
      <c r="AY308" s="219" t="s">
        <v>136</v>
      </c>
    </row>
    <row r="309" spans="2:51" s="11" customFormat="1">
      <c r="B309" s="209"/>
      <c r="C309" s="210"/>
      <c r="D309" s="206" t="s">
        <v>147</v>
      </c>
      <c r="E309" s="211" t="s">
        <v>34</v>
      </c>
      <c r="F309" s="212" t="s">
        <v>569</v>
      </c>
      <c r="G309" s="210"/>
      <c r="H309" s="213">
        <v>1.6990000000000001</v>
      </c>
      <c r="I309" s="214"/>
      <c r="J309" s="210"/>
      <c r="K309" s="210"/>
      <c r="L309" s="215"/>
      <c r="M309" s="216"/>
      <c r="N309" s="217"/>
      <c r="O309" s="217"/>
      <c r="P309" s="217"/>
      <c r="Q309" s="217"/>
      <c r="R309" s="217"/>
      <c r="S309" s="217"/>
      <c r="T309" s="218"/>
      <c r="AT309" s="219" t="s">
        <v>147</v>
      </c>
      <c r="AU309" s="219" t="s">
        <v>87</v>
      </c>
      <c r="AV309" s="11" t="s">
        <v>87</v>
      </c>
      <c r="AW309" s="11" t="s">
        <v>40</v>
      </c>
      <c r="AX309" s="11" t="s">
        <v>77</v>
      </c>
      <c r="AY309" s="219" t="s">
        <v>136</v>
      </c>
    </row>
    <row r="310" spans="2:51" s="11" customFormat="1">
      <c r="B310" s="209"/>
      <c r="C310" s="210"/>
      <c r="D310" s="206" t="s">
        <v>147</v>
      </c>
      <c r="E310" s="211" t="s">
        <v>34</v>
      </c>
      <c r="F310" s="212" t="s">
        <v>570</v>
      </c>
      <c r="G310" s="210"/>
      <c r="H310" s="213">
        <v>1.794</v>
      </c>
      <c r="I310" s="214"/>
      <c r="J310" s="210"/>
      <c r="K310" s="210"/>
      <c r="L310" s="215"/>
      <c r="M310" s="216"/>
      <c r="N310" s="217"/>
      <c r="O310" s="217"/>
      <c r="P310" s="217"/>
      <c r="Q310" s="217"/>
      <c r="R310" s="217"/>
      <c r="S310" s="217"/>
      <c r="T310" s="218"/>
      <c r="AT310" s="219" t="s">
        <v>147</v>
      </c>
      <c r="AU310" s="219" t="s">
        <v>87</v>
      </c>
      <c r="AV310" s="11" t="s">
        <v>87</v>
      </c>
      <c r="AW310" s="11" t="s">
        <v>40</v>
      </c>
      <c r="AX310" s="11" t="s">
        <v>77</v>
      </c>
      <c r="AY310" s="219" t="s">
        <v>136</v>
      </c>
    </row>
    <row r="311" spans="2:51" s="11" customFormat="1">
      <c r="B311" s="209"/>
      <c r="C311" s="210"/>
      <c r="D311" s="206" t="s">
        <v>147</v>
      </c>
      <c r="E311" s="211" t="s">
        <v>34</v>
      </c>
      <c r="F311" s="212" t="s">
        <v>571</v>
      </c>
      <c r="G311" s="210"/>
      <c r="H311" s="213">
        <v>1.891</v>
      </c>
      <c r="I311" s="214"/>
      <c r="J311" s="210"/>
      <c r="K311" s="210"/>
      <c r="L311" s="215"/>
      <c r="M311" s="216"/>
      <c r="N311" s="217"/>
      <c r="O311" s="217"/>
      <c r="P311" s="217"/>
      <c r="Q311" s="217"/>
      <c r="R311" s="217"/>
      <c r="S311" s="217"/>
      <c r="T311" s="218"/>
      <c r="AT311" s="219" t="s">
        <v>147</v>
      </c>
      <c r="AU311" s="219" t="s">
        <v>87</v>
      </c>
      <c r="AV311" s="11" t="s">
        <v>87</v>
      </c>
      <c r="AW311" s="11" t="s">
        <v>40</v>
      </c>
      <c r="AX311" s="11" t="s">
        <v>77</v>
      </c>
      <c r="AY311" s="219" t="s">
        <v>136</v>
      </c>
    </row>
    <row r="312" spans="2:51" s="11" customFormat="1">
      <c r="B312" s="209"/>
      <c r="C312" s="210"/>
      <c r="D312" s="206" t="s">
        <v>147</v>
      </c>
      <c r="E312" s="211" t="s">
        <v>34</v>
      </c>
      <c r="F312" s="212" t="s">
        <v>572</v>
      </c>
      <c r="G312" s="210"/>
      <c r="H312" s="213">
        <v>1.9890000000000001</v>
      </c>
      <c r="I312" s="214"/>
      <c r="J312" s="210"/>
      <c r="K312" s="210"/>
      <c r="L312" s="215"/>
      <c r="M312" s="216"/>
      <c r="N312" s="217"/>
      <c r="O312" s="217"/>
      <c r="P312" s="217"/>
      <c r="Q312" s="217"/>
      <c r="R312" s="217"/>
      <c r="S312" s="217"/>
      <c r="T312" s="218"/>
      <c r="AT312" s="219" t="s">
        <v>147</v>
      </c>
      <c r="AU312" s="219" t="s">
        <v>87</v>
      </c>
      <c r="AV312" s="11" t="s">
        <v>87</v>
      </c>
      <c r="AW312" s="11" t="s">
        <v>40</v>
      </c>
      <c r="AX312" s="11" t="s">
        <v>77</v>
      </c>
      <c r="AY312" s="219" t="s">
        <v>136</v>
      </c>
    </row>
    <row r="313" spans="2:51" s="11" customFormat="1">
      <c r="B313" s="209"/>
      <c r="C313" s="210"/>
      <c r="D313" s="206" t="s">
        <v>147</v>
      </c>
      <c r="E313" s="211" t="s">
        <v>34</v>
      </c>
      <c r="F313" s="212" t="s">
        <v>573</v>
      </c>
      <c r="G313" s="210"/>
      <c r="H313" s="213">
        <v>1.1080000000000001</v>
      </c>
      <c r="I313" s="214"/>
      <c r="J313" s="210"/>
      <c r="K313" s="210"/>
      <c r="L313" s="215"/>
      <c r="M313" s="216"/>
      <c r="N313" s="217"/>
      <c r="O313" s="217"/>
      <c r="P313" s="217"/>
      <c r="Q313" s="217"/>
      <c r="R313" s="217"/>
      <c r="S313" s="217"/>
      <c r="T313" s="218"/>
      <c r="AT313" s="219" t="s">
        <v>147</v>
      </c>
      <c r="AU313" s="219" t="s">
        <v>87</v>
      </c>
      <c r="AV313" s="11" t="s">
        <v>87</v>
      </c>
      <c r="AW313" s="11" t="s">
        <v>40</v>
      </c>
      <c r="AX313" s="11" t="s">
        <v>77</v>
      </c>
      <c r="AY313" s="219" t="s">
        <v>136</v>
      </c>
    </row>
    <row r="314" spans="2:51" s="11" customFormat="1">
      <c r="B314" s="209"/>
      <c r="C314" s="210"/>
      <c r="D314" s="206" t="s">
        <v>147</v>
      </c>
      <c r="E314" s="211" t="s">
        <v>34</v>
      </c>
      <c r="F314" s="212" t="s">
        <v>574</v>
      </c>
      <c r="G314" s="210"/>
      <c r="H314" s="213">
        <v>0.998</v>
      </c>
      <c r="I314" s="214"/>
      <c r="J314" s="210"/>
      <c r="K314" s="210"/>
      <c r="L314" s="215"/>
      <c r="M314" s="216"/>
      <c r="N314" s="217"/>
      <c r="O314" s="217"/>
      <c r="P314" s="217"/>
      <c r="Q314" s="217"/>
      <c r="R314" s="217"/>
      <c r="S314" s="217"/>
      <c r="T314" s="218"/>
      <c r="AT314" s="219" t="s">
        <v>147</v>
      </c>
      <c r="AU314" s="219" t="s">
        <v>87</v>
      </c>
      <c r="AV314" s="11" t="s">
        <v>87</v>
      </c>
      <c r="AW314" s="11" t="s">
        <v>40</v>
      </c>
      <c r="AX314" s="11" t="s">
        <v>77</v>
      </c>
      <c r="AY314" s="219" t="s">
        <v>136</v>
      </c>
    </row>
    <row r="315" spans="2:51" s="11" customFormat="1">
      <c r="B315" s="209"/>
      <c r="C315" s="210"/>
      <c r="D315" s="206" t="s">
        <v>147</v>
      </c>
      <c r="E315" s="211" t="s">
        <v>34</v>
      </c>
      <c r="F315" s="212" t="s">
        <v>575</v>
      </c>
      <c r="G315" s="210"/>
      <c r="H315" s="213">
        <v>1.8959999999999999</v>
      </c>
      <c r="I315" s="214"/>
      <c r="J315" s="210"/>
      <c r="K315" s="210"/>
      <c r="L315" s="215"/>
      <c r="M315" s="216"/>
      <c r="N315" s="217"/>
      <c r="O315" s="217"/>
      <c r="P315" s="217"/>
      <c r="Q315" s="217"/>
      <c r="R315" s="217"/>
      <c r="S315" s="217"/>
      <c r="T315" s="218"/>
      <c r="AT315" s="219" t="s">
        <v>147</v>
      </c>
      <c r="AU315" s="219" t="s">
        <v>87</v>
      </c>
      <c r="AV315" s="11" t="s">
        <v>87</v>
      </c>
      <c r="AW315" s="11" t="s">
        <v>40</v>
      </c>
      <c r="AX315" s="11" t="s">
        <v>77</v>
      </c>
      <c r="AY315" s="219" t="s">
        <v>136</v>
      </c>
    </row>
    <row r="316" spans="2:51" s="11" customFormat="1">
      <c r="B316" s="209"/>
      <c r="C316" s="210"/>
      <c r="D316" s="206" t="s">
        <v>147</v>
      </c>
      <c r="E316" s="211" t="s">
        <v>34</v>
      </c>
      <c r="F316" s="212" t="s">
        <v>576</v>
      </c>
      <c r="G316" s="210"/>
      <c r="H316" s="213">
        <v>1.8819999999999999</v>
      </c>
      <c r="I316" s="214"/>
      <c r="J316" s="210"/>
      <c r="K316" s="210"/>
      <c r="L316" s="215"/>
      <c r="M316" s="216"/>
      <c r="N316" s="217"/>
      <c r="O316" s="217"/>
      <c r="P316" s="217"/>
      <c r="Q316" s="217"/>
      <c r="R316" s="217"/>
      <c r="S316" s="217"/>
      <c r="T316" s="218"/>
      <c r="AT316" s="219" t="s">
        <v>147</v>
      </c>
      <c r="AU316" s="219" t="s">
        <v>87</v>
      </c>
      <c r="AV316" s="11" t="s">
        <v>87</v>
      </c>
      <c r="AW316" s="11" t="s">
        <v>40</v>
      </c>
      <c r="AX316" s="11" t="s">
        <v>77</v>
      </c>
      <c r="AY316" s="219" t="s">
        <v>136</v>
      </c>
    </row>
    <row r="317" spans="2:51" s="11" customFormat="1">
      <c r="B317" s="209"/>
      <c r="C317" s="210"/>
      <c r="D317" s="206" t="s">
        <v>147</v>
      </c>
      <c r="E317" s="211" t="s">
        <v>34</v>
      </c>
      <c r="F317" s="212" t="s">
        <v>577</v>
      </c>
      <c r="G317" s="210"/>
      <c r="H317" s="213">
        <v>1.7849999999999999</v>
      </c>
      <c r="I317" s="214"/>
      <c r="J317" s="210"/>
      <c r="K317" s="210"/>
      <c r="L317" s="215"/>
      <c r="M317" s="216"/>
      <c r="N317" s="217"/>
      <c r="O317" s="217"/>
      <c r="P317" s="217"/>
      <c r="Q317" s="217"/>
      <c r="R317" s="217"/>
      <c r="S317" s="217"/>
      <c r="T317" s="218"/>
      <c r="AT317" s="219" t="s">
        <v>147</v>
      </c>
      <c r="AU317" s="219" t="s">
        <v>87</v>
      </c>
      <c r="AV317" s="11" t="s">
        <v>87</v>
      </c>
      <c r="AW317" s="11" t="s">
        <v>40</v>
      </c>
      <c r="AX317" s="11" t="s">
        <v>77</v>
      </c>
      <c r="AY317" s="219" t="s">
        <v>136</v>
      </c>
    </row>
    <row r="318" spans="2:51" s="11" customFormat="1">
      <c r="B318" s="209"/>
      <c r="C318" s="210"/>
      <c r="D318" s="206" t="s">
        <v>147</v>
      </c>
      <c r="E318" s="211" t="s">
        <v>34</v>
      </c>
      <c r="F318" s="212" t="s">
        <v>578</v>
      </c>
      <c r="G318" s="210"/>
      <c r="H318" s="213">
        <v>1.639</v>
      </c>
      <c r="I318" s="214"/>
      <c r="J318" s="210"/>
      <c r="K318" s="210"/>
      <c r="L318" s="215"/>
      <c r="M318" s="216"/>
      <c r="N318" s="217"/>
      <c r="O318" s="217"/>
      <c r="P318" s="217"/>
      <c r="Q318" s="217"/>
      <c r="R318" s="217"/>
      <c r="S318" s="217"/>
      <c r="T318" s="218"/>
      <c r="AT318" s="219" t="s">
        <v>147</v>
      </c>
      <c r="AU318" s="219" t="s">
        <v>87</v>
      </c>
      <c r="AV318" s="11" t="s">
        <v>87</v>
      </c>
      <c r="AW318" s="11" t="s">
        <v>40</v>
      </c>
      <c r="AX318" s="11" t="s">
        <v>77</v>
      </c>
      <c r="AY318" s="219" t="s">
        <v>136</v>
      </c>
    </row>
    <row r="319" spans="2:51" s="11" customFormat="1">
      <c r="B319" s="209"/>
      <c r="C319" s="210"/>
      <c r="D319" s="206" t="s">
        <v>147</v>
      </c>
      <c r="E319" s="211" t="s">
        <v>34</v>
      </c>
      <c r="F319" s="212" t="s">
        <v>579</v>
      </c>
      <c r="G319" s="210"/>
      <c r="H319" s="213">
        <v>1.5940000000000001</v>
      </c>
      <c r="I319" s="214"/>
      <c r="J319" s="210"/>
      <c r="K319" s="210"/>
      <c r="L319" s="215"/>
      <c r="M319" s="216"/>
      <c r="N319" s="217"/>
      <c r="O319" s="217"/>
      <c r="P319" s="217"/>
      <c r="Q319" s="217"/>
      <c r="R319" s="217"/>
      <c r="S319" s="217"/>
      <c r="T319" s="218"/>
      <c r="AT319" s="219" t="s">
        <v>147</v>
      </c>
      <c r="AU319" s="219" t="s">
        <v>87</v>
      </c>
      <c r="AV319" s="11" t="s">
        <v>87</v>
      </c>
      <c r="AW319" s="11" t="s">
        <v>40</v>
      </c>
      <c r="AX319" s="11" t="s">
        <v>77</v>
      </c>
      <c r="AY319" s="219" t="s">
        <v>136</v>
      </c>
    </row>
    <row r="320" spans="2:51" s="11" customFormat="1">
      <c r="B320" s="209"/>
      <c r="C320" s="210"/>
      <c r="D320" s="206" t="s">
        <v>147</v>
      </c>
      <c r="E320" s="211" t="s">
        <v>34</v>
      </c>
      <c r="F320" s="212" t="s">
        <v>580</v>
      </c>
      <c r="G320" s="210"/>
      <c r="H320" s="213">
        <v>0.74199999999999999</v>
      </c>
      <c r="I320" s="214"/>
      <c r="J320" s="210"/>
      <c r="K320" s="210"/>
      <c r="L320" s="215"/>
      <c r="M320" s="216"/>
      <c r="N320" s="217"/>
      <c r="O320" s="217"/>
      <c r="P320" s="217"/>
      <c r="Q320" s="217"/>
      <c r="R320" s="217"/>
      <c r="S320" s="217"/>
      <c r="T320" s="218"/>
      <c r="AT320" s="219" t="s">
        <v>147</v>
      </c>
      <c r="AU320" s="219" t="s">
        <v>87</v>
      </c>
      <c r="AV320" s="11" t="s">
        <v>87</v>
      </c>
      <c r="AW320" s="11" t="s">
        <v>40</v>
      </c>
      <c r="AX320" s="11" t="s">
        <v>77</v>
      </c>
      <c r="AY320" s="219" t="s">
        <v>136</v>
      </c>
    </row>
    <row r="321" spans="2:65" s="11" customFormat="1">
      <c r="B321" s="209"/>
      <c r="C321" s="210"/>
      <c r="D321" s="206" t="s">
        <v>147</v>
      </c>
      <c r="E321" s="211" t="s">
        <v>34</v>
      </c>
      <c r="F321" s="212" t="s">
        <v>581</v>
      </c>
      <c r="G321" s="210"/>
      <c r="H321" s="213">
        <v>2.8540000000000001</v>
      </c>
      <c r="I321" s="214"/>
      <c r="J321" s="210"/>
      <c r="K321" s="210"/>
      <c r="L321" s="215"/>
      <c r="M321" s="216"/>
      <c r="N321" s="217"/>
      <c r="O321" s="217"/>
      <c r="P321" s="217"/>
      <c r="Q321" s="217"/>
      <c r="R321" s="217"/>
      <c r="S321" s="217"/>
      <c r="T321" s="218"/>
      <c r="AT321" s="219" t="s">
        <v>147</v>
      </c>
      <c r="AU321" s="219" t="s">
        <v>87</v>
      </c>
      <c r="AV321" s="11" t="s">
        <v>87</v>
      </c>
      <c r="AW321" s="11" t="s">
        <v>40</v>
      </c>
      <c r="AX321" s="11" t="s">
        <v>77</v>
      </c>
      <c r="AY321" s="219" t="s">
        <v>136</v>
      </c>
    </row>
    <row r="322" spans="2:65" s="12" customFormat="1">
      <c r="B322" s="220"/>
      <c r="C322" s="221"/>
      <c r="D322" s="206" t="s">
        <v>147</v>
      </c>
      <c r="E322" s="222" t="s">
        <v>34</v>
      </c>
      <c r="F322" s="223" t="s">
        <v>149</v>
      </c>
      <c r="G322" s="221"/>
      <c r="H322" s="224">
        <v>24.231999999999999</v>
      </c>
      <c r="I322" s="225"/>
      <c r="J322" s="221"/>
      <c r="K322" s="221"/>
      <c r="L322" s="226"/>
      <c r="M322" s="227"/>
      <c r="N322" s="228"/>
      <c r="O322" s="228"/>
      <c r="P322" s="228"/>
      <c r="Q322" s="228"/>
      <c r="R322" s="228"/>
      <c r="S322" s="228"/>
      <c r="T322" s="229"/>
      <c r="AT322" s="230" t="s">
        <v>147</v>
      </c>
      <c r="AU322" s="230" t="s">
        <v>87</v>
      </c>
      <c r="AV322" s="12" t="s">
        <v>143</v>
      </c>
      <c r="AW322" s="12" t="s">
        <v>40</v>
      </c>
      <c r="AX322" s="12" t="s">
        <v>85</v>
      </c>
      <c r="AY322" s="230" t="s">
        <v>136</v>
      </c>
    </row>
    <row r="323" spans="2:65" s="1" customFormat="1" ht="38.25" customHeight="1">
      <c r="B323" s="42"/>
      <c r="C323" s="194" t="s">
        <v>282</v>
      </c>
      <c r="D323" s="194" t="s">
        <v>138</v>
      </c>
      <c r="E323" s="195" t="s">
        <v>582</v>
      </c>
      <c r="F323" s="196" t="s">
        <v>583</v>
      </c>
      <c r="G323" s="197" t="s">
        <v>191</v>
      </c>
      <c r="H323" s="198">
        <v>176.035</v>
      </c>
      <c r="I323" s="199">
        <v>170</v>
      </c>
      <c r="J323" s="200">
        <f>ROUND(I323*H323,2)</f>
        <v>29925.95</v>
      </c>
      <c r="K323" s="196" t="s">
        <v>142</v>
      </c>
      <c r="L323" s="62"/>
      <c r="M323" s="201" t="s">
        <v>34</v>
      </c>
      <c r="N323" s="202" t="s">
        <v>48</v>
      </c>
      <c r="O323" s="43"/>
      <c r="P323" s="203">
        <f>O323*H323</f>
        <v>0</v>
      </c>
      <c r="Q323" s="203">
        <v>0.22656960000000001</v>
      </c>
      <c r="R323" s="203">
        <f>Q323*H323</f>
        <v>39.884179535999998</v>
      </c>
      <c r="S323" s="203">
        <v>0</v>
      </c>
      <c r="T323" s="204">
        <f>S323*H323</f>
        <v>0</v>
      </c>
      <c r="AR323" s="24" t="s">
        <v>143</v>
      </c>
      <c r="AT323" s="24" t="s">
        <v>138</v>
      </c>
      <c r="AU323" s="24" t="s">
        <v>87</v>
      </c>
      <c r="AY323" s="24" t="s">
        <v>136</v>
      </c>
      <c r="BE323" s="205">
        <f>IF(N323="základní",J323,0)</f>
        <v>29925.95</v>
      </c>
      <c r="BF323" s="205">
        <f>IF(N323="snížená",J323,0)</f>
        <v>0</v>
      </c>
      <c r="BG323" s="205">
        <f>IF(N323="zákl. přenesená",J323,0)</f>
        <v>0</v>
      </c>
      <c r="BH323" s="205">
        <f>IF(N323="sníž. přenesená",J323,0)</f>
        <v>0</v>
      </c>
      <c r="BI323" s="205">
        <f>IF(N323="nulová",J323,0)</f>
        <v>0</v>
      </c>
      <c r="BJ323" s="24" t="s">
        <v>85</v>
      </c>
      <c r="BK323" s="205">
        <f>ROUND(I323*H323,2)</f>
        <v>29925.95</v>
      </c>
      <c r="BL323" s="24" t="s">
        <v>143</v>
      </c>
      <c r="BM323" s="24" t="s">
        <v>584</v>
      </c>
    </row>
    <row r="324" spans="2:65" s="1" customFormat="1" ht="27">
      <c r="B324" s="42"/>
      <c r="C324" s="64"/>
      <c r="D324" s="206" t="s">
        <v>585</v>
      </c>
      <c r="E324" s="64"/>
      <c r="F324" s="207" t="s">
        <v>586</v>
      </c>
      <c r="G324" s="64"/>
      <c r="H324" s="64"/>
      <c r="I324" s="165"/>
      <c r="J324" s="64"/>
      <c r="K324" s="64"/>
      <c r="L324" s="62"/>
      <c r="M324" s="208"/>
      <c r="N324" s="43"/>
      <c r="O324" s="43"/>
      <c r="P324" s="43"/>
      <c r="Q324" s="43"/>
      <c r="R324" s="43"/>
      <c r="S324" s="43"/>
      <c r="T324" s="79"/>
      <c r="AT324" s="24" t="s">
        <v>585</v>
      </c>
      <c r="AU324" s="24" t="s">
        <v>87</v>
      </c>
    </row>
    <row r="325" spans="2:65" s="11" customFormat="1">
      <c r="B325" s="209"/>
      <c r="C325" s="210"/>
      <c r="D325" s="206" t="s">
        <v>147</v>
      </c>
      <c r="E325" s="211" t="s">
        <v>34</v>
      </c>
      <c r="F325" s="212" t="s">
        <v>587</v>
      </c>
      <c r="G325" s="210"/>
      <c r="H325" s="213">
        <v>176.035</v>
      </c>
      <c r="I325" s="214"/>
      <c r="J325" s="210"/>
      <c r="K325" s="210"/>
      <c r="L325" s="215"/>
      <c r="M325" s="216"/>
      <c r="N325" s="217"/>
      <c r="O325" s="217"/>
      <c r="P325" s="217"/>
      <c r="Q325" s="217"/>
      <c r="R325" s="217"/>
      <c r="S325" s="217"/>
      <c r="T325" s="218"/>
      <c r="AT325" s="219" t="s">
        <v>147</v>
      </c>
      <c r="AU325" s="219" t="s">
        <v>87</v>
      </c>
      <c r="AV325" s="11" t="s">
        <v>87</v>
      </c>
      <c r="AW325" s="11" t="s">
        <v>40</v>
      </c>
      <c r="AX325" s="11" t="s">
        <v>77</v>
      </c>
      <c r="AY325" s="219" t="s">
        <v>136</v>
      </c>
    </row>
    <row r="326" spans="2:65" s="13" customFormat="1">
      <c r="B326" s="231"/>
      <c r="C326" s="232"/>
      <c r="D326" s="206" t="s">
        <v>147</v>
      </c>
      <c r="E326" s="233" t="s">
        <v>34</v>
      </c>
      <c r="F326" s="234" t="s">
        <v>588</v>
      </c>
      <c r="G326" s="232"/>
      <c r="H326" s="233" t="s">
        <v>34</v>
      </c>
      <c r="I326" s="235"/>
      <c r="J326" s="232"/>
      <c r="K326" s="232"/>
      <c r="L326" s="236"/>
      <c r="M326" s="237"/>
      <c r="N326" s="238"/>
      <c r="O326" s="238"/>
      <c r="P326" s="238"/>
      <c r="Q326" s="238"/>
      <c r="R326" s="238"/>
      <c r="S326" s="238"/>
      <c r="T326" s="239"/>
      <c r="AT326" s="240" t="s">
        <v>147</v>
      </c>
      <c r="AU326" s="240" t="s">
        <v>87</v>
      </c>
      <c r="AV326" s="13" t="s">
        <v>85</v>
      </c>
      <c r="AW326" s="13" t="s">
        <v>40</v>
      </c>
      <c r="AX326" s="13" t="s">
        <v>77</v>
      </c>
      <c r="AY326" s="240" t="s">
        <v>136</v>
      </c>
    </row>
    <row r="327" spans="2:65" s="12" customFormat="1">
      <c r="B327" s="220"/>
      <c r="C327" s="221"/>
      <c r="D327" s="206" t="s">
        <v>147</v>
      </c>
      <c r="E327" s="222" t="s">
        <v>34</v>
      </c>
      <c r="F327" s="223" t="s">
        <v>149</v>
      </c>
      <c r="G327" s="221"/>
      <c r="H327" s="224">
        <v>176.035</v>
      </c>
      <c r="I327" s="225"/>
      <c r="J327" s="221"/>
      <c r="K327" s="221"/>
      <c r="L327" s="226"/>
      <c r="M327" s="227"/>
      <c r="N327" s="228"/>
      <c r="O327" s="228"/>
      <c r="P327" s="228"/>
      <c r="Q327" s="228"/>
      <c r="R327" s="228"/>
      <c r="S327" s="228"/>
      <c r="T327" s="229"/>
      <c r="AT327" s="230" t="s">
        <v>147</v>
      </c>
      <c r="AU327" s="230" t="s">
        <v>87</v>
      </c>
      <c r="AV327" s="12" t="s">
        <v>143</v>
      </c>
      <c r="AW327" s="12" t="s">
        <v>40</v>
      </c>
      <c r="AX327" s="12" t="s">
        <v>85</v>
      </c>
      <c r="AY327" s="230" t="s">
        <v>136</v>
      </c>
    </row>
    <row r="328" spans="2:65" s="1" customFormat="1" ht="38.25" customHeight="1">
      <c r="B328" s="42"/>
      <c r="C328" s="194" t="s">
        <v>289</v>
      </c>
      <c r="D328" s="194" t="s">
        <v>138</v>
      </c>
      <c r="E328" s="195" t="s">
        <v>589</v>
      </c>
      <c r="F328" s="196" t="s">
        <v>590</v>
      </c>
      <c r="G328" s="197" t="s">
        <v>191</v>
      </c>
      <c r="H328" s="198">
        <v>37.795999999999999</v>
      </c>
      <c r="I328" s="199">
        <v>188</v>
      </c>
      <c r="J328" s="200">
        <f>ROUND(I328*H328,2)</f>
        <v>7105.65</v>
      </c>
      <c r="K328" s="196" t="s">
        <v>142</v>
      </c>
      <c r="L328" s="62"/>
      <c r="M328" s="201" t="s">
        <v>34</v>
      </c>
      <c r="N328" s="202" t="s">
        <v>48</v>
      </c>
      <c r="O328" s="43"/>
      <c r="P328" s="203">
        <f>O328*H328</f>
        <v>0</v>
      </c>
      <c r="Q328" s="203">
        <v>0.2305828</v>
      </c>
      <c r="R328" s="203">
        <f>Q328*H328</f>
        <v>8.7151075087999992</v>
      </c>
      <c r="S328" s="203">
        <v>0</v>
      </c>
      <c r="T328" s="204">
        <f>S328*H328</f>
        <v>0</v>
      </c>
      <c r="AR328" s="24" t="s">
        <v>143</v>
      </c>
      <c r="AT328" s="24" t="s">
        <v>138</v>
      </c>
      <c r="AU328" s="24" t="s">
        <v>87</v>
      </c>
      <c r="AY328" s="24" t="s">
        <v>136</v>
      </c>
      <c r="BE328" s="205">
        <f>IF(N328="základní",J328,0)</f>
        <v>7105.65</v>
      </c>
      <c r="BF328" s="205">
        <f>IF(N328="snížená",J328,0)</f>
        <v>0</v>
      </c>
      <c r="BG328" s="205">
        <f>IF(N328="zákl. přenesená",J328,0)</f>
        <v>0</v>
      </c>
      <c r="BH328" s="205">
        <f>IF(N328="sníž. přenesená",J328,0)</f>
        <v>0</v>
      </c>
      <c r="BI328" s="205">
        <f>IF(N328="nulová",J328,0)</f>
        <v>0</v>
      </c>
      <c r="BJ328" s="24" t="s">
        <v>85</v>
      </c>
      <c r="BK328" s="205">
        <f>ROUND(I328*H328,2)</f>
        <v>7105.65</v>
      </c>
      <c r="BL328" s="24" t="s">
        <v>143</v>
      </c>
      <c r="BM328" s="24" t="s">
        <v>591</v>
      </c>
    </row>
    <row r="329" spans="2:65" s="11" customFormat="1">
      <c r="B329" s="209"/>
      <c r="C329" s="210"/>
      <c r="D329" s="206" t="s">
        <v>147</v>
      </c>
      <c r="E329" s="211" t="s">
        <v>34</v>
      </c>
      <c r="F329" s="212" t="s">
        <v>592</v>
      </c>
      <c r="G329" s="210"/>
      <c r="H329" s="213">
        <v>37.795999999999999</v>
      </c>
      <c r="I329" s="214"/>
      <c r="J329" s="210"/>
      <c r="K329" s="210"/>
      <c r="L329" s="215"/>
      <c r="M329" s="216"/>
      <c r="N329" s="217"/>
      <c r="O329" s="217"/>
      <c r="P329" s="217"/>
      <c r="Q329" s="217"/>
      <c r="R329" s="217"/>
      <c r="S329" s="217"/>
      <c r="T329" s="218"/>
      <c r="AT329" s="219" t="s">
        <v>147</v>
      </c>
      <c r="AU329" s="219" t="s">
        <v>87</v>
      </c>
      <c r="AV329" s="11" t="s">
        <v>87</v>
      </c>
      <c r="AW329" s="11" t="s">
        <v>40</v>
      </c>
      <c r="AX329" s="11" t="s">
        <v>77</v>
      </c>
      <c r="AY329" s="219" t="s">
        <v>136</v>
      </c>
    </row>
    <row r="330" spans="2:65" s="13" customFormat="1">
      <c r="B330" s="231"/>
      <c r="C330" s="232"/>
      <c r="D330" s="206" t="s">
        <v>147</v>
      </c>
      <c r="E330" s="233" t="s">
        <v>34</v>
      </c>
      <c r="F330" s="234" t="s">
        <v>588</v>
      </c>
      <c r="G330" s="232"/>
      <c r="H330" s="233" t="s">
        <v>34</v>
      </c>
      <c r="I330" s="235"/>
      <c r="J330" s="232"/>
      <c r="K330" s="232"/>
      <c r="L330" s="236"/>
      <c r="M330" s="237"/>
      <c r="N330" s="238"/>
      <c r="O330" s="238"/>
      <c r="P330" s="238"/>
      <c r="Q330" s="238"/>
      <c r="R330" s="238"/>
      <c r="S330" s="238"/>
      <c r="T330" s="239"/>
      <c r="AT330" s="240" t="s">
        <v>147</v>
      </c>
      <c r="AU330" s="240" t="s">
        <v>87</v>
      </c>
      <c r="AV330" s="13" t="s">
        <v>85</v>
      </c>
      <c r="AW330" s="13" t="s">
        <v>40</v>
      </c>
      <c r="AX330" s="13" t="s">
        <v>77</v>
      </c>
      <c r="AY330" s="240" t="s">
        <v>136</v>
      </c>
    </row>
    <row r="331" spans="2:65" s="12" customFormat="1">
      <c r="B331" s="220"/>
      <c r="C331" s="221"/>
      <c r="D331" s="206" t="s">
        <v>147</v>
      </c>
      <c r="E331" s="222" t="s">
        <v>34</v>
      </c>
      <c r="F331" s="223" t="s">
        <v>149</v>
      </c>
      <c r="G331" s="221"/>
      <c r="H331" s="224">
        <v>37.795999999999999</v>
      </c>
      <c r="I331" s="225"/>
      <c r="J331" s="221"/>
      <c r="K331" s="221"/>
      <c r="L331" s="226"/>
      <c r="M331" s="227"/>
      <c r="N331" s="228"/>
      <c r="O331" s="228"/>
      <c r="P331" s="228"/>
      <c r="Q331" s="228"/>
      <c r="R331" s="228"/>
      <c r="S331" s="228"/>
      <c r="T331" s="229"/>
      <c r="AT331" s="230" t="s">
        <v>147</v>
      </c>
      <c r="AU331" s="230" t="s">
        <v>87</v>
      </c>
      <c r="AV331" s="12" t="s">
        <v>143</v>
      </c>
      <c r="AW331" s="12" t="s">
        <v>40</v>
      </c>
      <c r="AX331" s="12" t="s">
        <v>85</v>
      </c>
      <c r="AY331" s="230" t="s">
        <v>136</v>
      </c>
    </row>
    <row r="332" spans="2:65" s="1" customFormat="1" ht="38.25" customHeight="1">
      <c r="B332" s="42"/>
      <c r="C332" s="194" t="s">
        <v>295</v>
      </c>
      <c r="D332" s="194" t="s">
        <v>138</v>
      </c>
      <c r="E332" s="195" t="s">
        <v>593</v>
      </c>
      <c r="F332" s="196" t="s">
        <v>594</v>
      </c>
      <c r="G332" s="197" t="s">
        <v>141</v>
      </c>
      <c r="H332" s="198">
        <v>645.14099999999996</v>
      </c>
      <c r="I332" s="199">
        <v>5.67</v>
      </c>
      <c r="J332" s="200">
        <f>ROUND(I332*H332,2)</f>
        <v>3657.95</v>
      </c>
      <c r="K332" s="196" t="s">
        <v>142</v>
      </c>
      <c r="L332" s="62"/>
      <c r="M332" s="201" t="s">
        <v>34</v>
      </c>
      <c r="N332" s="202" t="s">
        <v>48</v>
      </c>
      <c r="O332" s="43"/>
      <c r="P332" s="203">
        <f>O332*H332</f>
        <v>0</v>
      </c>
      <c r="Q332" s="203">
        <v>0</v>
      </c>
      <c r="R332" s="203">
        <f>Q332*H332</f>
        <v>0</v>
      </c>
      <c r="S332" s="203">
        <v>0</v>
      </c>
      <c r="T332" s="204">
        <f>S332*H332</f>
        <v>0</v>
      </c>
      <c r="AR332" s="24" t="s">
        <v>143</v>
      </c>
      <c r="AT332" s="24" t="s">
        <v>138</v>
      </c>
      <c r="AU332" s="24" t="s">
        <v>87</v>
      </c>
      <c r="AY332" s="24" t="s">
        <v>136</v>
      </c>
      <c r="BE332" s="205">
        <f>IF(N332="základní",J332,0)</f>
        <v>3657.95</v>
      </c>
      <c r="BF332" s="205">
        <f>IF(N332="snížená",J332,0)</f>
        <v>0</v>
      </c>
      <c r="BG332" s="205">
        <f>IF(N332="zákl. přenesená",J332,0)</f>
        <v>0</v>
      </c>
      <c r="BH332" s="205">
        <f>IF(N332="sníž. přenesená",J332,0)</f>
        <v>0</v>
      </c>
      <c r="BI332" s="205">
        <f>IF(N332="nulová",J332,0)</f>
        <v>0</v>
      </c>
      <c r="BJ332" s="24" t="s">
        <v>85</v>
      </c>
      <c r="BK332" s="205">
        <f>ROUND(I332*H332,2)</f>
        <v>3657.95</v>
      </c>
      <c r="BL332" s="24" t="s">
        <v>143</v>
      </c>
      <c r="BM332" s="24" t="s">
        <v>595</v>
      </c>
    </row>
    <row r="333" spans="2:65" s="1" customFormat="1" ht="67.5">
      <c r="B333" s="42"/>
      <c r="C333" s="64"/>
      <c r="D333" s="206" t="s">
        <v>145</v>
      </c>
      <c r="E333" s="64"/>
      <c r="F333" s="207" t="s">
        <v>596</v>
      </c>
      <c r="G333" s="64"/>
      <c r="H333" s="64"/>
      <c r="I333" s="165"/>
      <c r="J333" s="64"/>
      <c r="K333" s="64"/>
      <c r="L333" s="62"/>
      <c r="M333" s="208"/>
      <c r="N333" s="43"/>
      <c r="O333" s="43"/>
      <c r="P333" s="43"/>
      <c r="Q333" s="43"/>
      <c r="R333" s="43"/>
      <c r="S333" s="43"/>
      <c r="T333" s="79"/>
      <c r="AT333" s="24" t="s">
        <v>145</v>
      </c>
      <c r="AU333" s="24" t="s">
        <v>87</v>
      </c>
    </row>
    <row r="334" spans="2:65" s="11" customFormat="1">
      <c r="B334" s="209"/>
      <c r="C334" s="210"/>
      <c r="D334" s="206" t="s">
        <v>147</v>
      </c>
      <c r="E334" s="211" t="s">
        <v>34</v>
      </c>
      <c r="F334" s="212" t="s">
        <v>597</v>
      </c>
      <c r="G334" s="210"/>
      <c r="H334" s="213">
        <v>506</v>
      </c>
      <c r="I334" s="214"/>
      <c r="J334" s="210"/>
      <c r="K334" s="210"/>
      <c r="L334" s="215"/>
      <c r="M334" s="216"/>
      <c r="N334" s="217"/>
      <c r="O334" s="217"/>
      <c r="P334" s="217"/>
      <c r="Q334" s="217"/>
      <c r="R334" s="217"/>
      <c r="S334" s="217"/>
      <c r="T334" s="218"/>
      <c r="AT334" s="219" t="s">
        <v>147</v>
      </c>
      <c r="AU334" s="219" t="s">
        <v>87</v>
      </c>
      <c r="AV334" s="11" t="s">
        <v>87</v>
      </c>
      <c r="AW334" s="11" t="s">
        <v>40</v>
      </c>
      <c r="AX334" s="11" t="s">
        <v>77</v>
      </c>
      <c r="AY334" s="219" t="s">
        <v>136</v>
      </c>
    </row>
    <row r="335" spans="2:65" s="11" customFormat="1">
      <c r="B335" s="209"/>
      <c r="C335" s="210"/>
      <c r="D335" s="206" t="s">
        <v>147</v>
      </c>
      <c r="E335" s="211" t="s">
        <v>34</v>
      </c>
      <c r="F335" s="212" t="s">
        <v>598</v>
      </c>
      <c r="G335" s="210"/>
      <c r="H335" s="213">
        <v>61.9</v>
      </c>
      <c r="I335" s="214"/>
      <c r="J335" s="210"/>
      <c r="K335" s="210"/>
      <c r="L335" s="215"/>
      <c r="M335" s="216"/>
      <c r="N335" s="217"/>
      <c r="O335" s="217"/>
      <c r="P335" s="217"/>
      <c r="Q335" s="217"/>
      <c r="R335" s="217"/>
      <c r="S335" s="217"/>
      <c r="T335" s="218"/>
      <c r="AT335" s="219" t="s">
        <v>147</v>
      </c>
      <c r="AU335" s="219" t="s">
        <v>87</v>
      </c>
      <c r="AV335" s="11" t="s">
        <v>87</v>
      </c>
      <c r="AW335" s="11" t="s">
        <v>40</v>
      </c>
      <c r="AX335" s="11" t="s">
        <v>77</v>
      </c>
      <c r="AY335" s="219" t="s">
        <v>136</v>
      </c>
    </row>
    <row r="336" spans="2:65" s="13" customFormat="1">
      <c r="B336" s="231"/>
      <c r="C336" s="232"/>
      <c r="D336" s="206" t="s">
        <v>147</v>
      </c>
      <c r="E336" s="233" t="s">
        <v>34</v>
      </c>
      <c r="F336" s="234" t="s">
        <v>599</v>
      </c>
      <c r="G336" s="232"/>
      <c r="H336" s="233" t="s">
        <v>34</v>
      </c>
      <c r="I336" s="235"/>
      <c r="J336" s="232"/>
      <c r="K336" s="232"/>
      <c r="L336" s="236"/>
      <c r="M336" s="237"/>
      <c r="N336" s="238"/>
      <c r="O336" s="238"/>
      <c r="P336" s="238"/>
      <c r="Q336" s="238"/>
      <c r="R336" s="238"/>
      <c r="S336" s="238"/>
      <c r="T336" s="239"/>
      <c r="AT336" s="240" t="s">
        <v>147</v>
      </c>
      <c r="AU336" s="240" t="s">
        <v>87</v>
      </c>
      <c r="AV336" s="13" t="s">
        <v>85</v>
      </c>
      <c r="AW336" s="13" t="s">
        <v>40</v>
      </c>
      <c r="AX336" s="13" t="s">
        <v>77</v>
      </c>
      <c r="AY336" s="240" t="s">
        <v>136</v>
      </c>
    </row>
    <row r="337" spans="2:51" s="13" customFormat="1">
      <c r="B337" s="231"/>
      <c r="C337" s="232"/>
      <c r="D337" s="206" t="s">
        <v>147</v>
      </c>
      <c r="E337" s="233" t="s">
        <v>34</v>
      </c>
      <c r="F337" s="234" t="s">
        <v>600</v>
      </c>
      <c r="G337" s="232"/>
      <c r="H337" s="233" t="s">
        <v>34</v>
      </c>
      <c r="I337" s="235"/>
      <c r="J337" s="232"/>
      <c r="K337" s="232"/>
      <c r="L337" s="236"/>
      <c r="M337" s="237"/>
      <c r="N337" s="238"/>
      <c r="O337" s="238"/>
      <c r="P337" s="238"/>
      <c r="Q337" s="238"/>
      <c r="R337" s="238"/>
      <c r="S337" s="238"/>
      <c r="T337" s="239"/>
      <c r="AT337" s="240" t="s">
        <v>147</v>
      </c>
      <c r="AU337" s="240" t="s">
        <v>87</v>
      </c>
      <c r="AV337" s="13" t="s">
        <v>85</v>
      </c>
      <c r="AW337" s="13" t="s">
        <v>40</v>
      </c>
      <c r="AX337" s="13" t="s">
        <v>77</v>
      </c>
      <c r="AY337" s="240" t="s">
        <v>136</v>
      </c>
    </row>
    <row r="338" spans="2:51" s="11" customFormat="1">
      <c r="B338" s="209"/>
      <c r="C338" s="210"/>
      <c r="D338" s="206" t="s">
        <v>147</v>
      </c>
      <c r="E338" s="211" t="s">
        <v>34</v>
      </c>
      <c r="F338" s="212" t="s">
        <v>601</v>
      </c>
      <c r="G338" s="210"/>
      <c r="H338" s="213">
        <v>3.3660000000000001</v>
      </c>
      <c r="I338" s="214"/>
      <c r="J338" s="210"/>
      <c r="K338" s="210"/>
      <c r="L338" s="215"/>
      <c r="M338" s="216"/>
      <c r="N338" s="217"/>
      <c r="O338" s="217"/>
      <c r="P338" s="217"/>
      <c r="Q338" s="217"/>
      <c r="R338" s="217"/>
      <c r="S338" s="217"/>
      <c r="T338" s="218"/>
      <c r="AT338" s="219" t="s">
        <v>147</v>
      </c>
      <c r="AU338" s="219" t="s">
        <v>87</v>
      </c>
      <c r="AV338" s="11" t="s">
        <v>87</v>
      </c>
      <c r="AW338" s="11" t="s">
        <v>40</v>
      </c>
      <c r="AX338" s="11" t="s">
        <v>77</v>
      </c>
      <c r="AY338" s="219" t="s">
        <v>136</v>
      </c>
    </row>
    <row r="339" spans="2:51" s="11" customFormat="1">
      <c r="B339" s="209"/>
      <c r="C339" s="210"/>
      <c r="D339" s="206" t="s">
        <v>147</v>
      </c>
      <c r="E339" s="211" t="s">
        <v>34</v>
      </c>
      <c r="F339" s="212" t="s">
        <v>602</v>
      </c>
      <c r="G339" s="210"/>
      <c r="H339" s="213">
        <v>1.371</v>
      </c>
      <c r="I339" s="214"/>
      <c r="J339" s="210"/>
      <c r="K339" s="210"/>
      <c r="L339" s="215"/>
      <c r="M339" s="216"/>
      <c r="N339" s="217"/>
      <c r="O339" s="217"/>
      <c r="P339" s="217"/>
      <c r="Q339" s="217"/>
      <c r="R339" s="217"/>
      <c r="S339" s="217"/>
      <c r="T339" s="218"/>
      <c r="AT339" s="219" t="s">
        <v>147</v>
      </c>
      <c r="AU339" s="219" t="s">
        <v>87</v>
      </c>
      <c r="AV339" s="11" t="s">
        <v>87</v>
      </c>
      <c r="AW339" s="11" t="s">
        <v>40</v>
      </c>
      <c r="AX339" s="11" t="s">
        <v>77</v>
      </c>
      <c r="AY339" s="219" t="s">
        <v>136</v>
      </c>
    </row>
    <row r="340" spans="2:51" s="11" customFormat="1">
      <c r="B340" s="209"/>
      <c r="C340" s="210"/>
      <c r="D340" s="206" t="s">
        <v>147</v>
      </c>
      <c r="E340" s="211" t="s">
        <v>34</v>
      </c>
      <c r="F340" s="212" t="s">
        <v>603</v>
      </c>
      <c r="G340" s="210"/>
      <c r="H340" s="213">
        <v>1.0820000000000001</v>
      </c>
      <c r="I340" s="214"/>
      <c r="J340" s="210"/>
      <c r="K340" s="210"/>
      <c r="L340" s="215"/>
      <c r="M340" s="216"/>
      <c r="N340" s="217"/>
      <c r="O340" s="217"/>
      <c r="P340" s="217"/>
      <c r="Q340" s="217"/>
      <c r="R340" s="217"/>
      <c r="S340" s="217"/>
      <c r="T340" s="218"/>
      <c r="AT340" s="219" t="s">
        <v>147</v>
      </c>
      <c r="AU340" s="219" t="s">
        <v>87</v>
      </c>
      <c r="AV340" s="11" t="s">
        <v>87</v>
      </c>
      <c r="AW340" s="11" t="s">
        <v>40</v>
      </c>
      <c r="AX340" s="11" t="s">
        <v>77</v>
      </c>
      <c r="AY340" s="219" t="s">
        <v>136</v>
      </c>
    </row>
    <row r="341" spans="2:51" s="13" customFormat="1">
      <c r="B341" s="231"/>
      <c r="C341" s="232"/>
      <c r="D341" s="206" t="s">
        <v>147</v>
      </c>
      <c r="E341" s="233" t="s">
        <v>34</v>
      </c>
      <c r="F341" s="234" t="s">
        <v>604</v>
      </c>
      <c r="G341" s="232"/>
      <c r="H341" s="233" t="s">
        <v>34</v>
      </c>
      <c r="I341" s="235"/>
      <c r="J341" s="232"/>
      <c r="K341" s="232"/>
      <c r="L341" s="236"/>
      <c r="M341" s="237"/>
      <c r="N341" s="238"/>
      <c r="O341" s="238"/>
      <c r="P341" s="238"/>
      <c r="Q341" s="238"/>
      <c r="R341" s="238"/>
      <c r="S341" s="238"/>
      <c r="T341" s="239"/>
      <c r="AT341" s="240" t="s">
        <v>147</v>
      </c>
      <c r="AU341" s="240" t="s">
        <v>87</v>
      </c>
      <c r="AV341" s="13" t="s">
        <v>85</v>
      </c>
      <c r="AW341" s="13" t="s">
        <v>40</v>
      </c>
      <c r="AX341" s="13" t="s">
        <v>77</v>
      </c>
      <c r="AY341" s="240" t="s">
        <v>136</v>
      </c>
    </row>
    <row r="342" spans="2:51" s="11" customFormat="1">
      <c r="B342" s="209"/>
      <c r="C342" s="210"/>
      <c r="D342" s="206" t="s">
        <v>147</v>
      </c>
      <c r="E342" s="211" t="s">
        <v>34</v>
      </c>
      <c r="F342" s="212" t="s">
        <v>605</v>
      </c>
      <c r="G342" s="210"/>
      <c r="H342" s="213">
        <v>1.44</v>
      </c>
      <c r="I342" s="214"/>
      <c r="J342" s="210"/>
      <c r="K342" s="210"/>
      <c r="L342" s="215"/>
      <c r="M342" s="216"/>
      <c r="N342" s="217"/>
      <c r="O342" s="217"/>
      <c r="P342" s="217"/>
      <c r="Q342" s="217"/>
      <c r="R342" s="217"/>
      <c r="S342" s="217"/>
      <c r="T342" s="218"/>
      <c r="AT342" s="219" t="s">
        <v>147</v>
      </c>
      <c r="AU342" s="219" t="s">
        <v>87</v>
      </c>
      <c r="AV342" s="11" t="s">
        <v>87</v>
      </c>
      <c r="AW342" s="11" t="s">
        <v>40</v>
      </c>
      <c r="AX342" s="11" t="s">
        <v>77</v>
      </c>
      <c r="AY342" s="219" t="s">
        <v>136</v>
      </c>
    </row>
    <row r="343" spans="2:51" s="11" customFormat="1">
      <c r="B343" s="209"/>
      <c r="C343" s="210"/>
      <c r="D343" s="206" t="s">
        <v>147</v>
      </c>
      <c r="E343" s="211" t="s">
        <v>34</v>
      </c>
      <c r="F343" s="212" t="s">
        <v>606</v>
      </c>
      <c r="G343" s="210"/>
      <c r="H343" s="213">
        <v>0.16</v>
      </c>
      <c r="I343" s="214"/>
      <c r="J343" s="210"/>
      <c r="K343" s="210"/>
      <c r="L343" s="215"/>
      <c r="M343" s="216"/>
      <c r="N343" s="217"/>
      <c r="O343" s="217"/>
      <c r="P343" s="217"/>
      <c r="Q343" s="217"/>
      <c r="R343" s="217"/>
      <c r="S343" s="217"/>
      <c r="T343" s="218"/>
      <c r="AT343" s="219" t="s">
        <v>147</v>
      </c>
      <c r="AU343" s="219" t="s">
        <v>87</v>
      </c>
      <c r="AV343" s="11" t="s">
        <v>87</v>
      </c>
      <c r="AW343" s="11" t="s">
        <v>40</v>
      </c>
      <c r="AX343" s="11" t="s">
        <v>77</v>
      </c>
      <c r="AY343" s="219" t="s">
        <v>136</v>
      </c>
    </row>
    <row r="344" spans="2:51" s="11" customFormat="1">
      <c r="B344" s="209"/>
      <c r="C344" s="210"/>
      <c r="D344" s="206" t="s">
        <v>147</v>
      </c>
      <c r="E344" s="211" t="s">
        <v>34</v>
      </c>
      <c r="F344" s="212" t="s">
        <v>607</v>
      </c>
      <c r="G344" s="210"/>
      <c r="H344" s="213">
        <v>0.32</v>
      </c>
      <c r="I344" s="214"/>
      <c r="J344" s="210"/>
      <c r="K344" s="210"/>
      <c r="L344" s="215"/>
      <c r="M344" s="216"/>
      <c r="N344" s="217"/>
      <c r="O344" s="217"/>
      <c r="P344" s="217"/>
      <c r="Q344" s="217"/>
      <c r="R344" s="217"/>
      <c r="S344" s="217"/>
      <c r="T344" s="218"/>
      <c r="AT344" s="219" t="s">
        <v>147</v>
      </c>
      <c r="AU344" s="219" t="s">
        <v>87</v>
      </c>
      <c r="AV344" s="11" t="s">
        <v>87</v>
      </c>
      <c r="AW344" s="11" t="s">
        <v>40</v>
      </c>
      <c r="AX344" s="11" t="s">
        <v>77</v>
      </c>
      <c r="AY344" s="219" t="s">
        <v>136</v>
      </c>
    </row>
    <row r="345" spans="2:51" s="11" customFormat="1">
      <c r="B345" s="209"/>
      <c r="C345" s="210"/>
      <c r="D345" s="206" t="s">
        <v>147</v>
      </c>
      <c r="E345" s="211" t="s">
        <v>34</v>
      </c>
      <c r="F345" s="212" t="s">
        <v>606</v>
      </c>
      <c r="G345" s="210"/>
      <c r="H345" s="213">
        <v>0.16</v>
      </c>
      <c r="I345" s="214"/>
      <c r="J345" s="210"/>
      <c r="K345" s="210"/>
      <c r="L345" s="215"/>
      <c r="M345" s="216"/>
      <c r="N345" s="217"/>
      <c r="O345" s="217"/>
      <c r="P345" s="217"/>
      <c r="Q345" s="217"/>
      <c r="R345" s="217"/>
      <c r="S345" s="217"/>
      <c r="T345" s="218"/>
      <c r="AT345" s="219" t="s">
        <v>147</v>
      </c>
      <c r="AU345" s="219" t="s">
        <v>87</v>
      </c>
      <c r="AV345" s="11" t="s">
        <v>87</v>
      </c>
      <c r="AW345" s="11" t="s">
        <v>40</v>
      </c>
      <c r="AX345" s="11" t="s">
        <v>77</v>
      </c>
      <c r="AY345" s="219" t="s">
        <v>136</v>
      </c>
    </row>
    <row r="346" spans="2:51" s="11" customFormat="1">
      <c r="B346" s="209"/>
      <c r="C346" s="210"/>
      <c r="D346" s="206" t="s">
        <v>147</v>
      </c>
      <c r="E346" s="211" t="s">
        <v>34</v>
      </c>
      <c r="F346" s="212" t="s">
        <v>608</v>
      </c>
      <c r="G346" s="210"/>
      <c r="H346" s="213">
        <v>0.54</v>
      </c>
      <c r="I346" s="214"/>
      <c r="J346" s="210"/>
      <c r="K346" s="210"/>
      <c r="L346" s="215"/>
      <c r="M346" s="216"/>
      <c r="N346" s="217"/>
      <c r="O346" s="217"/>
      <c r="P346" s="217"/>
      <c r="Q346" s="217"/>
      <c r="R346" s="217"/>
      <c r="S346" s="217"/>
      <c r="T346" s="218"/>
      <c r="AT346" s="219" t="s">
        <v>147</v>
      </c>
      <c r="AU346" s="219" t="s">
        <v>87</v>
      </c>
      <c r="AV346" s="11" t="s">
        <v>87</v>
      </c>
      <c r="AW346" s="11" t="s">
        <v>40</v>
      </c>
      <c r="AX346" s="11" t="s">
        <v>77</v>
      </c>
      <c r="AY346" s="219" t="s">
        <v>136</v>
      </c>
    </row>
    <row r="347" spans="2:51" s="11" customFormat="1">
      <c r="B347" s="209"/>
      <c r="C347" s="210"/>
      <c r="D347" s="206" t="s">
        <v>147</v>
      </c>
      <c r="E347" s="211" t="s">
        <v>34</v>
      </c>
      <c r="F347" s="212" t="s">
        <v>609</v>
      </c>
      <c r="G347" s="210"/>
      <c r="H347" s="213">
        <v>0.32</v>
      </c>
      <c r="I347" s="214"/>
      <c r="J347" s="210"/>
      <c r="K347" s="210"/>
      <c r="L347" s="215"/>
      <c r="M347" s="216"/>
      <c r="N347" s="217"/>
      <c r="O347" s="217"/>
      <c r="P347" s="217"/>
      <c r="Q347" s="217"/>
      <c r="R347" s="217"/>
      <c r="S347" s="217"/>
      <c r="T347" s="218"/>
      <c r="AT347" s="219" t="s">
        <v>147</v>
      </c>
      <c r="AU347" s="219" t="s">
        <v>87</v>
      </c>
      <c r="AV347" s="11" t="s">
        <v>87</v>
      </c>
      <c r="AW347" s="11" t="s">
        <v>40</v>
      </c>
      <c r="AX347" s="11" t="s">
        <v>77</v>
      </c>
      <c r="AY347" s="219" t="s">
        <v>136</v>
      </c>
    </row>
    <row r="348" spans="2:51" s="13" customFormat="1">
      <c r="B348" s="231"/>
      <c r="C348" s="232"/>
      <c r="D348" s="206" t="s">
        <v>147</v>
      </c>
      <c r="E348" s="233" t="s">
        <v>34</v>
      </c>
      <c r="F348" s="234" t="s">
        <v>610</v>
      </c>
      <c r="G348" s="232"/>
      <c r="H348" s="233" t="s">
        <v>34</v>
      </c>
      <c r="I348" s="235"/>
      <c r="J348" s="232"/>
      <c r="K348" s="232"/>
      <c r="L348" s="236"/>
      <c r="M348" s="237"/>
      <c r="N348" s="238"/>
      <c r="O348" s="238"/>
      <c r="P348" s="238"/>
      <c r="Q348" s="238"/>
      <c r="R348" s="238"/>
      <c r="S348" s="238"/>
      <c r="T348" s="239"/>
      <c r="AT348" s="240" t="s">
        <v>147</v>
      </c>
      <c r="AU348" s="240" t="s">
        <v>87</v>
      </c>
      <c r="AV348" s="13" t="s">
        <v>85</v>
      </c>
      <c r="AW348" s="13" t="s">
        <v>40</v>
      </c>
      <c r="AX348" s="13" t="s">
        <v>77</v>
      </c>
      <c r="AY348" s="240" t="s">
        <v>136</v>
      </c>
    </row>
    <row r="349" spans="2:51" s="11" customFormat="1">
      <c r="B349" s="209"/>
      <c r="C349" s="210"/>
      <c r="D349" s="206" t="s">
        <v>147</v>
      </c>
      <c r="E349" s="211" t="s">
        <v>34</v>
      </c>
      <c r="F349" s="212" t="s">
        <v>468</v>
      </c>
      <c r="G349" s="210"/>
      <c r="H349" s="213">
        <v>0.94499999999999995</v>
      </c>
      <c r="I349" s="214"/>
      <c r="J349" s="210"/>
      <c r="K349" s="210"/>
      <c r="L349" s="215"/>
      <c r="M349" s="216"/>
      <c r="N349" s="217"/>
      <c r="O349" s="217"/>
      <c r="P349" s="217"/>
      <c r="Q349" s="217"/>
      <c r="R349" s="217"/>
      <c r="S349" s="217"/>
      <c r="T349" s="218"/>
      <c r="AT349" s="219" t="s">
        <v>147</v>
      </c>
      <c r="AU349" s="219" t="s">
        <v>87</v>
      </c>
      <c r="AV349" s="11" t="s">
        <v>87</v>
      </c>
      <c r="AW349" s="11" t="s">
        <v>40</v>
      </c>
      <c r="AX349" s="11" t="s">
        <v>77</v>
      </c>
      <c r="AY349" s="219" t="s">
        <v>136</v>
      </c>
    </row>
    <row r="350" spans="2:51" s="13" customFormat="1">
      <c r="B350" s="231"/>
      <c r="C350" s="232"/>
      <c r="D350" s="206" t="s">
        <v>147</v>
      </c>
      <c r="E350" s="233" t="s">
        <v>34</v>
      </c>
      <c r="F350" s="234" t="s">
        <v>435</v>
      </c>
      <c r="G350" s="232"/>
      <c r="H350" s="233" t="s">
        <v>34</v>
      </c>
      <c r="I350" s="235"/>
      <c r="J350" s="232"/>
      <c r="K350" s="232"/>
      <c r="L350" s="236"/>
      <c r="M350" s="237"/>
      <c r="N350" s="238"/>
      <c r="O350" s="238"/>
      <c r="P350" s="238"/>
      <c r="Q350" s="238"/>
      <c r="R350" s="238"/>
      <c r="S350" s="238"/>
      <c r="T350" s="239"/>
      <c r="AT350" s="240" t="s">
        <v>147</v>
      </c>
      <c r="AU350" s="240" t="s">
        <v>87</v>
      </c>
      <c r="AV350" s="13" t="s">
        <v>85</v>
      </c>
      <c r="AW350" s="13" t="s">
        <v>40</v>
      </c>
      <c r="AX350" s="13" t="s">
        <v>77</v>
      </c>
      <c r="AY350" s="240" t="s">
        <v>136</v>
      </c>
    </row>
    <row r="351" spans="2:51" s="11" customFormat="1">
      <c r="B351" s="209"/>
      <c r="C351" s="210"/>
      <c r="D351" s="206" t="s">
        <v>147</v>
      </c>
      <c r="E351" s="211" t="s">
        <v>34</v>
      </c>
      <c r="F351" s="212" t="s">
        <v>611</v>
      </c>
      <c r="G351" s="210"/>
      <c r="H351" s="213">
        <v>1.4650000000000001</v>
      </c>
      <c r="I351" s="214"/>
      <c r="J351" s="210"/>
      <c r="K351" s="210"/>
      <c r="L351" s="215"/>
      <c r="M351" s="216"/>
      <c r="N351" s="217"/>
      <c r="O351" s="217"/>
      <c r="P351" s="217"/>
      <c r="Q351" s="217"/>
      <c r="R351" s="217"/>
      <c r="S351" s="217"/>
      <c r="T351" s="218"/>
      <c r="AT351" s="219" t="s">
        <v>147</v>
      </c>
      <c r="AU351" s="219" t="s">
        <v>87</v>
      </c>
      <c r="AV351" s="11" t="s">
        <v>87</v>
      </c>
      <c r="AW351" s="11" t="s">
        <v>40</v>
      </c>
      <c r="AX351" s="11" t="s">
        <v>77</v>
      </c>
      <c r="AY351" s="219" t="s">
        <v>136</v>
      </c>
    </row>
    <row r="352" spans="2:51" s="11" customFormat="1">
      <c r="B352" s="209"/>
      <c r="C352" s="210"/>
      <c r="D352" s="206" t="s">
        <v>147</v>
      </c>
      <c r="E352" s="211" t="s">
        <v>34</v>
      </c>
      <c r="F352" s="212" t="s">
        <v>612</v>
      </c>
      <c r="G352" s="210"/>
      <c r="H352" s="213">
        <v>0.85599999999999998</v>
      </c>
      <c r="I352" s="214"/>
      <c r="J352" s="210"/>
      <c r="K352" s="210"/>
      <c r="L352" s="215"/>
      <c r="M352" s="216"/>
      <c r="N352" s="217"/>
      <c r="O352" s="217"/>
      <c r="P352" s="217"/>
      <c r="Q352" s="217"/>
      <c r="R352" s="217"/>
      <c r="S352" s="217"/>
      <c r="T352" s="218"/>
      <c r="AT352" s="219" t="s">
        <v>147</v>
      </c>
      <c r="AU352" s="219" t="s">
        <v>87</v>
      </c>
      <c r="AV352" s="11" t="s">
        <v>87</v>
      </c>
      <c r="AW352" s="11" t="s">
        <v>40</v>
      </c>
      <c r="AX352" s="11" t="s">
        <v>77</v>
      </c>
      <c r="AY352" s="219" t="s">
        <v>136</v>
      </c>
    </row>
    <row r="353" spans="2:65" s="11" customFormat="1">
      <c r="B353" s="209"/>
      <c r="C353" s="210"/>
      <c r="D353" s="206" t="s">
        <v>147</v>
      </c>
      <c r="E353" s="211" t="s">
        <v>34</v>
      </c>
      <c r="F353" s="212" t="s">
        <v>613</v>
      </c>
      <c r="G353" s="210"/>
      <c r="H353" s="213">
        <v>0.46600000000000003</v>
      </c>
      <c r="I353" s="214"/>
      <c r="J353" s="210"/>
      <c r="K353" s="210"/>
      <c r="L353" s="215"/>
      <c r="M353" s="216"/>
      <c r="N353" s="217"/>
      <c r="O353" s="217"/>
      <c r="P353" s="217"/>
      <c r="Q353" s="217"/>
      <c r="R353" s="217"/>
      <c r="S353" s="217"/>
      <c r="T353" s="218"/>
      <c r="AT353" s="219" t="s">
        <v>147</v>
      </c>
      <c r="AU353" s="219" t="s">
        <v>87</v>
      </c>
      <c r="AV353" s="11" t="s">
        <v>87</v>
      </c>
      <c r="AW353" s="11" t="s">
        <v>40</v>
      </c>
      <c r="AX353" s="11" t="s">
        <v>77</v>
      </c>
      <c r="AY353" s="219" t="s">
        <v>136</v>
      </c>
    </row>
    <row r="354" spans="2:65" s="11" customFormat="1">
      <c r="B354" s="209"/>
      <c r="C354" s="210"/>
      <c r="D354" s="206" t="s">
        <v>147</v>
      </c>
      <c r="E354" s="211" t="s">
        <v>34</v>
      </c>
      <c r="F354" s="212" t="s">
        <v>614</v>
      </c>
      <c r="G354" s="210"/>
      <c r="H354" s="213">
        <v>1.833</v>
      </c>
      <c r="I354" s="214"/>
      <c r="J354" s="210"/>
      <c r="K354" s="210"/>
      <c r="L354" s="215"/>
      <c r="M354" s="216"/>
      <c r="N354" s="217"/>
      <c r="O354" s="217"/>
      <c r="P354" s="217"/>
      <c r="Q354" s="217"/>
      <c r="R354" s="217"/>
      <c r="S354" s="217"/>
      <c r="T354" s="218"/>
      <c r="AT354" s="219" t="s">
        <v>147</v>
      </c>
      <c r="AU354" s="219" t="s">
        <v>87</v>
      </c>
      <c r="AV354" s="11" t="s">
        <v>87</v>
      </c>
      <c r="AW354" s="11" t="s">
        <v>40</v>
      </c>
      <c r="AX354" s="11" t="s">
        <v>77</v>
      </c>
      <c r="AY354" s="219" t="s">
        <v>136</v>
      </c>
    </row>
    <row r="355" spans="2:65" s="13" customFormat="1">
      <c r="B355" s="231"/>
      <c r="C355" s="232"/>
      <c r="D355" s="206" t="s">
        <v>147</v>
      </c>
      <c r="E355" s="233" t="s">
        <v>34</v>
      </c>
      <c r="F355" s="234" t="s">
        <v>440</v>
      </c>
      <c r="G355" s="232"/>
      <c r="H355" s="233" t="s">
        <v>34</v>
      </c>
      <c r="I355" s="235"/>
      <c r="J355" s="232"/>
      <c r="K355" s="232"/>
      <c r="L355" s="236"/>
      <c r="M355" s="237"/>
      <c r="N355" s="238"/>
      <c r="O355" s="238"/>
      <c r="P355" s="238"/>
      <c r="Q355" s="238"/>
      <c r="R355" s="238"/>
      <c r="S355" s="238"/>
      <c r="T355" s="239"/>
      <c r="AT355" s="240" t="s">
        <v>147</v>
      </c>
      <c r="AU355" s="240" t="s">
        <v>87</v>
      </c>
      <c r="AV355" s="13" t="s">
        <v>85</v>
      </c>
      <c r="AW355" s="13" t="s">
        <v>40</v>
      </c>
      <c r="AX355" s="13" t="s">
        <v>77</v>
      </c>
      <c r="AY355" s="240" t="s">
        <v>136</v>
      </c>
    </row>
    <row r="356" spans="2:65" s="11" customFormat="1">
      <c r="B356" s="209"/>
      <c r="C356" s="210"/>
      <c r="D356" s="206" t="s">
        <v>147</v>
      </c>
      <c r="E356" s="211" t="s">
        <v>34</v>
      </c>
      <c r="F356" s="212" t="s">
        <v>615</v>
      </c>
      <c r="G356" s="210"/>
      <c r="H356" s="213">
        <v>12.006</v>
      </c>
      <c r="I356" s="214"/>
      <c r="J356" s="210"/>
      <c r="K356" s="210"/>
      <c r="L356" s="215"/>
      <c r="M356" s="216"/>
      <c r="N356" s="217"/>
      <c r="O356" s="217"/>
      <c r="P356" s="217"/>
      <c r="Q356" s="217"/>
      <c r="R356" s="217"/>
      <c r="S356" s="217"/>
      <c r="T356" s="218"/>
      <c r="AT356" s="219" t="s">
        <v>147</v>
      </c>
      <c r="AU356" s="219" t="s">
        <v>87</v>
      </c>
      <c r="AV356" s="11" t="s">
        <v>87</v>
      </c>
      <c r="AW356" s="11" t="s">
        <v>40</v>
      </c>
      <c r="AX356" s="11" t="s">
        <v>77</v>
      </c>
      <c r="AY356" s="219" t="s">
        <v>136</v>
      </c>
    </row>
    <row r="357" spans="2:65" s="11" customFormat="1">
      <c r="B357" s="209"/>
      <c r="C357" s="210"/>
      <c r="D357" s="206" t="s">
        <v>147</v>
      </c>
      <c r="E357" s="211" t="s">
        <v>34</v>
      </c>
      <c r="F357" s="212" t="s">
        <v>616</v>
      </c>
      <c r="G357" s="210"/>
      <c r="H357" s="213">
        <v>4.7519999999999998</v>
      </c>
      <c r="I357" s="214"/>
      <c r="J357" s="210"/>
      <c r="K357" s="210"/>
      <c r="L357" s="215"/>
      <c r="M357" s="216"/>
      <c r="N357" s="217"/>
      <c r="O357" s="217"/>
      <c r="P357" s="217"/>
      <c r="Q357" s="217"/>
      <c r="R357" s="217"/>
      <c r="S357" s="217"/>
      <c r="T357" s="218"/>
      <c r="AT357" s="219" t="s">
        <v>147</v>
      </c>
      <c r="AU357" s="219" t="s">
        <v>87</v>
      </c>
      <c r="AV357" s="11" t="s">
        <v>87</v>
      </c>
      <c r="AW357" s="11" t="s">
        <v>40</v>
      </c>
      <c r="AX357" s="11" t="s">
        <v>77</v>
      </c>
      <c r="AY357" s="219" t="s">
        <v>136</v>
      </c>
    </row>
    <row r="358" spans="2:65" s="11" customFormat="1">
      <c r="B358" s="209"/>
      <c r="C358" s="210"/>
      <c r="D358" s="206" t="s">
        <v>147</v>
      </c>
      <c r="E358" s="211" t="s">
        <v>34</v>
      </c>
      <c r="F358" s="212" t="s">
        <v>617</v>
      </c>
      <c r="G358" s="210"/>
      <c r="H358" s="213">
        <v>7.2949999999999999</v>
      </c>
      <c r="I358" s="214"/>
      <c r="J358" s="210"/>
      <c r="K358" s="210"/>
      <c r="L358" s="215"/>
      <c r="M358" s="216"/>
      <c r="N358" s="217"/>
      <c r="O358" s="217"/>
      <c r="P358" s="217"/>
      <c r="Q358" s="217"/>
      <c r="R358" s="217"/>
      <c r="S358" s="217"/>
      <c r="T358" s="218"/>
      <c r="AT358" s="219" t="s">
        <v>147</v>
      </c>
      <c r="AU358" s="219" t="s">
        <v>87</v>
      </c>
      <c r="AV358" s="11" t="s">
        <v>87</v>
      </c>
      <c r="AW358" s="11" t="s">
        <v>40</v>
      </c>
      <c r="AX358" s="11" t="s">
        <v>77</v>
      </c>
      <c r="AY358" s="219" t="s">
        <v>136</v>
      </c>
    </row>
    <row r="359" spans="2:65" s="11" customFormat="1">
      <c r="B359" s="209"/>
      <c r="C359" s="210"/>
      <c r="D359" s="206" t="s">
        <v>147</v>
      </c>
      <c r="E359" s="211" t="s">
        <v>34</v>
      </c>
      <c r="F359" s="212" t="s">
        <v>618</v>
      </c>
      <c r="G359" s="210"/>
      <c r="H359" s="213">
        <v>7.02</v>
      </c>
      <c r="I359" s="214"/>
      <c r="J359" s="210"/>
      <c r="K359" s="210"/>
      <c r="L359" s="215"/>
      <c r="M359" s="216"/>
      <c r="N359" s="217"/>
      <c r="O359" s="217"/>
      <c r="P359" s="217"/>
      <c r="Q359" s="217"/>
      <c r="R359" s="217"/>
      <c r="S359" s="217"/>
      <c r="T359" s="218"/>
      <c r="AT359" s="219" t="s">
        <v>147</v>
      </c>
      <c r="AU359" s="219" t="s">
        <v>87</v>
      </c>
      <c r="AV359" s="11" t="s">
        <v>87</v>
      </c>
      <c r="AW359" s="11" t="s">
        <v>40</v>
      </c>
      <c r="AX359" s="11" t="s">
        <v>77</v>
      </c>
      <c r="AY359" s="219" t="s">
        <v>136</v>
      </c>
    </row>
    <row r="360" spans="2:65" s="11" customFormat="1">
      <c r="B360" s="209"/>
      <c r="C360" s="210"/>
      <c r="D360" s="206" t="s">
        <v>147</v>
      </c>
      <c r="E360" s="211" t="s">
        <v>34</v>
      </c>
      <c r="F360" s="212" t="s">
        <v>619</v>
      </c>
      <c r="G360" s="210"/>
      <c r="H360" s="213">
        <v>2.6520000000000001</v>
      </c>
      <c r="I360" s="214"/>
      <c r="J360" s="210"/>
      <c r="K360" s="210"/>
      <c r="L360" s="215"/>
      <c r="M360" s="216"/>
      <c r="N360" s="217"/>
      <c r="O360" s="217"/>
      <c r="P360" s="217"/>
      <c r="Q360" s="217"/>
      <c r="R360" s="217"/>
      <c r="S360" s="217"/>
      <c r="T360" s="218"/>
      <c r="AT360" s="219" t="s">
        <v>147</v>
      </c>
      <c r="AU360" s="219" t="s">
        <v>87</v>
      </c>
      <c r="AV360" s="11" t="s">
        <v>87</v>
      </c>
      <c r="AW360" s="11" t="s">
        <v>40</v>
      </c>
      <c r="AX360" s="11" t="s">
        <v>77</v>
      </c>
      <c r="AY360" s="219" t="s">
        <v>136</v>
      </c>
    </row>
    <row r="361" spans="2:65" s="11" customFormat="1">
      <c r="B361" s="209"/>
      <c r="C361" s="210"/>
      <c r="D361" s="206" t="s">
        <v>147</v>
      </c>
      <c r="E361" s="211" t="s">
        <v>34</v>
      </c>
      <c r="F361" s="212" t="s">
        <v>620</v>
      </c>
      <c r="G361" s="210"/>
      <c r="H361" s="213">
        <v>0.48</v>
      </c>
      <c r="I361" s="214"/>
      <c r="J361" s="210"/>
      <c r="K361" s="210"/>
      <c r="L361" s="215"/>
      <c r="M361" s="216"/>
      <c r="N361" s="217"/>
      <c r="O361" s="217"/>
      <c r="P361" s="217"/>
      <c r="Q361" s="217"/>
      <c r="R361" s="217"/>
      <c r="S361" s="217"/>
      <c r="T361" s="218"/>
      <c r="AT361" s="219" t="s">
        <v>147</v>
      </c>
      <c r="AU361" s="219" t="s">
        <v>87</v>
      </c>
      <c r="AV361" s="11" t="s">
        <v>87</v>
      </c>
      <c r="AW361" s="11" t="s">
        <v>40</v>
      </c>
      <c r="AX361" s="11" t="s">
        <v>77</v>
      </c>
      <c r="AY361" s="219" t="s">
        <v>136</v>
      </c>
    </row>
    <row r="362" spans="2:65" s="11" customFormat="1">
      <c r="B362" s="209"/>
      <c r="C362" s="210"/>
      <c r="D362" s="206" t="s">
        <v>147</v>
      </c>
      <c r="E362" s="211" t="s">
        <v>34</v>
      </c>
      <c r="F362" s="212" t="s">
        <v>620</v>
      </c>
      <c r="G362" s="210"/>
      <c r="H362" s="213">
        <v>0.48</v>
      </c>
      <c r="I362" s="214"/>
      <c r="J362" s="210"/>
      <c r="K362" s="210"/>
      <c r="L362" s="215"/>
      <c r="M362" s="216"/>
      <c r="N362" s="217"/>
      <c r="O362" s="217"/>
      <c r="P362" s="217"/>
      <c r="Q362" s="217"/>
      <c r="R362" s="217"/>
      <c r="S362" s="217"/>
      <c r="T362" s="218"/>
      <c r="AT362" s="219" t="s">
        <v>147</v>
      </c>
      <c r="AU362" s="219" t="s">
        <v>87</v>
      </c>
      <c r="AV362" s="11" t="s">
        <v>87</v>
      </c>
      <c r="AW362" s="11" t="s">
        <v>40</v>
      </c>
      <c r="AX362" s="11" t="s">
        <v>77</v>
      </c>
      <c r="AY362" s="219" t="s">
        <v>136</v>
      </c>
    </row>
    <row r="363" spans="2:65" s="11" customFormat="1">
      <c r="B363" s="209"/>
      <c r="C363" s="210"/>
      <c r="D363" s="206" t="s">
        <v>147</v>
      </c>
      <c r="E363" s="211" t="s">
        <v>34</v>
      </c>
      <c r="F363" s="212" t="s">
        <v>621</v>
      </c>
      <c r="G363" s="210"/>
      <c r="H363" s="213">
        <v>0.73199999999999998</v>
      </c>
      <c r="I363" s="214"/>
      <c r="J363" s="210"/>
      <c r="K363" s="210"/>
      <c r="L363" s="215"/>
      <c r="M363" s="216"/>
      <c r="N363" s="217"/>
      <c r="O363" s="217"/>
      <c r="P363" s="217"/>
      <c r="Q363" s="217"/>
      <c r="R363" s="217"/>
      <c r="S363" s="217"/>
      <c r="T363" s="218"/>
      <c r="AT363" s="219" t="s">
        <v>147</v>
      </c>
      <c r="AU363" s="219" t="s">
        <v>87</v>
      </c>
      <c r="AV363" s="11" t="s">
        <v>87</v>
      </c>
      <c r="AW363" s="11" t="s">
        <v>40</v>
      </c>
      <c r="AX363" s="11" t="s">
        <v>77</v>
      </c>
      <c r="AY363" s="219" t="s">
        <v>136</v>
      </c>
    </row>
    <row r="364" spans="2:65" s="13" customFormat="1">
      <c r="B364" s="231"/>
      <c r="C364" s="232"/>
      <c r="D364" s="206" t="s">
        <v>147</v>
      </c>
      <c r="E364" s="233" t="s">
        <v>34</v>
      </c>
      <c r="F364" s="234" t="s">
        <v>449</v>
      </c>
      <c r="G364" s="232"/>
      <c r="H364" s="233" t="s">
        <v>34</v>
      </c>
      <c r="I364" s="235"/>
      <c r="J364" s="232"/>
      <c r="K364" s="232"/>
      <c r="L364" s="236"/>
      <c r="M364" s="237"/>
      <c r="N364" s="238"/>
      <c r="O364" s="238"/>
      <c r="P364" s="238"/>
      <c r="Q364" s="238"/>
      <c r="R364" s="238"/>
      <c r="S364" s="238"/>
      <c r="T364" s="239"/>
      <c r="AT364" s="240" t="s">
        <v>147</v>
      </c>
      <c r="AU364" s="240" t="s">
        <v>87</v>
      </c>
      <c r="AV364" s="13" t="s">
        <v>85</v>
      </c>
      <c r="AW364" s="13" t="s">
        <v>40</v>
      </c>
      <c r="AX364" s="13" t="s">
        <v>77</v>
      </c>
      <c r="AY364" s="240" t="s">
        <v>136</v>
      </c>
    </row>
    <row r="365" spans="2:65" s="11" customFormat="1">
      <c r="B365" s="209"/>
      <c r="C365" s="210"/>
      <c r="D365" s="206" t="s">
        <v>147</v>
      </c>
      <c r="E365" s="211" t="s">
        <v>34</v>
      </c>
      <c r="F365" s="212" t="s">
        <v>622</v>
      </c>
      <c r="G365" s="210"/>
      <c r="H365" s="213">
        <v>27.5</v>
      </c>
      <c r="I365" s="214"/>
      <c r="J365" s="210"/>
      <c r="K365" s="210"/>
      <c r="L365" s="215"/>
      <c r="M365" s="216"/>
      <c r="N365" s="217"/>
      <c r="O365" s="217"/>
      <c r="P365" s="217"/>
      <c r="Q365" s="217"/>
      <c r="R365" s="217"/>
      <c r="S365" s="217"/>
      <c r="T365" s="218"/>
      <c r="AT365" s="219" t="s">
        <v>147</v>
      </c>
      <c r="AU365" s="219" t="s">
        <v>87</v>
      </c>
      <c r="AV365" s="11" t="s">
        <v>87</v>
      </c>
      <c r="AW365" s="11" t="s">
        <v>40</v>
      </c>
      <c r="AX365" s="11" t="s">
        <v>77</v>
      </c>
      <c r="AY365" s="219" t="s">
        <v>136</v>
      </c>
    </row>
    <row r="366" spans="2:65" s="12" customFormat="1">
      <c r="B366" s="220"/>
      <c r="C366" s="221"/>
      <c r="D366" s="206" t="s">
        <v>147</v>
      </c>
      <c r="E366" s="222" t="s">
        <v>34</v>
      </c>
      <c r="F366" s="223" t="s">
        <v>149</v>
      </c>
      <c r="G366" s="221"/>
      <c r="H366" s="224">
        <v>645.14099999999996</v>
      </c>
      <c r="I366" s="225"/>
      <c r="J366" s="221"/>
      <c r="K366" s="221"/>
      <c r="L366" s="226"/>
      <c r="M366" s="227"/>
      <c r="N366" s="228"/>
      <c r="O366" s="228"/>
      <c r="P366" s="228"/>
      <c r="Q366" s="228"/>
      <c r="R366" s="228"/>
      <c r="S366" s="228"/>
      <c r="T366" s="229"/>
      <c r="AT366" s="230" t="s">
        <v>147</v>
      </c>
      <c r="AU366" s="230" t="s">
        <v>87</v>
      </c>
      <c r="AV366" s="12" t="s">
        <v>143</v>
      </c>
      <c r="AW366" s="12" t="s">
        <v>40</v>
      </c>
      <c r="AX366" s="12" t="s">
        <v>85</v>
      </c>
      <c r="AY366" s="230" t="s">
        <v>136</v>
      </c>
    </row>
    <row r="367" spans="2:65" s="1" customFormat="1" ht="16.5" customHeight="1">
      <c r="B367" s="42"/>
      <c r="C367" s="194" t="s">
        <v>300</v>
      </c>
      <c r="D367" s="194" t="s">
        <v>138</v>
      </c>
      <c r="E367" s="195" t="s">
        <v>623</v>
      </c>
      <c r="F367" s="196" t="s">
        <v>624</v>
      </c>
      <c r="G367" s="197" t="s">
        <v>203</v>
      </c>
      <c r="H367" s="198">
        <v>18.295999999999999</v>
      </c>
      <c r="I367" s="199">
        <v>2202.48</v>
      </c>
      <c r="J367" s="200">
        <f>ROUND(I367*H367,2)</f>
        <v>40296.57</v>
      </c>
      <c r="K367" s="196" t="s">
        <v>34</v>
      </c>
      <c r="L367" s="62"/>
      <c r="M367" s="201" t="s">
        <v>34</v>
      </c>
      <c r="N367" s="202" t="s">
        <v>48</v>
      </c>
      <c r="O367" s="43"/>
      <c r="P367" s="203">
        <f>O367*H367</f>
        <v>0</v>
      </c>
      <c r="Q367" s="203">
        <v>2.2563399999999998</v>
      </c>
      <c r="R367" s="203">
        <f>Q367*H367</f>
        <v>41.281996639999996</v>
      </c>
      <c r="S367" s="203">
        <v>0</v>
      </c>
      <c r="T367" s="204">
        <f>S367*H367</f>
        <v>0</v>
      </c>
      <c r="AR367" s="24" t="s">
        <v>143</v>
      </c>
      <c r="AT367" s="24" t="s">
        <v>138</v>
      </c>
      <c r="AU367" s="24" t="s">
        <v>87</v>
      </c>
      <c r="AY367" s="24" t="s">
        <v>136</v>
      </c>
      <c r="BE367" s="205">
        <f>IF(N367="základní",J367,0)</f>
        <v>40296.57</v>
      </c>
      <c r="BF367" s="205">
        <f>IF(N367="snížená",J367,0)</f>
        <v>0</v>
      </c>
      <c r="BG367" s="205">
        <f>IF(N367="zákl. přenesená",J367,0)</f>
        <v>0</v>
      </c>
      <c r="BH367" s="205">
        <f>IF(N367="sníž. přenesená",J367,0)</f>
        <v>0</v>
      </c>
      <c r="BI367" s="205">
        <f>IF(N367="nulová",J367,0)</f>
        <v>0</v>
      </c>
      <c r="BJ367" s="24" t="s">
        <v>85</v>
      </c>
      <c r="BK367" s="205">
        <f>ROUND(I367*H367,2)</f>
        <v>40296.57</v>
      </c>
      <c r="BL367" s="24" t="s">
        <v>143</v>
      </c>
      <c r="BM367" s="24" t="s">
        <v>625</v>
      </c>
    </row>
    <row r="368" spans="2:65" s="11" customFormat="1">
      <c r="B368" s="209"/>
      <c r="C368" s="210"/>
      <c r="D368" s="206" t="s">
        <v>147</v>
      </c>
      <c r="E368" s="211" t="s">
        <v>34</v>
      </c>
      <c r="F368" s="212" t="s">
        <v>626</v>
      </c>
      <c r="G368" s="210"/>
      <c r="H368" s="213">
        <v>2.016</v>
      </c>
      <c r="I368" s="214"/>
      <c r="J368" s="210"/>
      <c r="K368" s="210"/>
      <c r="L368" s="215"/>
      <c r="M368" s="216"/>
      <c r="N368" s="217"/>
      <c r="O368" s="217"/>
      <c r="P368" s="217"/>
      <c r="Q368" s="217"/>
      <c r="R368" s="217"/>
      <c r="S368" s="217"/>
      <c r="T368" s="218"/>
      <c r="AT368" s="219" t="s">
        <v>147</v>
      </c>
      <c r="AU368" s="219" t="s">
        <v>87</v>
      </c>
      <c r="AV368" s="11" t="s">
        <v>87</v>
      </c>
      <c r="AW368" s="11" t="s">
        <v>40</v>
      </c>
      <c r="AX368" s="11" t="s">
        <v>77</v>
      </c>
      <c r="AY368" s="219" t="s">
        <v>136</v>
      </c>
    </row>
    <row r="369" spans="2:65" s="11" customFormat="1">
      <c r="B369" s="209"/>
      <c r="C369" s="210"/>
      <c r="D369" s="206" t="s">
        <v>147</v>
      </c>
      <c r="E369" s="211" t="s">
        <v>34</v>
      </c>
      <c r="F369" s="212" t="s">
        <v>627</v>
      </c>
      <c r="G369" s="210"/>
      <c r="H369" s="213">
        <v>0.504</v>
      </c>
      <c r="I369" s="214"/>
      <c r="J369" s="210"/>
      <c r="K369" s="210"/>
      <c r="L369" s="215"/>
      <c r="M369" s="216"/>
      <c r="N369" s="217"/>
      <c r="O369" s="217"/>
      <c r="P369" s="217"/>
      <c r="Q369" s="217"/>
      <c r="R369" s="217"/>
      <c r="S369" s="217"/>
      <c r="T369" s="218"/>
      <c r="AT369" s="219" t="s">
        <v>147</v>
      </c>
      <c r="AU369" s="219" t="s">
        <v>87</v>
      </c>
      <c r="AV369" s="11" t="s">
        <v>87</v>
      </c>
      <c r="AW369" s="11" t="s">
        <v>40</v>
      </c>
      <c r="AX369" s="11" t="s">
        <v>77</v>
      </c>
      <c r="AY369" s="219" t="s">
        <v>136</v>
      </c>
    </row>
    <row r="370" spans="2:65" s="11" customFormat="1">
      <c r="B370" s="209"/>
      <c r="C370" s="210"/>
      <c r="D370" s="206" t="s">
        <v>147</v>
      </c>
      <c r="E370" s="211" t="s">
        <v>34</v>
      </c>
      <c r="F370" s="212" t="s">
        <v>628</v>
      </c>
      <c r="G370" s="210"/>
      <c r="H370" s="213">
        <v>15.406000000000001</v>
      </c>
      <c r="I370" s="214"/>
      <c r="J370" s="210"/>
      <c r="K370" s="210"/>
      <c r="L370" s="215"/>
      <c r="M370" s="216"/>
      <c r="N370" s="217"/>
      <c r="O370" s="217"/>
      <c r="P370" s="217"/>
      <c r="Q370" s="217"/>
      <c r="R370" s="217"/>
      <c r="S370" s="217"/>
      <c r="T370" s="218"/>
      <c r="AT370" s="219" t="s">
        <v>147</v>
      </c>
      <c r="AU370" s="219" t="s">
        <v>87</v>
      </c>
      <c r="AV370" s="11" t="s">
        <v>87</v>
      </c>
      <c r="AW370" s="11" t="s">
        <v>40</v>
      </c>
      <c r="AX370" s="11" t="s">
        <v>77</v>
      </c>
      <c r="AY370" s="219" t="s">
        <v>136</v>
      </c>
    </row>
    <row r="371" spans="2:65" s="11" customFormat="1">
      <c r="B371" s="209"/>
      <c r="C371" s="210"/>
      <c r="D371" s="206" t="s">
        <v>147</v>
      </c>
      <c r="E371" s="211" t="s">
        <v>34</v>
      </c>
      <c r="F371" s="212" t="s">
        <v>629</v>
      </c>
      <c r="G371" s="210"/>
      <c r="H371" s="213">
        <v>0.37</v>
      </c>
      <c r="I371" s="214"/>
      <c r="J371" s="210"/>
      <c r="K371" s="210"/>
      <c r="L371" s="215"/>
      <c r="M371" s="216"/>
      <c r="N371" s="217"/>
      <c r="O371" s="217"/>
      <c r="P371" s="217"/>
      <c r="Q371" s="217"/>
      <c r="R371" s="217"/>
      <c r="S371" s="217"/>
      <c r="T371" s="218"/>
      <c r="AT371" s="219" t="s">
        <v>147</v>
      </c>
      <c r="AU371" s="219" t="s">
        <v>87</v>
      </c>
      <c r="AV371" s="11" t="s">
        <v>87</v>
      </c>
      <c r="AW371" s="11" t="s">
        <v>40</v>
      </c>
      <c r="AX371" s="11" t="s">
        <v>77</v>
      </c>
      <c r="AY371" s="219" t="s">
        <v>136</v>
      </c>
    </row>
    <row r="372" spans="2:65" s="12" customFormat="1">
      <c r="B372" s="220"/>
      <c r="C372" s="221"/>
      <c r="D372" s="206" t="s">
        <v>147</v>
      </c>
      <c r="E372" s="222" t="s">
        <v>34</v>
      </c>
      <c r="F372" s="223" t="s">
        <v>149</v>
      </c>
      <c r="G372" s="221"/>
      <c r="H372" s="224">
        <v>18.295999999999999</v>
      </c>
      <c r="I372" s="225"/>
      <c r="J372" s="221"/>
      <c r="K372" s="221"/>
      <c r="L372" s="226"/>
      <c r="M372" s="227"/>
      <c r="N372" s="228"/>
      <c r="O372" s="228"/>
      <c r="P372" s="228"/>
      <c r="Q372" s="228"/>
      <c r="R372" s="228"/>
      <c r="S372" s="228"/>
      <c r="T372" s="229"/>
      <c r="AT372" s="230" t="s">
        <v>147</v>
      </c>
      <c r="AU372" s="230" t="s">
        <v>87</v>
      </c>
      <c r="AV372" s="12" t="s">
        <v>143</v>
      </c>
      <c r="AW372" s="12" t="s">
        <v>40</v>
      </c>
      <c r="AX372" s="12" t="s">
        <v>85</v>
      </c>
      <c r="AY372" s="230" t="s">
        <v>136</v>
      </c>
    </row>
    <row r="373" spans="2:65" s="1" customFormat="1" ht="25.5" customHeight="1">
      <c r="B373" s="42"/>
      <c r="C373" s="194" t="s">
        <v>304</v>
      </c>
      <c r="D373" s="194" t="s">
        <v>138</v>
      </c>
      <c r="E373" s="195" t="s">
        <v>630</v>
      </c>
      <c r="F373" s="196" t="s">
        <v>631</v>
      </c>
      <c r="G373" s="197" t="s">
        <v>203</v>
      </c>
      <c r="H373" s="198">
        <v>2.149</v>
      </c>
      <c r="I373" s="199">
        <v>2202.48</v>
      </c>
      <c r="J373" s="200">
        <f>ROUND(I373*H373,2)</f>
        <v>4733.13</v>
      </c>
      <c r="K373" s="196" t="s">
        <v>142</v>
      </c>
      <c r="L373" s="62"/>
      <c r="M373" s="201" t="s">
        <v>34</v>
      </c>
      <c r="N373" s="202" t="s">
        <v>48</v>
      </c>
      <c r="O373" s="43"/>
      <c r="P373" s="203">
        <f>O373*H373</f>
        <v>0</v>
      </c>
      <c r="Q373" s="203">
        <v>2.2563422040000001</v>
      </c>
      <c r="R373" s="203">
        <f>Q373*H373</f>
        <v>4.8488793963960006</v>
      </c>
      <c r="S373" s="203">
        <v>0</v>
      </c>
      <c r="T373" s="204">
        <f>S373*H373</f>
        <v>0</v>
      </c>
      <c r="AR373" s="24" t="s">
        <v>143</v>
      </c>
      <c r="AT373" s="24" t="s">
        <v>138</v>
      </c>
      <c r="AU373" s="24" t="s">
        <v>87</v>
      </c>
      <c r="AY373" s="24" t="s">
        <v>136</v>
      </c>
      <c r="BE373" s="205">
        <f>IF(N373="základní",J373,0)</f>
        <v>4733.13</v>
      </c>
      <c r="BF373" s="205">
        <f>IF(N373="snížená",J373,0)</f>
        <v>0</v>
      </c>
      <c r="BG373" s="205">
        <f>IF(N373="zákl. přenesená",J373,0)</f>
        <v>0</v>
      </c>
      <c r="BH373" s="205">
        <f>IF(N373="sníž. přenesená",J373,0)</f>
        <v>0</v>
      </c>
      <c r="BI373" s="205">
        <f>IF(N373="nulová",J373,0)</f>
        <v>0</v>
      </c>
      <c r="BJ373" s="24" t="s">
        <v>85</v>
      </c>
      <c r="BK373" s="205">
        <f>ROUND(I373*H373,2)</f>
        <v>4733.13</v>
      </c>
      <c r="BL373" s="24" t="s">
        <v>143</v>
      </c>
      <c r="BM373" s="24" t="s">
        <v>632</v>
      </c>
    </row>
    <row r="374" spans="2:65" s="1" customFormat="1" ht="81">
      <c r="B374" s="42"/>
      <c r="C374" s="64"/>
      <c r="D374" s="206" t="s">
        <v>145</v>
      </c>
      <c r="E374" s="64"/>
      <c r="F374" s="207" t="s">
        <v>633</v>
      </c>
      <c r="G374" s="64"/>
      <c r="H374" s="64"/>
      <c r="I374" s="165"/>
      <c r="J374" s="64"/>
      <c r="K374" s="64"/>
      <c r="L374" s="62"/>
      <c r="M374" s="208"/>
      <c r="N374" s="43"/>
      <c r="O374" s="43"/>
      <c r="P374" s="43"/>
      <c r="Q374" s="43"/>
      <c r="R374" s="43"/>
      <c r="S374" s="43"/>
      <c r="T374" s="79"/>
      <c r="AT374" s="24" t="s">
        <v>145</v>
      </c>
      <c r="AU374" s="24" t="s">
        <v>87</v>
      </c>
    </row>
    <row r="375" spans="2:65" s="11" customFormat="1">
      <c r="B375" s="209"/>
      <c r="C375" s="210"/>
      <c r="D375" s="206" t="s">
        <v>147</v>
      </c>
      <c r="E375" s="211" t="s">
        <v>34</v>
      </c>
      <c r="F375" s="212" t="s">
        <v>460</v>
      </c>
      <c r="G375" s="210"/>
      <c r="H375" s="213">
        <v>1.008</v>
      </c>
      <c r="I375" s="214"/>
      <c r="J375" s="210"/>
      <c r="K375" s="210"/>
      <c r="L375" s="215"/>
      <c r="M375" s="216"/>
      <c r="N375" s="217"/>
      <c r="O375" s="217"/>
      <c r="P375" s="217"/>
      <c r="Q375" s="217"/>
      <c r="R375" s="217"/>
      <c r="S375" s="217"/>
      <c r="T375" s="218"/>
      <c r="AT375" s="219" t="s">
        <v>147</v>
      </c>
      <c r="AU375" s="219" t="s">
        <v>87</v>
      </c>
      <c r="AV375" s="11" t="s">
        <v>87</v>
      </c>
      <c r="AW375" s="11" t="s">
        <v>40</v>
      </c>
      <c r="AX375" s="11" t="s">
        <v>77</v>
      </c>
      <c r="AY375" s="219" t="s">
        <v>136</v>
      </c>
    </row>
    <row r="376" spans="2:65" s="11" customFormat="1">
      <c r="B376" s="209"/>
      <c r="C376" s="210"/>
      <c r="D376" s="206" t="s">
        <v>147</v>
      </c>
      <c r="E376" s="211" t="s">
        <v>34</v>
      </c>
      <c r="F376" s="212" t="s">
        <v>461</v>
      </c>
      <c r="G376" s="210"/>
      <c r="H376" s="213">
        <v>0.112</v>
      </c>
      <c r="I376" s="214"/>
      <c r="J376" s="210"/>
      <c r="K376" s="210"/>
      <c r="L376" s="215"/>
      <c r="M376" s="216"/>
      <c r="N376" s="217"/>
      <c r="O376" s="217"/>
      <c r="P376" s="217"/>
      <c r="Q376" s="217"/>
      <c r="R376" s="217"/>
      <c r="S376" s="217"/>
      <c r="T376" s="218"/>
      <c r="AT376" s="219" t="s">
        <v>147</v>
      </c>
      <c r="AU376" s="219" t="s">
        <v>87</v>
      </c>
      <c r="AV376" s="11" t="s">
        <v>87</v>
      </c>
      <c r="AW376" s="11" t="s">
        <v>40</v>
      </c>
      <c r="AX376" s="11" t="s">
        <v>77</v>
      </c>
      <c r="AY376" s="219" t="s">
        <v>136</v>
      </c>
    </row>
    <row r="377" spans="2:65" s="11" customFormat="1">
      <c r="B377" s="209"/>
      <c r="C377" s="210"/>
      <c r="D377" s="206" t="s">
        <v>147</v>
      </c>
      <c r="E377" s="211" t="s">
        <v>34</v>
      </c>
      <c r="F377" s="212" t="s">
        <v>462</v>
      </c>
      <c r="G377" s="210"/>
      <c r="H377" s="213">
        <v>0.24</v>
      </c>
      <c r="I377" s="214"/>
      <c r="J377" s="210"/>
      <c r="K377" s="210"/>
      <c r="L377" s="215"/>
      <c r="M377" s="216"/>
      <c r="N377" s="217"/>
      <c r="O377" s="217"/>
      <c r="P377" s="217"/>
      <c r="Q377" s="217"/>
      <c r="R377" s="217"/>
      <c r="S377" s="217"/>
      <c r="T377" s="218"/>
      <c r="AT377" s="219" t="s">
        <v>147</v>
      </c>
      <c r="AU377" s="219" t="s">
        <v>87</v>
      </c>
      <c r="AV377" s="11" t="s">
        <v>87</v>
      </c>
      <c r="AW377" s="11" t="s">
        <v>40</v>
      </c>
      <c r="AX377" s="11" t="s">
        <v>77</v>
      </c>
      <c r="AY377" s="219" t="s">
        <v>136</v>
      </c>
    </row>
    <row r="378" spans="2:65" s="11" customFormat="1">
      <c r="B378" s="209"/>
      <c r="C378" s="210"/>
      <c r="D378" s="206" t="s">
        <v>147</v>
      </c>
      <c r="E378" s="211" t="s">
        <v>34</v>
      </c>
      <c r="F378" s="212" t="s">
        <v>463</v>
      </c>
      <c r="G378" s="210"/>
      <c r="H378" s="213">
        <v>0.16</v>
      </c>
      <c r="I378" s="214"/>
      <c r="J378" s="210"/>
      <c r="K378" s="210"/>
      <c r="L378" s="215"/>
      <c r="M378" s="216"/>
      <c r="N378" s="217"/>
      <c r="O378" s="217"/>
      <c r="P378" s="217"/>
      <c r="Q378" s="217"/>
      <c r="R378" s="217"/>
      <c r="S378" s="217"/>
      <c r="T378" s="218"/>
      <c r="AT378" s="219" t="s">
        <v>147</v>
      </c>
      <c r="AU378" s="219" t="s">
        <v>87</v>
      </c>
      <c r="AV378" s="11" t="s">
        <v>87</v>
      </c>
      <c r="AW378" s="11" t="s">
        <v>40</v>
      </c>
      <c r="AX378" s="11" t="s">
        <v>77</v>
      </c>
      <c r="AY378" s="219" t="s">
        <v>136</v>
      </c>
    </row>
    <row r="379" spans="2:65" s="11" customFormat="1">
      <c r="B379" s="209"/>
      <c r="C379" s="210"/>
      <c r="D379" s="206" t="s">
        <v>147</v>
      </c>
      <c r="E379" s="211" t="s">
        <v>34</v>
      </c>
      <c r="F379" s="212" t="s">
        <v>464</v>
      </c>
      <c r="G379" s="210"/>
      <c r="H379" s="213">
        <v>0.40500000000000003</v>
      </c>
      <c r="I379" s="214"/>
      <c r="J379" s="210"/>
      <c r="K379" s="210"/>
      <c r="L379" s="215"/>
      <c r="M379" s="216"/>
      <c r="N379" s="217"/>
      <c r="O379" s="217"/>
      <c r="P379" s="217"/>
      <c r="Q379" s="217"/>
      <c r="R379" s="217"/>
      <c r="S379" s="217"/>
      <c r="T379" s="218"/>
      <c r="AT379" s="219" t="s">
        <v>147</v>
      </c>
      <c r="AU379" s="219" t="s">
        <v>87</v>
      </c>
      <c r="AV379" s="11" t="s">
        <v>87</v>
      </c>
      <c r="AW379" s="11" t="s">
        <v>40</v>
      </c>
      <c r="AX379" s="11" t="s">
        <v>77</v>
      </c>
      <c r="AY379" s="219" t="s">
        <v>136</v>
      </c>
    </row>
    <row r="380" spans="2:65" s="11" customFormat="1">
      <c r="B380" s="209"/>
      <c r="C380" s="210"/>
      <c r="D380" s="206" t="s">
        <v>147</v>
      </c>
      <c r="E380" s="211" t="s">
        <v>34</v>
      </c>
      <c r="F380" s="212" t="s">
        <v>465</v>
      </c>
      <c r="G380" s="210"/>
      <c r="H380" s="213">
        <v>0.224</v>
      </c>
      <c r="I380" s="214"/>
      <c r="J380" s="210"/>
      <c r="K380" s="210"/>
      <c r="L380" s="215"/>
      <c r="M380" s="216"/>
      <c r="N380" s="217"/>
      <c r="O380" s="217"/>
      <c r="P380" s="217"/>
      <c r="Q380" s="217"/>
      <c r="R380" s="217"/>
      <c r="S380" s="217"/>
      <c r="T380" s="218"/>
      <c r="AT380" s="219" t="s">
        <v>147</v>
      </c>
      <c r="AU380" s="219" t="s">
        <v>87</v>
      </c>
      <c r="AV380" s="11" t="s">
        <v>87</v>
      </c>
      <c r="AW380" s="11" t="s">
        <v>40</v>
      </c>
      <c r="AX380" s="11" t="s">
        <v>77</v>
      </c>
      <c r="AY380" s="219" t="s">
        <v>136</v>
      </c>
    </row>
    <row r="381" spans="2:65" s="12" customFormat="1">
      <c r="B381" s="220"/>
      <c r="C381" s="221"/>
      <c r="D381" s="206" t="s">
        <v>147</v>
      </c>
      <c r="E381" s="222" t="s">
        <v>34</v>
      </c>
      <c r="F381" s="223" t="s">
        <v>149</v>
      </c>
      <c r="G381" s="221"/>
      <c r="H381" s="224">
        <v>2.149</v>
      </c>
      <c r="I381" s="225"/>
      <c r="J381" s="221"/>
      <c r="K381" s="221"/>
      <c r="L381" s="226"/>
      <c r="M381" s="227"/>
      <c r="N381" s="228"/>
      <c r="O381" s="228"/>
      <c r="P381" s="228"/>
      <c r="Q381" s="228"/>
      <c r="R381" s="228"/>
      <c r="S381" s="228"/>
      <c r="T381" s="229"/>
      <c r="AT381" s="230" t="s">
        <v>147</v>
      </c>
      <c r="AU381" s="230" t="s">
        <v>87</v>
      </c>
      <c r="AV381" s="12" t="s">
        <v>143</v>
      </c>
      <c r="AW381" s="12" t="s">
        <v>40</v>
      </c>
      <c r="AX381" s="12" t="s">
        <v>85</v>
      </c>
      <c r="AY381" s="230" t="s">
        <v>136</v>
      </c>
    </row>
    <row r="382" spans="2:65" s="10" customFormat="1" ht="29.85" customHeight="1">
      <c r="B382" s="178"/>
      <c r="C382" s="179"/>
      <c r="D382" s="180" t="s">
        <v>76</v>
      </c>
      <c r="E382" s="192" t="s">
        <v>154</v>
      </c>
      <c r="F382" s="192" t="s">
        <v>634</v>
      </c>
      <c r="G382" s="179"/>
      <c r="H382" s="179"/>
      <c r="I382" s="182"/>
      <c r="J382" s="193">
        <f>BK382</f>
        <v>393517.2</v>
      </c>
      <c r="K382" s="179"/>
      <c r="L382" s="184"/>
      <c r="M382" s="185"/>
      <c r="N382" s="186"/>
      <c r="O382" s="186"/>
      <c r="P382" s="187">
        <f>SUM(P383:P455)</f>
        <v>0</v>
      </c>
      <c r="Q382" s="186"/>
      <c r="R382" s="187">
        <f>SUM(R383:R455)</f>
        <v>53.004377439999999</v>
      </c>
      <c r="S382" s="186"/>
      <c r="T382" s="188">
        <f>SUM(T383:T455)</f>
        <v>0</v>
      </c>
      <c r="AR382" s="189" t="s">
        <v>85</v>
      </c>
      <c r="AT382" s="190" t="s">
        <v>76</v>
      </c>
      <c r="AU382" s="190" t="s">
        <v>85</v>
      </c>
      <c r="AY382" s="189" t="s">
        <v>136</v>
      </c>
      <c r="BK382" s="191">
        <f>SUM(BK383:BK455)</f>
        <v>393517.2</v>
      </c>
    </row>
    <row r="383" spans="2:65" s="1" customFormat="1" ht="25.5" customHeight="1">
      <c r="B383" s="42"/>
      <c r="C383" s="194" t="s">
        <v>309</v>
      </c>
      <c r="D383" s="194" t="s">
        <v>138</v>
      </c>
      <c r="E383" s="195" t="s">
        <v>635</v>
      </c>
      <c r="F383" s="196" t="s">
        <v>636</v>
      </c>
      <c r="G383" s="197" t="s">
        <v>141</v>
      </c>
      <c r="H383" s="198">
        <v>4.9279999999999999</v>
      </c>
      <c r="I383" s="199">
        <v>1816</v>
      </c>
      <c r="J383" s="200">
        <f>ROUND(I383*H383,2)</f>
        <v>8949.25</v>
      </c>
      <c r="K383" s="196" t="s">
        <v>142</v>
      </c>
      <c r="L383" s="62"/>
      <c r="M383" s="201" t="s">
        <v>34</v>
      </c>
      <c r="N383" s="202" t="s">
        <v>48</v>
      </c>
      <c r="O383" s="43"/>
      <c r="P383" s="203">
        <f>O383*H383</f>
        <v>0</v>
      </c>
      <c r="Q383" s="203">
        <v>1.13666</v>
      </c>
      <c r="R383" s="203">
        <f>Q383*H383</f>
        <v>5.6014604800000001</v>
      </c>
      <c r="S383" s="203">
        <v>0</v>
      </c>
      <c r="T383" s="204">
        <f>S383*H383</f>
        <v>0</v>
      </c>
      <c r="AR383" s="24" t="s">
        <v>143</v>
      </c>
      <c r="AT383" s="24" t="s">
        <v>138</v>
      </c>
      <c r="AU383" s="24" t="s">
        <v>87</v>
      </c>
      <c r="AY383" s="24" t="s">
        <v>136</v>
      </c>
      <c r="BE383" s="205">
        <f>IF(N383="základní",J383,0)</f>
        <v>8949.25</v>
      </c>
      <c r="BF383" s="205">
        <f>IF(N383="snížená",J383,0)</f>
        <v>0</v>
      </c>
      <c r="BG383" s="205">
        <f>IF(N383="zákl. přenesená",J383,0)</f>
        <v>0</v>
      </c>
      <c r="BH383" s="205">
        <f>IF(N383="sníž. přenesená",J383,0)</f>
        <v>0</v>
      </c>
      <c r="BI383" s="205">
        <f>IF(N383="nulová",J383,0)</f>
        <v>0</v>
      </c>
      <c r="BJ383" s="24" t="s">
        <v>85</v>
      </c>
      <c r="BK383" s="205">
        <f>ROUND(I383*H383,2)</f>
        <v>8949.25</v>
      </c>
      <c r="BL383" s="24" t="s">
        <v>143</v>
      </c>
      <c r="BM383" s="24" t="s">
        <v>637</v>
      </c>
    </row>
    <row r="384" spans="2:65" s="1" customFormat="1" ht="67.5">
      <c r="B384" s="42"/>
      <c r="C384" s="64"/>
      <c r="D384" s="206" t="s">
        <v>145</v>
      </c>
      <c r="E384" s="64"/>
      <c r="F384" s="207" t="s">
        <v>638</v>
      </c>
      <c r="G384" s="64"/>
      <c r="H384" s="64"/>
      <c r="I384" s="165"/>
      <c r="J384" s="64"/>
      <c r="K384" s="64"/>
      <c r="L384" s="62"/>
      <c r="M384" s="208"/>
      <c r="N384" s="43"/>
      <c r="O384" s="43"/>
      <c r="P384" s="43"/>
      <c r="Q384" s="43"/>
      <c r="R384" s="43"/>
      <c r="S384" s="43"/>
      <c r="T384" s="79"/>
      <c r="AT384" s="24" t="s">
        <v>145</v>
      </c>
      <c r="AU384" s="24" t="s">
        <v>87</v>
      </c>
    </row>
    <row r="385" spans="2:65" s="13" customFormat="1">
      <c r="B385" s="231"/>
      <c r="C385" s="232"/>
      <c r="D385" s="206" t="s">
        <v>147</v>
      </c>
      <c r="E385" s="233" t="s">
        <v>34</v>
      </c>
      <c r="F385" s="234" t="s">
        <v>639</v>
      </c>
      <c r="G385" s="232"/>
      <c r="H385" s="233" t="s">
        <v>34</v>
      </c>
      <c r="I385" s="235"/>
      <c r="J385" s="232"/>
      <c r="K385" s="232"/>
      <c r="L385" s="236"/>
      <c r="M385" s="237"/>
      <c r="N385" s="238"/>
      <c r="O385" s="238"/>
      <c r="P385" s="238"/>
      <c r="Q385" s="238"/>
      <c r="R385" s="238"/>
      <c r="S385" s="238"/>
      <c r="T385" s="239"/>
      <c r="AT385" s="240" t="s">
        <v>147</v>
      </c>
      <c r="AU385" s="240" t="s">
        <v>87</v>
      </c>
      <c r="AV385" s="13" t="s">
        <v>85</v>
      </c>
      <c r="AW385" s="13" t="s">
        <v>40</v>
      </c>
      <c r="AX385" s="13" t="s">
        <v>77</v>
      </c>
      <c r="AY385" s="240" t="s">
        <v>136</v>
      </c>
    </row>
    <row r="386" spans="2:65" s="11" customFormat="1">
      <c r="B386" s="209"/>
      <c r="C386" s="210"/>
      <c r="D386" s="206" t="s">
        <v>147</v>
      </c>
      <c r="E386" s="211" t="s">
        <v>34</v>
      </c>
      <c r="F386" s="212" t="s">
        <v>640</v>
      </c>
      <c r="G386" s="210"/>
      <c r="H386" s="213">
        <v>4.9279999999999999</v>
      </c>
      <c r="I386" s="214"/>
      <c r="J386" s="210"/>
      <c r="K386" s="210"/>
      <c r="L386" s="215"/>
      <c r="M386" s="216"/>
      <c r="N386" s="217"/>
      <c r="O386" s="217"/>
      <c r="P386" s="217"/>
      <c r="Q386" s="217"/>
      <c r="R386" s="217"/>
      <c r="S386" s="217"/>
      <c r="T386" s="218"/>
      <c r="AT386" s="219" t="s">
        <v>147</v>
      </c>
      <c r="AU386" s="219" t="s">
        <v>87</v>
      </c>
      <c r="AV386" s="11" t="s">
        <v>87</v>
      </c>
      <c r="AW386" s="11" t="s">
        <v>40</v>
      </c>
      <c r="AX386" s="11" t="s">
        <v>77</v>
      </c>
      <c r="AY386" s="219" t="s">
        <v>136</v>
      </c>
    </row>
    <row r="387" spans="2:65" s="12" customFormat="1">
      <c r="B387" s="220"/>
      <c r="C387" s="221"/>
      <c r="D387" s="206" t="s">
        <v>147</v>
      </c>
      <c r="E387" s="222" t="s">
        <v>34</v>
      </c>
      <c r="F387" s="223" t="s">
        <v>149</v>
      </c>
      <c r="G387" s="221"/>
      <c r="H387" s="224">
        <v>4.9279999999999999</v>
      </c>
      <c r="I387" s="225"/>
      <c r="J387" s="221"/>
      <c r="K387" s="221"/>
      <c r="L387" s="226"/>
      <c r="M387" s="227"/>
      <c r="N387" s="228"/>
      <c r="O387" s="228"/>
      <c r="P387" s="228"/>
      <c r="Q387" s="228"/>
      <c r="R387" s="228"/>
      <c r="S387" s="228"/>
      <c r="T387" s="229"/>
      <c r="AT387" s="230" t="s">
        <v>147</v>
      </c>
      <c r="AU387" s="230" t="s">
        <v>87</v>
      </c>
      <c r="AV387" s="12" t="s">
        <v>143</v>
      </c>
      <c r="AW387" s="12" t="s">
        <v>40</v>
      </c>
      <c r="AX387" s="12" t="s">
        <v>85</v>
      </c>
      <c r="AY387" s="230" t="s">
        <v>136</v>
      </c>
    </row>
    <row r="388" spans="2:65" s="1" customFormat="1" ht="25.5" customHeight="1">
      <c r="B388" s="42"/>
      <c r="C388" s="194" t="s">
        <v>314</v>
      </c>
      <c r="D388" s="194" t="s">
        <v>138</v>
      </c>
      <c r="E388" s="195" t="s">
        <v>641</v>
      </c>
      <c r="F388" s="196" t="s">
        <v>642</v>
      </c>
      <c r="G388" s="197" t="s">
        <v>351</v>
      </c>
      <c r="H388" s="198">
        <v>0.23599999999999999</v>
      </c>
      <c r="I388" s="199">
        <v>36000</v>
      </c>
      <c r="J388" s="200">
        <f>ROUND(I388*H388,2)</f>
        <v>8496</v>
      </c>
      <c r="K388" s="196" t="s">
        <v>142</v>
      </c>
      <c r="L388" s="62"/>
      <c r="M388" s="201" t="s">
        <v>34</v>
      </c>
      <c r="N388" s="202" t="s">
        <v>48</v>
      </c>
      <c r="O388" s="43"/>
      <c r="P388" s="203">
        <f>O388*H388</f>
        <v>0</v>
      </c>
      <c r="Q388" s="203">
        <v>1.04881</v>
      </c>
      <c r="R388" s="203">
        <f>Q388*H388</f>
        <v>0.24751915999999999</v>
      </c>
      <c r="S388" s="203">
        <v>0</v>
      </c>
      <c r="T388" s="204">
        <f>S388*H388</f>
        <v>0</v>
      </c>
      <c r="AR388" s="24" t="s">
        <v>143</v>
      </c>
      <c r="AT388" s="24" t="s">
        <v>138</v>
      </c>
      <c r="AU388" s="24" t="s">
        <v>87</v>
      </c>
      <c r="AY388" s="24" t="s">
        <v>136</v>
      </c>
      <c r="BE388" s="205">
        <f>IF(N388="základní",J388,0)</f>
        <v>8496</v>
      </c>
      <c r="BF388" s="205">
        <f>IF(N388="snížená",J388,0)</f>
        <v>0</v>
      </c>
      <c r="BG388" s="205">
        <f>IF(N388="zákl. přenesená",J388,0)</f>
        <v>0</v>
      </c>
      <c r="BH388" s="205">
        <f>IF(N388="sníž. přenesená",J388,0)</f>
        <v>0</v>
      </c>
      <c r="BI388" s="205">
        <f>IF(N388="nulová",J388,0)</f>
        <v>0</v>
      </c>
      <c r="BJ388" s="24" t="s">
        <v>85</v>
      </c>
      <c r="BK388" s="205">
        <f>ROUND(I388*H388,2)</f>
        <v>8496</v>
      </c>
      <c r="BL388" s="24" t="s">
        <v>143</v>
      </c>
      <c r="BM388" s="24" t="s">
        <v>643</v>
      </c>
    </row>
    <row r="389" spans="2:65" s="13" customFormat="1">
      <c r="B389" s="231"/>
      <c r="C389" s="232"/>
      <c r="D389" s="206" t="s">
        <v>147</v>
      </c>
      <c r="E389" s="233" t="s">
        <v>34</v>
      </c>
      <c r="F389" s="234" t="s">
        <v>644</v>
      </c>
      <c r="G389" s="232"/>
      <c r="H389" s="233" t="s">
        <v>34</v>
      </c>
      <c r="I389" s="235"/>
      <c r="J389" s="232"/>
      <c r="K389" s="232"/>
      <c r="L389" s="236"/>
      <c r="M389" s="237"/>
      <c r="N389" s="238"/>
      <c r="O389" s="238"/>
      <c r="P389" s="238"/>
      <c r="Q389" s="238"/>
      <c r="R389" s="238"/>
      <c r="S389" s="238"/>
      <c r="T389" s="239"/>
      <c r="AT389" s="240" t="s">
        <v>147</v>
      </c>
      <c r="AU389" s="240" t="s">
        <v>87</v>
      </c>
      <c r="AV389" s="13" t="s">
        <v>85</v>
      </c>
      <c r="AW389" s="13" t="s">
        <v>40</v>
      </c>
      <c r="AX389" s="13" t="s">
        <v>77</v>
      </c>
      <c r="AY389" s="240" t="s">
        <v>136</v>
      </c>
    </row>
    <row r="390" spans="2:65" s="11" customFormat="1">
      <c r="B390" s="209"/>
      <c r="C390" s="210"/>
      <c r="D390" s="206" t="s">
        <v>147</v>
      </c>
      <c r="E390" s="211" t="s">
        <v>34</v>
      </c>
      <c r="F390" s="212" t="s">
        <v>645</v>
      </c>
      <c r="G390" s="210"/>
      <c r="H390" s="213">
        <v>8.5999999999999993E-2</v>
      </c>
      <c r="I390" s="214"/>
      <c r="J390" s="210"/>
      <c r="K390" s="210"/>
      <c r="L390" s="215"/>
      <c r="M390" s="216"/>
      <c r="N390" s="217"/>
      <c r="O390" s="217"/>
      <c r="P390" s="217"/>
      <c r="Q390" s="217"/>
      <c r="R390" s="217"/>
      <c r="S390" s="217"/>
      <c r="T390" s="218"/>
      <c r="AT390" s="219" t="s">
        <v>147</v>
      </c>
      <c r="AU390" s="219" t="s">
        <v>87</v>
      </c>
      <c r="AV390" s="11" t="s">
        <v>87</v>
      </c>
      <c r="AW390" s="11" t="s">
        <v>40</v>
      </c>
      <c r="AX390" s="11" t="s">
        <v>77</v>
      </c>
      <c r="AY390" s="219" t="s">
        <v>136</v>
      </c>
    </row>
    <row r="391" spans="2:65" s="11" customFormat="1">
      <c r="B391" s="209"/>
      <c r="C391" s="210"/>
      <c r="D391" s="206" t="s">
        <v>147</v>
      </c>
      <c r="E391" s="211" t="s">
        <v>34</v>
      </c>
      <c r="F391" s="212" t="s">
        <v>646</v>
      </c>
      <c r="G391" s="210"/>
      <c r="H391" s="213">
        <v>0.15</v>
      </c>
      <c r="I391" s="214"/>
      <c r="J391" s="210"/>
      <c r="K391" s="210"/>
      <c r="L391" s="215"/>
      <c r="M391" s="216"/>
      <c r="N391" s="217"/>
      <c r="O391" s="217"/>
      <c r="P391" s="217"/>
      <c r="Q391" s="217"/>
      <c r="R391" s="217"/>
      <c r="S391" s="217"/>
      <c r="T391" s="218"/>
      <c r="AT391" s="219" t="s">
        <v>147</v>
      </c>
      <c r="AU391" s="219" t="s">
        <v>87</v>
      </c>
      <c r="AV391" s="11" t="s">
        <v>87</v>
      </c>
      <c r="AW391" s="11" t="s">
        <v>40</v>
      </c>
      <c r="AX391" s="11" t="s">
        <v>77</v>
      </c>
      <c r="AY391" s="219" t="s">
        <v>136</v>
      </c>
    </row>
    <row r="392" spans="2:65" s="12" customFormat="1">
      <c r="B392" s="220"/>
      <c r="C392" s="221"/>
      <c r="D392" s="206" t="s">
        <v>147</v>
      </c>
      <c r="E392" s="222" t="s">
        <v>34</v>
      </c>
      <c r="F392" s="223" t="s">
        <v>149</v>
      </c>
      <c r="G392" s="221"/>
      <c r="H392" s="224">
        <v>0.23599999999999999</v>
      </c>
      <c r="I392" s="225"/>
      <c r="J392" s="221"/>
      <c r="K392" s="221"/>
      <c r="L392" s="226"/>
      <c r="M392" s="227"/>
      <c r="N392" s="228"/>
      <c r="O392" s="228"/>
      <c r="P392" s="228"/>
      <c r="Q392" s="228"/>
      <c r="R392" s="228"/>
      <c r="S392" s="228"/>
      <c r="T392" s="229"/>
      <c r="AT392" s="230" t="s">
        <v>147</v>
      </c>
      <c r="AU392" s="230" t="s">
        <v>87</v>
      </c>
      <c r="AV392" s="12" t="s">
        <v>143</v>
      </c>
      <c r="AW392" s="12" t="s">
        <v>40</v>
      </c>
      <c r="AX392" s="12" t="s">
        <v>85</v>
      </c>
      <c r="AY392" s="230" t="s">
        <v>136</v>
      </c>
    </row>
    <row r="393" spans="2:65" s="1" customFormat="1" ht="16.5" customHeight="1">
      <c r="B393" s="42"/>
      <c r="C393" s="194" t="s">
        <v>320</v>
      </c>
      <c r="D393" s="194" t="s">
        <v>138</v>
      </c>
      <c r="E393" s="195" t="s">
        <v>647</v>
      </c>
      <c r="F393" s="196" t="s">
        <v>648</v>
      </c>
      <c r="G393" s="197" t="s">
        <v>157</v>
      </c>
      <c r="H393" s="198">
        <v>77</v>
      </c>
      <c r="I393" s="199">
        <v>305</v>
      </c>
      <c r="J393" s="200">
        <f>ROUND(I393*H393,2)</f>
        <v>23485</v>
      </c>
      <c r="K393" s="196" t="s">
        <v>34</v>
      </c>
      <c r="L393" s="62"/>
      <c r="M393" s="201" t="s">
        <v>34</v>
      </c>
      <c r="N393" s="202" t="s">
        <v>48</v>
      </c>
      <c r="O393" s="43"/>
      <c r="P393" s="203">
        <f>O393*H393</f>
        <v>0</v>
      </c>
      <c r="Q393" s="203">
        <v>0.17488999999999999</v>
      </c>
      <c r="R393" s="203">
        <f>Q393*H393</f>
        <v>13.466529999999999</v>
      </c>
      <c r="S393" s="203">
        <v>0</v>
      </c>
      <c r="T393" s="204">
        <f>S393*H393</f>
        <v>0</v>
      </c>
      <c r="AR393" s="24" t="s">
        <v>143</v>
      </c>
      <c r="AT393" s="24" t="s">
        <v>138</v>
      </c>
      <c r="AU393" s="24" t="s">
        <v>87</v>
      </c>
      <c r="AY393" s="24" t="s">
        <v>136</v>
      </c>
      <c r="BE393" s="205">
        <f>IF(N393="základní",J393,0)</f>
        <v>23485</v>
      </c>
      <c r="BF393" s="205">
        <f>IF(N393="snížená",J393,0)</f>
        <v>0</v>
      </c>
      <c r="BG393" s="205">
        <f>IF(N393="zákl. přenesená",J393,0)</f>
        <v>0</v>
      </c>
      <c r="BH393" s="205">
        <f>IF(N393="sníž. přenesená",J393,0)</f>
        <v>0</v>
      </c>
      <c r="BI393" s="205">
        <f>IF(N393="nulová",J393,0)</f>
        <v>0</v>
      </c>
      <c r="BJ393" s="24" t="s">
        <v>85</v>
      </c>
      <c r="BK393" s="205">
        <f>ROUND(I393*H393,2)</f>
        <v>23485</v>
      </c>
      <c r="BL393" s="24" t="s">
        <v>143</v>
      </c>
      <c r="BM393" s="24" t="s">
        <v>649</v>
      </c>
    </row>
    <row r="394" spans="2:65" s="11" customFormat="1">
      <c r="B394" s="209"/>
      <c r="C394" s="210"/>
      <c r="D394" s="206" t="s">
        <v>147</v>
      </c>
      <c r="E394" s="211" t="s">
        <v>34</v>
      </c>
      <c r="F394" s="212" t="s">
        <v>650</v>
      </c>
      <c r="G394" s="210"/>
      <c r="H394" s="213">
        <v>41</v>
      </c>
      <c r="I394" s="214"/>
      <c r="J394" s="210"/>
      <c r="K394" s="210"/>
      <c r="L394" s="215"/>
      <c r="M394" s="216"/>
      <c r="N394" s="217"/>
      <c r="O394" s="217"/>
      <c r="P394" s="217"/>
      <c r="Q394" s="217"/>
      <c r="R394" s="217"/>
      <c r="S394" s="217"/>
      <c r="T394" s="218"/>
      <c r="AT394" s="219" t="s">
        <v>147</v>
      </c>
      <c r="AU394" s="219" t="s">
        <v>87</v>
      </c>
      <c r="AV394" s="11" t="s">
        <v>87</v>
      </c>
      <c r="AW394" s="11" t="s">
        <v>40</v>
      </c>
      <c r="AX394" s="11" t="s">
        <v>77</v>
      </c>
      <c r="AY394" s="219" t="s">
        <v>136</v>
      </c>
    </row>
    <row r="395" spans="2:65" s="11" customFormat="1">
      <c r="B395" s="209"/>
      <c r="C395" s="210"/>
      <c r="D395" s="206" t="s">
        <v>147</v>
      </c>
      <c r="E395" s="211" t="s">
        <v>34</v>
      </c>
      <c r="F395" s="212" t="s">
        <v>651</v>
      </c>
      <c r="G395" s="210"/>
      <c r="H395" s="213">
        <v>36</v>
      </c>
      <c r="I395" s="214"/>
      <c r="J395" s="210"/>
      <c r="K395" s="210"/>
      <c r="L395" s="215"/>
      <c r="M395" s="216"/>
      <c r="N395" s="217"/>
      <c r="O395" s="217"/>
      <c r="P395" s="217"/>
      <c r="Q395" s="217"/>
      <c r="R395" s="217"/>
      <c r="S395" s="217"/>
      <c r="T395" s="218"/>
      <c r="AT395" s="219" t="s">
        <v>147</v>
      </c>
      <c r="AU395" s="219" t="s">
        <v>87</v>
      </c>
      <c r="AV395" s="11" t="s">
        <v>87</v>
      </c>
      <c r="AW395" s="11" t="s">
        <v>40</v>
      </c>
      <c r="AX395" s="11" t="s">
        <v>77</v>
      </c>
      <c r="AY395" s="219" t="s">
        <v>136</v>
      </c>
    </row>
    <row r="396" spans="2:65" s="12" customFormat="1">
      <c r="B396" s="220"/>
      <c r="C396" s="221"/>
      <c r="D396" s="206" t="s">
        <v>147</v>
      </c>
      <c r="E396" s="222" t="s">
        <v>34</v>
      </c>
      <c r="F396" s="223" t="s">
        <v>149</v>
      </c>
      <c r="G396" s="221"/>
      <c r="H396" s="224">
        <v>77</v>
      </c>
      <c r="I396" s="225"/>
      <c r="J396" s="221"/>
      <c r="K396" s="221"/>
      <c r="L396" s="226"/>
      <c r="M396" s="227"/>
      <c r="N396" s="228"/>
      <c r="O396" s="228"/>
      <c r="P396" s="228"/>
      <c r="Q396" s="228"/>
      <c r="R396" s="228"/>
      <c r="S396" s="228"/>
      <c r="T396" s="229"/>
      <c r="AT396" s="230" t="s">
        <v>147</v>
      </c>
      <c r="AU396" s="230" t="s">
        <v>87</v>
      </c>
      <c r="AV396" s="12" t="s">
        <v>143</v>
      </c>
      <c r="AW396" s="12" t="s">
        <v>40</v>
      </c>
      <c r="AX396" s="12" t="s">
        <v>85</v>
      </c>
      <c r="AY396" s="230" t="s">
        <v>136</v>
      </c>
    </row>
    <row r="397" spans="2:65" s="1" customFormat="1" ht="25.5" customHeight="1">
      <c r="B397" s="42"/>
      <c r="C397" s="241" t="s">
        <v>328</v>
      </c>
      <c r="D397" s="241" t="s">
        <v>271</v>
      </c>
      <c r="E397" s="242" t="s">
        <v>652</v>
      </c>
      <c r="F397" s="243" t="s">
        <v>653</v>
      </c>
      <c r="G397" s="244" t="s">
        <v>157</v>
      </c>
      <c r="H397" s="245">
        <v>33</v>
      </c>
      <c r="I397" s="246">
        <v>2624</v>
      </c>
      <c r="J397" s="247">
        <f>ROUND(I397*H397,2)</f>
        <v>86592</v>
      </c>
      <c r="K397" s="243" t="s">
        <v>34</v>
      </c>
      <c r="L397" s="248"/>
      <c r="M397" s="249" t="s">
        <v>34</v>
      </c>
      <c r="N397" s="250" t="s">
        <v>48</v>
      </c>
      <c r="O397" s="43"/>
      <c r="P397" s="203">
        <f>O397*H397</f>
        <v>0</v>
      </c>
      <c r="Q397" s="203">
        <v>3.5000000000000001E-3</v>
      </c>
      <c r="R397" s="203">
        <f>Q397*H397</f>
        <v>0.11550000000000001</v>
      </c>
      <c r="S397" s="203">
        <v>0</v>
      </c>
      <c r="T397" s="204">
        <f>S397*H397</f>
        <v>0</v>
      </c>
      <c r="AR397" s="24" t="s">
        <v>183</v>
      </c>
      <c r="AT397" s="24" t="s">
        <v>271</v>
      </c>
      <c r="AU397" s="24" t="s">
        <v>87</v>
      </c>
      <c r="AY397" s="24" t="s">
        <v>136</v>
      </c>
      <c r="BE397" s="205">
        <f>IF(N397="základní",J397,0)</f>
        <v>86592</v>
      </c>
      <c r="BF397" s="205">
        <f>IF(N397="snížená",J397,0)</f>
        <v>0</v>
      </c>
      <c r="BG397" s="205">
        <f>IF(N397="zákl. přenesená",J397,0)</f>
        <v>0</v>
      </c>
      <c r="BH397" s="205">
        <f>IF(N397="sníž. přenesená",J397,0)</f>
        <v>0</v>
      </c>
      <c r="BI397" s="205">
        <f>IF(N397="nulová",J397,0)</f>
        <v>0</v>
      </c>
      <c r="BJ397" s="24" t="s">
        <v>85</v>
      </c>
      <c r="BK397" s="205">
        <f>ROUND(I397*H397,2)</f>
        <v>86592</v>
      </c>
      <c r="BL397" s="24" t="s">
        <v>143</v>
      </c>
      <c r="BM397" s="24" t="s">
        <v>654</v>
      </c>
    </row>
    <row r="398" spans="2:65" s="11" customFormat="1">
      <c r="B398" s="209"/>
      <c r="C398" s="210"/>
      <c r="D398" s="206" t="s">
        <v>147</v>
      </c>
      <c r="E398" s="211" t="s">
        <v>34</v>
      </c>
      <c r="F398" s="212" t="s">
        <v>655</v>
      </c>
      <c r="G398" s="210"/>
      <c r="H398" s="213">
        <v>33</v>
      </c>
      <c r="I398" s="214"/>
      <c r="J398" s="210"/>
      <c r="K398" s="210"/>
      <c r="L398" s="215"/>
      <c r="M398" s="216"/>
      <c r="N398" s="217"/>
      <c r="O398" s="217"/>
      <c r="P398" s="217"/>
      <c r="Q398" s="217"/>
      <c r="R398" s="217"/>
      <c r="S398" s="217"/>
      <c r="T398" s="218"/>
      <c r="AT398" s="219" t="s">
        <v>147</v>
      </c>
      <c r="AU398" s="219" t="s">
        <v>87</v>
      </c>
      <c r="AV398" s="11" t="s">
        <v>87</v>
      </c>
      <c r="AW398" s="11" t="s">
        <v>40</v>
      </c>
      <c r="AX398" s="11" t="s">
        <v>77</v>
      </c>
      <c r="AY398" s="219" t="s">
        <v>136</v>
      </c>
    </row>
    <row r="399" spans="2:65" s="12" customFormat="1">
      <c r="B399" s="220"/>
      <c r="C399" s="221"/>
      <c r="D399" s="206" t="s">
        <v>147</v>
      </c>
      <c r="E399" s="222" t="s">
        <v>34</v>
      </c>
      <c r="F399" s="223" t="s">
        <v>149</v>
      </c>
      <c r="G399" s="221"/>
      <c r="H399" s="224">
        <v>33</v>
      </c>
      <c r="I399" s="225"/>
      <c r="J399" s="221"/>
      <c r="K399" s="221"/>
      <c r="L399" s="226"/>
      <c r="M399" s="227"/>
      <c r="N399" s="228"/>
      <c r="O399" s="228"/>
      <c r="P399" s="228"/>
      <c r="Q399" s="228"/>
      <c r="R399" s="228"/>
      <c r="S399" s="228"/>
      <c r="T399" s="229"/>
      <c r="AT399" s="230" t="s">
        <v>147</v>
      </c>
      <c r="AU399" s="230" t="s">
        <v>87</v>
      </c>
      <c r="AV399" s="12" t="s">
        <v>143</v>
      </c>
      <c r="AW399" s="12" t="s">
        <v>40</v>
      </c>
      <c r="AX399" s="12" t="s">
        <v>85</v>
      </c>
      <c r="AY399" s="230" t="s">
        <v>136</v>
      </c>
    </row>
    <row r="400" spans="2:65" s="1" customFormat="1" ht="16.5" customHeight="1">
      <c r="B400" s="42"/>
      <c r="C400" s="241" t="s">
        <v>336</v>
      </c>
      <c r="D400" s="241" t="s">
        <v>271</v>
      </c>
      <c r="E400" s="242" t="s">
        <v>656</v>
      </c>
      <c r="F400" s="243" t="s">
        <v>657</v>
      </c>
      <c r="G400" s="244" t="s">
        <v>157</v>
      </c>
      <c r="H400" s="245">
        <v>3</v>
      </c>
      <c r="I400" s="246">
        <v>1236.6400000000001</v>
      </c>
      <c r="J400" s="247">
        <f>ROUND(I400*H400,2)</f>
        <v>3709.92</v>
      </c>
      <c r="K400" s="243" t="s">
        <v>34</v>
      </c>
      <c r="L400" s="248"/>
      <c r="M400" s="249" t="s">
        <v>34</v>
      </c>
      <c r="N400" s="250" t="s">
        <v>48</v>
      </c>
      <c r="O400" s="43"/>
      <c r="P400" s="203">
        <f>O400*H400</f>
        <v>0</v>
      </c>
      <c r="Q400" s="203">
        <v>3.3999999999999998E-3</v>
      </c>
      <c r="R400" s="203">
        <f>Q400*H400</f>
        <v>1.0199999999999999E-2</v>
      </c>
      <c r="S400" s="203">
        <v>0</v>
      </c>
      <c r="T400" s="204">
        <f>S400*H400</f>
        <v>0</v>
      </c>
      <c r="AR400" s="24" t="s">
        <v>183</v>
      </c>
      <c r="AT400" s="24" t="s">
        <v>271</v>
      </c>
      <c r="AU400" s="24" t="s">
        <v>87</v>
      </c>
      <c r="AY400" s="24" t="s">
        <v>136</v>
      </c>
      <c r="BE400" s="205">
        <f>IF(N400="základní",J400,0)</f>
        <v>3709.92</v>
      </c>
      <c r="BF400" s="205">
        <f>IF(N400="snížená",J400,0)</f>
        <v>0</v>
      </c>
      <c r="BG400" s="205">
        <f>IF(N400="zákl. přenesená",J400,0)</f>
        <v>0</v>
      </c>
      <c r="BH400" s="205">
        <f>IF(N400="sníž. přenesená",J400,0)</f>
        <v>0</v>
      </c>
      <c r="BI400" s="205">
        <f>IF(N400="nulová",J400,0)</f>
        <v>0</v>
      </c>
      <c r="BJ400" s="24" t="s">
        <v>85</v>
      </c>
      <c r="BK400" s="205">
        <f>ROUND(I400*H400,2)</f>
        <v>3709.92</v>
      </c>
      <c r="BL400" s="24" t="s">
        <v>143</v>
      </c>
      <c r="BM400" s="24" t="s">
        <v>658</v>
      </c>
    </row>
    <row r="401" spans="2:65" s="11" customFormat="1">
      <c r="B401" s="209"/>
      <c r="C401" s="210"/>
      <c r="D401" s="206" t="s">
        <v>147</v>
      </c>
      <c r="E401" s="211" t="s">
        <v>34</v>
      </c>
      <c r="F401" s="212" t="s">
        <v>659</v>
      </c>
      <c r="G401" s="210"/>
      <c r="H401" s="213">
        <v>3</v>
      </c>
      <c r="I401" s="214"/>
      <c r="J401" s="210"/>
      <c r="K401" s="210"/>
      <c r="L401" s="215"/>
      <c r="M401" s="216"/>
      <c r="N401" s="217"/>
      <c r="O401" s="217"/>
      <c r="P401" s="217"/>
      <c r="Q401" s="217"/>
      <c r="R401" s="217"/>
      <c r="S401" s="217"/>
      <c r="T401" s="218"/>
      <c r="AT401" s="219" t="s">
        <v>147</v>
      </c>
      <c r="AU401" s="219" t="s">
        <v>87</v>
      </c>
      <c r="AV401" s="11" t="s">
        <v>87</v>
      </c>
      <c r="AW401" s="11" t="s">
        <v>40</v>
      </c>
      <c r="AX401" s="11" t="s">
        <v>77</v>
      </c>
      <c r="AY401" s="219" t="s">
        <v>136</v>
      </c>
    </row>
    <row r="402" spans="2:65" s="12" customFormat="1">
      <c r="B402" s="220"/>
      <c r="C402" s="221"/>
      <c r="D402" s="206" t="s">
        <v>147</v>
      </c>
      <c r="E402" s="222" t="s">
        <v>34</v>
      </c>
      <c r="F402" s="223" t="s">
        <v>149</v>
      </c>
      <c r="G402" s="221"/>
      <c r="H402" s="224">
        <v>3</v>
      </c>
      <c r="I402" s="225"/>
      <c r="J402" s="221"/>
      <c r="K402" s="221"/>
      <c r="L402" s="226"/>
      <c r="M402" s="227"/>
      <c r="N402" s="228"/>
      <c r="O402" s="228"/>
      <c r="P402" s="228"/>
      <c r="Q402" s="228"/>
      <c r="R402" s="228"/>
      <c r="S402" s="228"/>
      <c r="T402" s="229"/>
      <c r="AT402" s="230" t="s">
        <v>147</v>
      </c>
      <c r="AU402" s="230" t="s">
        <v>87</v>
      </c>
      <c r="AV402" s="12" t="s">
        <v>143</v>
      </c>
      <c r="AW402" s="12" t="s">
        <v>40</v>
      </c>
      <c r="AX402" s="12" t="s">
        <v>85</v>
      </c>
      <c r="AY402" s="230" t="s">
        <v>136</v>
      </c>
    </row>
    <row r="403" spans="2:65" s="1" customFormat="1" ht="16.5" customHeight="1">
      <c r="B403" s="42"/>
      <c r="C403" s="241" t="s">
        <v>340</v>
      </c>
      <c r="D403" s="241" t="s">
        <v>271</v>
      </c>
      <c r="E403" s="242" t="s">
        <v>660</v>
      </c>
      <c r="F403" s="243" t="s">
        <v>661</v>
      </c>
      <c r="G403" s="244" t="s">
        <v>157</v>
      </c>
      <c r="H403" s="245">
        <v>4</v>
      </c>
      <c r="I403" s="246">
        <v>1140.46</v>
      </c>
      <c r="J403" s="247">
        <f>ROUND(I403*H403,2)</f>
        <v>4561.84</v>
      </c>
      <c r="K403" s="243" t="s">
        <v>34</v>
      </c>
      <c r="L403" s="248"/>
      <c r="M403" s="249" t="s">
        <v>34</v>
      </c>
      <c r="N403" s="250" t="s">
        <v>48</v>
      </c>
      <c r="O403" s="43"/>
      <c r="P403" s="203">
        <f>O403*H403</f>
        <v>0</v>
      </c>
      <c r="Q403" s="203">
        <v>3.3999999999999998E-3</v>
      </c>
      <c r="R403" s="203">
        <f>Q403*H403</f>
        <v>1.3599999999999999E-2</v>
      </c>
      <c r="S403" s="203">
        <v>0</v>
      </c>
      <c r="T403" s="204">
        <f>S403*H403</f>
        <v>0</v>
      </c>
      <c r="AR403" s="24" t="s">
        <v>183</v>
      </c>
      <c r="AT403" s="24" t="s">
        <v>271</v>
      </c>
      <c r="AU403" s="24" t="s">
        <v>87</v>
      </c>
      <c r="AY403" s="24" t="s">
        <v>136</v>
      </c>
      <c r="BE403" s="205">
        <f>IF(N403="základní",J403,0)</f>
        <v>4561.84</v>
      </c>
      <c r="BF403" s="205">
        <f>IF(N403="snížená",J403,0)</f>
        <v>0</v>
      </c>
      <c r="BG403" s="205">
        <f>IF(N403="zákl. přenesená",J403,0)</f>
        <v>0</v>
      </c>
      <c r="BH403" s="205">
        <f>IF(N403="sníž. přenesená",J403,0)</f>
        <v>0</v>
      </c>
      <c r="BI403" s="205">
        <f>IF(N403="nulová",J403,0)</f>
        <v>0</v>
      </c>
      <c r="BJ403" s="24" t="s">
        <v>85</v>
      </c>
      <c r="BK403" s="205">
        <f>ROUND(I403*H403,2)</f>
        <v>4561.84</v>
      </c>
      <c r="BL403" s="24" t="s">
        <v>143</v>
      </c>
      <c r="BM403" s="24" t="s">
        <v>662</v>
      </c>
    </row>
    <row r="404" spans="2:65" s="11" customFormat="1">
      <c r="B404" s="209"/>
      <c r="C404" s="210"/>
      <c r="D404" s="206" t="s">
        <v>147</v>
      </c>
      <c r="E404" s="211" t="s">
        <v>34</v>
      </c>
      <c r="F404" s="212" t="s">
        <v>663</v>
      </c>
      <c r="G404" s="210"/>
      <c r="H404" s="213">
        <v>4</v>
      </c>
      <c r="I404" s="214"/>
      <c r="J404" s="210"/>
      <c r="K404" s="210"/>
      <c r="L404" s="215"/>
      <c r="M404" s="216"/>
      <c r="N404" s="217"/>
      <c r="O404" s="217"/>
      <c r="P404" s="217"/>
      <c r="Q404" s="217"/>
      <c r="R404" s="217"/>
      <c r="S404" s="217"/>
      <c r="T404" s="218"/>
      <c r="AT404" s="219" t="s">
        <v>147</v>
      </c>
      <c r="AU404" s="219" t="s">
        <v>87</v>
      </c>
      <c r="AV404" s="11" t="s">
        <v>87</v>
      </c>
      <c r="AW404" s="11" t="s">
        <v>40</v>
      </c>
      <c r="AX404" s="11" t="s">
        <v>77</v>
      </c>
      <c r="AY404" s="219" t="s">
        <v>136</v>
      </c>
    </row>
    <row r="405" spans="2:65" s="12" customFormat="1">
      <c r="B405" s="220"/>
      <c r="C405" s="221"/>
      <c r="D405" s="206" t="s">
        <v>147</v>
      </c>
      <c r="E405" s="222" t="s">
        <v>34</v>
      </c>
      <c r="F405" s="223" t="s">
        <v>149</v>
      </c>
      <c r="G405" s="221"/>
      <c r="H405" s="224">
        <v>4</v>
      </c>
      <c r="I405" s="225"/>
      <c r="J405" s="221"/>
      <c r="K405" s="221"/>
      <c r="L405" s="226"/>
      <c r="M405" s="227"/>
      <c r="N405" s="228"/>
      <c r="O405" s="228"/>
      <c r="P405" s="228"/>
      <c r="Q405" s="228"/>
      <c r="R405" s="228"/>
      <c r="S405" s="228"/>
      <c r="T405" s="229"/>
      <c r="AT405" s="230" t="s">
        <v>147</v>
      </c>
      <c r="AU405" s="230" t="s">
        <v>87</v>
      </c>
      <c r="AV405" s="12" t="s">
        <v>143</v>
      </c>
      <c r="AW405" s="12" t="s">
        <v>40</v>
      </c>
      <c r="AX405" s="12" t="s">
        <v>85</v>
      </c>
      <c r="AY405" s="230" t="s">
        <v>136</v>
      </c>
    </row>
    <row r="406" spans="2:65" s="1" customFormat="1" ht="16.5" customHeight="1">
      <c r="B406" s="42"/>
      <c r="C406" s="241" t="s">
        <v>348</v>
      </c>
      <c r="D406" s="241" t="s">
        <v>271</v>
      </c>
      <c r="E406" s="242" t="s">
        <v>664</v>
      </c>
      <c r="F406" s="243" t="s">
        <v>665</v>
      </c>
      <c r="G406" s="244" t="s">
        <v>157</v>
      </c>
      <c r="H406" s="245">
        <v>1</v>
      </c>
      <c r="I406" s="246">
        <v>926.11</v>
      </c>
      <c r="J406" s="247">
        <f>ROUND(I406*H406,2)</f>
        <v>926.11</v>
      </c>
      <c r="K406" s="243" t="s">
        <v>34</v>
      </c>
      <c r="L406" s="248"/>
      <c r="M406" s="249" t="s">
        <v>34</v>
      </c>
      <c r="N406" s="250" t="s">
        <v>48</v>
      </c>
      <c r="O406" s="43"/>
      <c r="P406" s="203">
        <f>O406*H406</f>
        <v>0</v>
      </c>
      <c r="Q406" s="203">
        <v>3.3999999999999998E-3</v>
      </c>
      <c r="R406" s="203">
        <f>Q406*H406</f>
        <v>3.3999999999999998E-3</v>
      </c>
      <c r="S406" s="203">
        <v>0</v>
      </c>
      <c r="T406" s="204">
        <f>S406*H406</f>
        <v>0</v>
      </c>
      <c r="AR406" s="24" t="s">
        <v>183</v>
      </c>
      <c r="AT406" s="24" t="s">
        <v>271</v>
      </c>
      <c r="AU406" s="24" t="s">
        <v>87</v>
      </c>
      <c r="AY406" s="24" t="s">
        <v>136</v>
      </c>
      <c r="BE406" s="205">
        <f>IF(N406="základní",J406,0)</f>
        <v>926.11</v>
      </c>
      <c r="BF406" s="205">
        <f>IF(N406="snížená",J406,0)</f>
        <v>0</v>
      </c>
      <c r="BG406" s="205">
        <f>IF(N406="zákl. přenesená",J406,0)</f>
        <v>0</v>
      </c>
      <c r="BH406" s="205">
        <f>IF(N406="sníž. přenesená",J406,0)</f>
        <v>0</v>
      </c>
      <c r="BI406" s="205">
        <f>IF(N406="nulová",J406,0)</f>
        <v>0</v>
      </c>
      <c r="BJ406" s="24" t="s">
        <v>85</v>
      </c>
      <c r="BK406" s="205">
        <f>ROUND(I406*H406,2)</f>
        <v>926.11</v>
      </c>
      <c r="BL406" s="24" t="s">
        <v>143</v>
      </c>
      <c r="BM406" s="24" t="s">
        <v>666</v>
      </c>
    </row>
    <row r="407" spans="2:65" s="11" customFormat="1">
      <c r="B407" s="209"/>
      <c r="C407" s="210"/>
      <c r="D407" s="206" t="s">
        <v>147</v>
      </c>
      <c r="E407" s="211" t="s">
        <v>34</v>
      </c>
      <c r="F407" s="212" t="s">
        <v>667</v>
      </c>
      <c r="G407" s="210"/>
      <c r="H407" s="213">
        <v>1</v>
      </c>
      <c r="I407" s="214"/>
      <c r="J407" s="210"/>
      <c r="K407" s="210"/>
      <c r="L407" s="215"/>
      <c r="M407" s="216"/>
      <c r="N407" s="217"/>
      <c r="O407" s="217"/>
      <c r="P407" s="217"/>
      <c r="Q407" s="217"/>
      <c r="R407" s="217"/>
      <c r="S407" s="217"/>
      <c r="T407" s="218"/>
      <c r="AT407" s="219" t="s">
        <v>147</v>
      </c>
      <c r="AU407" s="219" t="s">
        <v>87</v>
      </c>
      <c r="AV407" s="11" t="s">
        <v>87</v>
      </c>
      <c r="AW407" s="11" t="s">
        <v>40</v>
      </c>
      <c r="AX407" s="11" t="s">
        <v>77</v>
      </c>
      <c r="AY407" s="219" t="s">
        <v>136</v>
      </c>
    </row>
    <row r="408" spans="2:65" s="12" customFormat="1">
      <c r="B408" s="220"/>
      <c r="C408" s="221"/>
      <c r="D408" s="206" t="s">
        <v>147</v>
      </c>
      <c r="E408" s="222" t="s">
        <v>34</v>
      </c>
      <c r="F408" s="223" t="s">
        <v>149</v>
      </c>
      <c r="G408" s="221"/>
      <c r="H408" s="224">
        <v>1</v>
      </c>
      <c r="I408" s="225"/>
      <c r="J408" s="221"/>
      <c r="K408" s="221"/>
      <c r="L408" s="226"/>
      <c r="M408" s="227"/>
      <c r="N408" s="228"/>
      <c r="O408" s="228"/>
      <c r="P408" s="228"/>
      <c r="Q408" s="228"/>
      <c r="R408" s="228"/>
      <c r="S408" s="228"/>
      <c r="T408" s="229"/>
      <c r="AT408" s="230" t="s">
        <v>147</v>
      </c>
      <c r="AU408" s="230" t="s">
        <v>87</v>
      </c>
      <c r="AV408" s="12" t="s">
        <v>143</v>
      </c>
      <c r="AW408" s="12" t="s">
        <v>40</v>
      </c>
      <c r="AX408" s="12" t="s">
        <v>85</v>
      </c>
      <c r="AY408" s="230" t="s">
        <v>136</v>
      </c>
    </row>
    <row r="409" spans="2:65" s="1" customFormat="1" ht="16.5" customHeight="1">
      <c r="B409" s="42"/>
      <c r="C409" s="241" t="s">
        <v>355</v>
      </c>
      <c r="D409" s="241" t="s">
        <v>271</v>
      </c>
      <c r="E409" s="242" t="s">
        <v>668</v>
      </c>
      <c r="F409" s="243" t="s">
        <v>669</v>
      </c>
      <c r="G409" s="244" t="s">
        <v>157</v>
      </c>
      <c r="H409" s="245">
        <v>24</v>
      </c>
      <c r="I409" s="246">
        <v>458.52</v>
      </c>
      <c r="J409" s="247">
        <f>ROUND(I409*H409,2)</f>
        <v>11004.48</v>
      </c>
      <c r="K409" s="243" t="s">
        <v>34</v>
      </c>
      <c r="L409" s="248"/>
      <c r="M409" s="249" t="s">
        <v>34</v>
      </c>
      <c r="N409" s="250" t="s">
        <v>48</v>
      </c>
      <c r="O409" s="43"/>
      <c r="P409" s="203">
        <f>O409*H409</f>
        <v>0</v>
      </c>
      <c r="Q409" s="203">
        <v>3.3999999999999998E-3</v>
      </c>
      <c r="R409" s="203">
        <f>Q409*H409</f>
        <v>8.1599999999999992E-2</v>
      </c>
      <c r="S409" s="203">
        <v>0</v>
      </c>
      <c r="T409" s="204">
        <f>S409*H409</f>
        <v>0</v>
      </c>
      <c r="AR409" s="24" t="s">
        <v>183</v>
      </c>
      <c r="AT409" s="24" t="s">
        <v>271</v>
      </c>
      <c r="AU409" s="24" t="s">
        <v>87</v>
      </c>
      <c r="AY409" s="24" t="s">
        <v>136</v>
      </c>
      <c r="BE409" s="205">
        <f>IF(N409="základní",J409,0)</f>
        <v>11004.48</v>
      </c>
      <c r="BF409" s="205">
        <f>IF(N409="snížená",J409,0)</f>
        <v>0</v>
      </c>
      <c r="BG409" s="205">
        <f>IF(N409="zákl. přenesená",J409,0)</f>
        <v>0</v>
      </c>
      <c r="BH409" s="205">
        <f>IF(N409="sníž. přenesená",J409,0)</f>
        <v>0</v>
      </c>
      <c r="BI409" s="205">
        <f>IF(N409="nulová",J409,0)</f>
        <v>0</v>
      </c>
      <c r="BJ409" s="24" t="s">
        <v>85</v>
      </c>
      <c r="BK409" s="205">
        <f>ROUND(I409*H409,2)</f>
        <v>11004.48</v>
      </c>
      <c r="BL409" s="24" t="s">
        <v>143</v>
      </c>
      <c r="BM409" s="24" t="s">
        <v>670</v>
      </c>
    </row>
    <row r="410" spans="2:65" s="11" customFormat="1">
      <c r="B410" s="209"/>
      <c r="C410" s="210"/>
      <c r="D410" s="206" t="s">
        <v>147</v>
      </c>
      <c r="E410" s="211" t="s">
        <v>34</v>
      </c>
      <c r="F410" s="212" t="s">
        <v>671</v>
      </c>
      <c r="G410" s="210"/>
      <c r="H410" s="213">
        <v>24</v>
      </c>
      <c r="I410" s="214"/>
      <c r="J410" s="210"/>
      <c r="K410" s="210"/>
      <c r="L410" s="215"/>
      <c r="M410" s="216"/>
      <c r="N410" s="217"/>
      <c r="O410" s="217"/>
      <c r="P410" s="217"/>
      <c r="Q410" s="217"/>
      <c r="R410" s="217"/>
      <c r="S410" s="217"/>
      <c r="T410" s="218"/>
      <c r="AT410" s="219" t="s">
        <v>147</v>
      </c>
      <c r="AU410" s="219" t="s">
        <v>87</v>
      </c>
      <c r="AV410" s="11" t="s">
        <v>87</v>
      </c>
      <c r="AW410" s="11" t="s">
        <v>40</v>
      </c>
      <c r="AX410" s="11" t="s">
        <v>77</v>
      </c>
      <c r="AY410" s="219" t="s">
        <v>136</v>
      </c>
    </row>
    <row r="411" spans="2:65" s="12" customFormat="1">
      <c r="B411" s="220"/>
      <c r="C411" s="221"/>
      <c r="D411" s="206" t="s">
        <v>147</v>
      </c>
      <c r="E411" s="222" t="s">
        <v>34</v>
      </c>
      <c r="F411" s="223" t="s">
        <v>149</v>
      </c>
      <c r="G411" s="221"/>
      <c r="H411" s="224">
        <v>24</v>
      </c>
      <c r="I411" s="225"/>
      <c r="J411" s="221"/>
      <c r="K411" s="221"/>
      <c r="L411" s="226"/>
      <c r="M411" s="227"/>
      <c r="N411" s="228"/>
      <c r="O411" s="228"/>
      <c r="P411" s="228"/>
      <c r="Q411" s="228"/>
      <c r="R411" s="228"/>
      <c r="S411" s="228"/>
      <c r="T411" s="229"/>
      <c r="AT411" s="230" t="s">
        <v>147</v>
      </c>
      <c r="AU411" s="230" t="s">
        <v>87</v>
      </c>
      <c r="AV411" s="12" t="s">
        <v>143</v>
      </c>
      <c r="AW411" s="12" t="s">
        <v>40</v>
      </c>
      <c r="AX411" s="12" t="s">
        <v>85</v>
      </c>
      <c r="AY411" s="230" t="s">
        <v>136</v>
      </c>
    </row>
    <row r="412" spans="2:65" s="1" customFormat="1" ht="16.5" customHeight="1">
      <c r="B412" s="42"/>
      <c r="C412" s="241" t="s">
        <v>360</v>
      </c>
      <c r="D412" s="241" t="s">
        <v>271</v>
      </c>
      <c r="E412" s="242" t="s">
        <v>672</v>
      </c>
      <c r="F412" s="243" t="s">
        <v>673</v>
      </c>
      <c r="G412" s="244" t="s">
        <v>157</v>
      </c>
      <c r="H412" s="245">
        <v>2</v>
      </c>
      <c r="I412" s="246">
        <v>301.5</v>
      </c>
      <c r="J412" s="247">
        <f>ROUND(I412*H412,2)</f>
        <v>603</v>
      </c>
      <c r="K412" s="243" t="s">
        <v>34</v>
      </c>
      <c r="L412" s="248"/>
      <c r="M412" s="249" t="s">
        <v>34</v>
      </c>
      <c r="N412" s="250" t="s">
        <v>48</v>
      </c>
      <c r="O412" s="43"/>
      <c r="P412" s="203">
        <f>O412*H412</f>
        <v>0</v>
      </c>
      <c r="Q412" s="203">
        <v>3.3999999999999998E-3</v>
      </c>
      <c r="R412" s="203">
        <f>Q412*H412</f>
        <v>6.7999999999999996E-3</v>
      </c>
      <c r="S412" s="203">
        <v>0</v>
      </c>
      <c r="T412" s="204">
        <f>S412*H412</f>
        <v>0</v>
      </c>
      <c r="AR412" s="24" t="s">
        <v>183</v>
      </c>
      <c r="AT412" s="24" t="s">
        <v>271</v>
      </c>
      <c r="AU412" s="24" t="s">
        <v>87</v>
      </c>
      <c r="AY412" s="24" t="s">
        <v>136</v>
      </c>
      <c r="BE412" s="205">
        <f>IF(N412="základní",J412,0)</f>
        <v>603</v>
      </c>
      <c r="BF412" s="205">
        <f>IF(N412="snížená",J412,0)</f>
        <v>0</v>
      </c>
      <c r="BG412" s="205">
        <f>IF(N412="zákl. přenesená",J412,0)</f>
        <v>0</v>
      </c>
      <c r="BH412" s="205">
        <f>IF(N412="sníž. přenesená",J412,0)</f>
        <v>0</v>
      </c>
      <c r="BI412" s="205">
        <f>IF(N412="nulová",J412,0)</f>
        <v>0</v>
      </c>
      <c r="BJ412" s="24" t="s">
        <v>85</v>
      </c>
      <c r="BK412" s="205">
        <f>ROUND(I412*H412,2)</f>
        <v>603</v>
      </c>
      <c r="BL412" s="24" t="s">
        <v>143</v>
      </c>
      <c r="BM412" s="24" t="s">
        <v>674</v>
      </c>
    </row>
    <row r="413" spans="2:65" s="11" customFormat="1">
      <c r="B413" s="209"/>
      <c r="C413" s="210"/>
      <c r="D413" s="206" t="s">
        <v>147</v>
      </c>
      <c r="E413" s="211" t="s">
        <v>34</v>
      </c>
      <c r="F413" s="212" t="s">
        <v>675</v>
      </c>
      <c r="G413" s="210"/>
      <c r="H413" s="213">
        <v>2</v>
      </c>
      <c r="I413" s="214"/>
      <c r="J413" s="210"/>
      <c r="K413" s="210"/>
      <c r="L413" s="215"/>
      <c r="M413" s="216"/>
      <c r="N413" s="217"/>
      <c r="O413" s="217"/>
      <c r="P413" s="217"/>
      <c r="Q413" s="217"/>
      <c r="R413" s="217"/>
      <c r="S413" s="217"/>
      <c r="T413" s="218"/>
      <c r="AT413" s="219" t="s">
        <v>147</v>
      </c>
      <c r="AU413" s="219" t="s">
        <v>87</v>
      </c>
      <c r="AV413" s="11" t="s">
        <v>87</v>
      </c>
      <c r="AW413" s="11" t="s">
        <v>40</v>
      </c>
      <c r="AX413" s="11" t="s">
        <v>77</v>
      </c>
      <c r="AY413" s="219" t="s">
        <v>136</v>
      </c>
    </row>
    <row r="414" spans="2:65" s="12" customFormat="1">
      <c r="B414" s="220"/>
      <c r="C414" s="221"/>
      <c r="D414" s="206" t="s">
        <v>147</v>
      </c>
      <c r="E414" s="222" t="s">
        <v>34</v>
      </c>
      <c r="F414" s="223" t="s">
        <v>149</v>
      </c>
      <c r="G414" s="221"/>
      <c r="H414" s="224">
        <v>2</v>
      </c>
      <c r="I414" s="225"/>
      <c r="J414" s="221"/>
      <c r="K414" s="221"/>
      <c r="L414" s="226"/>
      <c r="M414" s="227"/>
      <c r="N414" s="228"/>
      <c r="O414" s="228"/>
      <c r="P414" s="228"/>
      <c r="Q414" s="228"/>
      <c r="R414" s="228"/>
      <c r="S414" s="228"/>
      <c r="T414" s="229"/>
      <c r="AT414" s="230" t="s">
        <v>147</v>
      </c>
      <c r="AU414" s="230" t="s">
        <v>87</v>
      </c>
      <c r="AV414" s="12" t="s">
        <v>143</v>
      </c>
      <c r="AW414" s="12" t="s">
        <v>40</v>
      </c>
      <c r="AX414" s="12" t="s">
        <v>85</v>
      </c>
      <c r="AY414" s="230" t="s">
        <v>136</v>
      </c>
    </row>
    <row r="415" spans="2:65" s="1" customFormat="1" ht="16.5" customHeight="1">
      <c r="B415" s="42"/>
      <c r="C415" s="241" t="s">
        <v>367</v>
      </c>
      <c r="D415" s="241" t="s">
        <v>271</v>
      </c>
      <c r="E415" s="242" t="s">
        <v>676</v>
      </c>
      <c r="F415" s="243" t="s">
        <v>677</v>
      </c>
      <c r="G415" s="244" t="s">
        <v>157</v>
      </c>
      <c r="H415" s="245">
        <v>3</v>
      </c>
      <c r="I415" s="246">
        <v>537.04999999999995</v>
      </c>
      <c r="J415" s="247">
        <f>ROUND(I415*H415,2)</f>
        <v>1611.15</v>
      </c>
      <c r="K415" s="243" t="s">
        <v>34</v>
      </c>
      <c r="L415" s="248"/>
      <c r="M415" s="249" t="s">
        <v>34</v>
      </c>
      <c r="N415" s="250" t="s">
        <v>48</v>
      </c>
      <c r="O415" s="43"/>
      <c r="P415" s="203">
        <f>O415*H415</f>
        <v>0</v>
      </c>
      <c r="Q415" s="203">
        <v>3.3999999999999998E-3</v>
      </c>
      <c r="R415" s="203">
        <f>Q415*H415</f>
        <v>1.0199999999999999E-2</v>
      </c>
      <c r="S415" s="203">
        <v>0</v>
      </c>
      <c r="T415" s="204">
        <f>S415*H415</f>
        <v>0</v>
      </c>
      <c r="AR415" s="24" t="s">
        <v>183</v>
      </c>
      <c r="AT415" s="24" t="s">
        <v>271</v>
      </c>
      <c r="AU415" s="24" t="s">
        <v>87</v>
      </c>
      <c r="AY415" s="24" t="s">
        <v>136</v>
      </c>
      <c r="BE415" s="205">
        <f>IF(N415="základní",J415,0)</f>
        <v>1611.15</v>
      </c>
      <c r="BF415" s="205">
        <f>IF(N415="snížená",J415,0)</f>
        <v>0</v>
      </c>
      <c r="BG415" s="205">
        <f>IF(N415="zákl. přenesená",J415,0)</f>
        <v>0</v>
      </c>
      <c r="BH415" s="205">
        <f>IF(N415="sníž. přenesená",J415,0)</f>
        <v>0</v>
      </c>
      <c r="BI415" s="205">
        <f>IF(N415="nulová",J415,0)</f>
        <v>0</v>
      </c>
      <c r="BJ415" s="24" t="s">
        <v>85</v>
      </c>
      <c r="BK415" s="205">
        <f>ROUND(I415*H415,2)</f>
        <v>1611.15</v>
      </c>
      <c r="BL415" s="24" t="s">
        <v>143</v>
      </c>
      <c r="BM415" s="24" t="s">
        <v>678</v>
      </c>
    </row>
    <row r="416" spans="2:65" s="11" customFormat="1">
      <c r="B416" s="209"/>
      <c r="C416" s="210"/>
      <c r="D416" s="206" t="s">
        <v>147</v>
      </c>
      <c r="E416" s="211" t="s">
        <v>34</v>
      </c>
      <c r="F416" s="212" t="s">
        <v>659</v>
      </c>
      <c r="G416" s="210"/>
      <c r="H416" s="213">
        <v>3</v>
      </c>
      <c r="I416" s="214"/>
      <c r="J416" s="210"/>
      <c r="K416" s="210"/>
      <c r="L416" s="215"/>
      <c r="M416" s="216"/>
      <c r="N416" s="217"/>
      <c r="O416" s="217"/>
      <c r="P416" s="217"/>
      <c r="Q416" s="217"/>
      <c r="R416" s="217"/>
      <c r="S416" s="217"/>
      <c r="T416" s="218"/>
      <c r="AT416" s="219" t="s">
        <v>147</v>
      </c>
      <c r="AU416" s="219" t="s">
        <v>87</v>
      </c>
      <c r="AV416" s="11" t="s">
        <v>87</v>
      </c>
      <c r="AW416" s="11" t="s">
        <v>40</v>
      </c>
      <c r="AX416" s="11" t="s">
        <v>77</v>
      </c>
      <c r="AY416" s="219" t="s">
        <v>136</v>
      </c>
    </row>
    <row r="417" spans="2:65" s="12" customFormat="1">
      <c r="B417" s="220"/>
      <c r="C417" s="221"/>
      <c r="D417" s="206" t="s">
        <v>147</v>
      </c>
      <c r="E417" s="222" t="s">
        <v>34</v>
      </c>
      <c r="F417" s="223" t="s">
        <v>149</v>
      </c>
      <c r="G417" s="221"/>
      <c r="H417" s="224">
        <v>3</v>
      </c>
      <c r="I417" s="225"/>
      <c r="J417" s="221"/>
      <c r="K417" s="221"/>
      <c r="L417" s="226"/>
      <c r="M417" s="227"/>
      <c r="N417" s="228"/>
      <c r="O417" s="228"/>
      <c r="P417" s="228"/>
      <c r="Q417" s="228"/>
      <c r="R417" s="228"/>
      <c r="S417" s="228"/>
      <c r="T417" s="229"/>
      <c r="AT417" s="230" t="s">
        <v>147</v>
      </c>
      <c r="AU417" s="230" t="s">
        <v>87</v>
      </c>
      <c r="AV417" s="12" t="s">
        <v>143</v>
      </c>
      <c r="AW417" s="12" t="s">
        <v>40</v>
      </c>
      <c r="AX417" s="12" t="s">
        <v>85</v>
      </c>
      <c r="AY417" s="230" t="s">
        <v>136</v>
      </c>
    </row>
    <row r="418" spans="2:65" s="1" customFormat="1" ht="16.5" customHeight="1">
      <c r="B418" s="42"/>
      <c r="C418" s="241" t="s">
        <v>373</v>
      </c>
      <c r="D418" s="241" t="s">
        <v>271</v>
      </c>
      <c r="E418" s="242" t="s">
        <v>679</v>
      </c>
      <c r="F418" s="243" t="s">
        <v>680</v>
      </c>
      <c r="G418" s="244" t="s">
        <v>157</v>
      </c>
      <c r="H418" s="245">
        <v>3</v>
      </c>
      <c r="I418" s="246">
        <v>262.25</v>
      </c>
      <c r="J418" s="247">
        <f>ROUND(I418*H418,2)</f>
        <v>786.75</v>
      </c>
      <c r="K418" s="243" t="s">
        <v>34</v>
      </c>
      <c r="L418" s="248"/>
      <c r="M418" s="249" t="s">
        <v>34</v>
      </c>
      <c r="N418" s="250" t="s">
        <v>48</v>
      </c>
      <c r="O418" s="43"/>
      <c r="P418" s="203">
        <f>O418*H418</f>
        <v>0</v>
      </c>
      <c r="Q418" s="203">
        <v>3.3999999999999998E-3</v>
      </c>
      <c r="R418" s="203">
        <f>Q418*H418</f>
        <v>1.0199999999999999E-2</v>
      </c>
      <c r="S418" s="203">
        <v>0</v>
      </c>
      <c r="T418" s="204">
        <f>S418*H418</f>
        <v>0</v>
      </c>
      <c r="AR418" s="24" t="s">
        <v>183</v>
      </c>
      <c r="AT418" s="24" t="s">
        <v>271</v>
      </c>
      <c r="AU418" s="24" t="s">
        <v>87</v>
      </c>
      <c r="AY418" s="24" t="s">
        <v>136</v>
      </c>
      <c r="BE418" s="205">
        <f>IF(N418="základní",J418,0)</f>
        <v>786.75</v>
      </c>
      <c r="BF418" s="205">
        <f>IF(N418="snížená",J418,0)</f>
        <v>0</v>
      </c>
      <c r="BG418" s="205">
        <f>IF(N418="zákl. přenesená",J418,0)</f>
        <v>0</v>
      </c>
      <c r="BH418" s="205">
        <f>IF(N418="sníž. přenesená",J418,0)</f>
        <v>0</v>
      </c>
      <c r="BI418" s="205">
        <f>IF(N418="nulová",J418,0)</f>
        <v>0</v>
      </c>
      <c r="BJ418" s="24" t="s">
        <v>85</v>
      </c>
      <c r="BK418" s="205">
        <f>ROUND(I418*H418,2)</f>
        <v>786.75</v>
      </c>
      <c r="BL418" s="24" t="s">
        <v>143</v>
      </c>
      <c r="BM418" s="24" t="s">
        <v>681</v>
      </c>
    </row>
    <row r="419" spans="2:65" s="11" customFormat="1">
      <c r="B419" s="209"/>
      <c r="C419" s="210"/>
      <c r="D419" s="206" t="s">
        <v>147</v>
      </c>
      <c r="E419" s="211" t="s">
        <v>34</v>
      </c>
      <c r="F419" s="212" t="s">
        <v>659</v>
      </c>
      <c r="G419" s="210"/>
      <c r="H419" s="213">
        <v>3</v>
      </c>
      <c r="I419" s="214"/>
      <c r="J419" s="210"/>
      <c r="K419" s="210"/>
      <c r="L419" s="215"/>
      <c r="M419" s="216"/>
      <c r="N419" s="217"/>
      <c r="O419" s="217"/>
      <c r="P419" s="217"/>
      <c r="Q419" s="217"/>
      <c r="R419" s="217"/>
      <c r="S419" s="217"/>
      <c r="T419" s="218"/>
      <c r="AT419" s="219" t="s">
        <v>147</v>
      </c>
      <c r="AU419" s="219" t="s">
        <v>87</v>
      </c>
      <c r="AV419" s="11" t="s">
        <v>87</v>
      </c>
      <c r="AW419" s="11" t="s">
        <v>40</v>
      </c>
      <c r="AX419" s="11" t="s">
        <v>77</v>
      </c>
      <c r="AY419" s="219" t="s">
        <v>136</v>
      </c>
    </row>
    <row r="420" spans="2:65" s="12" customFormat="1">
      <c r="B420" s="220"/>
      <c r="C420" s="221"/>
      <c r="D420" s="206" t="s">
        <v>147</v>
      </c>
      <c r="E420" s="222" t="s">
        <v>34</v>
      </c>
      <c r="F420" s="223" t="s">
        <v>149</v>
      </c>
      <c r="G420" s="221"/>
      <c r="H420" s="224">
        <v>3</v>
      </c>
      <c r="I420" s="225"/>
      <c r="J420" s="221"/>
      <c r="K420" s="221"/>
      <c r="L420" s="226"/>
      <c r="M420" s="227"/>
      <c r="N420" s="228"/>
      <c r="O420" s="228"/>
      <c r="P420" s="228"/>
      <c r="Q420" s="228"/>
      <c r="R420" s="228"/>
      <c r="S420" s="228"/>
      <c r="T420" s="229"/>
      <c r="AT420" s="230" t="s">
        <v>147</v>
      </c>
      <c r="AU420" s="230" t="s">
        <v>87</v>
      </c>
      <c r="AV420" s="12" t="s">
        <v>143</v>
      </c>
      <c r="AW420" s="12" t="s">
        <v>40</v>
      </c>
      <c r="AX420" s="12" t="s">
        <v>85</v>
      </c>
      <c r="AY420" s="230" t="s">
        <v>136</v>
      </c>
    </row>
    <row r="421" spans="2:65" s="1" customFormat="1" ht="16.5" customHeight="1">
      <c r="B421" s="42"/>
      <c r="C421" s="241" t="s">
        <v>682</v>
      </c>
      <c r="D421" s="241" t="s">
        <v>271</v>
      </c>
      <c r="E421" s="242" t="s">
        <v>683</v>
      </c>
      <c r="F421" s="243" t="s">
        <v>684</v>
      </c>
      <c r="G421" s="244" t="s">
        <v>157</v>
      </c>
      <c r="H421" s="245">
        <v>4</v>
      </c>
      <c r="I421" s="246">
        <v>139.76</v>
      </c>
      <c r="J421" s="247">
        <f>ROUND(I421*H421,2)</f>
        <v>559.04</v>
      </c>
      <c r="K421" s="243" t="s">
        <v>34</v>
      </c>
      <c r="L421" s="248"/>
      <c r="M421" s="249" t="s">
        <v>34</v>
      </c>
      <c r="N421" s="250" t="s">
        <v>48</v>
      </c>
      <c r="O421" s="43"/>
      <c r="P421" s="203">
        <f>O421*H421</f>
        <v>0</v>
      </c>
      <c r="Q421" s="203">
        <v>3.3999999999999998E-3</v>
      </c>
      <c r="R421" s="203">
        <f>Q421*H421</f>
        <v>1.3599999999999999E-2</v>
      </c>
      <c r="S421" s="203">
        <v>0</v>
      </c>
      <c r="T421" s="204">
        <f>S421*H421</f>
        <v>0</v>
      </c>
      <c r="AR421" s="24" t="s">
        <v>183</v>
      </c>
      <c r="AT421" s="24" t="s">
        <v>271</v>
      </c>
      <c r="AU421" s="24" t="s">
        <v>87</v>
      </c>
      <c r="AY421" s="24" t="s">
        <v>136</v>
      </c>
      <c r="BE421" s="205">
        <f>IF(N421="základní",J421,0)</f>
        <v>559.04</v>
      </c>
      <c r="BF421" s="205">
        <f>IF(N421="snížená",J421,0)</f>
        <v>0</v>
      </c>
      <c r="BG421" s="205">
        <f>IF(N421="zákl. přenesená",J421,0)</f>
        <v>0</v>
      </c>
      <c r="BH421" s="205">
        <f>IF(N421="sníž. přenesená",J421,0)</f>
        <v>0</v>
      </c>
      <c r="BI421" s="205">
        <f>IF(N421="nulová",J421,0)</f>
        <v>0</v>
      </c>
      <c r="BJ421" s="24" t="s">
        <v>85</v>
      </c>
      <c r="BK421" s="205">
        <f>ROUND(I421*H421,2)</f>
        <v>559.04</v>
      </c>
      <c r="BL421" s="24" t="s">
        <v>143</v>
      </c>
      <c r="BM421" s="24" t="s">
        <v>685</v>
      </c>
    </row>
    <row r="422" spans="2:65" s="11" customFormat="1">
      <c r="B422" s="209"/>
      <c r="C422" s="210"/>
      <c r="D422" s="206" t="s">
        <v>147</v>
      </c>
      <c r="E422" s="211" t="s">
        <v>34</v>
      </c>
      <c r="F422" s="212" t="s">
        <v>686</v>
      </c>
      <c r="G422" s="210"/>
      <c r="H422" s="213">
        <v>4</v>
      </c>
      <c r="I422" s="214"/>
      <c r="J422" s="210"/>
      <c r="K422" s="210"/>
      <c r="L422" s="215"/>
      <c r="M422" s="216"/>
      <c r="N422" s="217"/>
      <c r="O422" s="217"/>
      <c r="P422" s="217"/>
      <c r="Q422" s="217"/>
      <c r="R422" s="217"/>
      <c r="S422" s="217"/>
      <c r="T422" s="218"/>
      <c r="AT422" s="219" t="s">
        <v>147</v>
      </c>
      <c r="AU422" s="219" t="s">
        <v>87</v>
      </c>
      <c r="AV422" s="11" t="s">
        <v>87</v>
      </c>
      <c r="AW422" s="11" t="s">
        <v>40</v>
      </c>
      <c r="AX422" s="11" t="s">
        <v>77</v>
      </c>
      <c r="AY422" s="219" t="s">
        <v>136</v>
      </c>
    </row>
    <row r="423" spans="2:65" s="12" customFormat="1">
      <c r="B423" s="220"/>
      <c r="C423" s="221"/>
      <c r="D423" s="206" t="s">
        <v>147</v>
      </c>
      <c r="E423" s="222" t="s">
        <v>34</v>
      </c>
      <c r="F423" s="223" t="s">
        <v>149</v>
      </c>
      <c r="G423" s="221"/>
      <c r="H423" s="224">
        <v>4</v>
      </c>
      <c r="I423" s="225"/>
      <c r="J423" s="221"/>
      <c r="K423" s="221"/>
      <c r="L423" s="226"/>
      <c r="M423" s="227"/>
      <c r="N423" s="228"/>
      <c r="O423" s="228"/>
      <c r="P423" s="228"/>
      <c r="Q423" s="228"/>
      <c r="R423" s="228"/>
      <c r="S423" s="228"/>
      <c r="T423" s="229"/>
      <c r="AT423" s="230" t="s">
        <v>147</v>
      </c>
      <c r="AU423" s="230" t="s">
        <v>87</v>
      </c>
      <c r="AV423" s="12" t="s">
        <v>143</v>
      </c>
      <c r="AW423" s="12" t="s">
        <v>40</v>
      </c>
      <c r="AX423" s="12" t="s">
        <v>85</v>
      </c>
      <c r="AY423" s="230" t="s">
        <v>136</v>
      </c>
    </row>
    <row r="424" spans="2:65" s="1" customFormat="1" ht="25.5" customHeight="1">
      <c r="B424" s="42"/>
      <c r="C424" s="194" t="s">
        <v>687</v>
      </c>
      <c r="D424" s="194" t="s">
        <v>138</v>
      </c>
      <c r="E424" s="195" t="s">
        <v>688</v>
      </c>
      <c r="F424" s="196" t="s">
        <v>689</v>
      </c>
      <c r="G424" s="197" t="s">
        <v>157</v>
      </c>
      <c r="H424" s="198">
        <v>15</v>
      </c>
      <c r="I424" s="199">
        <v>125</v>
      </c>
      <c r="J424" s="200">
        <f>ROUND(I424*H424,2)</f>
        <v>1875</v>
      </c>
      <c r="K424" s="196" t="s">
        <v>142</v>
      </c>
      <c r="L424" s="62"/>
      <c r="M424" s="201" t="s">
        <v>34</v>
      </c>
      <c r="N424" s="202" t="s">
        <v>48</v>
      </c>
      <c r="O424" s="43"/>
      <c r="P424" s="203">
        <f>O424*H424</f>
        <v>0</v>
      </c>
      <c r="Q424" s="203">
        <v>6.7019999999999996E-2</v>
      </c>
      <c r="R424" s="203">
        <f>Q424*H424</f>
        <v>1.0052999999999999</v>
      </c>
      <c r="S424" s="203">
        <v>0</v>
      </c>
      <c r="T424" s="204">
        <f>S424*H424</f>
        <v>0</v>
      </c>
      <c r="AR424" s="24" t="s">
        <v>143</v>
      </c>
      <c r="AT424" s="24" t="s">
        <v>138</v>
      </c>
      <c r="AU424" s="24" t="s">
        <v>87</v>
      </c>
      <c r="AY424" s="24" t="s">
        <v>136</v>
      </c>
      <c r="BE424" s="205">
        <f>IF(N424="základní",J424,0)</f>
        <v>1875</v>
      </c>
      <c r="BF424" s="205">
        <f>IF(N424="snížená",J424,0)</f>
        <v>0</v>
      </c>
      <c r="BG424" s="205">
        <f>IF(N424="zákl. přenesená",J424,0)</f>
        <v>0</v>
      </c>
      <c r="BH424" s="205">
        <f>IF(N424="sníž. přenesená",J424,0)</f>
        <v>0</v>
      </c>
      <c r="BI424" s="205">
        <f>IF(N424="nulová",J424,0)</f>
        <v>0</v>
      </c>
      <c r="BJ424" s="24" t="s">
        <v>85</v>
      </c>
      <c r="BK424" s="205">
        <f>ROUND(I424*H424,2)</f>
        <v>1875</v>
      </c>
      <c r="BL424" s="24" t="s">
        <v>143</v>
      </c>
      <c r="BM424" s="24" t="s">
        <v>690</v>
      </c>
    </row>
    <row r="425" spans="2:65" s="1" customFormat="1" ht="67.5">
      <c r="B425" s="42"/>
      <c r="C425" s="64"/>
      <c r="D425" s="206" t="s">
        <v>145</v>
      </c>
      <c r="E425" s="64"/>
      <c r="F425" s="207" t="s">
        <v>691</v>
      </c>
      <c r="G425" s="64"/>
      <c r="H425" s="64"/>
      <c r="I425" s="165"/>
      <c r="J425" s="64"/>
      <c r="K425" s="64"/>
      <c r="L425" s="62"/>
      <c r="M425" s="208"/>
      <c r="N425" s="43"/>
      <c r="O425" s="43"/>
      <c r="P425" s="43"/>
      <c r="Q425" s="43"/>
      <c r="R425" s="43"/>
      <c r="S425" s="43"/>
      <c r="T425" s="79"/>
      <c r="AT425" s="24" t="s">
        <v>145</v>
      </c>
      <c r="AU425" s="24" t="s">
        <v>87</v>
      </c>
    </row>
    <row r="426" spans="2:65" s="11" customFormat="1">
      <c r="B426" s="209"/>
      <c r="C426" s="210"/>
      <c r="D426" s="206" t="s">
        <v>147</v>
      </c>
      <c r="E426" s="211" t="s">
        <v>34</v>
      </c>
      <c r="F426" s="212" t="s">
        <v>692</v>
      </c>
      <c r="G426" s="210"/>
      <c r="H426" s="213">
        <v>12</v>
      </c>
      <c r="I426" s="214"/>
      <c r="J426" s="210"/>
      <c r="K426" s="210"/>
      <c r="L426" s="215"/>
      <c r="M426" s="216"/>
      <c r="N426" s="217"/>
      <c r="O426" s="217"/>
      <c r="P426" s="217"/>
      <c r="Q426" s="217"/>
      <c r="R426" s="217"/>
      <c r="S426" s="217"/>
      <c r="T426" s="218"/>
      <c r="AT426" s="219" t="s">
        <v>147</v>
      </c>
      <c r="AU426" s="219" t="s">
        <v>87</v>
      </c>
      <c r="AV426" s="11" t="s">
        <v>87</v>
      </c>
      <c r="AW426" s="11" t="s">
        <v>40</v>
      </c>
      <c r="AX426" s="11" t="s">
        <v>77</v>
      </c>
      <c r="AY426" s="219" t="s">
        <v>136</v>
      </c>
    </row>
    <row r="427" spans="2:65" s="11" customFormat="1">
      <c r="B427" s="209"/>
      <c r="C427" s="210"/>
      <c r="D427" s="206" t="s">
        <v>147</v>
      </c>
      <c r="E427" s="211" t="s">
        <v>34</v>
      </c>
      <c r="F427" s="212" t="s">
        <v>693</v>
      </c>
      <c r="G427" s="210"/>
      <c r="H427" s="213">
        <v>3</v>
      </c>
      <c r="I427" s="214"/>
      <c r="J427" s="210"/>
      <c r="K427" s="210"/>
      <c r="L427" s="215"/>
      <c r="M427" s="216"/>
      <c r="N427" s="217"/>
      <c r="O427" s="217"/>
      <c r="P427" s="217"/>
      <c r="Q427" s="217"/>
      <c r="R427" s="217"/>
      <c r="S427" s="217"/>
      <c r="T427" s="218"/>
      <c r="AT427" s="219" t="s">
        <v>147</v>
      </c>
      <c r="AU427" s="219" t="s">
        <v>87</v>
      </c>
      <c r="AV427" s="11" t="s">
        <v>87</v>
      </c>
      <c r="AW427" s="11" t="s">
        <v>40</v>
      </c>
      <c r="AX427" s="11" t="s">
        <v>77</v>
      </c>
      <c r="AY427" s="219" t="s">
        <v>136</v>
      </c>
    </row>
    <row r="428" spans="2:65" s="12" customFormat="1">
      <c r="B428" s="220"/>
      <c r="C428" s="221"/>
      <c r="D428" s="206" t="s">
        <v>147</v>
      </c>
      <c r="E428" s="222" t="s">
        <v>34</v>
      </c>
      <c r="F428" s="223" t="s">
        <v>149</v>
      </c>
      <c r="G428" s="221"/>
      <c r="H428" s="224">
        <v>15</v>
      </c>
      <c r="I428" s="225"/>
      <c r="J428" s="221"/>
      <c r="K428" s="221"/>
      <c r="L428" s="226"/>
      <c r="M428" s="227"/>
      <c r="N428" s="228"/>
      <c r="O428" s="228"/>
      <c r="P428" s="228"/>
      <c r="Q428" s="228"/>
      <c r="R428" s="228"/>
      <c r="S428" s="228"/>
      <c r="T428" s="229"/>
      <c r="AT428" s="230" t="s">
        <v>147</v>
      </c>
      <c r="AU428" s="230" t="s">
        <v>87</v>
      </c>
      <c r="AV428" s="12" t="s">
        <v>143</v>
      </c>
      <c r="AW428" s="12" t="s">
        <v>40</v>
      </c>
      <c r="AX428" s="12" t="s">
        <v>85</v>
      </c>
      <c r="AY428" s="230" t="s">
        <v>136</v>
      </c>
    </row>
    <row r="429" spans="2:65" s="1" customFormat="1" ht="25.5" customHeight="1">
      <c r="B429" s="42"/>
      <c r="C429" s="194" t="s">
        <v>694</v>
      </c>
      <c r="D429" s="194" t="s">
        <v>138</v>
      </c>
      <c r="E429" s="195" t="s">
        <v>695</v>
      </c>
      <c r="F429" s="196" t="s">
        <v>696</v>
      </c>
      <c r="G429" s="197" t="s">
        <v>191</v>
      </c>
      <c r="H429" s="198">
        <v>55.02</v>
      </c>
      <c r="I429" s="199">
        <v>433</v>
      </c>
      <c r="J429" s="200">
        <f>ROUND(I429*H429,2)</f>
        <v>23823.66</v>
      </c>
      <c r="K429" s="196" t="s">
        <v>142</v>
      </c>
      <c r="L429" s="62"/>
      <c r="M429" s="201" t="s">
        <v>34</v>
      </c>
      <c r="N429" s="202" t="s">
        <v>48</v>
      </c>
      <c r="O429" s="43"/>
      <c r="P429" s="203">
        <f>O429*H429</f>
        <v>0</v>
      </c>
      <c r="Q429" s="203">
        <v>0.24127000000000001</v>
      </c>
      <c r="R429" s="203">
        <f>Q429*H429</f>
        <v>13.274675400000001</v>
      </c>
      <c r="S429" s="203">
        <v>0</v>
      </c>
      <c r="T429" s="204">
        <f>S429*H429</f>
        <v>0</v>
      </c>
      <c r="AR429" s="24" t="s">
        <v>143</v>
      </c>
      <c r="AT429" s="24" t="s">
        <v>138</v>
      </c>
      <c r="AU429" s="24" t="s">
        <v>87</v>
      </c>
      <c r="AY429" s="24" t="s">
        <v>136</v>
      </c>
      <c r="BE429" s="205">
        <f>IF(N429="základní",J429,0)</f>
        <v>23823.66</v>
      </c>
      <c r="BF429" s="205">
        <f>IF(N429="snížená",J429,0)</f>
        <v>0</v>
      </c>
      <c r="BG429" s="205">
        <f>IF(N429="zákl. přenesená",J429,0)</f>
        <v>0</v>
      </c>
      <c r="BH429" s="205">
        <f>IF(N429="sníž. přenesená",J429,0)</f>
        <v>0</v>
      </c>
      <c r="BI429" s="205">
        <f>IF(N429="nulová",J429,0)</f>
        <v>0</v>
      </c>
      <c r="BJ429" s="24" t="s">
        <v>85</v>
      </c>
      <c r="BK429" s="205">
        <f>ROUND(I429*H429,2)</f>
        <v>23823.66</v>
      </c>
      <c r="BL429" s="24" t="s">
        <v>143</v>
      </c>
      <c r="BM429" s="24" t="s">
        <v>697</v>
      </c>
    </row>
    <row r="430" spans="2:65" s="1" customFormat="1" ht="67.5">
      <c r="B430" s="42"/>
      <c r="C430" s="64"/>
      <c r="D430" s="206" t="s">
        <v>145</v>
      </c>
      <c r="E430" s="64"/>
      <c r="F430" s="207" t="s">
        <v>691</v>
      </c>
      <c r="G430" s="64"/>
      <c r="H430" s="64"/>
      <c r="I430" s="165"/>
      <c r="J430" s="64"/>
      <c r="K430" s="64"/>
      <c r="L430" s="62"/>
      <c r="M430" s="208"/>
      <c r="N430" s="43"/>
      <c r="O430" s="43"/>
      <c r="P430" s="43"/>
      <c r="Q430" s="43"/>
      <c r="R430" s="43"/>
      <c r="S430" s="43"/>
      <c r="T430" s="79"/>
      <c r="AT430" s="24" t="s">
        <v>145</v>
      </c>
      <c r="AU430" s="24" t="s">
        <v>87</v>
      </c>
    </row>
    <row r="431" spans="2:65" s="11" customFormat="1">
      <c r="B431" s="209"/>
      <c r="C431" s="210"/>
      <c r="D431" s="206" t="s">
        <v>147</v>
      </c>
      <c r="E431" s="211" t="s">
        <v>34</v>
      </c>
      <c r="F431" s="212" t="s">
        <v>698</v>
      </c>
      <c r="G431" s="210"/>
      <c r="H431" s="213">
        <v>55.02</v>
      </c>
      <c r="I431" s="214"/>
      <c r="J431" s="210"/>
      <c r="K431" s="210"/>
      <c r="L431" s="215"/>
      <c r="M431" s="216"/>
      <c r="N431" s="217"/>
      <c r="O431" s="217"/>
      <c r="P431" s="217"/>
      <c r="Q431" s="217"/>
      <c r="R431" s="217"/>
      <c r="S431" s="217"/>
      <c r="T431" s="218"/>
      <c r="AT431" s="219" t="s">
        <v>147</v>
      </c>
      <c r="AU431" s="219" t="s">
        <v>87</v>
      </c>
      <c r="AV431" s="11" t="s">
        <v>87</v>
      </c>
      <c r="AW431" s="11" t="s">
        <v>40</v>
      </c>
      <c r="AX431" s="11" t="s">
        <v>77</v>
      </c>
      <c r="AY431" s="219" t="s">
        <v>136</v>
      </c>
    </row>
    <row r="432" spans="2:65" s="12" customFormat="1">
      <c r="B432" s="220"/>
      <c r="C432" s="221"/>
      <c r="D432" s="206" t="s">
        <v>147</v>
      </c>
      <c r="E432" s="222" t="s">
        <v>34</v>
      </c>
      <c r="F432" s="223" t="s">
        <v>149</v>
      </c>
      <c r="G432" s="221"/>
      <c r="H432" s="224">
        <v>55.02</v>
      </c>
      <c r="I432" s="225"/>
      <c r="J432" s="221"/>
      <c r="K432" s="221"/>
      <c r="L432" s="226"/>
      <c r="M432" s="227"/>
      <c r="N432" s="228"/>
      <c r="O432" s="228"/>
      <c r="P432" s="228"/>
      <c r="Q432" s="228"/>
      <c r="R432" s="228"/>
      <c r="S432" s="228"/>
      <c r="T432" s="229"/>
      <c r="AT432" s="230" t="s">
        <v>147</v>
      </c>
      <c r="AU432" s="230" t="s">
        <v>87</v>
      </c>
      <c r="AV432" s="12" t="s">
        <v>143</v>
      </c>
      <c r="AW432" s="12" t="s">
        <v>40</v>
      </c>
      <c r="AX432" s="12" t="s">
        <v>85</v>
      </c>
      <c r="AY432" s="230" t="s">
        <v>136</v>
      </c>
    </row>
    <row r="433" spans="2:65" s="1" customFormat="1" ht="16.5" customHeight="1">
      <c r="B433" s="42"/>
      <c r="C433" s="241" t="s">
        <v>699</v>
      </c>
      <c r="D433" s="241" t="s">
        <v>271</v>
      </c>
      <c r="E433" s="242" t="s">
        <v>700</v>
      </c>
      <c r="F433" s="243" t="s">
        <v>701</v>
      </c>
      <c r="G433" s="244" t="s">
        <v>157</v>
      </c>
      <c r="H433" s="245">
        <v>365</v>
      </c>
      <c r="I433" s="246">
        <v>435</v>
      </c>
      <c r="J433" s="247">
        <f>ROUND(I433*H433,2)</f>
        <v>158775</v>
      </c>
      <c r="K433" s="243" t="s">
        <v>142</v>
      </c>
      <c r="L433" s="248"/>
      <c r="M433" s="249" t="s">
        <v>34</v>
      </c>
      <c r="N433" s="250" t="s">
        <v>48</v>
      </c>
      <c r="O433" s="43"/>
      <c r="P433" s="203">
        <f>O433*H433</f>
        <v>0</v>
      </c>
      <c r="Q433" s="203">
        <v>0.05</v>
      </c>
      <c r="R433" s="203">
        <f>Q433*H433</f>
        <v>18.25</v>
      </c>
      <c r="S433" s="203">
        <v>0</v>
      </c>
      <c r="T433" s="204">
        <f>S433*H433</f>
        <v>0</v>
      </c>
      <c r="AR433" s="24" t="s">
        <v>183</v>
      </c>
      <c r="AT433" s="24" t="s">
        <v>271</v>
      </c>
      <c r="AU433" s="24" t="s">
        <v>87</v>
      </c>
      <c r="AY433" s="24" t="s">
        <v>136</v>
      </c>
      <c r="BE433" s="205">
        <f>IF(N433="základní",J433,0)</f>
        <v>158775</v>
      </c>
      <c r="BF433" s="205">
        <f>IF(N433="snížená",J433,0)</f>
        <v>0</v>
      </c>
      <c r="BG433" s="205">
        <f>IF(N433="zákl. přenesená",J433,0)</f>
        <v>0</v>
      </c>
      <c r="BH433" s="205">
        <f>IF(N433="sníž. přenesená",J433,0)</f>
        <v>0</v>
      </c>
      <c r="BI433" s="205">
        <f>IF(N433="nulová",J433,0)</f>
        <v>0</v>
      </c>
      <c r="BJ433" s="24" t="s">
        <v>85</v>
      </c>
      <c r="BK433" s="205">
        <f>ROUND(I433*H433,2)</f>
        <v>158775</v>
      </c>
      <c r="BL433" s="24" t="s">
        <v>143</v>
      </c>
      <c r="BM433" s="24" t="s">
        <v>702</v>
      </c>
    </row>
    <row r="434" spans="2:65" s="11" customFormat="1">
      <c r="B434" s="209"/>
      <c r="C434" s="210"/>
      <c r="D434" s="206" t="s">
        <v>147</v>
      </c>
      <c r="E434" s="211" t="s">
        <v>34</v>
      </c>
      <c r="F434" s="212" t="s">
        <v>703</v>
      </c>
      <c r="G434" s="210"/>
      <c r="H434" s="213">
        <v>350</v>
      </c>
      <c r="I434" s="214"/>
      <c r="J434" s="210"/>
      <c r="K434" s="210"/>
      <c r="L434" s="215"/>
      <c r="M434" s="216"/>
      <c r="N434" s="217"/>
      <c r="O434" s="217"/>
      <c r="P434" s="217"/>
      <c r="Q434" s="217"/>
      <c r="R434" s="217"/>
      <c r="S434" s="217"/>
      <c r="T434" s="218"/>
      <c r="AT434" s="219" t="s">
        <v>147</v>
      </c>
      <c r="AU434" s="219" t="s">
        <v>87</v>
      </c>
      <c r="AV434" s="11" t="s">
        <v>87</v>
      </c>
      <c r="AW434" s="11" t="s">
        <v>40</v>
      </c>
      <c r="AX434" s="11" t="s">
        <v>77</v>
      </c>
      <c r="AY434" s="219" t="s">
        <v>136</v>
      </c>
    </row>
    <row r="435" spans="2:65" s="11" customFormat="1">
      <c r="B435" s="209"/>
      <c r="C435" s="210"/>
      <c r="D435" s="206" t="s">
        <v>147</v>
      </c>
      <c r="E435" s="211" t="s">
        <v>34</v>
      </c>
      <c r="F435" s="212" t="s">
        <v>10</v>
      </c>
      <c r="G435" s="210"/>
      <c r="H435" s="213">
        <v>15</v>
      </c>
      <c r="I435" s="214"/>
      <c r="J435" s="210"/>
      <c r="K435" s="210"/>
      <c r="L435" s="215"/>
      <c r="M435" s="216"/>
      <c r="N435" s="217"/>
      <c r="O435" s="217"/>
      <c r="P435" s="217"/>
      <c r="Q435" s="217"/>
      <c r="R435" s="217"/>
      <c r="S435" s="217"/>
      <c r="T435" s="218"/>
      <c r="AT435" s="219" t="s">
        <v>147</v>
      </c>
      <c r="AU435" s="219" t="s">
        <v>87</v>
      </c>
      <c r="AV435" s="11" t="s">
        <v>87</v>
      </c>
      <c r="AW435" s="11" t="s">
        <v>40</v>
      </c>
      <c r="AX435" s="11" t="s">
        <v>77</v>
      </c>
      <c r="AY435" s="219" t="s">
        <v>136</v>
      </c>
    </row>
    <row r="436" spans="2:65" s="12" customFormat="1">
      <c r="B436" s="220"/>
      <c r="C436" s="221"/>
      <c r="D436" s="206" t="s">
        <v>147</v>
      </c>
      <c r="E436" s="222" t="s">
        <v>34</v>
      </c>
      <c r="F436" s="223" t="s">
        <v>149</v>
      </c>
      <c r="G436" s="221"/>
      <c r="H436" s="224">
        <v>365</v>
      </c>
      <c r="I436" s="225"/>
      <c r="J436" s="221"/>
      <c r="K436" s="221"/>
      <c r="L436" s="226"/>
      <c r="M436" s="227"/>
      <c r="N436" s="228"/>
      <c r="O436" s="228"/>
      <c r="P436" s="228"/>
      <c r="Q436" s="228"/>
      <c r="R436" s="228"/>
      <c r="S436" s="228"/>
      <c r="T436" s="229"/>
      <c r="AT436" s="230" t="s">
        <v>147</v>
      </c>
      <c r="AU436" s="230" t="s">
        <v>87</v>
      </c>
      <c r="AV436" s="12" t="s">
        <v>143</v>
      </c>
      <c r="AW436" s="12" t="s">
        <v>40</v>
      </c>
      <c r="AX436" s="12" t="s">
        <v>85</v>
      </c>
      <c r="AY436" s="230" t="s">
        <v>136</v>
      </c>
    </row>
    <row r="437" spans="2:65" s="1" customFormat="1" ht="25.5" customHeight="1">
      <c r="B437" s="42"/>
      <c r="C437" s="194" t="s">
        <v>704</v>
      </c>
      <c r="D437" s="194" t="s">
        <v>138</v>
      </c>
      <c r="E437" s="195" t="s">
        <v>705</v>
      </c>
      <c r="F437" s="196" t="s">
        <v>706</v>
      </c>
      <c r="G437" s="197" t="s">
        <v>191</v>
      </c>
      <c r="H437" s="198">
        <v>1.32</v>
      </c>
      <c r="I437" s="199">
        <v>540</v>
      </c>
      <c r="J437" s="200">
        <f>ROUND(I437*H437,2)</f>
        <v>712.8</v>
      </c>
      <c r="K437" s="196" t="s">
        <v>142</v>
      </c>
      <c r="L437" s="62"/>
      <c r="M437" s="201" t="s">
        <v>34</v>
      </c>
      <c r="N437" s="202" t="s">
        <v>48</v>
      </c>
      <c r="O437" s="43"/>
      <c r="P437" s="203">
        <f>O437*H437</f>
        <v>0</v>
      </c>
      <c r="Q437" s="203">
        <v>0.29757</v>
      </c>
      <c r="R437" s="203">
        <f>Q437*H437</f>
        <v>0.39279240000000004</v>
      </c>
      <c r="S437" s="203">
        <v>0</v>
      </c>
      <c r="T437" s="204">
        <f>S437*H437</f>
        <v>0</v>
      </c>
      <c r="AR437" s="24" t="s">
        <v>143</v>
      </c>
      <c r="AT437" s="24" t="s">
        <v>138</v>
      </c>
      <c r="AU437" s="24" t="s">
        <v>87</v>
      </c>
      <c r="AY437" s="24" t="s">
        <v>136</v>
      </c>
      <c r="BE437" s="205">
        <f>IF(N437="základní",J437,0)</f>
        <v>712.8</v>
      </c>
      <c r="BF437" s="205">
        <f>IF(N437="snížená",J437,0)</f>
        <v>0</v>
      </c>
      <c r="BG437" s="205">
        <f>IF(N437="zákl. přenesená",J437,0)</f>
        <v>0</v>
      </c>
      <c r="BH437" s="205">
        <f>IF(N437="sníž. přenesená",J437,0)</f>
        <v>0</v>
      </c>
      <c r="BI437" s="205">
        <f>IF(N437="nulová",J437,0)</f>
        <v>0</v>
      </c>
      <c r="BJ437" s="24" t="s">
        <v>85</v>
      </c>
      <c r="BK437" s="205">
        <f>ROUND(I437*H437,2)</f>
        <v>712.8</v>
      </c>
      <c r="BL437" s="24" t="s">
        <v>143</v>
      </c>
      <c r="BM437" s="24" t="s">
        <v>707</v>
      </c>
    </row>
    <row r="438" spans="2:65" s="1" customFormat="1" ht="67.5">
      <c r="B438" s="42"/>
      <c r="C438" s="64"/>
      <c r="D438" s="206" t="s">
        <v>145</v>
      </c>
      <c r="E438" s="64"/>
      <c r="F438" s="207" t="s">
        <v>691</v>
      </c>
      <c r="G438" s="64"/>
      <c r="H438" s="64"/>
      <c r="I438" s="165"/>
      <c r="J438" s="64"/>
      <c r="K438" s="64"/>
      <c r="L438" s="62"/>
      <c r="M438" s="208"/>
      <c r="N438" s="43"/>
      <c r="O438" s="43"/>
      <c r="P438" s="43"/>
      <c r="Q438" s="43"/>
      <c r="R438" s="43"/>
      <c r="S438" s="43"/>
      <c r="T438" s="79"/>
      <c r="AT438" s="24" t="s">
        <v>145</v>
      </c>
      <c r="AU438" s="24" t="s">
        <v>87</v>
      </c>
    </row>
    <row r="439" spans="2:65" s="11" customFormat="1">
      <c r="B439" s="209"/>
      <c r="C439" s="210"/>
      <c r="D439" s="206" t="s">
        <v>147</v>
      </c>
      <c r="E439" s="211" t="s">
        <v>34</v>
      </c>
      <c r="F439" s="212" t="s">
        <v>708</v>
      </c>
      <c r="G439" s="210"/>
      <c r="H439" s="213">
        <v>1.32</v>
      </c>
      <c r="I439" s="214"/>
      <c r="J439" s="210"/>
      <c r="K439" s="210"/>
      <c r="L439" s="215"/>
      <c r="M439" s="216"/>
      <c r="N439" s="217"/>
      <c r="O439" s="217"/>
      <c r="P439" s="217"/>
      <c r="Q439" s="217"/>
      <c r="R439" s="217"/>
      <c r="S439" s="217"/>
      <c r="T439" s="218"/>
      <c r="AT439" s="219" t="s">
        <v>147</v>
      </c>
      <c r="AU439" s="219" t="s">
        <v>87</v>
      </c>
      <c r="AV439" s="11" t="s">
        <v>87</v>
      </c>
      <c r="AW439" s="11" t="s">
        <v>40</v>
      </c>
      <c r="AX439" s="11" t="s">
        <v>77</v>
      </c>
      <c r="AY439" s="219" t="s">
        <v>136</v>
      </c>
    </row>
    <row r="440" spans="2:65" s="12" customFormat="1">
      <c r="B440" s="220"/>
      <c r="C440" s="221"/>
      <c r="D440" s="206" t="s">
        <v>147</v>
      </c>
      <c r="E440" s="222" t="s">
        <v>34</v>
      </c>
      <c r="F440" s="223" t="s">
        <v>149</v>
      </c>
      <c r="G440" s="221"/>
      <c r="H440" s="224">
        <v>1.32</v>
      </c>
      <c r="I440" s="225"/>
      <c r="J440" s="221"/>
      <c r="K440" s="221"/>
      <c r="L440" s="226"/>
      <c r="M440" s="227"/>
      <c r="N440" s="228"/>
      <c r="O440" s="228"/>
      <c r="P440" s="228"/>
      <c r="Q440" s="228"/>
      <c r="R440" s="228"/>
      <c r="S440" s="228"/>
      <c r="T440" s="229"/>
      <c r="AT440" s="230" t="s">
        <v>147</v>
      </c>
      <c r="AU440" s="230" t="s">
        <v>87</v>
      </c>
      <c r="AV440" s="12" t="s">
        <v>143</v>
      </c>
      <c r="AW440" s="12" t="s">
        <v>40</v>
      </c>
      <c r="AX440" s="12" t="s">
        <v>85</v>
      </c>
      <c r="AY440" s="230" t="s">
        <v>136</v>
      </c>
    </row>
    <row r="441" spans="2:65" s="1" customFormat="1" ht="16.5" customHeight="1">
      <c r="B441" s="42"/>
      <c r="C441" s="241" t="s">
        <v>709</v>
      </c>
      <c r="D441" s="241" t="s">
        <v>271</v>
      </c>
      <c r="E441" s="242" t="s">
        <v>710</v>
      </c>
      <c r="F441" s="243" t="s">
        <v>711</v>
      </c>
      <c r="G441" s="244" t="s">
        <v>157</v>
      </c>
      <c r="H441" s="245">
        <v>6</v>
      </c>
      <c r="I441" s="246">
        <v>450</v>
      </c>
      <c r="J441" s="247">
        <f>ROUND(I441*H441,2)</f>
        <v>2700</v>
      </c>
      <c r="K441" s="243" t="s">
        <v>142</v>
      </c>
      <c r="L441" s="248"/>
      <c r="M441" s="249" t="s">
        <v>34</v>
      </c>
      <c r="N441" s="250" t="s">
        <v>48</v>
      </c>
      <c r="O441" s="43"/>
      <c r="P441" s="203">
        <f>O441*H441</f>
        <v>0</v>
      </c>
      <c r="Q441" s="203">
        <v>6.3E-2</v>
      </c>
      <c r="R441" s="203">
        <f>Q441*H441</f>
        <v>0.378</v>
      </c>
      <c r="S441" s="203">
        <v>0</v>
      </c>
      <c r="T441" s="204">
        <f>S441*H441</f>
        <v>0</v>
      </c>
      <c r="AR441" s="24" t="s">
        <v>183</v>
      </c>
      <c r="AT441" s="24" t="s">
        <v>271</v>
      </c>
      <c r="AU441" s="24" t="s">
        <v>87</v>
      </c>
      <c r="AY441" s="24" t="s">
        <v>136</v>
      </c>
      <c r="BE441" s="205">
        <f>IF(N441="základní",J441,0)</f>
        <v>2700</v>
      </c>
      <c r="BF441" s="205">
        <f>IF(N441="snížená",J441,0)</f>
        <v>0</v>
      </c>
      <c r="BG441" s="205">
        <f>IF(N441="zákl. přenesená",J441,0)</f>
        <v>0</v>
      </c>
      <c r="BH441" s="205">
        <f>IF(N441="sníž. přenesená",J441,0)</f>
        <v>0</v>
      </c>
      <c r="BI441" s="205">
        <f>IF(N441="nulová",J441,0)</f>
        <v>0</v>
      </c>
      <c r="BJ441" s="24" t="s">
        <v>85</v>
      </c>
      <c r="BK441" s="205">
        <f>ROUND(I441*H441,2)</f>
        <v>2700</v>
      </c>
      <c r="BL441" s="24" t="s">
        <v>143</v>
      </c>
      <c r="BM441" s="24" t="s">
        <v>712</v>
      </c>
    </row>
    <row r="442" spans="2:65" s="1" customFormat="1" ht="16.5" customHeight="1">
      <c r="B442" s="42"/>
      <c r="C442" s="241" t="s">
        <v>713</v>
      </c>
      <c r="D442" s="241" t="s">
        <v>271</v>
      </c>
      <c r="E442" s="242" t="s">
        <v>714</v>
      </c>
      <c r="F442" s="243" t="s">
        <v>715</v>
      </c>
      <c r="G442" s="244" t="s">
        <v>716</v>
      </c>
      <c r="H442" s="245">
        <v>3</v>
      </c>
      <c r="I442" s="246">
        <v>230.4</v>
      </c>
      <c r="J442" s="247">
        <f>ROUND(I442*H442,2)</f>
        <v>691.2</v>
      </c>
      <c r="K442" s="243" t="s">
        <v>34</v>
      </c>
      <c r="L442" s="248"/>
      <c r="M442" s="249" t="s">
        <v>34</v>
      </c>
      <c r="N442" s="250" t="s">
        <v>48</v>
      </c>
      <c r="O442" s="43"/>
      <c r="P442" s="203">
        <f>O442*H442</f>
        <v>0</v>
      </c>
      <c r="Q442" s="203">
        <v>0</v>
      </c>
      <c r="R442" s="203">
        <f>Q442*H442</f>
        <v>0</v>
      </c>
      <c r="S442" s="203">
        <v>0</v>
      </c>
      <c r="T442" s="204">
        <f>S442*H442</f>
        <v>0</v>
      </c>
      <c r="AR442" s="24" t="s">
        <v>183</v>
      </c>
      <c r="AT442" s="24" t="s">
        <v>271</v>
      </c>
      <c r="AU442" s="24" t="s">
        <v>87</v>
      </c>
      <c r="AY442" s="24" t="s">
        <v>136</v>
      </c>
      <c r="BE442" s="205">
        <f>IF(N442="základní",J442,0)</f>
        <v>691.2</v>
      </c>
      <c r="BF442" s="205">
        <f>IF(N442="snížená",J442,0)</f>
        <v>0</v>
      </c>
      <c r="BG442" s="205">
        <f>IF(N442="zákl. přenesená",J442,0)</f>
        <v>0</v>
      </c>
      <c r="BH442" s="205">
        <f>IF(N442="sníž. přenesená",J442,0)</f>
        <v>0</v>
      </c>
      <c r="BI442" s="205">
        <f>IF(N442="nulová",J442,0)</f>
        <v>0</v>
      </c>
      <c r="BJ442" s="24" t="s">
        <v>85</v>
      </c>
      <c r="BK442" s="205">
        <f>ROUND(I442*H442,2)</f>
        <v>691.2</v>
      </c>
      <c r="BL442" s="24" t="s">
        <v>143</v>
      </c>
      <c r="BM442" s="24" t="s">
        <v>717</v>
      </c>
    </row>
    <row r="443" spans="2:65" s="1" customFormat="1" ht="25.5" customHeight="1">
      <c r="B443" s="42"/>
      <c r="C443" s="194" t="s">
        <v>718</v>
      </c>
      <c r="D443" s="194" t="s">
        <v>138</v>
      </c>
      <c r="E443" s="195" t="s">
        <v>719</v>
      </c>
      <c r="F443" s="196" t="s">
        <v>720</v>
      </c>
      <c r="G443" s="197" t="s">
        <v>157</v>
      </c>
      <c r="H443" s="198">
        <v>1</v>
      </c>
      <c r="I443" s="199">
        <v>595</v>
      </c>
      <c r="J443" s="200">
        <f>ROUND(I443*H443,2)</f>
        <v>595</v>
      </c>
      <c r="K443" s="196" t="s">
        <v>142</v>
      </c>
      <c r="L443" s="62"/>
      <c r="M443" s="201" t="s">
        <v>34</v>
      </c>
      <c r="N443" s="202" t="s">
        <v>48</v>
      </c>
      <c r="O443" s="43"/>
      <c r="P443" s="203">
        <f>O443*H443</f>
        <v>0</v>
      </c>
      <c r="Q443" s="203">
        <v>0</v>
      </c>
      <c r="R443" s="203">
        <f>Q443*H443</f>
        <v>0</v>
      </c>
      <c r="S443" s="203">
        <v>0</v>
      </c>
      <c r="T443" s="204">
        <f>S443*H443</f>
        <v>0</v>
      </c>
      <c r="AR443" s="24" t="s">
        <v>143</v>
      </c>
      <c r="AT443" s="24" t="s">
        <v>138</v>
      </c>
      <c r="AU443" s="24" t="s">
        <v>87</v>
      </c>
      <c r="AY443" s="24" t="s">
        <v>136</v>
      </c>
      <c r="BE443" s="205">
        <f>IF(N443="základní",J443,0)</f>
        <v>595</v>
      </c>
      <c r="BF443" s="205">
        <f>IF(N443="snížená",J443,0)</f>
        <v>0</v>
      </c>
      <c r="BG443" s="205">
        <f>IF(N443="zákl. přenesená",J443,0)</f>
        <v>0</v>
      </c>
      <c r="BH443" s="205">
        <f>IF(N443="sníž. přenesená",J443,0)</f>
        <v>0</v>
      </c>
      <c r="BI443" s="205">
        <f>IF(N443="nulová",J443,0)</f>
        <v>0</v>
      </c>
      <c r="BJ443" s="24" t="s">
        <v>85</v>
      </c>
      <c r="BK443" s="205">
        <f>ROUND(I443*H443,2)</f>
        <v>595</v>
      </c>
      <c r="BL443" s="24" t="s">
        <v>143</v>
      </c>
      <c r="BM443" s="24" t="s">
        <v>721</v>
      </c>
    </row>
    <row r="444" spans="2:65" s="1" customFormat="1" ht="27">
      <c r="B444" s="42"/>
      <c r="C444" s="64"/>
      <c r="D444" s="206" t="s">
        <v>145</v>
      </c>
      <c r="E444" s="64"/>
      <c r="F444" s="207" t="s">
        <v>722</v>
      </c>
      <c r="G444" s="64"/>
      <c r="H444" s="64"/>
      <c r="I444" s="165"/>
      <c r="J444" s="64"/>
      <c r="K444" s="64"/>
      <c r="L444" s="62"/>
      <c r="M444" s="208"/>
      <c r="N444" s="43"/>
      <c r="O444" s="43"/>
      <c r="P444" s="43"/>
      <c r="Q444" s="43"/>
      <c r="R444" s="43"/>
      <c r="S444" s="43"/>
      <c r="T444" s="79"/>
      <c r="AT444" s="24" t="s">
        <v>145</v>
      </c>
      <c r="AU444" s="24" t="s">
        <v>87</v>
      </c>
    </row>
    <row r="445" spans="2:65" s="11" customFormat="1">
      <c r="B445" s="209"/>
      <c r="C445" s="210"/>
      <c r="D445" s="206" t="s">
        <v>147</v>
      </c>
      <c r="E445" s="211" t="s">
        <v>34</v>
      </c>
      <c r="F445" s="212" t="s">
        <v>85</v>
      </c>
      <c r="G445" s="210"/>
      <c r="H445" s="213">
        <v>1</v>
      </c>
      <c r="I445" s="214"/>
      <c r="J445" s="210"/>
      <c r="K445" s="210"/>
      <c r="L445" s="215"/>
      <c r="M445" s="216"/>
      <c r="N445" s="217"/>
      <c r="O445" s="217"/>
      <c r="P445" s="217"/>
      <c r="Q445" s="217"/>
      <c r="R445" s="217"/>
      <c r="S445" s="217"/>
      <c r="T445" s="218"/>
      <c r="AT445" s="219" t="s">
        <v>147</v>
      </c>
      <c r="AU445" s="219" t="s">
        <v>87</v>
      </c>
      <c r="AV445" s="11" t="s">
        <v>87</v>
      </c>
      <c r="AW445" s="11" t="s">
        <v>40</v>
      </c>
      <c r="AX445" s="11" t="s">
        <v>77</v>
      </c>
      <c r="AY445" s="219" t="s">
        <v>136</v>
      </c>
    </row>
    <row r="446" spans="2:65" s="13" customFormat="1">
      <c r="B446" s="231"/>
      <c r="C446" s="232"/>
      <c r="D446" s="206" t="s">
        <v>147</v>
      </c>
      <c r="E446" s="233" t="s">
        <v>34</v>
      </c>
      <c r="F446" s="234" t="s">
        <v>723</v>
      </c>
      <c r="G446" s="232"/>
      <c r="H446" s="233" t="s">
        <v>34</v>
      </c>
      <c r="I446" s="235"/>
      <c r="J446" s="232"/>
      <c r="K446" s="232"/>
      <c r="L446" s="236"/>
      <c r="M446" s="237"/>
      <c r="N446" s="238"/>
      <c r="O446" s="238"/>
      <c r="P446" s="238"/>
      <c r="Q446" s="238"/>
      <c r="R446" s="238"/>
      <c r="S446" s="238"/>
      <c r="T446" s="239"/>
      <c r="AT446" s="240" t="s">
        <v>147</v>
      </c>
      <c r="AU446" s="240" t="s">
        <v>87</v>
      </c>
      <c r="AV446" s="13" t="s">
        <v>85</v>
      </c>
      <c r="AW446" s="13" t="s">
        <v>40</v>
      </c>
      <c r="AX446" s="13" t="s">
        <v>77</v>
      </c>
      <c r="AY446" s="240" t="s">
        <v>136</v>
      </c>
    </row>
    <row r="447" spans="2:65" s="12" customFormat="1">
      <c r="B447" s="220"/>
      <c r="C447" s="221"/>
      <c r="D447" s="206" t="s">
        <v>147</v>
      </c>
      <c r="E447" s="222" t="s">
        <v>34</v>
      </c>
      <c r="F447" s="223" t="s">
        <v>149</v>
      </c>
      <c r="G447" s="221"/>
      <c r="H447" s="224">
        <v>1</v>
      </c>
      <c r="I447" s="225"/>
      <c r="J447" s="221"/>
      <c r="K447" s="221"/>
      <c r="L447" s="226"/>
      <c r="M447" s="227"/>
      <c r="N447" s="228"/>
      <c r="O447" s="228"/>
      <c r="P447" s="228"/>
      <c r="Q447" s="228"/>
      <c r="R447" s="228"/>
      <c r="S447" s="228"/>
      <c r="T447" s="229"/>
      <c r="AT447" s="230" t="s">
        <v>147</v>
      </c>
      <c r="AU447" s="230" t="s">
        <v>87</v>
      </c>
      <c r="AV447" s="12" t="s">
        <v>143</v>
      </c>
      <c r="AW447" s="12" t="s">
        <v>40</v>
      </c>
      <c r="AX447" s="12" t="s">
        <v>85</v>
      </c>
      <c r="AY447" s="230" t="s">
        <v>136</v>
      </c>
    </row>
    <row r="448" spans="2:65" s="1" customFormat="1" ht="51" customHeight="1">
      <c r="B448" s="42"/>
      <c r="C448" s="241" t="s">
        <v>724</v>
      </c>
      <c r="D448" s="241" t="s">
        <v>271</v>
      </c>
      <c r="E448" s="242" t="s">
        <v>725</v>
      </c>
      <c r="F448" s="243" t="s">
        <v>726</v>
      </c>
      <c r="G448" s="244" t="s">
        <v>157</v>
      </c>
      <c r="H448" s="245">
        <v>1</v>
      </c>
      <c r="I448" s="246">
        <v>19460</v>
      </c>
      <c r="J448" s="247">
        <f>ROUND(I448*H448,2)</f>
        <v>19460</v>
      </c>
      <c r="K448" s="243" t="s">
        <v>34</v>
      </c>
      <c r="L448" s="248"/>
      <c r="M448" s="249" t="s">
        <v>34</v>
      </c>
      <c r="N448" s="250" t="s">
        <v>48</v>
      </c>
      <c r="O448" s="43"/>
      <c r="P448" s="203">
        <f>O448*H448</f>
        <v>0</v>
      </c>
      <c r="Q448" s="203">
        <v>0.123</v>
      </c>
      <c r="R448" s="203">
        <f>Q448*H448</f>
        <v>0.123</v>
      </c>
      <c r="S448" s="203">
        <v>0</v>
      </c>
      <c r="T448" s="204">
        <f>S448*H448</f>
        <v>0</v>
      </c>
      <c r="AR448" s="24" t="s">
        <v>183</v>
      </c>
      <c r="AT448" s="24" t="s">
        <v>271</v>
      </c>
      <c r="AU448" s="24" t="s">
        <v>87</v>
      </c>
      <c r="AY448" s="24" t="s">
        <v>136</v>
      </c>
      <c r="BE448" s="205">
        <f>IF(N448="základní",J448,0)</f>
        <v>19460</v>
      </c>
      <c r="BF448" s="205">
        <f>IF(N448="snížená",J448,0)</f>
        <v>0</v>
      </c>
      <c r="BG448" s="205">
        <f>IF(N448="zákl. přenesená",J448,0)</f>
        <v>0</v>
      </c>
      <c r="BH448" s="205">
        <f>IF(N448="sníž. přenesená",J448,0)</f>
        <v>0</v>
      </c>
      <c r="BI448" s="205">
        <f>IF(N448="nulová",J448,0)</f>
        <v>0</v>
      </c>
      <c r="BJ448" s="24" t="s">
        <v>85</v>
      </c>
      <c r="BK448" s="205">
        <f>ROUND(I448*H448,2)</f>
        <v>19460</v>
      </c>
      <c r="BL448" s="24" t="s">
        <v>143</v>
      </c>
      <c r="BM448" s="24" t="s">
        <v>727</v>
      </c>
    </row>
    <row r="449" spans="2:65" s="1" customFormat="1" ht="27">
      <c r="B449" s="42"/>
      <c r="C449" s="64"/>
      <c r="D449" s="206" t="s">
        <v>585</v>
      </c>
      <c r="E449" s="64"/>
      <c r="F449" s="207" t="s">
        <v>728</v>
      </c>
      <c r="G449" s="64"/>
      <c r="H449" s="64"/>
      <c r="I449" s="165"/>
      <c r="J449" s="64"/>
      <c r="K449" s="64"/>
      <c r="L449" s="62"/>
      <c r="M449" s="208"/>
      <c r="N449" s="43"/>
      <c r="O449" s="43"/>
      <c r="P449" s="43"/>
      <c r="Q449" s="43"/>
      <c r="R449" s="43"/>
      <c r="S449" s="43"/>
      <c r="T449" s="79"/>
      <c r="AT449" s="24" t="s">
        <v>585</v>
      </c>
      <c r="AU449" s="24" t="s">
        <v>87</v>
      </c>
    </row>
    <row r="450" spans="2:65" s="11" customFormat="1">
      <c r="B450" s="209"/>
      <c r="C450" s="210"/>
      <c r="D450" s="206" t="s">
        <v>147</v>
      </c>
      <c r="E450" s="211" t="s">
        <v>34</v>
      </c>
      <c r="F450" s="212" t="s">
        <v>85</v>
      </c>
      <c r="G450" s="210"/>
      <c r="H450" s="213">
        <v>1</v>
      </c>
      <c r="I450" s="214"/>
      <c r="J450" s="210"/>
      <c r="K450" s="210"/>
      <c r="L450" s="215"/>
      <c r="M450" s="216"/>
      <c r="N450" s="217"/>
      <c r="O450" s="217"/>
      <c r="P450" s="217"/>
      <c r="Q450" s="217"/>
      <c r="R450" s="217"/>
      <c r="S450" s="217"/>
      <c r="T450" s="218"/>
      <c r="AT450" s="219" t="s">
        <v>147</v>
      </c>
      <c r="AU450" s="219" t="s">
        <v>87</v>
      </c>
      <c r="AV450" s="11" t="s">
        <v>87</v>
      </c>
      <c r="AW450" s="11" t="s">
        <v>40</v>
      </c>
      <c r="AX450" s="11" t="s">
        <v>77</v>
      </c>
      <c r="AY450" s="219" t="s">
        <v>136</v>
      </c>
    </row>
    <row r="451" spans="2:65" s="13" customFormat="1">
      <c r="B451" s="231"/>
      <c r="C451" s="232"/>
      <c r="D451" s="206" t="s">
        <v>147</v>
      </c>
      <c r="E451" s="233" t="s">
        <v>34</v>
      </c>
      <c r="F451" s="234" t="s">
        <v>729</v>
      </c>
      <c r="G451" s="232"/>
      <c r="H451" s="233" t="s">
        <v>34</v>
      </c>
      <c r="I451" s="235"/>
      <c r="J451" s="232"/>
      <c r="K451" s="232"/>
      <c r="L451" s="236"/>
      <c r="M451" s="237"/>
      <c r="N451" s="238"/>
      <c r="O451" s="238"/>
      <c r="P451" s="238"/>
      <c r="Q451" s="238"/>
      <c r="R451" s="238"/>
      <c r="S451" s="238"/>
      <c r="T451" s="239"/>
      <c r="AT451" s="240" t="s">
        <v>147</v>
      </c>
      <c r="AU451" s="240" t="s">
        <v>87</v>
      </c>
      <c r="AV451" s="13" t="s">
        <v>85</v>
      </c>
      <c r="AW451" s="13" t="s">
        <v>40</v>
      </c>
      <c r="AX451" s="13" t="s">
        <v>77</v>
      </c>
      <c r="AY451" s="240" t="s">
        <v>136</v>
      </c>
    </row>
    <row r="452" spans="2:65" s="12" customFormat="1">
      <c r="B452" s="220"/>
      <c r="C452" s="221"/>
      <c r="D452" s="206" t="s">
        <v>147</v>
      </c>
      <c r="E452" s="222" t="s">
        <v>34</v>
      </c>
      <c r="F452" s="223" t="s">
        <v>149</v>
      </c>
      <c r="G452" s="221"/>
      <c r="H452" s="224">
        <v>1</v>
      </c>
      <c r="I452" s="225"/>
      <c r="J452" s="221"/>
      <c r="K452" s="221"/>
      <c r="L452" s="226"/>
      <c r="M452" s="227"/>
      <c r="N452" s="228"/>
      <c r="O452" s="228"/>
      <c r="P452" s="228"/>
      <c r="Q452" s="228"/>
      <c r="R452" s="228"/>
      <c r="S452" s="228"/>
      <c r="T452" s="229"/>
      <c r="AT452" s="230" t="s">
        <v>147</v>
      </c>
      <c r="AU452" s="230" t="s">
        <v>87</v>
      </c>
      <c r="AV452" s="12" t="s">
        <v>143</v>
      </c>
      <c r="AW452" s="12" t="s">
        <v>40</v>
      </c>
      <c r="AX452" s="12" t="s">
        <v>85</v>
      </c>
      <c r="AY452" s="230" t="s">
        <v>136</v>
      </c>
    </row>
    <row r="453" spans="2:65" s="1" customFormat="1" ht="25.5" customHeight="1">
      <c r="B453" s="42"/>
      <c r="C453" s="194" t="s">
        <v>730</v>
      </c>
      <c r="D453" s="194" t="s">
        <v>138</v>
      </c>
      <c r="E453" s="195" t="s">
        <v>731</v>
      </c>
      <c r="F453" s="196" t="s">
        <v>732</v>
      </c>
      <c r="G453" s="197" t="s">
        <v>141</v>
      </c>
      <c r="H453" s="198">
        <v>350</v>
      </c>
      <c r="I453" s="199">
        <v>96</v>
      </c>
      <c r="J453" s="200">
        <f>ROUND(I453*H453,2)</f>
        <v>33600</v>
      </c>
      <c r="K453" s="196" t="s">
        <v>34</v>
      </c>
      <c r="L453" s="62"/>
      <c r="M453" s="201" t="s">
        <v>34</v>
      </c>
      <c r="N453" s="202" t="s">
        <v>48</v>
      </c>
      <c r="O453" s="43"/>
      <c r="P453" s="203">
        <f>O453*H453</f>
        <v>0</v>
      </c>
      <c r="Q453" s="203">
        <v>0</v>
      </c>
      <c r="R453" s="203">
        <f>Q453*H453</f>
        <v>0</v>
      </c>
      <c r="S453" s="203">
        <v>0</v>
      </c>
      <c r="T453" s="204">
        <f>S453*H453</f>
        <v>0</v>
      </c>
      <c r="AR453" s="24" t="s">
        <v>143</v>
      </c>
      <c r="AT453" s="24" t="s">
        <v>138</v>
      </c>
      <c r="AU453" s="24" t="s">
        <v>87</v>
      </c>
      <c r="AY453" s="24" t="s">
        <v>136</v>
      </c>
      <c r="BE453" s="205">
        <f>IF(N453="základní",J453,0)</f>
        <v>33600</v>
      </c>
      <c r="BF453" s="205">
        <f>IF(N453="snížená",J453,0)</f>
        <v>0</v>
      </c>
      <c r="BG453" s="205">
        <f>IF(N453="zákl. přenesená",J453,0)</f>
        <v>0</v>
      </c>
      <c r="BH453" s="205">
        <f>IF(N453="sníž. přenesená",J453,0)</f>
        <v>0</v>
      </c>
      <c r="BI453" s="205">
        <f>IF(N453="nulová",J453,0)</f>
        <v>0</v>
      </c>
      <c r="BJ453" s="24" t="s">
        <v>85</v>
      </c>
      <c r="BK453" s="205">
        <f>ROUND(I453*H453,2)</f>
        <v>33600</v>
      </c>
      <c r="BL453" s="24" t="s">
        <v>143</v>
      </c>
      <c r="BM453" s="24" t="s">
        <v>733</v>
      </c>
    </row>
    <row r="454" spans="2:65" s="11" customFormat="1">
      <c r="B454" s="209"/>
      <c r="C454" s="210"/>
      <c r="D454" s="206" t="s">
        <v>147</v>
      </c>
      <c r="E454" s="211" t="s">
        <v>34</v>
      </c>
      <c r="F454" s="212" t="s">
        <v>734</v>
      </c>
      <c r="G454" s="210"/>
      <c r="H454" s="213">
        <v>350</v>
      </c>
      <c r="I454" s="214"/>
      <c r="J454" s="210"/>
      <c r="K454" s="210"/>
      <c r="L454" s="215"/>
      <c r="M454" s="216"/>
      <c r="N454" s="217"/>
      <c r="O454" s="217"/>
      <c r="P454" s="217"/>
      <c r="Q454" s="217"/>
      <c r="R454" s="217"/>
      <c r="S454" s="217"/>
      <c r="T454" s="218"/>
      <c r="AT454" s="219" t="s">
        <v>147</v>
      </c>
      <c r="AU454" s="219" t="s">
        <v>87</v>
      </c>
      <c r="AV454" s="11" t="s">
        <v>87</v>
      </c>
      <c r="AW454" s="11" t="s">
        <v>40</v>
      </c>
      <c r="AX454" s="11" t="s">
        <v>77</v>
      </c>
      <c r="AY454" s="219" t="s">
        <v>136</v>
      </c>
    </row>
    <row r="455" spans="2:65" s="12" customFormat="1">
      <c r="B455" s="220"/>
      <c r="C455" s="221"/>
      <c r="D455" s="206" t="s">
        <v>147</v>
      </c>
      <c r="E455" s="222" t="s">
        <v>34</v>
      </c>
      <c r="F455" s="223" t="s">
        <v>149</v>
      </c>
      <c r="G455" s="221"/>
      <c r="H455" s="224">
        <v>350</v>
      </c>
      <c r="I455" s="225"/>
      <c r="J455" s="221"/>
      <c r="K455" s="221"/>
      <c r="L455" s="226"/>
      <c r="M455" s="227"/>
      <c r="N455" s="228"/>
      <c r="O455" s="228"/>
      <c r="P455" s="228"/>
      <c r="Q455" s="228"/>
      <c r="R455" s="228"/>
      <c r="S455" s="228"/>
      <c r="T455" s="229"/>
      <c r="AT455" s="230" t="s">
        <v>147</v>
      </c>
      <c r="AU455" s="230" t="s">
        <v>87</v>
      </c>
      <c r="AV455" s="12" t="s">
        <v>143</v>
      </c>
      <c r="AW455" s="12" t="s">
        <v>40</v>
      </c>
      <c r="AX455" s="12" t="s">
        <v>85</v>
      </c>
      <c r="AY455" s="230" t="s">
        <v>136</v>
      </c>
    </row>
    <row r="456" spans="2:65" s="10" customFormat="1" ht="29.85" customHeight="1">
      <c r="B456" s="178"/>
      <c r="C456" s="179"/>
      <c r="D456" s="180" t="s">
        <v>76</v>
      </c>
      <c r="E456" s="192" t="s">
        <v>143</v>
      </c>
      <c r="F456" s="192" t="s">
        <v>735</v>
      </c>
      <c r="G456" s="179"/>
      <c r="H456" s="179"/>
      <c r="I456" s="182"/>
      <c r="J456" s="193">
        <f>BK456</f>
        <v>6036.44</v>
      </c>
      <c r="K456" s="179"/>
      <c r="L456" s="184"/>
      <c r="M456" s="185"/>
      <c r="N456" s="186"/>
      <c r="O456" s="186"/>
      <c r="P456" s="187">
        <f>SUM(P457:P468)</f>
        <v>0</v>
      </c>
      <c r="Q456" s="186"/>
      <c r="R456" s="187">
        <f>SUM(R457:R468)</f>
        <v>0</v>
      </c>
      <c r="S456" s="186"/>
      <c r="T456" s="188">
        <f>SUM(T457:T468)</f>
        <v>0</v>
      </c>
      <c r="AR456" s="189" t="s">
        <v>85</v>
      </c>
      <c r="AT456" s="190" t="s">
        <v>76</v>
      </c>
      <c r="AU456" s="190" t="s">
        <v>85</v>
      </c>
      <c r="AY456" s="189" t="s">
        <v>136</v>
      </c>
      <c r="BK456" s="191">
        <f>SUM(BK457:BK468)</f>
        <v>6036.44</v>
      </c>
    </row>
    <row r="457" spans="2:65" s="1" customFormat="1" ht="25.5" customHeight="1">
      <c r="B457" s="42"/>
      <c r="C457" s="194" t="s">
        <v>736</v>
      </c>
      <c r="D457" s="194" t="s">
        <v>138</v>
      </c>
      <c r="E457" s="195" t="s">
        <v>737</v>
      </c>
      <c r="F457" s="196" t="s">
        <v>738</v>
      </c>
      <c r="G457" s="197" t="s">
        <v>203</v>
      </c>
      <c r="H457" s="198">
        <v>6.59</v>
      </c>
      <c r="I457" s="199">
        <v>916</v>
      </c>
      <c r="J457" s="200">
        <f>ROUND(I457*H457,2)</f>
        <v>6036.44</v>
      </c>
      <c r="K457" s="196" t="s">
        <v>142</v>
      </c>
      <c r="L457" s="62"/>
      <c r="M457" s="201" t="s">
        <v>34</v>
      </c>
      <c r="N457" s="202" t="s">
        <v>48</v>
      </c>
      <c r="O457" s="43"/>
      <c r="P457" s="203">
        <f>O457*H457</f>
        <v>0</v>
      </c>
      <c r="Q457" s="203">
        <v>0</v>
      </c>
      <c r="R457" s="203">
        <f>Q457*H457</f>
        <v>0</v>
      </c>
      <c r="S457" s="203">
        <v>0</v>
      </c>
      <c r="T457" s="204">
        <f>S457*H457</f>
        <v>0</v>
      </c>
      <c r="AR457" s="24" t="s">
        <v>143</v>
      </c>
      <c r="AT457" s="24" t="s">
        <v>138</v>
      </c>
      <c r="AU457" s="24" t="s">
        <v>87</v>
      </c>
      <c r="AY457" s="24" t="s">
        <v>136</v>
      </c>
      <c r="BE457" s="205">
        <f>IF(N457="základní",J457,0)</f>
        <v>6036.44</v>
      </c>
      <c r="BF457" s="205">
        <f>IF(N457="snížená",J457,0)</f>
        <v>0</v>
      </c>
      <c r="BG457" s="205">
        <f>IF(N457="zákl. přenesená",J457,0)</f>
        <v>0</v>
      </c>
      <c r="BH457" s="205">
        <f>IF(N457="sníž. přenesená",J457,0)</f>
        <v>0</v>
      </c>
      <c r="BI457" s="205">
        <f>IF(N457="nulová",J457,0)</f>
        <v>0</v>
      </c>
      <c r="BJ457" s="24" t="s">
        <v>85</v>
      </c>
      <c r="BK457" s="205">
        <f>ROUND(I457*H457,2)</f>
        <v>6036.44</v>
      </c>
      <c r="BL457" s="24" t="s">
        <v>143</v>
      </c>
      <c r="BM457" s="24" t="s">
        <v>739</v>
      </c>
    </row>
    <row r="458" spans="2:65" s="1" customFormat="1" ht="54">
      <c r="B458" s="42"/>
      <c r="C458" s="64"/>
      <c r="D458" s="206" t="s">
        <v>145</v>
      </c>
      <c r="E458" s="64"/>
      <c r="F458" s="207" t="s">
        <v>740</v>
      </c>
      <c r="G458" s="64"/>
      <c r="H458" s="64"/>
      <c r="I458" s="165"/>
      <c r="J458" s="64"/>
      <c r="K458" s="64"/>
      <c r="L458" s="62"/>
      <c r="M458" s="208"/>
      <c r="N458" s="43"/>
      <c r="O458" s="43"/>
      <c r="P458" s="43"/>
      <c r="Q458" s="43"/>
      <c r="R458" s="43"/>
      <c r="S458" s="43"/>
      <c r="T458" s="79"/>
      <c r="AT458" s="24" t="s">
        <v>145</v>
      </c>
      <c r="AU458" s="24" t="s">
        <v>87</v>
      </c>
    </row>
    <row r="459" spans="2:65" s="13" customFormat="1">
      <c r="B459" s="231"/>
      <c r="C459" s="232"/>
      <c r="D459" s="206" t="s">
        <v>147</v>
      </c>
      <c r="E459" s="233" t="s">
        <v>34</v>
      </c>
      <c r="F459" s="234" t="s">
        <v>741</v>
      </c>
      <c r="G459" s="232"/>
      <c r="H459" s="233" t="s">
        <v>34</v>
      </c>
      <c r="I459" s="235"/>
      <c r="J459" s="232"/>
      <c r="K459" s="232"/>
      <c r="L459" s="236"/>
      <c r="M459" s="237"/>
      <c r="N459" s="238"/>
      <c r="O459" s="238"/>
      <c r="P459" s="238"/>
      <c r="Q459" s="238"/>
      <c r="R459" s="238"/>
      <c r="S459" s="238"/>
      <c r="T459" s="239"/>
      <c r="AT459" s="240" t="s">
        <v>147</v>
      </c>
      <c r="AU459" s="240" t="s">
        <v>87</v>
      </c>
      <c r="AV459" s="13" t="s">
        <v>85</v>
      </c>
      <c r="AW459" s="13" t="s">
        <v>40</v>
      </c>
      <c r="AX459" s="13" t="s">
        <v>77</v>
      </c>
      <c r="AY459" s="240" t="s">
        <v>136</v>
      </c>
    </row>
    <row r="460" spans="2:65" s="11" customFormat="1">
      <c r="B460" s="209"/>
      <c r="C460" s="210"/>
      <c r="D460" s="206" t="s">
        <v>147</v>
      </c>
      <c r="E460" s="211" t="s">
        <v>34</v>
      </c>
      <c r="F460" s="212" t="s">
        <v>742</v>
      </c>
      <c r="G460" s="210"/>
      <c r="H460" s="213">
        <v>0.505</v>
      </c>
      <c r="I460" s="214"/>
      <c r="J460" s="210"/>
      <c r="K460" s="210"/>
      <c r="L460" s="215"/>
      <c r="M460" s="216"/>
      <c r="N460" s="217"/>
      <c r="O460" s="217"/>
      <c r="P460" s="217"/>
      <c r="Q460" s="217"/>
      <c r="R460" s="217"/>
      <c r="S460" s="217"/>
      <c r="T460" s="218"/>
      <c r="AT460" s="219" t="s">
        <v>147</v>
      </c>
      <c r="AU460" s="219" t="s">
        <v>87</v>
      </c>
      <c r="AV460" s="11" t="s">
        <v>87</v>
      </c>
      <c r="AW460" s="11" t="s">
        <v>40</v>
      </c>
      <c r="AX460" s="11" t="s">
        <v>77</v>
      </c>
      <c r="AY460" s="219" t="s">
        <v>136</v>
      </c>
    </row>
    <row r="461" spans="2:65" s="11" customFormat="1">
      <c r="B461" s="209"/>
      <c r="C461" s="210"/>
      <c r="D461" s="206" t="s">
        <v>147</v>
      </c>
      <c r="E461" s="211" t="s">
        <v>34</v>
      </c>
      <c r="F461" s="212" t="s">
        <v>743</v>
      </c>
      <c r="G461" s="210"/>
      <c r="H461" s="213">
        <v>0.94099999999999995</v>
      </c>
      <c r="I461" s="214"/>
      <c r="J461" s="210"/>
      <c r="K461" s="210"/>
      <c r="L461" s="215"/>
      <c r="M461" s="216"/>
      <c r="N461" s="217"/>
      <c r="O461" s="217"/>
      <c r="P461" s="217"/>
      <c r="Q461" s="217"/>
      <c r="R461" s="217"/>
      <c r="S461" s="217"/>
      <c r="T461" s="218"/>
      <c r="AT461" s="219" t="s">
        <v>147</v>
      </c>
      <c r="AU461" s="219" t="s">
        <v>87</v>
      </c>
      <c r="AV461" s="11" t="s">
        <v>87</v>
      </c>
      <c r="AW461" s="11" t="s">
        <v>40</v>
      </c>
      <c r="AX461" s="11" t="s">
        <v>77</v>
      </c>
      <c r="AY461" s="219" t="s">
        <v>136</v>
      </c>
    </row>
    <row r="462" spans="2:65" s="11" customFormat="1">
      <c r="B462" s="209"/>
      <c r="C462" s="210"/>
      <c r="D462" s="206" t="s">
        <v>147</v>
      </c>
      <c r="E462" s="211" t="s">
        <v>34</v>
      </c>
      <c r="F462" s="212" t="s">
        <v>744</v>
      </c>
      <c r="G462" s="210"/>
      <c r="H462" s="213">
        <v>0.16200000000000001</v>
      </c>
      <c r="I462" s="214"/>
      <c r="J462" s="210"/>
      <c r="K462" s="210"/>
      <c r="L462" s="215"/>
      <c r="M462" s="216"/>
      <c r="N462" s="217"/>
      <c r="O462" s="217"/>
      <c r="P462" s="217"/>
      <c r="Q462" s="217"/>
      <c r="R462" s="217"/>
      <c r="S462" s="217"/>
      <c r="T462" s="218"/>
      <c r="AT462" s="219" t="s">
        <v>147</v>
      </c>
      <c r="AU462" s="219" t="s">
        <v>87</v>
      </c>
      <c r="AV462" s="11" t="s">
        <v>87</v>
      </c>
      <c r="AW462" s="11" t="s">
        <v>40</v>
      </c>
      <c r="AX462" s="11" t="s">
        <v>77</v>
      </c>
      <c r="AY462" s="219" t="s">
        <v>136</v>
      </c>
    </row>
    <row r="463" spans="2:65" s="13" customFormat="1">
      <c r="B463" s="231"/>
      <c r="C463" s="232"/>
      <c r="D463" s="206" t="s">
        <v>147</v>
      </c>
      <c r="E463" s="233" t="s">
        <v>34</v>
      </c>
      <c r="F463" s="234" t="s">
        <v>745</v>
      </c>
      <c r="G463" s="232"/>
      <c r="H463" s="233" t="s">
        <v>34</v>
      </c>
      <c r="I463" s="235"/>
      <c r="J463" s="232"/>
      <c r="K463" s="232"/>
      <c r="L463" s="236"/>
      <c r="M463" s="237"/>
      <c r="N463" s="238"/>
      <c r="O463" s="238"/>
      <c r="P463" s="238"/>
      <c r="Q463" s="238"/>
      <c r="R463" s="238"/>
      <c r="S463" s="238"/>
      <c r="T463" s="239"/>
      <c r="AT463" s="240" t="s">
        <v>147</v>
      </c>
      <c r="AU463" s="240" t="s">
        <v>87</v>
      </c>
      <c r="AV463" s="13" t="s">
        <v>85</v>
      </c>
      <c r="AW463" s="13" t="s">
        <v>40</v>
      </c>
      <c r="AX463" s="13" t="s">
        <v>77</v>
      </c>
      <c r="AY463" s="240" t="s">
        <v>136</v>
      </c>
    </row>
    <row r="464" spans="2:65" s="11" customFormat="1">
      <c r="B464" s="209"/>
      <c r="C464" s="210"/>
      <c r="D464" s="206" t="s">
        <v>147</v>
      </c>
      <c r="E464" s="211" t="s">
        <v>34</v>
      </c>
      <c r="F464" s="212" t="s">
        <v>746</v>
      </c>
      <c r="G464" s="210"/>
      <c r="H464" s="213">
        <v>2.0649999999999999</v>
      </c>
      <c r="I464" s="214"/>
      <c r="J464" s="210"/>
      <c r="K464" s="210"/>
      <c r="L464" s="215"/>
      <c r="M464" s="216"/>
      <c r="N464" s="217"/>
      <c r="O464" s="217"/>
      <c r="P464" s="217"/>
      <c r="Q464" s="217"/>
      <c r="R464" s="217"/>
      <c r="S464" s="217"/>
      <c r="T464" s="218"/>
      <c r="AT464" s="219" t="s">
        <v>147</v>
      </c>
      <c r="AU464" s="219" t="s">
        <v>87</v>
      </c>
      <c r="AV464" s="11" t="s">
        <v>87</v>
      </c>
      <c r="AW464" s="11" t="s">
        <v>40</v>
      </c>
      <c r="AX464" s="11" t="s">
        <v>77</v>
      </c>
      <c r="AY464" s="219" t="s">
        <v>136</v>
      </c>
    </row>
    <row r="465" spans="2:65" s="11" customFormat="1">
      <c r="B465" s="209"/>
      <c r="C465" s="210"/>
      <c r="D465" s="206" t="s">
        <v>147</v>
      </c>
      <c r="E465" s="211" t="s">
        <v>34</v>
      </c>
      <c r="F465" s="212" t="s">
        <v>747</v>
      </c>
      <c r="G465" s="210"/>
      <c r="H465" s="213">
        <v>2.13</v>
      </c>
      <c r="I465" s="214"/>
      <c r="J465" s="210"/>
      <c r="K465" s="210"/>
      <c r="L465" s="215"/>
      <c r="M465" s="216"/>
      <c r="N465" s="217"/>
      <c r="O465" s="217"/>
      <c r="P465" s="217"/>
      <c r="Q465" s="217"/>
      <c r="R465" s="217"/>
      <c r="S465" s="217"/>
      <c r="T465" s="218"/>
      <c r="AT465" s="219" t="s">
        <v>147</v>
      </c>
      <c r="AU465" s="219" t="s">
        <v>87</v>
      </c>
      <c r="AV465" s="11" t="s">
        <v>87</v>
      </c>
      <c r="AW465" s="11" t="s">
        <v>40</v>
      </c>
      <c r="AX465" s="11" t="s">
        <v>77</v>
      </c>
      <c r="AY465" s="219" t="s">
        <v>136</v>
      </c>
    </row>
    <row r="466" spans="2:65" s="11" customFormat="1">
      <c r="B466" s="209"/>
      <c r="C466" s="210"/>
      <c r="D466" s="206" t="s">
        <v>147</v>
      </c>
      <c r="E466" s="211" t="s">
        <v>34</v>
      </c>
      <c r="F466" s="212" t="s">
        <v>748</v>
      </c>
      <c r="G466" s="210"/>
      <c r="H466" s="213">
        <v>0.70499999999999996</v>
      </c>
      <c r="I466" s="214"/>
      <c r="J466" s="210"/>
      <c r="K466" s="210"/>
      <c r="L466" s="215"/>
      <c r="M466" s="216"/>
      <c r="N466" s="217"/>
      <c r="O466" s="217"/>
      <c r="P466" s="217"/>
      <c r="Q466" s="217"/>
      <c r="R466" s="217"/>
      <c r="S466" s="217"/>
      <c r="T466" s="218"/>
      <c r="AT466" s="219" t="s">
        <v>147</v>
      </c>
      <c r="AU466" s="219" t="s">
        <v>87</v>
      </c>
      <c r="AV466" s="11" t="s">
        <v>87</v>
      </c>
      <c r="AW466" s="11" t="s">
        <v>40</v>
      </c>
      <c r="AX466" s="11" t="s">
        <v>77</v>
      </c>
      <c r="AY466" s="219" t="s">
        <v>136</v>
      </c>
    </row>
    <row r="467" spans="2:65" s="11" customFormat="1">
      <c r="B467" s="209"/>
      <c r="C467" s="210"/>
      <c r="D467" s="206" t="s">
        <v>147</v>
      </c>
      <c r="E467" s="211" t="s">
        <v>34</v>
      </c>
      <c r="F467" s="212" t="s">
        <v>749</v>
      </c>
      <c r="G467" s="210"/>
      <c r="H467" s="213">
        <v>8.2000000000000003E-2</v>
      </c>
      <c r="I467" s="214"/>
      <c r="J467" s="210"/>
      <c r="K467" s="210"/>
      <c r="L467" s="215"/>
      <c r="M467" s="216"/>
      <c r="N467" s="217"/>
      <c r="O467" s="217"/>
      <c r="P467" s="217"/>
      <c r="Q467" s="217"/>
      <c r="R467" s="217"/>
      <c r="S467" s="217"/>
      <c r="T467" s="218"/>
      <c r="AT467" s="219" t="s">
        <v>147</v>
      </c>
      <c r="AU467" s="219" t="s">
        <v>87</v>
      </c>
      <c r="AV467" s="11" t="s">
        <v>87</v>
      </c>
      <c r="AW467" s="11" t="s">
        <v>40</v>
      </c>
      <c r="AX467" s="11" t="s">
        <v>77</v>
      </c>
      <c r="AY467" s="219" t="s">
        <v>136</v>
      </c>
    </row>
    <row r="468" spans="2:65" s="12" customFormat="1">
      <c r="B468" s="220"/>
      <c r="C468" s="221"/>
      <c r="D468" s="206" t="s">
        <v>147</v>
      </c>
      <c r="E468" s="222" t="s">
        <v>34</v>
      </c>
      <c r="F468" s="223" t="s">
        <v>149</v>
      </c>
      <c r="G468" s="221"/>
      <c r="H468" s="224">
        <v>6.59</v>
      </c>
      <c r="I468" s="225"/>
      <c r="J468" s="221"/>
      <c r="K468" s="221"/>
      <c r="L468" s="226"/>
      <c r="M468" s="227"/>
      <c r="N468" s="228"/>
      <c r="O468" s="228"/>
      <c r="P468" s="228"/>
      <c r="Q468" s="228"/>
      <c r="R468" s="228"/>
      <c r="S468" s="228"/>
      <c r="T468" s="229"/>
      <c r="AT468" s="230" t="s">
        <v>147</v>
      </c>
      <c r="AU468" s="230" t="s">
        <v>87</v>
      </c>
      <c r="AV468" s="12" t="s">
        <v>143</v>
      </c>
      <c r="AW468" s="12" t="s">
        <v>40</v>
      </c>
      <c r="AX468" s="12" t="s">
        <v>85</v>
      </c>
      <c r="AY468" s="230" t="s">
        <v>136</v>
      </c>
    </row>
    <row r="469" spans="2:65" s="10" customFormat="1" ht="29.85" customHeight="1">
      <c r="B469" s="178"/>
      <c r="C469" s="179"/>
      <c r="D469" s="180" t="s">
        <v>76</v>
      </c>
      <c r="E469" s="192" t="s">
        <v>167</v>
      </c>
      <c r="F469" s="192" t="s">
        <v>750</v>
      </c>
      <c r="G469" s="179"/>
      <c r="H469" s="179"/>
      <c r="I469" s="182"/>
      <c r="J469" s="193">
        <f>BK469</f>
        <v>879025.84000000008</v>
      </c>
      <c r="K469" s="179"/>
      <c r="L469" s="184"/>
      <c r="M469" s="185"/>
      <c r="N469" s="186"/>
      <c r="O469" s="186"/>
      <c r="P469" s="187">
        <f>SUM(P470:P512)</f>
        <v>0</v>
      </c>
      <c r="Q469" s="186"/>
      <c r="R469" s="187">
        <f>SUM(R470:R512)</f>
        <v>40.367049999999999</v>
      </c>
      <c r="S469" s="186"/>
      <c r="T469" s="188">
        <f>SUM(T470:T512)</f>
        <v>0</v>
      </c>
      <c r="AR469" s="189" t="s">
        <v>85</v>
      </c>
      <c r="AT469" s="190" t="s">
        <v>76</v>
      </c>
      <c r="AU469" s="190" t="s">
        <v>85</v>
      </c>
      <c r="AY469" s="189" t="s">
        <v>136</v>
      </c>
      <c r="BK469" s="191">
        <f>SUM(BK470:BK512)</f>
        <v>879025.84000000008</v>
      </c>
    </row>
    <row r="470" spans="2:65" s="1" customFormat="1" ht="25.5" customHeight="1">
      <c r="B470" s="42"/>
      <c r="C470" s="194" t="s">
        <v>751</v>
      </c>
      <c r="D470" s="194" t="s">
        <v>138</v>
      </c>
      <c r="E470" s="195" t="s">
        <v>752</v>
      </c>
      <c r="F470" s="196" t="s">
        <v>753</v>
      </c>
      <c r="G470" s="197" t="s">
        <v>141</v>
      </c>
      <c r="H470" s="198">
        <v>537.66</v>
      </c>
      <c r="I470" s="199">
        <v>79.7</v>
      </c>
      <c r="J470" s="200">
        <f>ROUND(I470*H470,2)</f>
        <v>42851.5</v>
      </c>
      <c r="K470" s="196" t="s">
        <v>142</v>
      </c>
      <c r="L470" s="62"/>
      <c r="M470" s="201" t="s">
        <v>34</v>
      </c>
      <c r="N470" s="202" t="s">
        <v>48</v>
      </c>
      <c r="O470" s="43"/>
      <c r="P470" s="203">
        <f>O470*H470</f>
        <v>0</v>
      </c>
      <c r="Q470" s="203">
        <v>0</v>
      </c>
      <c r="R470" s="203">
        <f>Q470*H470</f>
        <v>0</v>
      </c>
      <c r="S470" s="203">
        <v>0</v>
      </c>
      <c r="T470" s="204">
        <f>S470*H470</f>
        <v>0</v>
      </c>
      <c r="AR470" s="24" t="s">
        <v>143</v>
      </c>
      <c r="AT470" s="24" t="s">
        <v>138</v>
      </c>
      <c r="AU470" s="24" t="s">
        <v>87</v>
      </c>
      <c r="AY470" s="24" t="s">
        <v>136</v>
      </c>
      <c r="BE470" s="205">
        <f>IF(N470="základní",J470,0)</f>
        <v>42851.5</v>
      </c>
      <c r="BF470" s="205">
        <f>IF(N470="snížená",J470,0)</f>
        <v>0</v>
      </c>
      <c r="BG470" s="205">
        <f>IF(N470="zákl. přenesená",J470,0)</f>
        <v>0</v>
      </c>
      <c r="BH470" s="205">
        <f>IF(N470="sníž. přenesená",J470,0)</f>
        <v>0</v>
      </c>
      <c r="BI470" s="205">
        <f>IF(N470="nulová",J470,0)</f>
        <v>0</v>
      </c>
      <c r="BJ470" s="24" t="s">
        <v>85</v>
      </c>
      <c r="BK470" s="205">
        <f>ROUND(I470*H470,2)</f>
        <v>42851.5</v>
      </c>
      <c r="BL470" s="24" t="s">
        <v>143</v>
      </c>
      <c r="BM470" s="24" t="s">
        <v>754</v>
      </c>
    </row>
    <row r="471" spans="2:65" s="11" customFormat="1">
      <c r="B471" s="209"/>
      <c r="C471" s="210"/>
      <c r="D471" s="206" t="s">
        <v>147</v>
      </c>
      <c r="E471" s="211" t="s">
        <v>34</v>
      </c>
      <c r="F471" s="212" t="s">
        <v>755</v>
      </c>
      <c r="G471" s="210"/>
      <c r="H471" s="213">
        <v>537.66</v>
      </c>
      <c r="I471" s="214"/>
      <c r="J471" s="210"/>
      <c r="K471" s="210"/>
      <c r="L471" s="215"/>
      <c r="M471" s="216"/>
      <c r="N471" s="217"/>
      <c r="O471" s="217"/>
      <c r="P471" s="217"/>
      <c r="Q471" s="217"/>
      <c r="R471" s="217"/>
      <c r="S471" s="217"/>
      <c r="T471" s="218"/>
      <c r="AT471" s="219" t="s">
        <v>147</v>
      </c>
      <c r="AU471" s="219" t="s">
        <v>87</v>
      </c>
      <c r="AV471" s="11" t="s">
        <v>87</v>
      </c>
      <c r="AW471" s="11" t="s">
        <v>40</v>
      </c>
      <c r="AX471" s="11" t="s">
        <v>77</v>
      </c>
      <c r="AY471" s="219" t="s">
        <v>136</v>
      </c>
    </row>
    <row r="472" spans="2:65" s="12" customFormat="1">
      <c r="B472" s="220"/>
      <c r="C472" s="221"/>
      <c r="D472" s="206" t="s">
        <v>147</v>
      </c>
      <c r="E472" s="222" t="s">
        <v>34</v>
      </c>
      <c r="F472" s="223" t="s">
        <v>149</v>
      </c>
      <c r="G472" s="221"/>
      <c r="H472" s="224">
        <v>537.66</v>
      </c>
      <c r="I472" s="225"/>
      <c r="J472" s="221"/>
      <c r="K472" s="221"/>
      <c r="L472" s="226"/>
      <c r="M472" s="227"/>
      <c r="N472" s="228"/>
      <c r="O472" s="228"/>
      <c r="P472" s="228"/>
      <c r="Q472" s="228"/>
      <c r="R472" s="228"/>
      <c r="S472" s="228"/>
      <c r="T472" s="229"/>
      <c r="AT472" s="230" t="s">
        <v>147</v>
      </c>
      <c r="AU472" s="230" t="s">
        <v>87</v>
      </c>
      <c r="AV472" s="12" t="s">
        <v>143</v>
      </c>
      <c r="AW472" s="12" t="s">
        <v>40</v>
      </c>
      <c r="AX472" s="12" t="s">
        <v>85</v>
      </c>
      <c r="AY472" s="230" t="s">
        <v>136</v>
      </c>
    </row>
    <row r="473" spans="2:65" s="1" customFormat="1" ht="25.5" customHeight="1">
      <c r="B473" s="42"/>
      <c r="C473" s="194" t="s">
        <v>756</v>
      </c>
      <c r="D473" s="194" t="s">
        <v>138</v>
      </c>
      <c r="E473" s="195" t="s">
        <v>757</v>
      </c>
      <c r="F473" s="196" t="s">
        <v>758</v>
      </c>
      <c r="G473" s="197" t="s">
        <v>141</v>
      </c>
      <c r="H473" s="198">
        <v>509.53</v>
      </c>
      <c r="I473" s="199">
        <v>136.35</v>
      </c>
      <c r="J473" s="200">
        <f>ROUND(I473*H473,2)</f>
        <v>69474.42</v>
      </c>
      <c r="K473" s="196" t="s">
        <v>142</v>
      </c>
      <c r="L473" s="62"/>
      <c r="M473" s="201" t="s">
        <v>34</v>
      </c>
      <c r="N473" s="202" t="s">
        <v>48</v>
      </c>
      <c r="O473" s="43"/>
      <c r="P473" s="203">
        <f>O473*H473</f>
        <v>0</v>
      </c>
      <c r="Q473" s="203">
        <v>0</v>
      </c>
      <c r="R473" s="203">
        <f>Q473*H473</f>
        <v>0</v>
      </c>
      <c r="S473" s="203">
        <v>0</v>
      </c>
      <c r="T473" s="204">
        <f>S473*H473</f>
        <v>0</v>
      </c>
      <c r="AR473" s="24" t="s">
        <v>143</v>
      </c>
      <c r="AT473" s="24" t="s">
        <v>138</v>
      </c>
      <c r="AU473" s="24" t="s">
        <v>87</v>
      </c>
      <c r="AY473" s="24" t="s">
        <v>136</v>
      </c>
      <c r="BE473" s="205">
        <f>IF(N473="základní",J473,0)</f>
        <v>69474.42</v>
      </c>
      <c r="BF473" s="205">
        <f>IF(N473="snížená",J473,0)</f>
        <v>0</v>
      </c>
      <c r="BG473" s="205">
        <f>IF(N473="zákl. přenesená",J473,0)</f>
        <v>0</v>
      </c>
      <c r="BH473" s="205">
        <f>IF(N473="sníž. přenesená",J473,0)</f>
        <v>0</v>
      </c>
      <c r="BI473" s="205">
        <f>IF(N473="nulová",J473,0)</f>
        <v>0</v>
      </c>
      <c r="BJ473" s="24" t="s">
        <v>85</v>
      </c>
      <c r="BK473" s="205">
        <f>ROUND(I473*H473,2)</f>
        <v>69474.42</v>
      </c>
      <c r="BL473" s="24" t="s">
        <v>143</v>
      </c>
      <c r="BM473" s="24" t="s">
        <v>759</v>
      </c>
    </row>
    <row r="474" spans="2:65" s="11" customFormat="1">
      <c r="B474" s="209"/>
      <c r="C474" s="210"/>
      <c r="D474" s="206" t="s">
        <v>147</v>
      </c>
      <c r="E474" s="211" t="s">
        <v>34</v>
      </c>
      <c r="F474" s="212" t="s">
        <v>760</v>
      </c>
      <c r="G474" s="210"/>
      <c r="H474" s="213">
        <v>509.53</v>
      </c>
      <c r="I474" s="214"/>
      <c r="J474" s="210"/>
      <c r="K474" s="210"/>
      <c r="L474" s="215"/>
      <c r="M474" s="216"/>
      <c r="N474" s="217"/>
      <c r="O474" s="217"/>
      <c r="P474" s="217"/>
      <c r="Q474" s="217"/>
      <c r="R474" s="217"/>
      <c r="S474" s="217"/>
      <c r="T474" s="218"/>
      <c r="AT474" s="219" t="s">
        <v>147</v>
      </c>
      <c r="AU474" s="219" t="s">
        <v>87</v>
      </c>
      <c r="AV474" s="11" t="s">
        <v>87</v>
      </c>
      <c r="AW474" s="11" t="s">
        <v>40</v>
      </c>
      <c r="AX474" s="11" t="s">
        <v>77</v>
      </c>
      <c r="AY474" s="219" t="s">
        <v>136</v>
      </c>
    </row>
    <row r="475" spans="2:65" s="12" customFormat="1">
      <c r="B475" s="220"/>
      <c r="C475" s="221"/>
      <c r="D475" s="206" t="s">
        <v>147</v>
      </c>
      <c r="E475" s="222" t="s">
        <v>34</v>
      </c>
      <c r="F475" s="223" t="s">
        <v>149</v>
      </c>
      <c r="G475" s="221"/>
      <c r="H475" s="224">
        <v>509.53</v>
      </c>
      <c r="I475" s="225"/>
      <c r="J475" s="221"/>
      <c r="K475" s="221"/>
      <c r="L475" s="226"/>
      <c r="M475" s="227"/>
      <c r="N475" s="228"/>
      <c r="O475" s="228"/>
      <c r="P475" s="228"/>
      <c r="Q475" s="228"/>
      <c r="R475" s="228"/>
      <c r="S475" s="228"/>
      <c r="T475" s="229"/>
      <c r="AT475" s="230" t="s">
        <v>147</v>
      </c>
      <c r="AU475" s="230" t="s">
        <v>87</v>
      </c>
      <c r="AV475" s="12" t="s">
        <v>143</v>
      </c>
      <c r="AW475" s="12" t="s">
        <v>40</v>
      </c>
      <c r="AX475" s="12" t="s">
        <v>85</v>
      </c>
      <c r="AY475" s="230" t="s">
        <v>136</v>
      </c>
    </row>
    <row r="476" spans="2:65" s="1" customFormat="1" ht="25.5" customHeight="1">
      <c r="B476" s="42"/>
      <c r="C476" s="194" t="s">
        <v>761</v>
      </c>
      <c r="D476" s="194" t="s">
        <v>138</v>
      </c>
      <c r="E476" s="195" t="s">
        <v>762</v>
      </c>
      <c r="F476" s="196" t="s">
        <v>763</v>
      </c>
      <c r="G476" s="197" t="s">
        <v>141</v>
      </c>
      <c r="H476" s="198">
        <v>509.53</v>
      </c>
      <c r="I476" s="199">
        <v>36.369999999999997</v>
      </c>
      <c r="J476" s="200">
        <f>ROUND(I476*H476,2)</f>
        <v>18531.61</v>
      </c>
      <c r="K476" s="196" t="s">
        <v>142</v>
      </c>
      <c r="L476" s="62"/>
      <c r="M476" s="201" t="s">
        <v>34</v>
      </c>
      <c r="N476" s="202" t="s">
        <v>48</v>
      </c>
      <c r="O476" s="43"/>
      <c r="P476" s="203">
        <f>O476*H476</f>
        <v>0</v>
      </c>
      <c r="Q476" s="203">
        <v>0</v>
      </c>
      <c r="R476" s="203">
        <f>Q476*H476</f>
        <v>0</v>
      </c>
      <c r="S476" s="203">
        <v>0</v>
      </c>
      <c r="T476" s="204">
        <f>S476*H476</f>
        <v>0</v>
      </c>
      <c r="AR476" s="24" t="s">
        <v>143</v>
      </c>
      <c r="AT476" s="24" t="s">
        <v>138</v>
      </c>
      <c r="AU476" s="24" t="s">
        <v>87</v>
      </c>
      <c r="AY476" s="24" t="s">
        <v>136</v>
      </c>
      <c r="BE476" s="205">
        <f>IF(N476="základní",J476,0)</f>
        <v>18531.61</v>
      </c>
      <c r="BF476" s="205">
        <f>IF(N476="snížená",J476,0)</f>
        <v>0</v>
      </c>
      <c r="BG476" s="205">
        <f>IF(N476="zákl. přenesená",J476,0)</f>
        <v>0</v>
      </c>
      <c r="BH476" s="205">
        <f>IF(N476="sníž. přenesená",J476,0)</f>
        <v>0</v>
      </c>
      <c r="BI476" s="205">
        <f>IF(N476="nulová",J476,0)</f>
        <v>0</v>
      </c>
      <c r="BJ476" s="24" t="s">
        <v>85</v>
      </c>
      <c r="BK476" s="205">
        <f>ROUND(I476*H476,2)</f>
        <v>18531.61</v>
      </c>
      <c r="BL476" s="24" t="s">
        <v>143</v>
      </c>
      <c r="BM476" s="24" t="s">
        <v>764</v>
      </c>
    </row>
    <row r="477" spans="2:65" s="11" customFormat="1">
      <c r="B477" s="209"/>
      <c r="C477" s="210"/>
      <c r="D477" s="206" t="s">
        <v>147</v>
      </c>
      <c r="E477" s="211" t="s">
        <v>34</v>
      </c>
      <c r="F477" s="212" t="s">
        <v>765</v>
      </c>
      <c r="G477" s="210"/>
      <c r="H477" s="213">
        <v>509.53</v>
      </c>
      <c r="I477" s="214"/>
      <c r="J477" s="210"/>
      <c r="K477" s="210"/>
      <c r="L477" s="215"/>
      <c r="M477" s="216"/>
      <c r="N477" s="217"/>
      <c r="O477" s="217"/>
      <c r="P477" s="217"/>
      <c r="Q477" s="217"/>
      <c r="R477" s="217"/>
      <c r="S477" s="217"/>
      <c r="T477" s="218"/>
      <c r="AT477" s="219" t="s">
        <v>147</v>
      </c>
      <c r="AU477" s="219" t="s">
        <v>87</v>
      </c>
      <c r="AV477" s="11" t="s">
        <v>87</v>
      </c>
      <c r="AW477" s="11" t="s">
        <v>40</v>
      </c>
      <c r="AX477" s="11" t="s">
        <v>77</v>
      </c>
      <c r="AY477" s="219" t="s">
        <v>136</v>
      </c>
    </row>
    <row r="478" spans="2:65" s="12" customFormat="1">
      <c r="B478" s="220"/>
      <c r="C478" s="221"/>
      <c r="D478" s="206" t="s">
        <v>147</v>
      </c>
      <c r="E478" s="222" t="s">
        <v>34</v>
      </c>
      <c r="F478" s="223" t="s">
        <v>149</v>
      </c>
      <c r="G478" s="221"/>
      <c r="H478" s="224">
        <v>509.53</v>
      </c>
      <c r="I478" s="225"/>
      <c r="J478" s="221"/>
      <c r="K478" s="221"/>
      <c r="L478" s="226"/>
      <c r="M478" s="227"/>
      <c r="N478" s="228"/>
      <c r="O478" s="228"/>
      <c r="P478" s="228"/>
      <c r="Q478" s="228"/>
      <c r="R478" s="228"/>
      <c r="S478" s="228"/>
      <c r="T478" s="229"/>
      <c r="AT478" s="230" t="s">
        <v>147</v>
      </c>
      <c r="AU478" s="230" t="s">
        <v>87</v>
      </c>
      <c r="AV478" s="12" t="s">
        <v>143</v>
      </c>
      <c r="AW478" s="12" t="s">
        <v>40</v>
      </c>
      <c r="AX478" s="12" t="s">
        <v>85</v>
      </c>
      <c r="AY478" s="230" t="s">
        <v>136</v>
      </c>
    </row>
    <row r="479" spans="2:65" s="1" customFormat="1" ht="25.5" customHeight="1">
      <c r="B479" s="42"/>
      <c r="C479" s="194" t="s">
        <v>766</v>
      </c>
      <c r="D479" s="194" t="s">
        <v>138</v>
      </c>
      <c r="E479" s="195" t="s">
        <v>767</v>
      </c>
      <c r="F479" s="196" t="s">
        <v>768</v>
      </c>
      <c r="G479" s="197" t="s">
        <v>141</v>
      </c>
      <c r="H479" s="198">
        <v>136.22999999999999</v>
      </c>
      <c r="I479" s="199">
        <v>41.52</v>
      </c>
      <c r="J479" s="200">
        <f>ROUND(I479*H479,2)</f>
        <v>5656.27</v>
      </c>
      <c r="K479" s="196" t="s">
        <v>142</v>
      </c>
      <c r="L479" s="62"/>
      <c r="M479" s="201" t="s">
        <v>34</v>
      </c>
      <c r="N479" s="202" t="s">
        <v>48</v>
      </c>
      <c r="O479" s="43"/>
      <c r="P479" s="203">
        <f>O479*H479</f>
        <v>0</v>
      </c>
      <c r="Q479" s="203">
        <v>0</v>
      </c>
      <c r="R479" s="203">
        <f>Q479*H479</f>
        <v>0</v>
      </c>
      <c r="S479" s="203">
        <v>0</v>
      </c>
      <c r="T479" s="204">
        <f>S479*H479</f>
        <v>0</v>
      </c>
      <c r="AR479" s="24" t="s">
        <v>143</v>
      </c>
      <c r="AT479" s="24" t="s">
        <v>138</v>
      </c>
      <c r="AU479" s="24" t="s">
        <v>87</v>
      </c>
      <c r="AY479" s="24" t="s">
        <v>136</v>
      </c>
      <c r="BE479" s="205">
        <f>IF(N479="základní",J479,0)</f>
        <v>5656.27</v>
      </c>
      <c r="BF479" s="205">
        <f>IF(N479="snížená",J479,0)</f>
        <v>0</v>
      </c>
      <c r="BG479" s="205">
        <f>IF(N479="zákl. přenesená",J479,0)</f>
        <v>0</v>
      </c>
      <c r="BH479" s="205">
        <f>IF(N479="sníž. přenesená",J479,0)</f>
        <v>0</v>
      </c>
      <c r="BI479" s="205">
        <f>IF(N479="nulová",J479,0)</f>
        <v>0</v>
      </c>
      <c r="BJ479" s="24" t="s">
        <v>85</v>
      </c>
      <c r="BK479" s="205">
        <f>ROUND(I479*H479,2)</f>
        <v>5656.27</v>
      </c>
      <c r="BL479" s="24" t="s">
        <v>143</v>
      </c>
      <c r="BM479" s="24" t="s">
        <v>769</v>
      </c>
    </row>
    <row r="480" spans="2:65" s="11" customFormat="1">
      <c r="B480" s="209"/>
      <c r="C480" s="210"/>
      <c r="D480" s="206" t="s">
        <v>147</v>
      </c>
      <c r="E480" s="211" t="s">
        <v>34</v>
      </c>
      <c r="F480" s="212" t="s">
        <v>770</v>
      </c>
      <c r="G480" s="210"/>
      <c r="H480" s="213">
        <v>46.83</v>
      </c>
      <c r="I480" s="214"/>
      <c r="J480" s="210"/>
      <c r="K480" s="210"/>
      <c r="L480" s="215"/>
      <c r="M480" s="216"/>
      <c r="N480" s="217"/>
      <c r="O480" s="217"/>
      <c r="P480" s="217"/>
      <c r="Q480" s="217"/>
      <c r="R480" s="217"/>
      <c r="S480" s="217"/>
      <c r="T480" s="218"/>
      <c r="AT480" s="219" t="s">
        <v>147</v>
      </c>
      <c r="AU480" s="219" t="s">
        <v>87</v>
      </c>
      <c r="AV480" s="11" t="s">
        <v>87</v>
      </c>
      <c r="AW480" s="11" t="s">
        <v>40</v>
      </c>
      <c r="AX480" s="11" t="s">
        <v>77</v>
      </c>
      <c r="AY480" s="219" t="s">
        <v>136</v>
      </c>
    </row>
    <row r="481" spans="2:65" s="11" customFormat="1">
      <c r="B481" s="209"/>
      <c r="C481" s="210"/>
      <c r="D481" s="206" t="s">
        <v>147</v>
      </c>
      <c r="E481" s="211" t="s">
        <v>34</v>
      </c>
      <c r="F481" s="212" t="s">
        <v>771</v>
      </c>
      <c r="G481" s="210"/>
      <c r="H481" s="213">
        <v>61.9</v>
      </c>
      <c r="I481" s="214"/>
      <c r="J481" s="210"/>
      <c r="K481" s="210"/>
      <c r="L481" s="215"/>
      <c r="M481" s="216"/>
      <c r="N481" s="217"/>
      <c r="O481" s="217"/>
      <c r="P481" s="217"/>
      <c r="Q481" s="217"/>
      <c r="R481" s="217"/>
      <c r="S481" s="217"/>
      <c r="T481" s="218"/>
      <c r="AT481" s="219" t="s">
        <v>147</v>
      </c>
      <c r="AU481" s="219" t="s">
        <v>87</v>
      </c>
      <c r="AV481" s="11" t="s">
        <v>87</v>
      </c>
      <c r="AW481" s="11" t="s">
        <v>40</v>
      </c>
      <c r="AX481" s="11" t="s">
        <v>77</v>
      </c>
      <c r="AY481" s="219" t="s">
        <v>136</v>
      </c>
    </row>
    <row r="482" spans="2:65" s="11" customFormat="1">
      <c r="B482" s="209"/>
      <c r="C482" s="210"/>
      <c r="D482" s="206" t="s">
        <v>147</v>
      </c>
      <c r="E482" s="211" t="s">
        <v>34</v>
      </c>
      <c r="F482" s="212" t="s">
        <v>772</v>
      </c>
      <c r="G482" s="210"/>
      <c r="H482" s="213">
        <v>27.5</v>
      </c>
      <c r="I482" s="214"/>
      <c r="J482" s="210"/>
      <c r="K482" s="210"/>
      <c r="L482" s="215"/>
      <c r="M482" s="216"/>
      <c r="N482" s="217"/>
      <c r="O482" s="217"/>
      <c r="P482" s="217"/>
      <c r="Q482" s="217"/>
      <c r="R482" s="217"/>
      <c r="S482" s="217"/>
      <c r="T482" s="218"/>
      <c r="AT482" s="219" t="s">
        <v>147</v>
      </c>
      <c r="AU482" s="219" t="s">
        <v>87</v>
      </c>
      <c r="AV482" s="11" t="s">
        <v>87</v>
      </c>
      <c r="AW482" s="11" t="s">
        <v>40</v>
      </c>
      <c r="AX482" s="11" t="s">
        <v>77</v>
      </c>
      <c r="AY482" s="219" t="s">
        <v>136</v>
      </c>
    </row>
    <row r="483" spans="2:65" s="12" customFormat="1">
      <c r="B483" s="220"/>
      <c r="C483" s="221"/>
      <c r="D483" s="206" t="s">
        <v>147</v>
      </c>
      <c r="E483" s="222" t="s">
        <v>34</v>
      </c>
      <c r="F483" s="223" t="s">
        <v>149</v>
      </c>
      <c r="G483" s="221"/>
      <c r="H483" s="224">
        <v>136.22999999999999</v>
      </c>
      <c r="I483" s="225"/>
      <c r="J483" s="221"/>
      <c r="K483" s="221"/>
      <c r="L483" s="226"/>
      <c r="M483" s="227"/>
      <c r="N483" s="228"/>
      <c r="O483" s="228"/>
      <c r="P483" s="228"/>
      <c r="Q483" s="228"/>
      <c r="R483" s="228"/>
      <c r="S483" s="228"/>
      <c r="T483" s="229"/>
      <c r="AT483" s="230" t="s">
        <v>147</v>
      </c>
      <c r="AU483" s="230" t="s">
        <v>87</v>
      </c>
      <c r="AV483" s="12" t="s">
        <v>143</v>
      </c>
      <c r="AW483" s="12" t="s">
        <v>40</v>
      </c>
      <c r="AX483" s="12" t="s">
        <v>85</v>
      </c>
      <c r="AY483" s="230" t="s">
        <v>136</v>
      </c>
    </row>
    <row r="484" spans="2:65" s="1" customFormat="1" ht="25.5" customHeight="1">
      <c r="B484" s="42"/>
      <c r="C484" s="194" t="s">
        <v>773</v>
      </c>
      <c r="D484" s="194" t="s">
        <v>138</v>
      </c>
      <c r="E484" s="195" t="s">
        <v>774</v>
      </c>
      <c r="F484" s="196" t="s">
        <v>775</v>
      </c>
      <c r="G484" s="197" t="s">
        <v>141</v>
      </c>
      <c r="H484" s="198">
        <v>61.9</v>
      </c>
      <c r="I484" s="199">
        <v>92.5</v>
      </c>
      <c r="J484" s="200">
        <f>ROUND(I484*H484,2)</f>
        <v>5725.75</v>
      </c>
      <c r="K484" s="196" t="s">
        <v>142</v>
      </c>
      <c r="L484" s="62"/>
      <c r="M484" s="201" t="s">
        <v>34</v>
      </c>
      <c r="N484" s="202" t="s">
        <v>48</v>
      </c>
      <c r="O484" s="43"/>
      <c r="P484" s="203">
        <f>O484*H484</f>
        <v>0</v>
      </c>
      <c r="Q484" s="203">
        <v>0</v>
      </c>
      <c r="R484" s="203">
        <f>Q484*H484</f>
        <v>0</v>
      </c>
      <c r="S484" s="203">
        <v>0</v>
      </c>
      <c r="T484" s="204">
        <f>S484*H484</f>
        <v>0</v>
      </c>
      <c r="AR484" s="24" t="s">
        <v>143</v>
      </c>
      <c r="AT484" s="24" t="s">
        <v>138</v>
      </c>
      <c r="AU484" s="24" t="s">
        <v>87</v>
      </c>
      <c r="AY484" s="24" t="s">
        <v>136</v>
      </c>
      <c r="BE484" s="205">
        <f>IF(N484="základní",J484,0)</f>
        <v>5725.75</v>
      </c>
      <c r="BF484" s="205">
        <f>IF(N484="snížená",J484,0)</f>
        <v>0</v>
      </c>
      <c r="BG484" s="205">
        <f>IF(N484="zákl. přenesená",J484,0)</f>
        <v>0</v>
      </c>
      <c r="BH484" s="205">
        <f>IF(N484="sníž. přenesená",J484,0)</f>
        <v>0</v>
      </c>
      <c r="BI484" s="205">
        <f>IF(N484="nulová",J484,0)</f>
        <v>0</v>
      </c>
      <c r="BJ484" s="24" t="s">
        <v>85</v>
      </c>
      <c r="BK484" s="205">
        <f>ROUND(I484*H484,2)</f>
        <v>5725.75</v>
      </c>
      <c r="BL484" s="24" t="s">
        <v>143</v>
      </c>
      <c r="BM484" s="24" t="s">
        <v>776</v>
      </c>
    </row>
    <row r="485" spans="2:65" s="11" customFormat="1">
      <c r="B485" s="209"/>
      <c r="C485" s="210"/>
      <c r="D485" s="206" t="s">
        <v>147</v>
      </c>
      <c r="E485" s="211" t="s">
        <v>34</v>
      </c>
      <c r="F485" s="212" t="s">
        <v>777</v>
      </c>
      <c r="G485" s="210"/>
      <c r="H485" s="213">
        <v>61.9</v>
      </c>
      <c r="I485" s="214"/>
      <c r="J485" s="210"/>
      <c r="K485" s="210"/>
      <c r="L485" s="215"/>
      <c r="M485" s="216"/>
      <c r="N485" s="217"/>
      <c r="O485" s="217"/>
      <c r="P485" s="217"/>
      <c r="Q485" s="217"/>
      <c r="R485" s="217"/>
      <c r="S485" s="217"/>
      <c r="T485" s="218"/>
      <c r="AT485" s="219" t="s">
        <v>147</v>
      </c>
      <c r="AU485" s="219" t="s">
        <v>87</v>
      </c>
      <c r="AV485" s="11" t="s">
        <v>87</v>
      </c>
      <c r="AW485" s="11" t="s">
        <v>40</v>
      </c>
      <c r="AX485" s="11" t="s">
        <v>77</v>
      </c>
      <c r="AY485" s="219" t="s">
        <v>136</v>
      </c>
    </row>
    <row r="486" spans="2:65" s="12" customFormat="1">
      <c r="B486" s="220"/>
      <c r="C486" s="221"/>
      <c r="D486" s="206" t="s">
        <v>147</v>
      </c>
      <c r="E486" s="222" t="s">
        <v>34</v>
      </c>
      <c r="F486" s="223" t="s">
        <v>149</v>
      </c>
      <c r="G486" s="221"/>
      <c r="H486" s="224">
        <v>61.9</v>
      </c>
      <c r="I486" s="225"/>
      <c r="J486" s="221"/>
      <c r="K486" s="221"/>
      <c r="L486" s="226"/>
      <c r="M486" s="227"/>
      <c r="N486" s="228"/>
      <c r="O486" s="228"/>
      <c r="P486" s="228"/>
      <c r="Q486" s="228"/>
      <c r="R486" s="228"/>
      <c r="S486" s="228"/>
      <c r="T486" s="229"/>
      <c r="AT486" s="230" t="s">
        <v>147</v>
      </c>
      <c r="AU486" s="230" t="s">
        <v>87</v>
      </c>
      <c r="AV486" s="12" t="s">
        <v>143</v>
      </c>
      <c r="AW486" s="12" t="s">
        <v>40</v>
      </c>
      <c r="AX486" s="12" t="s">
        <v>85</v>
      </c>
      <c r="AY486" s="230" t="s">
        <v>136</v>
      </c>
    </row>
    <row r="487" spans="2:65" s="1" customFormat="1" ht="38.25" customHeight="1">
      <c r="B487" s="42"/>
      <c r="C487" s="194" t="s">
        <v>778</v>
      </c>
      <c r="D487" s="194" t="s">
        <v>138</v>
      </c>
      <c r="E487" s="195" t="s">
        <v>779</v>
      </c>
      <c r="F487" s="196" t="s">
        <v>780</v>
      </c>
      <c r="G487" s="197" t="s">
        <v>141</v>
      </c>
      <c r="H487" s="198">
        <v>509.53</v>
      </c>
      <c r="I487" s="199">
        <v>750</v>
      </c>
      <c r="J487" s="200">
        <f>ROUND(I487*H487,2)</f>
        <v>382147.5</v>
      </c>
      <c r="K487" s="196" t="s">
        <v>34</v>
      </c>
      <c r="L487" s="62"/>
      <c r="M487" s="201" t="s">
        <v>34</v>
      </c>
      <c r="N487" s="202" t="s">
        <v>48</v>
      </c>
      <c r="O487" s="43"/>
      <c r="P487" s="203">
        <f>O487*H487</f>
        <v>0</v>
      </c>
      <c r="Q487" s="203">
        <v>0</v>
      </c>
      <c r="R487" s="203">
        <f>Q487*H487</f>
        <v>0</v>
      </c>
      <c r="S487" s="203">
        <v>0</v>
      </c>
      <c r="T487" s="204">
        <f>S487*H487</f>
        <v>0</v>
      </c>
      <c r="AR487" s="24" t="s">
        <v>143</v>
      </c>
      <c r="AT487" s="24" t="s">
        <v>138</v>
      </c>
      <c r="AU487" s="24" t="s">
        <v>87</v>
      </c>
      <c r="AY487" s="24" t="s">
        <v>136</v>
      </c>
      <c r="BE487" s="205">
        <f>IF(N487="základní",J487,0)</f>
        <v>382147.5</v>
      </c>
      <c r="BF487" s="205">
        <f>IF(N487="snížená",J487,0)</f>
        <v>0</v>
      </c>
      <c r="BG487" s="205">
        <f>IF(N487="zákl. přenesená",J487,0)</f>
        <v>0</v>
      </c>
      <c r="BH487" s="205">
        <f>IF(N487="sníž. přenesená",J487,0)</f>
        <v>0</v>
      </c>
      <c r="BI487" s="205">
        <f>IF(N487="nulová",J487,0)</f>
        <v>0</v>
      </c>
      <c r="BJ487" s="24" t="s">
        <v>85</v>
      </c>
      <c r="BK487" s="205">
        <f>ROUND(I487*H487,2)</f>
        <v>382147.5</v>
      </c>
      <c r="BL487" s="24" t="s">
        <v>143</v>
      </c>
      <c r="BM487" s="24" t="s">
        <v>781</v>
      </c>
    </row>
    <row r="488" spans="2:65" s="11" customFormat="1">
      <c r="B488" s="209"/>
      <c r="C488" s="210"/>
      <c r="D488" s="206" t="s">
        <v>147</v>
      </c>
      <c r="E488" s="211" t="s">
        <v>34</v>
      </c>
      <c r="F488" s="212" t="s">
        <v>782</v>
      </c>
      <c r="G488" s="210"/>
      <c r="H488" s="213">
        <v>509.53</v>
      </c>
      <c r="I488" s="214"/>
      <c r="J488" s="210"/>
      <c r="K488" s="210"/>
      <c r="L488" s="215"/>
      <c r="M488" s="216"/>
      <c r="N488" s="217"/>
      <c r="O488" s="217"/>
      <c r="P488" s="217"/>
      <c r="Q488" s="217"/>
      <c r="R488" s="217"/>
      <c r="S488" s="217"/>
      <c r="T488" s="218"/>
      <c r="AT488" s="219" t="s">
        <v>147</v>
      </c>
      <c r="AU488" s="219" t="s">
        <v>87</v>
      </c>
      <c r="AV488" s="11" t="s">
        <v>87</v>
      </c>
      <c r="AW488" s="11" t="s">
        <v>40</v>
      </c>
      <c r="AX488" s="11" t="s">
        <v>77</v>
      </c>
      <c r="AY488" s="219" t="s">
        <v>136</v>
      </c>
    </row>
    <row r="489" spans="2:65" s="12" customFormat="1">
      <c r="B489" s="220"/>
      <c r="C489" s="221"/>
      <c r="D489" s="206" t="s">
        <v>147</v>
      </c>
      <c r="E489" s="222" t="s">
        <v>34</v>
      </c>
      <c r="F489" s="223" t="s">
        <v>149</v>
      </c>
      <c r="G489" s="221"/>
      <c r="H489" s="224">
        <v>509.53</v>
      </c>
      <c r="I489" s="225"/>
      <c r="J489" s="221"/>
      <c r="K489" s="221"/>
      <c r="L489" s="226"/>
      <c r="M489" s="227"/>
      <c r="N489" s="228"/>
      <c r="O489" s="228"/>
      <c r="P489" s="228"/>
      <c r="Q489" s="228"/>
      <c r="R489" s="228"/>
      <c r="S489" s="228"/>
      <c r="T489" s="229"/>
      <c r="AT489" s="230" t="s">
        <v>147</v>
      </c>
      <c r="AU489" s="230" t="s">
        <v>87</v>
      </c>
      <c r="AV489" s="12" t="s">
        <v>143</v>
      </c>
      <c r="AW489" s="12" t="s">
        <v>40</v>
      </c>
      <c r="AX489" s="12" t="s">
        <v>85</v>
      </c>
      <c r="AY489" s="230" t="s">
        <v>136</v>
      </c>
    </row>
    <row r="490" spans="2:65" s="1" customFormat="1" ht="25.5" customHeight="1">
      <c r="B490" s="42"/>
      <c r="C490" s="194" t="s">
        <v>783</v>
      </c>
      <c r="D490" s="194" t="s">
        <v>138</v>
      </c>
      <c r="E490" s="195" t="s">
        <v>784</v>
      </c>
      <c r="F490" s="196" t="s">
        <v>785</v>
      </c>
      <c r="G490" s="197" t="s">
        <v>141</v>
      </c>
      <c r="H490" s="198">
        <v>509.53</v>
      </c>
      <c r="I490" s="199">
        <v>258.79000000000002</v>
      </c>
      <c r="J490" s="200">
        <f>ROUND(I490*H490,2)</f>
        <v>131861.26999999999</v>
      </c>
      <c r="K490" s="196" t="s">
        <v>34</v>
      </c>
      <c r="L490" s="62"/>
      <c r="M490" s="201" t="s">
        <v>34</v>
      </c>
      <c r="N490" s="202" t="s">
        <v>48</v>
      </c>
      <c r="O490" s="43"/>
      <c r="P490" s="203">
        <f>O490*H490</f>
        <v>0</v>
      </c>
      <c r="Q490" s="203">
        <v>0</v>
      </c>
      <c r="R490" s="203">
        <f>Q490*H490</f>
        <v>0</v>
      </c>
      <c r="S490" s="203">
        <v>0</v>
      </c>
      <c r="T490" s="204">
        <f>S490*H490</f>
        <v>0</v>
      </c>
      <c r="AR490" s="24" t="s">
        <v>143</v>
      </c>
      <c r="AT490" s="24" t="s">
        <v>138</v>
      </c>
      <c r="AU490" s="24" t="s">
        <v>87</v>
      </c>
      <c r="AY490" s="24" t="s">
        <v>136</v>
      </c>
      <c r="BE490" s="205">
        <f>IF(N490="základní",J490,0)</f>
        <v>131861.26999999999</v>
      </c>
      <c r="BF490" s="205">
        <f>IF(N490="snížená",J490,0)</f>
        <v>0</v>
      </c>
      <c r="BG490" s="205">
        <f>IF(N490="zákl. přenesená",J490,0)</f>
        <v>0</v>
      </c>
      <c r="BH490" s="205">
        <f>IF(N490="sníž. přenesená",J490,0)</f>
        <v>0</v>
      </c>
      <c r="BI490" s="205">
        <f>IF(N490="nulová",J490,0)</f>
        <v>0</v>
      </c>
      <c r="BJ490" s="24" t="s">
        <v>85</v>
      </c>
      <c r="BK490" s="205">
        <f>ROUND(I490*H490,2)</f>
        <v>131861.26999999999</v>
      </c>
      <c r="BL490" s="24" t="s">
        <v>143</v>
      </c>
      <c r="BM490" s="24" t="s">
        <v>786</v>
      </c>
    </row>
    <row r="491" spans="2:65" s="11" customFormat="1">
      <c r="B491" s="209"/>
      <c r="C491" s="210"/>
      <c r="D491" s="206" t="s">
        <v>147</v>
      </c>
      <c r="E491" s="211" t="s">
        <v>34</v>
      </c>
      <c r="F491" s="212" t="s">
        <v>787</v>
      </c>
      <c r="G491" s="210"/>
      <c r="H491" s="213">
        <v>509.53</v>
      </c>
      <c r="I491" s="214"/>
      <c r="J491" s="210"/>
      <c r="K491" s="210"/>
      <c r="L491" s="215"/>
      <c r="M491" s="216"/>
      <c r="N491" s="217"/>
      <c r="O491" s="217"/>
      <c r="P491" s="217"/>
      <c r="Q491" s="217"/>
      <c r="R491" s="217"/>
      <c r="S491" s="217"/>
      <c r="T491" s="218"/>
      <c r="AT491" s="219" t="s">
        <v>147</v>
      </c>
      <c r="AU491" s="219" t="s">
        <v>87</v>
      </c>
      <c r="AV491" s="11" t="s">
        <v>87</v>
      </c>
      <c r="AW491" s="11" t="s">
        <v>40</v>
      </c>
      <c r="AX491" s="11" t="s">
        <v>77</v>
      </c>
      <c r="AY491" s="219" t="s">
        <v>136</v>
      </c>
    </row>
    <row r="492" spans="2:65" s="12" customFormat="1">
      <c r="B492" s="220"/>
      <c r="C492" s="221"/>
      <c r="D492" s="206" t="s">
        <v>147</v>
      </c>
      <c r="E492" s="222" t="s">
        <v>34</v>
      </c>
      <c r="F492" s="223" t="s">
        <v>149</v>
      </c>
      <c r="G492" s="221"/>
      <c r="H492" s="224">
        <v>509.53</v>
      </c>
      <c r="I492" s="225"/>
      <c r="J492" s="221"/>
      <c r="K492" s="221"/>
      <c r="L492" s="226"/>
      <c r="M492" s="227"/>
      <c r="N492" s="228"/>
      <c r="O492" s="228"/>
      <c r="P492" s="228"/>
      <c r="Q492" s="228"/>
      <c r="R492" s="228"/>
      <c r="S492" s="228"/>
      <c r="T492" s="229"/>
      <c r="AT492" s="230" t="s">
        <v>147</v>
      </c>
      <c r="AU492" s="230" t="s">
        <v>87</v>
      </c>
      <c r="AV492" s="12" t="s">
        <v>143</v>
      </c>
      <c r="AW492" s="12" t="s">
        <v>40</v>
      </c>
      <c r="AX492" s="12" t="s">
        <v>85</v>
      </c>
      <c r="AY492" s="230" t="s">
        <v>136</v>
      </c>
    </row>
    <row r="493" spans="2:65" s="1" customFormat="1" ht="25.5" customHeight="1">
      <c r="B493" s="42"/>
      <c r="C493" s="194" t="s">
        <v>788</v>
      </c>
      <c r="D493" s="194" t="s">
        <v>138</v>
      </c>
      <c r="E493" s="195" t="s">
        <v>789</v>
      </c>
      <c r="F493" s="196" t="s">
        <v>790</v>
      </c>
      <c r="G493" s="197" t="s">
        <v>141</v>
      </c>
      <c r="H493" s="198">
        <v>509.53</v>
      </c>
      <c r="I493" s="199">
        <v>297.48</v>
      </c>
      <c r="J493" s="200">
        <f>ROUND(I493*H493,2)</f>
        <v>151574.98000000001</v>
      </c>
      <c r="K493" s="196" t="s">
        <v>142</v>
      </c>
      <c r="L493" s="62"/>
      <c r="M493" s="201" t="s">
        <v>34</v>
      </c>
      <c r="N493" s="202" t="s">
        <v>48</v>
      </c>
      <c r="O493" s="43"/>
      <c r="P493" s="203">
        <f>O493*H493</f>
        <v>0</v>
      </c>
      <c r="Q493" s="203">
        <v>0</v>
      </c>
      <c r="R493" s="203">
        <f>Q493*H493</f>
        <v>0</v>
      </c>
      <c r="S493" s="203">
        <v>0</v>
      </c>
      <c r="T493" s="204">
        <f>S493*H493</f>
        <v>0</v>
      </c>
      <c r="AR493" s="24" t="s">
        <v>143</v>
      </c>
      <c r="AT493" s="24" t="s">
        <v>138</v>
      </c>
      <c r="AU493" s="24" t="s">
        <v>87</v>
      </c>
      <c r="AY493" s="24" t="s">
        <v>136</v>
      </c>
      <c r="BE493" s="205">
        <f>IF(N493="základní",J493,0)</f>
        <v>151574.98000000001</v>
      </c>
      <c r="BF493" s="205">
        <f>IF(N493="snížená",J493,0)</f>
        <v>0</v>
      </c>
      <c r="BG493" s="205">
        <f>IF(N493="zákl. přenesená",J493,0)</f>
        <v>0</v>
      </c>
      <c r="BH493" s="205">
        <f>IF(N493="sníž. přenesená",J493,0)</f>
        <v>0</v>
      </c>
      <c r="BI493" s="205">
        <f>IF(N493="nulová",J493,0)</f>
        <v>0</v>
      </c>
      <c r="BJ493" s="24" t="s">
        <v>85</v>
      </c>
      <c r="BK493" s="205">
        <f>ROUND(I493*H493,2)</f>
        <v>151574.98000000001</v>
      </c>
      <c r="BL493" s="24" t="s">
        <v>143</v>
      </c>
      <c r="BM493" s="24" t="s">
        <v>791</v>
      </c>
    </row>
    <row r="494" spans="2:65" s="11" customFormat="1">
      <c r="B494" s="209"/>
      <c r="C494" s="210"/>
      <c r="D494" s="206" t="s">
        <v>147</v>
      </c>
      <c r="E494" s="211" t="s">
        <v>34</v>
      </c>
      <c r="F494" s="212" t="s">
        <v>787</v>
      </c>
      <c r="G494" s="210"/>
      <c r="H494" s="213">
        <v>509.53</v>
      </c>
      <c r="I494" s="214"/>
      <c r="J494" s="210"/>
      <c r="K494" s="210"/>
      <c r="L494" s="215"/>
      <c r="M494" s="216"/>
      <c r="N494" s="217"/>
      <c r="O494" s="217"/>
      <c r="P494" s="217"/>
      <c r="Q494" s="217"/>
      <c r="R494" s="217"/>
      <c r="S494" s="217"/>
      <c r="T494" s="218"/>
      <c r="AT494" s="219" t="s">
        <v>147</v>
      </c>
      <c r="AU494" s="219" t="s">
        <v>87</v>
      </c>
      <c r="AV494" s="11" t="s">
        <v>87</v>
      </c>
      <c r="AW494" s="11" t="s">
        <v>40</v>
      </c>
      <c r="AX494" s="11" t="s">
        <v>77</v>
      </c>
      <c r="AY494" s="219" t="s">
        <v>136</v>
      </c>
    </row>
    <row r="495" spans="2:65" s="12" customFormat="1">
      <c r="B495" s="220"/>
      <c r="C495" s="221"/>
      <c r="D495" s="206" t="s">
        <v>147</v>
      </c>
      <c r="E495" s="222" t="s">
        <v>34</v>
      </c>
      <c r="F495" s="223" t="s">
        <v>149</v>
      </c>
      <c r="G495" s="221"/>
      <c r="H495" s="224">
        <v>509.53</v>
      </c>
      <c r="I495" s="225"/>
      <c r="J495" s="221"/>
      <c r="K495" s="221"/>
      <c r="L495" s="226"/>
      <c r="M495" s="227"/>
      <c r="N495" s="228"/>
      <c r="O495" s="228"/>
      <c r="P495" s="228"/>
      <c r="Q495" s="228"/>
      <c r="R495" s="228"/>
      <c r="S495" s="228"/>
      <c r="T495" s="229"/>
      <c r="AT495" s="230" t="s">
        <v>147</v>
      </c>
      <c r="AU495" s="230" t="s">
        <v>87</v>
      </c>
      <c r="AV495" s="12" t="s">
        <v>143</v>
      </c>
      <c r="AW495" s="12" t="s">
        <v>40</v>
      </c>
      <c r="AX495" s="12" t="s">
        <v>85</v>
      </c>
      <c r="AY495" s="230" t="s">
        <v>136</v>
      </c>
    </row>
    <row r="496" spans="2:65" s="1" customFormat="1" ht="51" customHeight="1">
      <c r="B496" s="42"/>
      <c r="C496" s="194" t="s">
        <v>792</v>
      </c>
      <c r="D496" s="194" t="s">
        <v>138</v>
      </c>
      <c r="E496" s="195" t="s">
        <v>793</v>
      </c>
      <c r="F496" s="196" t="s">
        <v>794</v>
      </c>
      <c r="G496" s="197" t="s">
        <v>141</v>
      </c>
      <c r="H496" s="198">
        <v>61.9</v>
      </c>
      <c r="I496" s="199">
        <v>198</v>
      </c>
      <c r="J496" s="200">
        <f>ROUND(I496*H496,2)</f>
        <v>12256.2</v>
      </c>
      <c r="K496" s="196" t="s">
        <v>142</v>
      </c>
      <c r="L496" s="62"/>
      <c r="M496" s="201" t="s">
        <v>34</v>
      </c>
      <c r="N496" s="202" t="s">
        <v>48</v>
      </c>
      <c r="O496" s="43"/>
      <c r="P496" s="203">
        <f>O496*H496</f>
        <v>0</v>
      </c>
      <c r="Q496" s="203">
        <v>8.4250000000000005E-2</v>
      </c>
      <c r="R496" s="203">
        <f>Q496*H496</f>
        <v>5.2150750000000006</v>
      </c>
      <c r="S496" s="203">
        <v>0</v>
      </c>
      <c r="T496" s="204">
        <f>S496*H496</f>
        <v>0</v>
      </c>
      <c r="AR496" s="24" t="s">
        <v>143</v>
      </c>
      <c r="AT496" s="24" t="s">
        <v>138</v>
      </c>
      <c r="AU496" s="24" t="s">
        <v>87</v>
      </c>
      <c r="AY496" s="24" t="s">
        <v>136</v>
      </c>
      <c r="BE496" s="205">
        <f>IF(N496="základní",J496,0)</f>
        <v>12256.2</v>
      </c>
      <c r="BF496" s="205">
        <f>IF(N496="snížená",J496,0)</f>
        <v>0</v>
      </c>
      <c r="BG496" s="205">
        <f>IF(N496="zákl. přenesená",J496,0)</f>
        <v>0</v>
      </c>
      <c r="BH496" s="205">
        <f>IF(N496="sníž. přenesená",J496,0)</f>
        <v>0</v>
      </c>
      <c r="BI496" s="205">
        <f>IF(N496="nulová",J496,0)</f>
        <v>0</v>
      </c>
      <c r="BJ496" s="24" t="s">
        <v>85</v>
      </c>
      <c r="BK496" s="205">
        <f>ROUND(I496*H496,2)</f>
        <v>12256.2</v>
      </c>
      <c r="BL496" s="24" t="s">
        <v>143</v>
      </c>
      <c r="BM496" s="24" t="s">
        <v>795</v>
      </c>
    </row>
    <row r="497" spans="2:65" s="1" customFormat="1" ht="121.5">
      <c r="B497" s="42"/>
      <c r="C497" s="64"/>
      <c r="D497" s="206" t="s">
        <v>145</v>
      </c>
      <c r="E497" s="64"/>
      <c r="F497" s="207" t="s">
        <v>796</v>
      </c>
      <c r="G497" s="64"/>
      <c r="H497" s="64"/>
      <c r="I497" s="165"/>
      <c r="J497" s="64"/>
      <c r="K497" s="64"/>
      <c r="L497" s="62"/>
      <c r="M497" s="208"/>
      <c r="N497" s="43"/>
      <c r="O497" s="43"/>
      <c r="P497" s="43"/>
      <c r="Q497" s="43"/>
      <c r="R497" s="43"/>
      <c r="S497" s="43"/>
      <c r="T497" s="79"/>
      <c r="AT497" s="24" t="s">
        <v>145</v>
      </c>
      <c r="AU497" s="24" t="s">
        <v>87</v>
      </c>
    </row>
    <row r="498" spans="2:65" s="11" customFormat="1">
      <c r="B498" s="209"/>
      <c r="C498" s="210"/>
      <c r="D498" s="206" t="s">
        <v>147</v>
      </c>
      <c r="E498" s="211" t="s">
        <v>34</v>
      </c>
      <c r="F498" s="212" t="s">
        <v>797</v>
      </c>
      <c r="G498" s="210"/>
      <c r="H498" s="213">
        <v>61.9</v>
      </c>
      <c r="I498" s="214"/>
      <c r="J498" s="210"/>
      <c r="K498" s="210"/>
      <c r="L498" s="215"/>
      <c r="M498" s="216"/>
      <c r="N498" s="217"/>
      <c r="O498" s="217"/>
      <c r="P498" s="217"/>
      <c r="Q498" s="217"/>
      <c r="R498" s="217"/>
      <c r="S498" s="217"/>
      <c r="T498" s="218"/>
      <c r="AT498" s="219" t="s">
        <v>147</v>
      </c>
      <c r="AU498" s="219" t="s">
        <v>87</v>
      </c>
      <c r="AV498" s="11" t="s">
        <v>87</v>
      </c>
      <c r="AW498" s="11" t="s">
        <v>40</v>
      </c>
      <c r="AX498" s="11" t="s">
        <v>77</v>
      </c>
      <c r="AY498" s="219" t="s">
        <v>136</v>
      </c>
    </row>
    <row r="499" spans="2:65" s="12" customFormat="1">
      <c r="B499" s="220"/>
      <c r="C499" s="221"/>
      <c r="D499" s="206" t="s">
        <v>147</v>
      </c>
      <c r="E499" s="222" t="s">
        <v>34</v>
      </c>
      <c r="F499" s="223" t="s">
        <v>149</v>
      </c>
      <c r="G499" s="221"/>
      <c r="H499" s="224">
        <v>61.9</v>
      </c>
      <c r="I499" s="225"/>
      <c r="J499" s="221"/>
      <c r="K499" s="221"/>
      <c r="L499" s="226"/>
      <c r="M499" s="227"/>
      <c r="N499" s="228"/>
      <c r="O499" s="228"/>
      <c r="P499" s="228"/>
      <c r="Q499" s="228"/>
      <c r="R499" s="228"/>
      <c r="S499" s="228"/>
      <c r="T499" s="229"/>
      <c r="AT499" s="230" t="s">
        <v>147</v>
      </c>
      <c r="AU499" s="230" t="s">
        <v>87</v>
      </c>
      <c r="AV499" s="12" t="s">
        <v>143</v>
      </c>
      <c r="AW499" s="12" t="s">
        <v>40</v>
      </c>
      <c r="AX499" s="12" t="s">
        <v>85</v>
      </c>
      <c r="AY499" s="230" t="s">
        <v>136</v>
      </c>
    </row>
    <row r="500" spans="2:65" s="1" customFormat="1" ht="16.5" customHeight="1">
      <c r="B500" s="42"/>
      <c r="C500" s="241" t="s">
        <v>798</v>
      </c>
      <c r="D500" s="241" t="s">
        <v>271</v>
      </c>
      <c r="E500" s="242" t="s">
        <v>799</v>
      </c>
      <c r="F500" s="243" t="s">
        <v>800</v>
      </c>
      <c r="G500" s="244" t="s">
        <v>141</v>
      </c>
      <c r="H500" s="245">
        <v>64.995000000000005</v>
      </c>
      <c r="I500" s="246">
        <v>240</v>
      </c>
      <c r="J500" s="247">
        <f>ROUND(I500*H500,2)</f>
        <v>15598.8</v>
      </c>
      <c r="K500" s="243" t="s">
        <v>142</v>
      </c>
      <c r="L500" s="248"/>
      <c r="M500" s="249" t="s">
        <v>34</v>
      </c>
      <c r="N500" s="250" t="s">
        <v>48</v>
      </c>
      <c r="O500" s="43"/>
      <c r="P500" s="203">
        <f>O500*H500</f>
        <v>0</v>
      </c>
      <c r="Q500" s="203">
        <v>0.13100000000000001</v>
      </c>
      <c r="R500" s="203">
        <f>Q500*H500</f>
        <v>8.5143450000000005</v>
      </c>
      <c r="S500" s="203">
        <v>0</v>
      </c>
      <c r="T500" s="204">
        <f>S500*H500</f>
        <v>0</v>
      </c>
      <c r="AR500" s="24" t="s">
        <v>183</v>
      </c>
      <c r="AT500" s="24" t="s">
        <v>271</v>
      </c>
      <c r="AU500" s="24" t="s">
        <v>87</v>
      </c>
      <c r="AY500" s="24" t="s">
        <v>136</v>
      </c>
      <c r="BE500" s="205">
        <f>IF(N500="základní",J500,0)</f>
        <v>15598.8</v>
      </c>
      <c r="BF500" s="205">
        <f>IF(N500="snížená",J500,0)</f>
        <v>0</v>
      </c>
      <c r="BG500" s="205">
        <f>IF(N500="zákl. přenesená",J500,0)</f>
        <v>0</v>
      </c>
      <c r="BH500" s="205">
        <f>IF(N500="sníž. přenesená",J500,0)</f>
        <v>0</v>
      </c>
      <c r="BI500" s="205">
        <f>IF(N500="nulová",J500,0)</f>
        <v>0</v>
      </c>
      <c r="BJ500" s="24" t="s">
        <v>85</v>
      </c>
      <c r="BK500" s="205">
        <f>ROUND(I500*H500,2)</f>
        <v>15598.8</v>
      </c>
      <c r="BL500" s="24" t="s">
        <v>143</v>
      </c>
      <c r="BM500" s="24" t="s">
        <v>801</v>
      </c>
    </row>
    <row r="501" spans="2:65" s="11" customFormat="1">
      <c r="B501" s="209"/>
      <c r="C501" s="210"/>
      <c r="D501" s="206" t="s">
        <v>147</v>
      </c>
      <c r="E501" s="211" t="s">
        <v>34</v>
      </c>
      <c r="F501" s="212" t="s">
        <v>802</v>
      </c>
      <c r="G501" s="210"/>
      <c r="H501" s="213">
        <v>64.995000000000005</v>
      </c>
      <c r="I501" s="214"/>
      <c r="J501" s="210"/>
      <c r="K501" s="210"/>
      <c r="L501" s="215"/>
      <c r="M501" s="216"/>
      <c r="N501" s="217"/>
      <c r="O501" s="217"/>
      <c r="P501" s="217"/>
      <c r="Q501" s="217"/>
      <c r="R501" s="217"/>
      <c r="S501" s="217"/>
      <c r="T501" s="218"/>
      <c r="AT501" s="219" t="s">
        <v>147</v>
      </c>
      <c r="AU501" s="219" t="s">
        <v>87</v>
      </c>
      <c r="AV501" s="11" t="s">
        <v>87</v>
      </c>
      <c r="AW501" s="11" t="s">
        <v>40</v>
      </c>
      <c r="AX501" s="11" t="s">
        <v>77</v>
      </c>
      <c r="AY501" s="219" t="s">
        <v>136</v>
      </c>
    </row>
    <row r="502" spans="2:65" s="12" customFormat="1">
      <c r="B502" s="220"/>
      <c r="C502" s="221"/>
      <c r="D502" s="206" t="s">
        <v>147</v>
      </c>
      <c r="E502" s="222" t="s">
        <v>34</v>
      </c>
      <c r="F502" s="223" t="s">
        <v>149</v>
      </c>
      <c r="G502" s="221"/>
      <c r="H502" s="224">
        <v>64.995000000000005</v>
      </c>
      <c r="I502" s="225"/>
      <c r="J502" s="221"/>
      <c r="K502" s="221"/>
      <c r="L502" s="226"/>
      <c r="M502" s="227"/>
      <c r="N502" s="228"/>
      <c r="O502" s="228"/>
      <c r="P502" s="228"/>
      <c r="Q502" s="228"/>
      <c r="R502" s="228"/>
      <c r="S502" s="228"/>
      <c r="T502" s="229"/>
      <c r="AT502" s="230" t="s">
        <v>147</v>
      </c>
      <c r="AU502" s="230" t="s">
        <v>87</v>
      </c>
      <c r="AV502" s="12" t="s">
        <v>143</v>
      </c>
      <c r="AW502" s="12" t="s">
        <v>40</v>
      </c>
      <c r="AX502" s="12" t="s">
        <v>85</v>
      </c>
      <c r="AY502" s="230" t="s">
        <v>136</v>
      </c>
    </row>
    <row r="503" spans="2:65" s="1" customFormat="1" ht="51" customHeight="1">
      <c r="B503" s="42"/>
      <c r="C503" s="194" t="s">
        <v>803</v>
      </c>
      <c r="D503" s="194" t="s">
        <v>138</v>
      </c>
      <c r="E503" s="195" t="s">
        <v>804</v>
      </c>
      <c r="F503" s="196" t="s">
        <v>805</v>
      </c>
      <c r="G503" s="197" t="s">
        <v>141</v>
      </c>
      <c r="H503" s="198">
        <v>46.83</v>
      </c>
      <c r="I503" s="199">
        <v>188</v>
      </c>
      <c r="J503" s="200">
        <f>ROUND(I503*H503,2)</f>
        <v>8804.0400000000009</v>
      </c>
      <c r="K503" s="196" t="s">
        <v>142</v>
      </c>
      <c r="L503" s="62"/>
      <c r="M503" s="201" t="s">
        <v>34</v>
      </c>
      <c r="N503" s="202" t="s">
        <v>48</v>
      </c>
      <c r="O503" s="43"/>
      <c r="P503" s="203">
        <f>O503*H503</f>
        <v>0</v>
      </c>
      <c r="Q503" s="203">
        <v>0.10100000000000001</v>
      </c>
      <c r="R503" s="203">
        <f>Q503*H503</f>
        <v>4.7298299999999998</v>
      </c>
      <c r="S503" s="203">
        <v>0</v>
      </c>
      <c r="T503" s="204">
        <f>S503*H503</f>
        <v>0</v>
      </c>
      <c r="AR503" s="24" t="s">
        <v>143</v>
      </c>
      <c r="AT503" s="24" t="s">
        <v>138</v>
      </c>
      <c r="AU503" s="24" t="s">
        <v>87</v>
      </c>
      <c r="AY503" s="24" t="s">
        <v>136</v>
      </c>
      <c r="BE503" s="205">
        <f>IF(N503="základní",J503,0)</f>
        <v>8804.0400000000009</v>
      </c>
      <c r="BF503" s="205">
        <f>IF(N503="snížená",J503,0)</f>
        <v>0</v>
      </c>
      <c r="BG503" s="205">
        <f>IF(N503="zákl. přenesená",J503,0)</f>
        <v>0</v>
      </c>
      <c r="BH503" s="205">
        <f>IF(N503="sníž. přenesená",J503,0)</f>
        <v>0</v>
      </c>
      <c r="BI503" s="205">
        <f>IF(N503="nulová",J503,0)</f>
        <v>0</v>
      </c>
      <c r="BJ503" s="24" t="s">
        <v>85</v>
      </c>
      <c r="BK503" s="205">
        <f>ROUND(I503*H503,2)</f>
        <v>8804.0400000000009</v>
      </c>
      <c r="BL503" s="24" t="s">
        <v>143</v>
      </c>
      <c r="BM503" s="24" t="s">
        <v>806</v>
      </c>
    </row>
    <row r="504" spans="2:65" s="1" customFormat="1" ht="81">
      <c r="B504" s="42"/>
      <c r="C504" s="64"/>
      <c r="D504" s="206" t="s">
        <v>145</v>
      </c>
      <c r="E504" s="64"/>
      <c r="F504" s="207" t="s">
        <v>807</v>
      </c>
      <c r="G504" s="64"/>
      <c r="H504" s="64"/>
      <c r="I504" s="165"/>
      <c r="J504" s="64"/>
      <c r="K504" s="64"/>
      <c r="L504" s="62"/>
      <c r="M504" s="208"/>
      <c r="N504" s="43"/>
      <c r="O504" s="43"/>
      <c r="P504" s="43"/>
      <c r="Q504" s="43"/>
      <c r="R504" s="43"/>
      <c r="S504" s="43"/>
      <c r="T504" s="79"/>
      <c r="AT504" s="24" t="s">
        <v>145</v>
      </c>
      <c r="AU504" s="24" t="s">
        <v>87</v>
      </c>
    </row>
    <row r="505" spans="2:65" s="11" customFormat="1">
      <c r="B505" s="209"/>
      <c r="C505" s="210"/>
      <c r="D505" s="206" t="s">
        <v>147</v>
      </c>
      <c r="E505" s="211" t="s">
        <v>34</v>
      </c>
      <c r="F505" s="212" t="s">
        <v>808</v>
      </c>
      <c r="G505" s="210"/>
      <c r="H505" s="213">
        <v>46.83</v>
      </c>
      <c r="I505" s="214"/>
      <c r="J505" s="210"/>
      <c r="K505" s="210"/>
      <c r="L505" s="215"/>
      <c r="M505" s="216"/>
      <c r="N505" s="217"/>
      <c r="O505" s="217"/>
      <c r="P505" s="217"/>
      <c r="Q505" s="217"/>
      <c r="R505" s="217"/>
      <c r="S505" s="217"/>
      <c r="T505" s="218"/>
      <c r="AT505" s="219" t="s">
        <v>147</v>
      </c>
      <c r="AU505" s="219" t="s">
        <v>87</v>
      </c>
      <c r="AV505" s="11" t="s">
        <v>87</v>
      </c>
      <c r="AW505" s="11" t="s">
        <v>40</v>
      </c>
      <c r="AX505" s="11" t="s">
        <v>77</v>
      </c>
      <c r="AY505" s="219" t="s">
        <v>136</v>
      </c>
    </row>
    <row r="506" spans="2:65" s="12" customFormat="1">
      <c r="B506" s="220"/>
      <c r="C506" s="221"/>
      <c r="D506" s="206" t="s">
        <v>147</v>
      </c>
      <c r="E506" s="222" t="s">
        <v>34</v>
      </c>
      <c r="F506" s="223" t="s">
        <v>149</v>
      </c>
      <c r="G506" s="221"/>
      <c r="H506" s="224">
        <v>46.83</v>
      </c>
      <c r="I506" s="225"/>
      <c r="J506" s="221"/>
      <c r="K506" s="221"/>
      <c r="L506" s="226"/>
      <c r="M506" s="227"/>
      <c r="N506" s="228"/>
      <c r="O506" s="228"/>
      <c r="P506" s="228"/>
      <c r="Q506" s="228"/>
      <c r="R506" s="228"/>
      <c r="S506" s="228"/>
      <c r="T506" s="229"/>
      <c r="AT506" s="230" t="s">
        <v>147</v>
      </c>
      <c r="AU506" s="230" t="s">
        <v>87</v>
      </c>
      <c r="AV506" s="12" t="s">
        <v>143</v>
      </c>
      <c r="AW506" s="12" t="s">
        <v>40</v>
      </c>
      <c r="AX506" s="12" t="s">
        <v>85</v>
      </c>
      <c r="AY506" s="230" t="s">
        <v>136</v>
      </c>
    </row>
    <row r="507" spans="2:65" s="1" customFormat="1" ht="16.5" customHeight="1">
      <c r="B507" s="42"/>
      <c r="C507" s="241" t="s">
        <v>809</v>
      </c>
      <c r="D507" s="241" t="s">
        <v>271</v>
      </c>
      <c r="E507" s="242" t="s">
        <v>810</v>
      </c>
      <c r="F507" s="243" t="s">
        <v>811</v>
      </c>
      <c r="G507" s="244" t="s">
        <v>157</v>
      </c>
      <c r="H507" s="245">
        <v>292</v>
      </c>
      <c r="I507" s="246">
        <v>73</v>
      </c>
      <c r="J507" s="247">
        <f>ROUND(I507*H507,2)</f>
        <v>21316</v>
      </c>
      <c r="K507" s="243" t="s">
        <v>34</v>
      </c>
      <c r="L507" s="248"/>
      <c r="M507" s="249" t="s">
        <v>34</v>
      </c>
      <c r="N507" s="250" t="s">
        <v>48</v>
      </c>
      <c r="O507" s="43"/>
      <c r="P507" s="203">
        <f>O507*H507</f>
        <v>0</v>
      </c>
      <c r="Q507" s="203">
        <v>5.0999999999999997E-2</v>
      </c>
      <c r="R507" s="203">
        <f>Q507*H507</f>
        <v>14.891999999999999</v>
      </c>
      <c r="S507" s="203">
        <v>0</v>
      </c>
      <c r="T507" s="204">
        <f>S507*H507</f>
        <v>0</v>
      </c>
      <c r="AR507" s="24" t="s">
        <v>183</v>
      </c>
      <c r="AT507" s="24" t="s">
        <v>271</v>
      </c>
      <c r="AU507" s="24" t="s">
        <v>87</v>
      </c>
      <c r="AY507" s="24" t="s">
        <v>136</v>
      </c>
      <c r="BE507" s="205">
        <f>IF(N507="základní",J507,0)</f>
        <v>21316</v>
      </c>
      <c r="BF507" s="205">
        <f>IF(N507="snížená",J507,0)</f>
        <v>0</v>
      </c>
      <c r="BG507" s="205">
        <f>IF(N507="zákl. přenesená",J507,0)</f>
        <v>0</v>
      </c>
      <c r="BH507" s="205">
        <f>IF(N507="sníž. přenesená",J507,0)</f>
        <v>0</v>
      </c>
      <c r="BI507" s="205">
        <f>IF(N507="nulová",J507,0)</f>
        <v>0</v>
      </c>
      <c r="BJ507" s="24" t="s">
        <v>85</v>
      </c>
      <c r="BK507" s="205">
        <f>ROUND(I507*H507,2)</f>
        <v>21316</v>
      </c>
      <c r="BL507" s="24" t="s">
        <v>143</v>
      </c>
      <c r="BM507" s="24" t="s">
        <v>812</v>
      </c>
    </row>
    <row r="508" spans="2:65" s="11" customFormat="1">
      <c r="B508" s="209"/>
      <c r="C508" s="210"/>
      <c r="D508" s="206" t="s">
        <v>147</v>
      </c>
      <c r="E508" s="211" t="s">
        <v>34</v>
      </c>
      <c r="F508" s="212" t="s">
        <v>813</v>
      </c>
      <c r="G508" s="210"/>
      <c r="H508" s="213">
        <v>292</v>
      </c>
      <c r="I508" s="214"/>
      <c r="J508" s="210"/>
      <c r="K508" s="210"/>
      <c r="L508" s="215"/>
      <c r="M508" s="216"/>
      <c r="N508" s="217"/>
      <c r="O508" s="217"/>
      <c r="P508" s="217"/>
      <c r="Q508" s="217"/>
      <c r="R508" s="217"/>
      <c r="S508" s="217"/>
      <c r="T508" s="218"/>
      <c r="AT508" s="219" t="s">
        <v>147</v>
      </c>
      <c r="AU508" s="219" t="s">
        <v>87</v>
      </c>
      <c r="AV508" s="11" t="s">
        <v>87</v>
      </c>
      <c r="AW508" s="11" t="s">
        <v>40</v>
      </c>
      <c r="AX508" s="11" t="s">
        <v>77</v>
      </c>
      <c r="AY508" s="219" t="s">
        <v>136</v>
      </c>
    </row>
    <row r="509" spans="2:65" s="12" customFormat="1">
      <c r="B509" s="220"/>
      <c r="C509" s="221"/>
      <c r="D509" s="206" t="s">
        <v>147</v>
      </c>
      <c r="E509" s="222" t="s">
        <v>34</v>
      </c>
      <c r="F509" s="223" t="s">
        <v>149</v>
      </c>
      <c r="G509" s="221"/>
      <c r="H509" s="224">
        <v>292</v>
      </c>
      <c r="I509" s="225"/>
      <c r="J509" s="221"/>
      <c r="K509" s="221"/>
      <c r="L509" s="226"/>
      <c r="M509" s="227"/>
      <c r="N509" s="228"/>
      <c r="O509" s="228"/>
      <c r="P509" s="228"/>
      <c r="Q509" s="228"/>
      <c r="R509" s="228"/>
      <c r="S509" s="228"/>
      <c r="T509" s="229"/>
      <c r="AT509" s="230" t="s">
        <v>147</v>
      </c>
      <c r="AU509" s="230" t="s">
        <v>87</v>
      </c>
      <c r="AV509" s="12" t="s">
        <v>143</v>
      </c>
      <c r="AW509" s="12" t="s">
        <v>40</v>
      </c>
      <c r="AX509" s="12" t="s">
        <v>85</v>
      </c>
      <c r="AY509" s="230" t="s">
        <v>136</v>
      </c>
    </row>
    <row r="510" spans="2:65" s="1" customFormat="1" ht="25.5" customHeight="1">
      <c r="B510" s="42"/>
      <c r="C510" s="194" t="s">
        <v>814</v>
      </c>
      <c r="D510" s="194" t="s">
        <v>138</v>
      </c>
      <c r="E510" s="195" t="s">
        <v>815</v>
      </c>
      <c r="F510" s="196" t="s">
        <v>816</v>
      </c>
      <c r="G510" s="197" t="s">
        <v>141</v>
      </c>
      <c r="H510" s="198">
        <v>27.5</v>
      </c>
      <c r="I510" s="199">
        <v>481</v>
      </c>
      <c r="J510" s="200">
        <f>ROUND(I510*H510,2)</f>
        <v>13227.5</v>
      </c>
      <c r="K510" s="196" t="s">
        <v>142</v>
      </c>
      <c r="L510" s="62"/>
      <c r="M510" s="201" t="s">
        <v>34</v>
      </c>
      <c r="N510" s="202" t="s">
        <v>48</v>
      </c>
      <c r="O510" s="43"/>
      <c r="P510" s="203">
        <f>O510*H510</f>
        <v>0</v>
      </c>
      <c r="Q510" s="203">
        <v>0.25512000000000001</v>
      </c>
      <c r="R510" s="203">
        <f>Q510*H510</f>
        <v>7.0158000000000005</v>
      </c>
      <c r="S510" s="203">
        <v>0</v>
      </c>
      <c r="T510" s="204">
        <f>S510*H510</f>
        <v>0</v>
      </c>
      <c r="AR510" s="24" t="s">
        <v>143</v>
      </c>
      <c r="AT510" s="24" t="s">
        <v>138</v>
      </c>
      <c r="AU510" s="24" t="s">
        <v>87</v>
      </c>
      <c r="AY510" s="24" t="s">
        <v>136</v>
      </c>
      <c r="BE510" s="205">
        <f>IF(N510="základní",J510,0)</f>
        <v>13227.5</v>
      </c>
      <c r="BF510" s="205">
        <f>IF(N510="snížená",J510,0)</f>
        <v>0</v>
      </c>
      <c r="BG510" s="205">
        <f>IF(N510="zákl. přenesená",J510,0)</f>
        <v>0</v>
      </c>
      <c r="BH510" s="205">
        <f>IF(N510="sníž. přenesená",J510,0)</f>
        <v>0</v>
      </c>
      <c r="BI510" s="205">
        <f>IF(N510="nulová",J510,0)</f>
        <v>0</v>
      </c>
      <c r="BJ510" s="24" t="s">
        <v>85</v>
      </c>
      <c r="BK510" s="205">
        <f>ROUND(I510*H510,2)</f>
        <v>13227.5</v>
      </c>
      <c r="BL510" s="24" t="s">
        <v>143</v>
      </c>
      <c r="BM510" s="24" t="s">
        <v>817</v>
      </c>
    </row>
    <row r="511" spans="2:65" s="1" customFormat="1" ht="67.5">
      <c r="B511" s="42"/>
      <c r="C511" s="64"/>
      <c r="D511" s="206" t="s">
        <v>145</v>
      </c>
      <c r="E511" s="64"/>
      <c r="F511" s="207" t="s">
        <v>818</v>
      </c>
      <c r="G511" s="64"/>
      <c r="H511" s="64"/>
      <c r="I511" s="165"/>
      <c r="J511" s="64"/>
      <c r="K511" s="64"/>
      <c r="L511" s="62"/>
      <c r="M511" s="208"/>
      <c r="N511" s="43"/>
      <c r="O511" s="43"/>
      <c r="P511" s="43"/>
      <c r="Q511" s="43"/>
      <c r="R511" s="43"/>
      <c r="S511" s="43"/>
      <c r="T511" s="79"/>
      <c r="AT511" s="24" t="s">
        <v>145</v>
      </c>
      <c r="AU511" s="24" t="s">
        <v>87</v>
      </c>
    </row>
    <row r="512" spans="2:65" s="1" customFormat="1" ht="27">
      <c r="B512" s="42"/>
      <c r="C512" s="64"/>
      <c r="D512" s="206" t="s">
        <v>585</v>
      </c>
      <c r="E512" s="64"/>
      <c r="F512" s="207" t="s">
        <v>819</v>
      </c>
      <c r="G512" s="64"/>
      <c r="H512" s="64"/>
      <c r="I512" s="165"/>
      <c r="J512" s="64"/>
      <c r="K512" s="64"/>
      <c r="L512" s="62"/>
      <c r="M512" s="208"/>
      <c r="N512" s="43"/>
      <c r="O512" s="43"/>
      <c r="P512" s="43"/>
      <c r="Q512" s="43"/>
      <c r="R512" s="43"/>
      <c r="S512" s="43"/>
      <c r="T512" s="79"/>
      <c r="AT512" s="24" t="s">
        <v>585</v>
      </c>
      <c r="AU512" s="24" t="s">
        <v>87</v>
      </c>
    </row>
    <row r="513" spans="2:65" s="10" customFormat="1" ht="29.85" customHeight="1">
      <c r="B513" s="178"/>
      <c r="C513" s="179"/>
      <c r="D513" s="180" t="s">
        <v>76</v>
      </c>
      <c r="E513" s="192" t="s">
        <v>173</v>
      </c>
      <c r="F513" s="192" t="s">
        <v>820</v>
      </c>
      <c r="G513" s="179"/>
      <c r="H513" s="179"/>
      <c r="I513" s="182"/>
      <c r="J513" s="193">
        <f>BK513</f>
        <v>1052.51</v>
      </c>
      <c r="K513" s="179"/>
      <c r="L513" s="184"/>
      <c r="M513" s="185"/>
      <c r="N513" s="186"/>
      <c r="O513" s="186"/>
      <c r="P513" s="187">
        <f>SUM(P514:P531)</f>
        <v>0</v>
      </c>
      <c r="Q513" s="186"/>
      <c r="R513" s="187">
        <f>SUM(R514:R531)</f>
        <v>0.22685819999999998</v>
      </c>
      <c r="S513" s="186"/>
      <c r="T513" s="188">
        <f>SUM(T514:T531)</f>
        <v>0</v>
      </c>
      <c r="AR513" s="189" t="s">
        <v>85</v>
      </c>
      <c r="AT513" s="190" t="s">
        <v>76</v>
      </c>
      <c r="AU513" s="190" t="s">
        <v>85</v>
      </c>
      <c r="AY513" s="189" t="s">
        <v>136</v>
      </c>
      <c r="BK513" s="191">
        <f>SUM(BK514:BK531)</f>
        <v>1052.51</v>
      </c>
    </row>
    <row r="514" spans="2:65" s="1" customFormat="1" ht="25.5" customHeight="1">
      <c r="B514" s="42"/>
      <c r="C514" s="194" t="s">
        <v>821</v>
      </c>
      <c r="D514" s="194" t="s">
        <v>138</v>
      </c>
      <c r="E514" s="195" t="s">
        <v>822</v>
      </c>
      <c r="F514" s="196" t="s">
        <v>823</v>
      </c>
      <c r="G514" s="197" t="s">
        <v>203</v>
      </c>
      <c r="H514" s="198">
        <v>0.03</v>
      </c>
      <c r="I514" s="199">
        <v>2596.9499999999998</v>
      </c>
      <c r="J514" s="200">
        <f>ROUND(I514*H514,2)</f>
        <v>77.91</v>
      </c>
      <c r="K514" s="196" t="s">
        <v>142</v>
      </c>
      <c r="L514" s="62"/>
      <c r="M514" s="201" t="s">
        <v>34</v>
      </c>
      <c r="N514" s="202" t="s">
        <v>48</v>
      </c>
      <c r="O514" s="43"/>
      <c r="P514" s="203">
        <f>O514*H514</f>
        <v>0</v>
      </c>
      <c r="Q514" s="203">
        <v>2.2563399999999998</v>
      </c>
      <c r="R514" s="203">
        <f>Q514*H514</f>
        <v>6.7690199999999992E-2</v>
      </c>
      <c r="S514" s="203">
        <v>0</v>
      </c>
      <c r="T514" s="204">
        <f>S514*H514</f>
        <v>0</v>
      </c>
      <c r="AR514" s="24" t="s">
        <v>143</v>
      </c>
      <c r="AT514" s="24" t="s">
        <v>138</v>
      </c>
      <c r="AU514" s="24" t="s">
        <v>87</v>
      </c>
      <c r="AY514" s="24" t="s">
        <v>136</v>
      </c>
      <c r="BE514" s="205">
        <f>IF(N514="základní",J514,0)</f>
        <v>77.91</v>
      </c>
      <c r="BF514" s="205">
        <f>IF(N514="snížená",J514,0)</f>
        <v>0</v>
      </c>
      <c r="BG514" s="205">
        <f>IF(N514="zákl. přenesená",J514,0)</f>
        <v>0</v>
      </c>
      <c r="BH514" s="205">
        <f>IF(N514="sníž. přenesená",J514,0)</f>
        <v>0</v>
      </c>
      <c r="BI514" s="205">
        <f>IF(N514="nulová",J514,0)</f>
        <v>0</v>
      </c>
      <c r="BJ514" s="24" t="s">
        <v>85</v>
      </c>
      <c r="BK514" s="205">
        <f>ROUND(I514*H514,2)</f>
        <v>77.91</v>
      </c>
      <c r="BL514" s="24" t="s">
        <v>143</v>
      </c>
      <c r="BM514" s="24" t="s">
        <v>824</v>
      </c>
    </row>
    <row r="515" spans="2:65" s="1" customFormat="1" ht="175.5">
      <c r="B515" s="42"/>
      <c r="C515" s="64"/>
      <c r="D515" s="206" t="s">
        <v>145</v>
      </c>
      <c r="E515" s="64"/>
      <c r="F515" s="207" t="s">
        <v>825</v>
      </c>
      <c r="G515" s="64"/>
      <c r="H515" s="64"/>
      <c r="I515" s="165"/>
      <c r="J515" s="64"/>
      <c r="K515" s="64"/>
      <c r="L515" s="62"/>
      <c r="M515" s="208"/>
      <c r="N515" s="43"/>
      <c r="O515" s="43"/>
      <c r="P515" s="43"/>
      <c r="Q515" s="43"/>
      <c r="R515" s="43"/>
      <c r="S515" s="43"/>
      <c r="T515" s="79"/>
      <c r="AT515" s="24" t="s">
        <v>145</v>
      </c>
      <c r="AU515" s="24" t="s">
        <v>87</v>
      </c>
    </row>
    <row r="516" spans="2:65" s="11" customFormat="1">
      <c r="B516" s="209"/>
      <c r="C516" s="210"/>
      <c r="D516" s="206" t="s">
        <v>147</v>
      </c>
      <c r="E516" s="211" t="s">
        <v>34</v>
      </c>
      <c r="F516" s="212" t="s">
        <v>826</v>
      </c>
      <c r="G516" s="210"/>
      <c r="H516" s="213">
        <v>0.03</v>
      </c>
      <c r="I516" s="214"/>
      <c r="J516" s="210"/>
      <c r="K516" s="210"/>
      <c r="L516" s="215"/>
      <c r="M516" s="216"/>
      <c r="N516" s="217"/>
      <c r="O516" s="217"/>
      <c r="P516" s="217"/>
      <c r="Q516" s="217"/>
      <c r="R516" s="217"/>
      <c r="S516" s="217"/>
      <c r="T516" s="218"/>
      <c r="AT516" s="219" t="s">
        <v>147</v>
      </c>
      <c r="AU516" s="219" t="s">
        <v>87</v>
      </c>
      <c r="AV516" s="11" t="s">
        <v>87</v>
      </c>
      <c r="AW516" s="11" t="s">
        <v>40</v>
      </c>
      <c r="AX516" s="11" t="s">
        <v>77</v>
      </c>
      <c r="AY516" s="219" t="s">
        <v>136</v>
      </c>
    </row>
    <row r="517" spans="2:65" s="12" customFormat="1">
      <c r="B517" s="220"/>
      <c r="C517" s="221"/>
      <c r="D517" s="206" t="s">
        <v>147</v>
      </c>
      <c r="E517" s="222" t="s">
        <v>34</v>
      </c>
      <c r="F517" s="223" t="s">
        <v>149</v>
      </c>
      <c r="G517" s="221"/>
      <c r="H517" s="224">
        <v>0.03</v>
      </c>
      <c r="I517" s="225"/>
      <c r="J517" s="221"/>
      <c r="K517" s="221"/>
      <c r="L517" s="226"/>
      <c r="M517" s="227"/>
      <c r="N517" s="228"/>
      <c r="O517" s="228"/>
      <c r="P517" s="228"/>
      <c r="Q517" s="228"/>
      <c r="R517" s="228"/>
      <c r="S517" s="228"/>
      <c r="T517" s="229"/>
      <c r="AT517" s="230" t="s">
        <v>147</v>
      </c>
      <c r="AU517" s="230" t="s">
        <v>87</v>
      </c>
      <c r="AV517" s="12" t="s">
        <v>143</v>
      </c>
      <c r="AW517" s="12" t="s">
        <v>40</v>
      </c>
      <c r="AX517" s="12" t="s">
        <v>85</v>
      </c>
      <c r="AY517" s="230" t="s">
        <v>136</v>
      </c>
    </row>
    <row r="518" spans="2:65" s="1" customFormat="1" ht="25.5" customHeight="1">
      <c r="B518" s="42"/>
      <c r="C518" s="194" t="s">
        <v>827</v>
      </c>
      <c r="D518" s="194" t="s">
        <v>138</v>
      </c>
      <c r="E518" s="195" t="s">
        <v>828</v>
      </c>
      <c r="F518" s="196" t="s">
        <v>829</v>
      </c>
      <c r="G518" s="197" t="s">
        <v>203</v>
      </c>
      <c r="H518" s="198">
        <v>0.03</v>
      </c>
      <c r="I518" s="199">
        <v>170</v>
      </c>
      <c r="J518" s="200">
        <f>ROUND(I518*H518,2)</f>
        <v>5.0999999999999996</v>
      </c>
      <c r="K518" s="196" t="s">
        <v>142</v>
      </c>
      <c r="L518" s="62"/>
      <c r="M518" s="201" t="s">
        <v>34</v>
      </c>
      <c r="N518" s="202" t="s">
        <v>48</v>
      </c>
      <c r="O518" s="43"/>
      <c r="P518" s="203">
        <f>O518*H518</f>
        <v>0</v>
      </c>
      <c r="Q518" s="203">
        <v>0</v>
      </c>
      <c r="R518" s="203">
        <f>Q518*H518</f>
        <v>0</v>
      </c>
      <c r="S518" s="203">
        <v>0</v>
      </c>
      <c r="T518" s="204">
        <f>S518*H518</f>
        <v>0</v>
      </c>
      <c r="AR518" s="24" t="s">
        <v>143</v>
      </c>
      <c r="AT518" s="24" t="s">
        <v>138</v>
      </c>
      <c r="AU518" s="24" t="s">
        <v>87</v>
      </c>
      <c r="AY518" s="24" t="s">
        <v>136</v>
      </c>
      <c r="BE518" s="205">
        <f>IF(N518="základní",J518,0)</f>
        <v>5.0999999999999996</v>
      </c>
      <c r="BF518" s="205">
        <f>IF(N518="snížená",J518,0)</f>
        <v>0</v>
      </c>
      <c r="BG518" s="205">
        <f>IF(N518="zákl. přenesená",J518,0)</f>
        <v>0</v>
      </c>
      <c r="BH518" s="205">
        <f>IF(N518="sníž. přenesená",J518,0)</f>
        <v>0</v>
      </c>
      <c r="BI518" s="205">
        <f>IF(N518="nulová",J518,0)</f>
        <v>0</v>
      </c>
      <c r="BJ518" s="24" t="s">
        <v>85</v>
      </c>
      <c r="BK518" s="205">
        <f>ROUND(I518*H518,2)</f>
        <v>5.0999999999999996</v>
      </c>
      <c r="BL518" s="24" t="s">
        <v>143</v>
      </c>
      <c r="BM518" s="24" t="s">
        <v>830</v>
      </c>
    </row>
    <row r="519" spans="2:65" s="1" customFormat="1" ht="81">
      <c r="B519" s="42"/>
      <c r="C519" s="64"/>
      <c r="D519" s="206" t="s">
        <v>145</v>
      </c>
      <c r="E519" s="64"/>
      <c r="F519" s="207" t="s">
        <v>831</v>
      </c>
      <c r="G519" s="64"/>
      <c r="H519" s="64"/>
      <c r="I519" s="165"/>
      <c r="J519" s="64"/>
      <c r="K519" s="64"/>
      <c r="L519" s="62"/>
      <c r="M519" s="208"/>
      <c r="N519" s="43"/>
      <c r="O519" s="43"/>
      <c r="P519" s="43"/>
      <c r="Q519" s="43"/>
      <c r="R519" s="43"/>
      <c r="S519" s="43"/>
      <c r="T519" s="79"/>
      <c r="AT519" s="24" t="s">
        <v>145</v>
      </c>
      <c r="AU519" s="24" t="s">
        <v>87</v>
      </c>
    </row>
    <row r="520" spans="2:65" s="11" customFormat="1">
      <c r="B520" s="209"/>
      <c r="C520" s="210"/>
      <c r="D520" s="206" t="s">
        <v>147</v>
      </c>
      <c r="E520" s="211" t="s">
        <v>34</v>
      </c>
      <c r="F520" s="212" t="s">
        <v>826</v>
      </c>
      <c r="G520" s="210"/>
      <c r="H520" s="213">
        <v>0.03</v>
      </c>
      <c r="I520" s="214"/>
      <c r="J520" s="210"/>
      <c r="K520" s="210"/>
      <c r="L520" s="215"/>
      <c r="M520" s="216"/>
      <c r="N520" s="217"/>
      <c r="O520" s="217"/>
      <c r="P520" s="217"/>
      <c r="Q520" s="217"/>
      <c r="R520" s="217"/>
      <c r="S520" s="217"/>
      <c r="T520" s="218"/>
      <c r="AT520" s="219" t="s">
        <v>147</v>
      </c>
      <c r="AU520" s="219" t="s">
        <v>87</v>
      </c>
      <c r="AV520" s="11" t="s">
        <v>87</v>
      </c>
      <c r="AW520" s="11" t="s">
        <v>40</v>
      </c>
      <c r="AX520" s="11" t="s">
        <v>77</v>
      </c>
      <c r="AY520" s="219" t="s">
        <v>136</v>
      </c>
    </row>
    <row r="521" spans="2:65" s="12" customFormat="1">
      <c r="B521" s="220"/>
      <c r="C521" s="221"/>
      <c r="D521" s="206" t="s">
        <v>147</v>
      </c>
      <c r="E521" s="222" t="s">
        <v>34</v>
      </c>
      <c r="F521" s="223" t="s">
        <v>149</v>
      </c>
      <c r="G521" s="221"/>
      <c r="H521" s="224">
        <v>0.03</v>
      </c>
      <c r="I521" s="225"/>
      <c r="J521" s="221"/>
      <c r="K521" s="221"/>
      <c r="L521" s="226"/>
      <c r="M521" s="227"/>
      <c r="N521" s="228"/>
      <c r="O521" s="228"/>
      <c r="P521" s="228"/>
      <c r="Q521" s="228"/>
      <c r="R521" s="228"/>
      <c r="S521" s="228"/>
      <c r="T521" s="229"/>
      <c r="AT521" s="230" t="s">
        <v>147</v>
      </c>
      <c r="AU521" s="230" t="s">
        <v>87</v>
      </c>
      <c r="AV521" s="12" t="s">
        <v>143</v>
      </c>
      <c r="AW521" s="12" t="s">
        <v>40</v>
      </c>
      <c r="AX521" s="12" t="s">
        <v>85</v>
      </c>
      <c r="AY521" s="230" t="s">
        <v>136</v>
      </c>
    </row>
    <row r="522" spans="2:65" s="1" customFormat="1" ht="16.5" customHeight="1">
      <c r="B522" s="42"/>
      <c r="C522" s="194" t="s">
        <v>832</v>
      </c>
      <c r="D522" s="194" t="s">
        <v>138</v>
      </c>
      <c r="E522" s="195" t="s">
        <v>833</v>
      </c>
      <c r="F522" s="196" t="s">
        <v>834</v>
      </c>
      <c r="G522" s="197" t="s">
        <v>141</v>
      </c>
      <c r="H522" s="198">
        <v>0.9</v>
      </c>
      <c r="I522" s="199">
        <v>218</v>
      </c>
      <c r="J522" s="200">
        <f>ROUND(I522*H522,2)</f>
        <v>196.2</v>
      </c>
      <c r="K522" s="196" t="s">
        <v>142</v>
      </c>
      <c r="L522" s="62"/>
      <c r="M522" s="201" t="s">
        <v>34</v>
      </c>
      <c r="N522" s="202" t="s">
        <v>48</v>
      </c>
      <c r="O522" s="43"/>
      <c r="P522" s="203">
        <f>O522*H522</f>
        <v>0</v>
      </c>
      <c r="Q522" s="203">
        <v>1.3520000000000001E-2</v>
      </c>
      <c r="R522" s="203">
        <f>Q522*H522</f>
        <v>1.2168000000000002E-2</v>
      </c>
      <c r="S522" s="203">
        <v>0</v>
      </c>
      <c r="T522" s="204">
        <f>S522*H522</f>
        <v>0</v>
      </c>
      <c r="AR522" s="24" t="s">
        <v>143</v>
      </c>
      <c r="AT522" s="24" t="s">
        <v>138</v>
      </c>
      <c r="AU522" s="24" t="s">
        <v>87</v>
      </c>
      <c r="AY522" s="24" t="s">
        <v>136</v>
      </c>
      <c r="BE522" s="205">
        <f>IF(N522="základní",J522,0)</f>
        <v>196.2</v>
      </c>
      <c r="BF522" s="205">
        <f>IF(N522="snížená",J522,0)</f>
        <v>0</v>
      </c>
      <c r="BG522" s="205">
        <f>IF(N522="zákl. přenesená",J522,0)</f>
        <v>0</v>
      </c>
      <c r="BH522" s="205">
        <f>IF(N522="sníž. přenesená",J522,0)</f>
        <v>0</v>
      </c>
      <c r="BI522" s="205">
        <f>IF(N522="nulová",J522,0)</f>
        <v>0</v>
      </c>
      <c r="BJ522" s="24" t="s">
        <v>85</v>
      </c>
      <c r="BK522" s="205">
        <f>ROUND(I522*H522,2)</f>
        <v>196.2</v>
      </c>
      <c r="BL522" s="24" t="s">
        <v>143</v>
      </c>
      <c r="BM522" s="24" t="s">
        <v>835</v>
      </c>
    </row>
    <row r="523" spans="2:65" s="11" customFormat="1">
      <c r="B523" s="209"/>
      <c r="C523" s="210"/>
      <c r="D523" s="206" t="s">
        <v>147</v>
      </c>
      <c r="E523" s="211" t="s">
        <v>34</v>
      </c>
      <c r="F523" s="212" t="s">
        <v>836</v>
      </c>
      <c r="G523" s="210"/>
      <c r="H523" s="213">
        <v>0.27</v>
      </c>
      <c r="I523" s="214"/>
      <c r="J523" s="210"/>
      <c r="K523" s="210"/>
      <c r="L523" s="215"/>
      <c r="M523" s="216"/>
      <c r="N523" s="217"/>
      <c r="O523" s="217"/>
      <c r="P523" s="217"/>
      <c r="Q523" s="217"/>
      <c r="R523" s="217"/>
      <c r="S523" s="217"/>
      <c r="T523" s="218"/>
      <c r="AT523" s="219" t="s">
        <v>147</v>
      </c>
      <c r="AU523" s="219" t="s">
        <v>87</v>
      </c>
      <c r="AV523" s="11" t="s">
        <v>87</v>
      </c>
      <c r="AW523" s="11" t="s">
        <v>40</v>
      </c>
      <c r="AX523" s="11" t="s">
        <v>77</v>
      </c>
      <c r="AY523" s="219" t="s">
        <v>136</v>
      </c>
    </row>
    <row r="524" spans="2:65" s="11" customFormat="1">
      <c r="B524" s="209"/>
      <c r="C524" s="210"/>
      <c r="D524" s="206" t="s">
        <v>147</v>
      </c>
      <c r="E524" s="211" t="s">
        <v>34</v>
      </c>
      <c r="F524" s="212" t="s">
        <v>837</v>
      </c>
      <c r="G524" s="210"/>
      <c r="H524" s="213">
        <v>0.63</v>
      </c>
      <c r="I524" s="214"/>
      <c r="J524" s="210"/>
      <c r="K524" s="210"/>
      <c r="L524" s="215"/>
      <c r="M524" s="216"/>
      <c r="N524" s="217"/>
      <c r="O524" s="217"/>
      <c r="P524" s="217"/>
      <c r="Q524" s="217"/>
      <c r="R524" s="217"/>
      <c r="S524" s="217"/>
      <c r="T524" s="218"/>
      <c r="AT524" s="219" t="s">
        <v>147</v>
      </c>
      <c r="AU524" s="219" t="s">
        <v>87</v>
      </c>
      <c r="AV524" s="11" t="s">
        <v>87</v>
      </c>
      <c r="AW524" s="11" t="s">
        <v>40</v>
      </c>
      <c r="AX524" s="11" t="s">
        <v>77</v>
      </c>
      <c r="AY524" s="219" t="s">
        <v>136</v>
      </c>
    </row>
    <row r="525" spans="2:65" s="12" customFormat="1">
      <c r="B525" s="220"/>
      <c r="C525" s="221"/>
      <c r="D525" s="206" t="s">
        <v>147</v>
      </c>
      <c r="E525" s="222" t="s">
        <v>34</v>
      </c>
      <c r="F525" s="223" t="s">
        <v>149</v>
      </c>
      <c r="G525" s="221"/>
      <c r="H525" s="224">
        <v>0.9</v>
      </c>
      <c r="I525" s="225"/>
      <c r="J525" s="221"/>
      <c r="K525" s="221"/>
      <c r="L525" s="226"/>
      <c r="M525" s="227"/>
      <c r="N525" s="228"/>
      <c r="O525" s="228"/>
      <c r="P525" s="228"/>
      <c r="Q525" s="228"/>
      <c r="R525" s="228"/>
      <c r="S525" s="228"/>
      <c r="T525" s="229"/>
      <c r="AT525" s="230" t="s">
        <v>147</v>
      </c>
      <c r="AU525" s="230" t="s">
        <v>87</v>
      </c>
      <c r="AV525" s="12" t="s">
        <v>143</v>
      </c>
      <c r="AW525" s="12" t="s">
        <v>40</v>
      </c>
      <c r="AX525" s="12" t="s">
        <v>85</v>
      </c>
      <c r="AY525" s="230" t="s">
        <v>136</v>
      </c>
    </row>
    <row r="526" spans="2:65" s="1" customFormat="1" ht="16.5" customHeight="1">
      <c r="B526" s="42"/>
      <c r="C526" s="194" t="s">
        <v>838</v>
      </c>
      <c r="D526" s="194" t="s">
        <v>138</v>
      </c>
      <c r="E526" s="195" t="s">
        <v>839</v>
      </c>
      <c r="F526" s="196" t="s">
        <v>840</v>
      </c>
      <c r="G526" s="197" t="s">
        <v>141</v>
      </c>
      <c r="H526" s="198">
        <v>0.9</v>
      </c>
      <c r="I526" s="199">
        <v>55</v>
      </c>
      <c r="J526" s="200">
        <f>ROUND(I526*H526,2)</f>
        <v>49.5</v>
      </c>
      <c r="K526" s="196" t="s">
        <v>142</v>
      </c>
      <c r="L526" s="62"/>
      <c r="M526" s="201" t="s">
        <v>34</v>
      </c>
      <c r="N526" s="202" t="s">
        <v>48</v>
      </c>
      <c r="O526" s="43"/>
      <c r="P526" s="203">
        <f>O526*H526</f>
        <v>0</v>
      </c>
      <c r="Q526" s="203">
        <v>0</v>
      </c>
      <c r="R526" s="203">
        <f>Q526*H526</f>
        <v>0</v>
      </c>
      <c r="S526" s="203">
        <v>0</v>
      </c>
      <c r="T526" s="204">
        <f>S526*H526</f>
        <v>0</v>
      </c>
      <c r="AR526" s="24" t="s">
        <v>143</v>
      </c>
      <c r="AT526" s="24" t="s">
        <v>138</v>
      </c>
      <c r="AU526" s="24" t="s">
        <v>87</v>
      </c>
      <c r="AY526" s="24" t="s">
        <v>136</v>
      </c>
      <c r="BE526" s="205">
        <f>IF(N526="základní",J526,0)</f>
        <v>49.5</v>
      </c>
      <c r="BF526" s="205">
        <f>IF(N526="snížená",J526,0)</f>
        <v>0</v>
      </c>
      <c r="BG526" s="205">
        <f>IF(N526="zákl. přenesená",J526,0)</f>
        <v>0</v>
      </c>
      <c r="BH526" s="205">
        <f>IF(N526="sníž. přenesená",J526,0)</f>
        <v>0</v>
      </c>
      <c r="BI526" s="205">
        <f>IF(N526="nulová",J526,0)</f>
        <v>0</v>
      </c>
      <c r="BJ526" s="24" t="s">
        <v>85</v>
      </c>
      <c r="BK526" s="205">
        <f>ROUND(I526*H526,2)</f>
        <v>49.5</v>
      </c>
      <c r="BL526" s="24" t="s">
        <v>143</v>
      </c>
      <c r="BM526" s="24" t="s">
        <v>841</v>
      </c>
    </row>
    <row r="527" spans="2:65" s="1" customFormat="1" ht="25.5" customHeight="1">
      <c r="B527" s="42"/>
      <c r="C527" s="194" t="s">
        <v>842</v>
      </c>
      <c r="D527" s="194" t="s">
        <v>138</v>
      </c>
      <c r="E527" s="195" t="s">
        <v>843</v>
      </c>
      <c r="F527" s="196" t="s">
        <v>844</v>
      </c>
      <c r="G527" s="197" t="s">
        <v>141</v>
      </c>
      <c r="H527" s="198">
        <v>1.4</v>
      </c>
      <c r="I527" s="199">
        <v>504</v>
      </c>
      <c r="J527" s="200">
        <f>ROUND(I527*H527,2)</f>
        <v>705.6</v>
      </c>
      <c r="K527" s="196" t="s">
        <v>142</v>
      </c>
      <c r="L527" s="62"/>
      <c r="M527" s="201" t="s">
        <v>34</v>
      </c>
      <c r="N527" s="202" t="s">
        <v>48</v>
      </c>
      <c r="O527" s="43"/>
      <c r="P527" s="203">
        <f>O527*H527</f>
        <v>0</v>
      </c>
      <c r="Q527" s="203">
        <v>0.105</v>
      </c>
      <c r="R527" s="203">
        <f>Q527*H527</f>
        <v>0.14699999999999999</v>
      </c>
      <c r="S527" s="203">
        <v>0</v>
      </c>
      <c r="T527" s="204">
        <f>S527*H527</f>
        <v>0</v>
      </c>
      <c r="AR527" s="24" t="s">
        <v>143</v>
      </c>
      <c r="AT527" s="24" t="s">
        <v>138</v>
      </c>
      <c r="AU527" s="24" t="s">
        <v>87</v>
      </c>
      <c r="AY527" s="24" t="s">
        <v>136</v>
      </c>
      <c r="BE527" s="205">
        <f>IF(N527="základní",J527,0)</f>
        <v>705.6</v>
      </c>
      <c r="BF527" s="205">
        <f>IF(N527="snížená",J527,0)</f>
        <v>0</v>
      </c>
      <c r="BG527" s="205">
        <f>IF(N527="zákl. přenesená",J527,0)</f>
        <v>0</v>
      </c>
      <c r="BH527" s="205">
        <f>IF(N527="sníž. přenesená",J527,0)</f>
        <v>0</v>
      </c>
      <c r="BI527" s="205">
        <f>IF(N527="nulová",J527,0)</f>
        <v>0</v>
      </c>
      <c r="BJ527" s="24" t="s">
        <v>85</v>
      </c>
      <c r="BK527" s="205">
        <f>ROUND(I527*H527,2)</f>
        <v>705.6</v>
      </c>
      <c r="BL527" s="24" t="s">
        <v>143</v>
      </c>
      <c r="BM527" s="24" t="s">
        <v>845</v>
      </c>
    </row>
    <row r="528" spans="2:65" s="1" customFormat="1" ht="135">
      <c r="B528" s="42"/>
      <c r="C528" s="64"/>
      <c r="D528" s="206" t="s">
        <v>145</v>
      </c>
      <c r="E528" s="64"/>
      <c r="F528" s="207" t="s">
        <v>846</v>
      </c>
      <c r="G528" s="64"/>
      <c r="H528" s="64"/>
      <c r="I528" s="165"/>
      <c r="J528" s="64"/>
      <c r="K528" s="64"/>
      <c r="L528" s="62"/>
      <c r="M528" s="208"/>
      <c r="N528" s="43"/>
      <c r="O528" s="43"/>
      <c r="P528" s="43"/>
      <c r="Q528" s="43"/>
      <c r="R528" s="43"/>
      <c r="S528" s="43"/>
      <c r="T528" s="79"/>
      <c r="AT528" s="24" t="s">
        <v>145</v>
      </c>
      <c r="AU528" s="24" t="s">
        <v>87</v>
      </c>
    </row>
    <row r="529" spans="2:65" s="11" customFormat="1">
      <c r="B529" s="209"/>
      <c r="C529" s="210"/>
      <c r="D529" s="206" t="s">
        <v>147</v>
      </c>
      <c r="E529" s="211" t="s">
        <v>34</v>
      </c>
      <c r="F529" s="212" t="s">
        <v>847</v>
      </c>
      <c r="G529" s="210"/>
      <c r="H529" s="213">
        <v>1.4</v>
      </c>
      <c r="I529" s="214"/>
      <c r="J529" s="210"/>
      <c r="K529" s="210"/>
      <c r="L529" s="215"/>
      <c r="M529" s="216"/>
      <c r="N529" s="217"/>
      <c r="O529" s="217"/>
      <c r="P529" s="217"/>
      <c r="Q529" s="217"/>
      <c r="R529" s="217"/>
      <c r="S529" s="217"/>
      <c r="T529" s="218"/>
      <c r="AT529" s="219" t="s">
        <v>147</v>
      </c>
      <c r="AU529" s="219" t="s">
        <v>87</v>
      </c>
      <c r="AV529" s="11" t="s">
        <v>87</v>
      </c>
      <c r="AW529" s="11" t="s">
        <v>40</v>
      </c>
      <c r="AX529" s="11" t="s">
        <v>77</v>
      </c>
      <c r="AY529" s="219" t="s">
        <v>136</v>
      </c>
    </row>
    <row r="530" spans="2:65" s="12" customFormat="1">
      <c r="B530" s="220"/>
      <c r="C530" s="221"/>
      <c r="D530" s="206" t="s">
        <v>147</v>
      </c>
      <c r="E530" s="222" t="s">
        <v>34</v>
      </c>
      <c r="F530" s="223" t="s">
        <v>149</v>
      </c>
      <c r="G530" s="221"/>
      <c r="H530" s="224">
        <v>1.4</v>
      </c>
      <c r="I530" s="225"/>
      <c r="J530" s="221"/>
      <c r="K530" s="221"/>
      <c r="L530" s="226"/>
      <c r="M530" s="227"/>
      <c r="N530" s="228"/>
      <c r="O530" s="228"/>
      <c r="P530" s="228"/>
      <c r="Q530" s="228"/>
      <c r="R530" s="228"/>
      <c r="S530" s="228"/>
      <c r="T530" s="229"/>
      <c r="AT530" s="230" t="s">
        <v>147</v>
      </c>
      <c r="AU530" s="230" t="s">
        <v>87</v>
      </c>
      <c r="AV530" s="12" t="s">
        <v>143</v>
      </c>
      <c r="AW530" s="12" t="s">
        <v>40</v>
      </c>
      <c r="AX530" s="12" t="s">
        <v>85</v>
      </c>
      <c r="AY530" s="230" t="s">
        <v>136</v>
      </c>
    </row>
    <row r="531" spans="2:65" s="1" customFormat="1" ht="25.5" customHeight="1">
      <c r="B531" s="42"/>
      <c r="C531" s="194" t="s">
        <v>848</v>
      </c>
      <c r="D531" s="194" t="s">
        <v>138</v>
      </c>
      <c r="E531" s="195" t="s">
        <v>849</v>
      </c>
      <c r="F531" s="196" t="s">
        <v>850</v>
      </c>
      <c r="G531" s="197" t="s">
        <v>141</v>
      </c>
      <c r="H531" s="198">
        <v>1.4</v>
      </c>
      <c r="I531" s="199">
        <v>13</v>
      </c>
      <c r="J531" s="200">
        <f>ROUND(I531*H531,2)</f>
        <v>18.2</v>
      </c>
      <c r="K531" s="196" t="s">
        <v>142</v>
      </c>
      <c r="L531" s="62"/>
      <c r="M531" s="201" t="s">
        <v>34</v>
      </c>
      <c r="N531" s="202" t="s">
        <v>48</v>
      </c>
      <c r="O531" s="43"/>
      <c r="P531" s="203">
        <f>O531*H531</f>
        <v>0</v>
      </c>
      <c r="Q531" s="203">
        <v>0</v>
      </c>
      <c r="R531" s="203">
        <f>Q531*H531</f>
        <v>0</v>
      </c>
      <c r="S531" s="203">
        <v>0</v>
      </c>
      <c r="T531" s="204">
        <f>S531*H531</f>
        <v>0</v>
      </c>
      <c r="AR531" s="24" t="s">
        <v>143</v>
      </c>
      <c r="AT531" s="24" t="s">
        <v>138</v>
      </c>
      <c r="AU531" s="24" t="s">
        <v>87</v>
      </c>
      <c r="AY531" s="24" t="s">
        <v>136</v>
      </c>
      <c r="BE531" s="205">
        <f>IF(N531="základní",J531,0)</f>
        <v>18.2</v>
      </c>
      <c r="BF531" s="205">
        <f>IF(N531="snížená",J531,0)</f>
        <v>0</v>
      </c>
      <c r="BG531" s="205">
        <f>IF(N531="zákl. přenesená",J531,0)</f>
        <v>0</v>
      </c>
      <c r="BH531" s="205">
        <f>IF(N531="sníž. přenesená",J531,0)</f>
        <v>0</v>
      </c>
      <c r="BI531" s="205">
        <f>IF(N531="nulová",J531,0)</f>
        <v>0</v>
      </c>
      <c r="BJ531" s="24" t="s">
        <v>85</v>
      </c>
      <c r="BK531" s="205">
        <f>ROUND(I531*H531,2)</f>
        <v>18.2</v>
      </c>
      <c r="BL531" s="24" t="s">
        <v>143</v>
      </c>
      <c r="BM531" s="24" t="s">
        <v>851</v>
      </c>
    </row>
    <row r="532" spans="2:65" s="10" customFormat="1" ht="29.85" customHeight="1">
      <c r="B532" s="178"/>
      <c r="C532" s="179"/>
      <c r="D532" s="180" t="s">
        <v>76</v>
      </c>
      <c r="E532" s="192" t="s">
        <v>183</v>
      </c>
      <c r="F532" s="192" t="s">
        <v>852</v>
      </c>
      <c r="G532" s="179"/>
      <c r="H532" s="179"/>
      <c r="I532" s="182"/>
      <c r="J532" s="193">
        <f>BK532</f>
        <v>140475.38999999998</v>
      </c>
      <c r="K532" s="179"/>
      <c r="L532" s="184"/>
      <c r="M532" s="185"/>
      <c r="N532" s="186"/>
      <c r="O532" s="186"/>
      <c r="P532" s="187">
        <f>SUM(P533:P598)</f>
        <v>0</v>
      </c>
      <c r="Q532" s="186"/>
      <c r="R532" s="187">
        <f>SUM(R533:R598)</f>
        <v>1.3715507030000003</v>
      </c>
      <c r="S532" s="186"/>
      <c r="T532" s="188">
        <f>SUM(T533:T598)</f>
        <v>0</v>
      </c>
      <c r="AR532" s="189" t="s">
        <v>85</v>
      </c>
      <c r="AT532" s="190" t="s">
        <v>76</v>
      </c>
      <c r="AU532" s="190" t="s">
        <v>85</v>
      </c>
      <c r="AY532" s="189" t="s">
        <v>136</v>
      </c>
      <c r="BK532" s="191">
        <f>SUM(BK533:BK598)</f>
        <v>140475.38999999998</v>
      </c>
    </row>
    <row r="533" spans="2:65" s="1" customFormat="1" ht="25.5" customHeight="1">
      <c r="B533" s="42"/>
      <c r="C533" s="194" t="s">
        <v>853</v>
      </c>
      <c r="D533" s="194" t="s">
        <v>138</v>
      </c>
      <c r="E533" s="195" t="s">
        <v>854</v>
      </c>
      <c r="F533" s="196" t="s">
        <v>855</v>
      </c>
      <c r="G533" s="197" t="s">
        <v>191</v>
      </c>
      <c r="H533" s="198">
        <v>78.242999999999995</v>
      </c>
      <c r="I533" s="199">
        <v>182.3</v>
      </c>
      <c r="J533" s="200">
        <f>ROUND(I533*H533,2)</f>
        <v>14263.7</v>
      </c>
      <c r="K533" s="196" t="s">
        <v>142</v>
      </c>
      <c r="L533" s="62"/>
      <c r="M533" s="201" t="s">
        <v>34</v>
      </c>
      <c r="N533" s="202" t="s">
        <v>48</v>
      </c>
      <c r="O533" s="43"/>
      <c r="P533" s="203">
        <f>O533*H533</f>
        <v>0</v>
      </c>
      <c r="Q533" s="203">
        <v>2.7409999999999999E-3</v>
      </c>
      <c r="R533" s="203">
        <f>Q533*H533</f>
        <v>0.21446406299999998</v>
      </c>
      <c r="S533" s="203">
        <v>0</v>
      </c>
      <c r="T533" s="204">
        <f>S533*H533</f>
        <v>0</v>
      </c>
      <c r="AR533" s="24" t="s">
        <v>143</v>
      </c>
      <c r="AT533" s="24" t="s">
        <v>138</v>
      </c>
      <c r="AU533" s="24" t="s">
        <v>87</v>
      </c>
      <c r="AY533" s="24" t="s">
        <v>136</v>
      </c>
      <c r="BE533" s="205">
        <f>IF(N533="základní",J533,0)</f>
        <v>14263.7</v>
      </c>
      <c r="BF533" s="205">
        <f>IF(N533="snížená",J533,0)</f>
        <v>0</v>
      </c>
      <c r="BG533" s="205">
        <f>IF(N533="zákl. přenesená",J533,0)</f>
        <v>0</v>
      </c>
      <c r="BH533" s="205">
        <f>IF(N533="sníž. přenesená",J533,0)</f>
        <v>0</v>
      </c>
      <c r="BI533" s="205">
        <f>IF(N533="nulová",J533,0)</f>
        <v>0</v>
      </c>
      <c r="BJ533" s="24" t="s">
        <v>85</v>
      </c>
      <c r="BK533" s="205">
        <f>ROUND(I533*H533,2)</f>
        <v>14263.7</v>
      </c>
      <c r="BL533" s="24" t="s">
        <v>143</v>
      </c>
      <c r="BM533" s="24" t="s">
        <v>856</v>
      </c>
    </row>
    <row r="534" spans="2:65" s="1" customFormat="1" ht="108">
      <c r="B534" s="42"/>
      <c r="C534" s="64"/>
      <c r="D534" s="206" t="s">
        <v>145</v>
      </c>
      <c r="E534" s="64"/>
      <c r="F534" s="207" t="s">
        <v>857</v>
      </c>
      <c r="G534" s="64"/>
      <c r="H534" s="64"/>
      <c r="I534" s="165"/>
      <c r="J534" s="64"/>
      <c r="K534" s="64"/>
      <c r="L534" s="62"/>
      <c r="M534" s="208"/>
      <c r="N534" s="43"/>
      <c r="O534" s="43"/>
      <c r="P534" s="43"/>
      <c r="Q534" s="43"/>
      <c r="R534" s="43"/>
      <c r="S534" s="43"/>
      <c r="T534" s="79"/>
      <c r="AT534" s="24" t="s">
        <v>145</v>
      </c>
      <c r="AU534" s="24" t="s">
        <v>87</v>
      </c>
    </row>
    <row r="535" spans="2:65" s="11" customFormat="1">
      <c r="B535" s="209"/>
      <c r="C535" s="210"/>
      <c r="D535" s="206" t="s">
        <v>147</v>
      </c>
      <c r="E535" s="211" t="s">
        <v>34</v>
      </c>
      <c r="F535" s="212" t="s">
        <v>858</v>
      </c>
      <c r="G535" s="210"/>
      <c r="H535" s="213">
        <v>78.242999999999995</v>
      </c>
      <c r="I535" s="214"/>
      <c r="J535" s="210"/>
      <c r="K535" s="210"/>
      <c r="L535" s="215"/>
      <c r="M535" s="216"/>
      <c r="N535" s="217"/>
      <c r="O535" s="217"/>
      <c r="P535" s="217"/>
      <c r="Q535" s="217"/>
      <c r="R535" s="217"/>
      <c r="S535" s="217"/>
      <c r="T535" s="218"/>
      <c r="AT535" s="219" t="s">
        <v>147</v>
      </c>
      <c r="AU535" s="219" t="s">
        <v>87</v>
      </c>
      <c r="AV535" s="11" t="s">
        <v>87</v>
      </c>
      <c r="AW535" s="11" t="s">
        <v>40</v>
      </c>
      <c r="AX535" s="11" t="s">
        <v>77</v>
      </c>
      <c r="AY535" s="219" t="s">
        <v>136</v>
      </c>
    </row>
    <row r="536" spans="2:65" s="12" customFormat="1">
      <c r="B536" s="220"/>
      <c r="C536" s="221"/>
      <c r="D536" s="206" t="s">
        <v>147</v>
      </c>
      <c r="E536" s="222" t="s">
        <v>34</v>
      </c>
      <c r="F536" s="223" t="s">
        <v>149</v>
      </c>
      <c r="G536" s="221"/>
      <c r="H536" s="224">
        <v>78.242999999999995</v>
      </c>
      <c r="I536" s="225"/>
      <c r="J536" s="221"/>
      <c r="K536" s="221"/>
      <c r="L536" s="226"/>
      <c r="M536" s="227"/>
      <c r="N536" s="228"/>
      <c r="O536" s="228"/>
      <c r="P536" s="228"/>
      <c r="Q536" s="228"/>
      <c r="R536" s="228"/>
      <c r="S536" s="228"/>
      <c r="T536" s="229"/>
      <c r="AT536" s="230" t="s">
        <v>147</v>
      </c>
      <c r="AU536" s="230" t="s">
        <v>87</v>
      </c>
      <c r="AV536" s="12" t="s">
        <v>143</v>
      </c>
      <c r="AW536" s="12" t="s">
        <v>40</v>
      </c>
      <c r="AX536" s="12" t="s">
        <v>85</v>
      </c>
      <c r="AY536" s="230" t="s">
        <v>136</v>
      </c>
    </row>
    <row r="537" spans="2:65" s="1" customFormat="1" ht="16.5" customHeight="1">
      <c r="B537" s="42"/>
      <c r="C537" s="194" t="s">
        <v>859</v>
      </c>
      <c r="D537" s="194" t="s">
        <v>138</v>
      </c>
      <c r="E537" s="195" t="s">
        <v>860</v>
      </c>
      <c r="F537" s="196" t="s">
        <v>861</v>
      </c>
      <c r="G537" s="197" t="s">
        <v>157</v>
      </c>
      <c r="H537" s="198">
        <v>96</v>
      </c>
      <c r="I537" s="199">
        <v>226</v>
      </c>
      <c r="J537" s="200">
        <f>ROUND(I537*H537,2)</f>
        <v>21696</v>
      </c>
      <c r="K537" s="196" t="s">
        <v>34</v>
      </c>
      <c r="L537" s="62"/>
      <c r="M537" s="201" t="s">
        <v>34</v>
      </c>
      <c r="N537" s="202" t="s">
        <v>48</v>
      </c>
      <c r="O537" s="43"/>
      <c r="P537" s="203">
        <f>O537*H537</f>
        <v>0</v>
      </c>
      <c r="Q537" s="203">
        <v>0</v>
      </c>
      <c r="R537" s="203">
        <f>Q537*H537</f>
        <v>0</v>
      </c>
      <c r="S537" s="203">
        <v>0</v>
      </c>
      <c r="T537" s="204">
        <f>S537*H537</f>
        <v>0</v>
      </c>
      <c r="AR537" s="24" t="s">
        <v>143</v>
      </c>
      <c r="AT537" s="24" t="s">
        <v>138</v>
      </c>
      <c r="AU537" s="24" t="s">
        <v>87</v>
      </c>
      <c r="AY537" s="24" t="s">
        <v>136</v>
      </c>
      <c r="BE537" s="205">
        <f>IF(N537="základní",J537,0)</f>
        <v>21696</v>
      </c>
      <c r="BF537" s="205">
        <f>IF(N537="snížená",J537,0)</f>
        <v>0</v>
      </c>
      <c r="BG537" s="205">
        <f>IF(N537="zákl. přenesená",J537,0)</f>
        <v>0</v>
      </c>
      <c r="BH537" s="205">
        <f>IF(N537="sníž. přenesená",J537,0)</f>
        <v>0</v>
      </c>
      <c r="BI537" s="205">
        <f>IF(N537="nulová",J537,0)</f>
        <v>0</v>
      </c>
      <c r="BJ537" s="24" t="s">
        <v>85</v>
      </c>
      <c r="BK537" s="205">
        <f>ROUND(I537*H537,2)</f>
        <v>21696</v>
      </c>
      <c r="BL537" s="24" t="s">
        <v>143</v>
      </c>
      <c r="BM537" s="24" t="s">
        <v>862</v>
      </c>
    </row>
    <row r="538" spans="2:65" s="11" customFormat="1">
      <c r="B538" s="209"/>
      <c r="C538" s="210"/>
      <c r="D538" s="206" t="s">
        <v>147</v>
      </c>
      <c r="E538" s="211" t="s">
        <v>34</v>
      </c>
      <c r="F538" s="212" t="s">
        <v>863</v>
      </c>
      <c r="G538" s="210"/>
      <c r="H538" s="213">
        <v>96</v>
      </c>
      <c r="I538" s="214"/>
      <c r="J538" s="210"/>
      <c r="K538" s="210"/>
      <c r="L538" s="215"/>
      <c r="M538" s="216"/>
      <c r="N538" s="217"/>
      <c r="O538" s="217"/>
      <c r="P538" s="217"/>
      <c r="Q538" s="217"/>
      <c r="R538" s="217"/>
      <c r="S538" s="217"/>
      <c r="T538" s="218"/>
      <c r="AT538" s="219" t="s">
        <v>147</v>
      </c>
      <c r="AU538" s="219" t="s">
        <v>87</v>
      </c>
      <c r="AV538" s="11" t="s">
        <v>87</v>
      </c>
      <c r="AW538" s="11" t="s">
        <v>40</v>
      </c>
      <c r="AX538" s="11" t="s">
        <v>77</v>
      </c>
      <c r="AY538" s="219" t="s">
        <v>136</v>
      </c>
    </row>
    <row r="539" spans="2:65" s="12" customFormat="1">
      <c r="B539" s="220"/>
      <c r="C539" s="221"/>
      <c r="D539" s="206" t="s">
        <v>147</v>
      </c>
      <c r="E539" s="222" t="s">
        <v>34</v>
      </c>
      <c r="F539" s="223" t="s">
        <v>149</v>
      </c>
      <c r="G539" s="221"/>
      <c r="H539" s="224">
        <v>96</v>
      </c>
      <c r="I539" s="225"/>
      <c r="J539" s="221"/>
      <c r="K539" s="221"/>
      <c r="L539" s="226"/>
      <c r="M539" s="227"/>
      <c r="N539" s="228"/>
      <c r="O539" s="228"/>
      <c r="P539" s="228"/>
      <c r="Q539" s="228"/>
      <c r="R539" s="228"/>
      <c r="S539" s="228"/>
      <c r="T539" s="229"/>
      <c r="AT539" s="230" t="s">
        <v>147</v>
      </c>
      <c r="AU539" s="230" t="s">
        <v>87</v>
      </c>
      <c r="AV539" s="12" t="s">
        <v>143</v>
      </c>
      <c r="AW539" s="12" t="s">
        <v>40</v>
      </c>
      <c r="AX539" s="12" t="s">
        <v>85</v>
      </c>
      <c r="AY539" s="230" t="s">
        <v>136</v>
      </c>
    </row>
    <row r="540" spans="2:65" s="1" customFormat="1" ht="16.5" customHeight="1">
      <c r="B540" s="42"/>
      <c r="C540" s="241" t="s">
        <v>864</v>
      </c>
      <c r="D540" s="241" t="s">
        <v>271</v>
      </c>
      <c r="E540" s="242" t="s">
        <v>865</v>
      </c>
      <c r="F540" s="243" t="s">
        <v>866</v>
      </c>
      <c r="G540" s="244" t="s">
        <v>157</v>
      </c>
      <c r="H540" s="245">
        <v>2</v>
      </c>
      <c r="I540" s="246">
        <v>70</v>
      </c>
      <c r="J540" s="247">
        <f>ROUND(I540*H540,2)</f>
        <v>140</v>
      </c>
      <c r="K540" s="243" t="s">
        <v>34</v>
      </c>
      <c r="L540" s="248"/>
      <c r="M540" s="249" t="s">
        <v>34</v>
      </c>
      <c r="N540" s="250" t="s">
        <v>48</v>
      </c>
      <c r="O540" s="43"/>
      <c r="P540" s="203">
        <f>O540*H540</f>
        <v>0</v>
      </c>
      <c r="Q540" s="203">
        <v>2.9E-4</v>
      </c>
      <c r="R540" s="203">
        <f>Q540*H540</f>
        <v>5.8E-4</v>
      </c>
      <c r="S540" s="203">
        <v>0</v>
      </c>
      <c r="T540" s="204">
        <f>S540*H540</f>
        <v>0</v>
      </c>
      <c r="AR540" s="24" t="s">
        <v>183</v>
      </c>
      <c r="AT540" s="24" t="s">
        <v>271</v>
      </c>
      <c r="AU540" s="24" t="s">
        <v>87</v>
      </c>
      <c r="AY540" s="24" t="s">
        <v>136</v>
      </c>
      <c r="BE540" s="205">
        <f>IF(N540="základní",J540,0)</f>
        <v>140</v>
      </c>
      <c r="BF540" s="205">
        <f>IF(N540="snížená",J540,0)</f>
        <v>0</v>
      </c>
      <c r="BG540" s="205">
        <f>IF(N540="zákl. přenesená",J540,0)</f>
        <v>0</v>
      </c>
      <c r="BH540" s="205">
        <f>IF(N540="sníž. přenesená",J540,0)</f>
        <v>0</v>
      </c>
      <c r="BI540" s="205">
        <f>IF(N540="nulová",J540,0)</f>
        <v>0</v>
      </c>
      <c r="BJ540" s="24" t="s">
        <v>85</v>
      </c>
      <c r="BK540" s="205">
        <f>ROUND(I540*H540,2)</f>
        <v>140</v>
      </c>
      <c r="BL540" s="24" t="s">
        <v>143</v>
      </c>
      <c r="BM540" s="24" t="s">
        <v>867</v>
      </c>
    </row>
    <row r="541" spans="2:65" s="11" customFormat="1">
      <c r="B541" s="209"/>
      <c r="C541" s="210"/>
      <c r="D541" s="206" t="s">
        <v>147</v>
      </c>
      <c r="E541" s="211" t="s">
        <v>34</v>
      </c>
      <c r="F541" s="212" t="s">
        <v>87</v>
      </c>
      <c r="G541" s="210"/>
      <c r="H541" s="213">
        <v>2</v>
      </c>
      <c r="I541" s="214"/>
      <c r="J541" s="210"/>
      <c r="K541" s="210"/>
      <c r="L541" s="215"/>
      <c r="M541" s="216"/>
      <c r="N541" s="217"/>
      <c r="O541" s="217"/>
      <c r="P541" s="217"/>
      <c r="Q541" s="217"/>
      <c r="R541" s="217"/>
      <c r="S541" s="217"/>
      <c r="T541" s="218"/>
      <c r="AT541" s="219" t="s">
        <v>147</v>
      </c>
      <c r="AU541" s="219" t="s">
        <v>87</v>
      </c>
      <c r="AV541" s="11" t="s">
        <v>87</v>
      </c>
      <c r="AW541" s="11" t="s">
        <v>40</v>
      </c>
      <c r="AX541" s="11" t="s">
        <v>77</v>
      </c>
      <c r="AY541" s="219" t="s">
        <v>136</v>
      </c>
    </row>
    <row r="542" spans="2:65" s="12" customFormat="1">
      <c r="B542" s="220"/>
      <c r="C542" s="221"/>
      <c r="D542" s="206" t="s">
        <v>147</v>
      </c>
      <c r="E542" s="222" t="s">
        <v>34</v>
      </c>
      <c r="F542" s="223" t="s">
        <v>149</v>
      </c>
      <c r="G542" s="221"/>
      <c r="H542" s="224">
        <v>2</v>
      </c>
      <c r="I542" s="225"/>
      <c r="J542" s="221"/>
      <c r="K542" s="221"/>
      <c r="L542" s="226"/>
      <c r="M542" s="227"/>
      <c r="N542" s="228"/>
      <c r="O542" s="228"/>
      <c r="P542" s="228"/>
      <c r="Q542" s="228"/>
      <c r="R542" s="228"/>
      <c r="S542" s="228"/>
      <c r="T542" s="229"/>
      <c r="AT542" s="230" t="s">
        <v>147</v>
      </c>
      <c r="AU542" s="230" t="s">
        <v>87</v>
      </c>
      <c r="AV542" s="12" t="s">
        <v>143</v>
      </c>
      <c r="AW542" s="12" t="s">
        <v>40</v>
      </c>
      <c r="AX542" s="12" t="s">
        <v>85</v>
      </c>
      <c r="AY542" s="230" t="s">
        <v>136</v>
      </c>
    </row>
    <row r="543" spans="2:65" s="1" customFormat="1" ht="16.5" customHeight="1">
      <c r="B543" s="42"/>
      <c r="C543" s="241" t="s">
        <v>868</v>
      </c>
      <c r="D543" s="241" t="s">
        <v>271</v>
      </c>
      <c r="E543" s="242" t="s">
        <v>869</v>
      </c>
      <c r="F543" s="243" t="s">
        <v>870</v>
      </c>
      <c r="G543" s="244" t="s">
        <v>157</v>
      </c>
      <c r="H543" s="245">
        <v>12</v>
      </c>
      <c r="I543" s="246">
        <v>291</v>
      </c>
      <c r="J543" s="247">
        <f>ROUND(I543*H543,2)</f>
        <v>3492</v>
      </c>
      <c r="K543" s="243" t="s">
        <v>34</v>
      </c>
      <c r="L543" s="248"/>
      <c r="M543" s="249" t="s">
        <v>34</v>
      </c>
      <c r="N543" s="250" t="s">
        <v>48</v>
      </c>
      <c r="O543" s="43"/>
      <c r="P543" s="203">
        <f>O543*H543</f>
        <v>0</v>
      </c>
      <c r="Q543" s="203">
        <v>8.3000000000000001E-4</v>
      </c>
      <c r="R543" s="203">
        <f>Q543*H543</f>
        <v>9.9600000000000001E-3</v>
      </c>
      <c r="S543" s="203">
        <v>0</v>
      </c>
      <c r="T543" s="204">
        <f>S543*H543</f>
        <v>0</v>
      </c>
      <c r="AR543" s="24" t="s">
        <v>183</v>
      </c>
      <c r="AT543" s="24" t="s">
        <v>271</v>
      </c>
      <c r="AU543" s="24" t="s">
        <v>87</v>
      </c>
      <c r="AY543" s="24" t="s">
        <v>136</v>
      </c>
      <c r="BE543" s="205">
        <f>IF(N543="základní",J543,0)</f>
        <v>3492</v>
      </c>
      <c r="BF543" s="205">
        <f>IF(N543="snížená",J543,0)</f>
        <v>0</v>
      </c>
      <c r="BG543" s="205">
        <f>IF(N543="zákl. přenesená",J543,0)</f>
        <v>0</v>
      </c>
      <c r="BH543" s="205">
        <f>IF(N543="sníž. přenesená",J543,0)</f>
        <v>0</v>
      </c>
      <c r="BI543" s="205">
        <f>IF(N543="nulová",J543,0)</f>
        <v>0</v>
      </c>
      <c r="BJ543" s="24" t="s">
        <v>85</v>
      </c>
      <c r="BK543" s="205">
        <f>ROUND(I543*H543,2)</f>
        <v>3492</v>
      </c>
      <c r="BL543" s="24" t="s">
        <v>143</v>
      </c>
      <c r="BM543" s="24" t="s">
        <v>871</v>
      </c>
    </row>
    <row r="544" spans="2:65" s="11" customFormat="1">
      <c r="B544" s="209"/>
      <c r="C544" s="210"/>
      <c r="D544" s="206" t="s">
        <v>147</v>
      </c>
      <c r="E544" s="211" t="s">
        <v>34</v>
      </c>
      <c r="F544" s="212" t="s">
        <v>208</v>
      </c>
      <c r="G544" s="210"/>
      <c r="H544" s="213">
        <v>12</v>
      </c>
      <c r="I544" s="214"/>
      <c r="J544" s="210"/>
      <c r="K544" s="210"/>
      <c r="L544" s="215"/>
      <c r="M544" s="216"/>
      <c r="N544" s="217"/>
      <c r="O544" s="217"/>
      <c r="P544" s="217"/>
      <c r="Q544" s="217"/>
      <c r="R544" s="217"/>
      <c r="S544" s="217"/>
      <c r="T544" s="218"/>
      <c r="AT544" s="219" t="s">
        <v>147</v>
      </c>
      <c r="AU544" s="219" t="s">
        <v>87</v>
      </c>
      <c r="AV544" s="11" t="s">
        <v>87</v>
      </c>
      <c r="AW544" s="11" t="s">
        <v>40</v>
      </c>
      <c r="AX544" s="11" t="s">
        <v>77</v>
      </c>
      <c r="AY544" s="219" t="s">
        <v>136</v>
      </c>
    </row>
    <row r="545" spans="2:65" s="12" customFormat="1">
      <c r="B545" s="220"/>
      <c r="C545" s="221"/>
      <c r="D545" s="206" t="s">
        <v>147</v>
      </c>
      <c r="E545" s="222" t="s">
        <v>34</v>
      </c>
      <c r="F545" s="223" t="s">
        <v>149</v>
      </c>
      <c r="G545" s="221"/>
      <c r="H545" s="224">
        <v>12</v>
      </c>
      <c r="I545" s="225"/>
      <c r="J545" s="221"/>
      <c r="K545" s="221"/>
      <c r="L545" s="226"/>
      <c r="M545" s="227"/>
      <c r="N545" s="228"/>
      <c r="O545" s="228"/>
      <c r="P545" s="228"/>
      <c r="Q545" s="228"/>
      <c r="R545" s="228"/>
      <c r="S545" s="228"/>
      <c r="T545" s="229"/>
      <c r="AT545" s="230" t="s">
        <v>147</v>
      </c>
      <c r="AU545" s="230" t="s">
        <v>87</v>
      </c>
      <c r="AV545" s="12" t="s">
        <v>143</v>
      </c>
      <c r="AW545" s="12" t="s">
        <v>40</v>
      </c>
      <c r="AX545" s="12" t="s">
        <v>85</v>
      </c>
      <c r="AY545" s="230" t="s">
        <v>136</v>
      </c>
    </row>
    <row r="546" spans="2:65" s="1" customFormat="1" ht="16.5" customHeight="1">
      <c r="B546" s="42"/>
      <c r="C546" s="241" t="s">
        <v>872</v>
      </c>
      <c r="D546" s="241" t="s">
        <v>271</v>
      </c>
      <c r="E546" s="242" t="s">
        <v>873</v>
      </c>
      <c r="F546" s="243" t="s">
        <v>874</v>
      </c>
      <c r="G546" s="244" t="s">
        <v>157</v>
      </c>
      <c r="H546" s="245">
        <v>16</v>
      </c>
      <c r="I546" s="246">
        <v>159</v>
      </c>
      <c r="J546" s="247">
        <f>ROUND(I546*H546,2)</f>
        <v>2544</v>
      </c>
      <c r="K546" s="243" t="s">
        <v>34</v>
      </c>
      <c r="L546" s="248"/>
      <c r="M546" s="249" t="s">
        <v>34</v>
      </c>
      <c r="N546" s="250" t="s">
        <v>48</v>
      </c>
      <c r="O546" s="43"/>
      <c r="P546" s="203">
        <f>O546*H546</f>
        <v>0</v>
      </c>
      <c r="Q546" s="203">
        <v>1.9000000000000001E-4</v>
      </c>
      <c r="R546" s="203">
        <f>Q546*H546</f>
        <v>3.0400000000000002E-3</v>
      </c>
      <c r="S546" s="203">
        <v>0</v>
      </c>
      <c r="T546" s="204">
        <f>S546*H546</f>
        <v>0</v>
      </c>
      <c r="AR546" s="24" t="s">
        <v>183</v>
      </c>
      <c r="AT546" s="24" t="s">
        <v>271</v>
      </c>
      <c r="AU546" s="24" t="s">
        <v>87</v>
      </c>
      <c r="AY546" s="24" t="s">
        <v>136</v>
      </c>
      <c r="BE546" s="205">
        <f>IF(N546="základní",J546,0)</f>
        <v>2544</v>
      </c>
      <c r="BF546" s="205">
        <f>IF(N546="snížená",J546,0)</f>
        <v>0</v>
      </c>
      <c r="BG546" s="205">
        <f>IF(N546="zákl. přenesená",J546,0)</f>
        <v>0</v>
      </c>
      <c r="BH546" s="205">
        <f>IF(N546="sníž. přenesená",J546,0)</f>
        <v>0</v>
      </c>
      <c r="BI546" s="205">
        <f>IF(N546="nulová",J546,0)</f>
        <v>0</v>
      </c>
      <c r="BJ546" s="24" t="s">
        <v>85</v>
      </c>
      <c r="BK546" s="205">
        <f>ROUND(I546*H546,2)</f>
        <v>2544</v>
      </c>
      <c r="BL546" s="24" t="s">
        <v>143</v>
      </c>
      <c r="BM546" s="24" t="s">
        <v>875</v>
      </c>
    </row>
    <row r="547" spans="2:65" s="11" customFormat="1">
      <c r="B547" s="209"/>
      <c r="C547" s="210"/>
      <c r="D547" s="206" t="s">
        <v>147</v>
      </c>
      <c r="E547" s="211" t="s">
        <v>34</v>
      </c>
      <c r="F547" s="212" t="s">
        <v>226</v>
      </c>
      <c r="G547" s="210"/>
      <c r="H547" s="213">
        <v>16</v>
      </c>
      <c r="I547" s="214"/>
      <c r="J547" s="210"/>
      <c r="K547" s="210"/>
      <c r="L547" s="215"/>
      <c r="M547" s="216"/>
      <c r="N547" s="217"/>
      <c r="O547" s="217"/>
      <c r="P547" s="217"/>
      <c r="Q547" s="217"/>
      <c r="R547" s="217"/>
      <c r="S547" s="217"/>
      <c r="T547" s="218"/>
      <c r="AT547" s="219" t="s">
        <v>147</v>
      </c>
      <c r="AU547" s="219" t="s">
        <v>87</v>
      </c>
      <c r="AV547" s="11" t="s">
        <v>87</v>
      </c>
      <c r="AW547" s="11" t="s">
        <v>40</v>
      </c>
      <c r="AX547" s="11" t="s">
        <v>77</v>
      </c>
      <c r="AY547" s="219" t="s">
        <v>136</v>
      </c>
    </row>
    <row r="548" spans="2:65" s="12" customFormat="1">
      <c r="B548" s="220"/>
      <c r="C548" s="221"/>
      <c r="D548" s="206" t="s">
        <v>147</v>
      </c>
      <c r="E548" s="222" t="s">
        <v>34</v>
      </c>
      <c r="F548" s="223" t="s">
        <v>149</v>
      </c>
      <c r="G548" s="221"/>
      <c r="H548" s="224">
        <v>16</v>
      </c>
      <c r="I548" s="225"/>
      <c r="J548" s="221"/>
      <c r="K548" s="221"/>
      <c r="L548" s="226"/>
      <c r="M548" s="227"/>
      <c r="N548" s="228"/>
      <c r="O548" s="228"/>
      <c r="P548" s="228"/>
      <c r="Q548" s="228"/>
      <c r="R548" s="228"/>
      <c r="S548" s="228"/>
      <c r="T548" s="229"/>
      <c r="AT548" s="230" t="s">
        <v>147</v>
      </c>
      <c r="AU548" s="230" t="s">
        <v>87</v>
      </c>
      <c r="AV548" s="12" t="s">
        <v>143</v>
      </c>
      <c r="AW548" s="12" t="s">
        <v>40</v>
      </c>
      <c r="AX548" s="12" t="s">
        <v>85</v>
      </c>
      <c r="AY548" s="230" t="s">
        <v>136</v>
      </c>
    </row>
    <row r="549" spans="2:65" s="1" customFormat="1" ht="16.5" customHeight="1">
      <c r="B549" s="42"/>
      <c r="C549" s="241" t="s">
        <v>876</v>
      </c>
      <c r="D549" s="241" t="s">
        <v>271</v>
      </c>
      <c r="E549" s="242" t="s">
        <v>877</v>
      </c>
      <c r="F549" s="243" t="s">
        <v>878</v>
      </c>
      <c r="G549" s="244" t="s">
        <v>157</v>
      </c>
      <c r="H549" s="245">
        <v>34</v>
      </c>
      <c r="I549" s="246">
        <v>375</v>
      </c>
      <c r="J549" s="247">
        <f>ROUND(I549*H549,2)</f>
        <v>12750</v>
      </c>
      <c r="K549" s="243" t="s">
        <v>34</v>
      </c>
      <c r="L549" s="248"/>
      <c r="M549" s="249" t="s">
        <v>34</v>
      </c>
      <c r="N549" s="250" t="s">
        <v>48</v>
      </c>
      <c r="O549" s="43"/>
      <c r="P549" s="203">
        <f>O549*H549</f>
        <v>0</v>
      </c>
      <c r="Q549" s="203">
        <v>3.6000000000000002E-4</v>
      </c>
      <c r="R549" s="203">
        <f>Q549*H549</f>
        <v>1.2240000000000001E-2</v>
      </c>
      <c r="S549" s="203">
        <v>0</v>
      </c>
      <c r="T549" s="204">
        <f>S549*H549</f>
        <v>0</v>
      </c>
      <c r="AR549" s="24" t="s">
        <v>183</v>
      </c>
      <c r="AT549" s="24" t="s">
        <v>271</v>
      </c>
      <c r="AU549" s="24" t="s">
        <v>87</v>
      </c>
      <c r="AY549" s="24" t="s">
        <v>136</v>
      </c>
      <c r="BE549" s="205">
        <f>IF(N549="základní",J549,0)</f>
        <v>12750</v>
      </c>
      <c r="BF549" s="205">
        <f>IF(N549="snížená",J549,0)</f>
        <v>0</v>
      </c>
      <c r="BG549" s="205">
        <f>IF(N549="zákl. přenesená",J549,0)</f>
        <v>0</v>
      </c>
      <c r="BH549" s="205">
        <f>IF(N549="sníž. přenesená",J549,0)</f>
        <v>0</v>
      </c>
      <c r="BI549" s="205">
        <f>IF(N549="nulová",J549,0)</f>
        <v>0</v>
      </c>
      <c r="BJ549" s="24" t="s">
        <v>85</v>
      </c>
      <c r="BK549" s="205">
        <f>ROUND(I549*H549,2)</f>
        <v>12750</v>
      </c>
      <c r="BL549" s="24" t="s">
        <v>143</v>
      </c>
      <c r="BM549" s="24" t="s">
        <v>879</v>
      </c>
    </row>
    <row r="550" spans="2:65" s="11" customFormat="1">
      <c r="B550" s="209"/>
      <c r="C550" s="210"/>
      <c r="D550" s="206" t="s">
        <v>147</v>
      </c>
      <c r="E550" s="211" t="s">
        <v>34</v>
      </c>
      <c r="F550" s="212" t="s">
        <v>328</v>
      </c>
      <c r="G550" s="210"/>
      <c r="H550" s="213">
        <v>34</v>
      </c>
      <c r="I550" s="214"/>
      <c r="J550" s="210"/>
      <c r="K550" s="210"/>
      <c r="L550" s="215"/>
      <c r="M550" s="216"/>
      <c r="N550" s="217"/>
      <c r="O550" s="217"/>
      <c r="P550" s="217"/>
      <c r="Q550" s="217"/>
      <c r="R550" s="217"/>
      <c r="S550" s="217"/>
      <c r="T550" s="218"/>
      <c r="AT550" s="219" t="s">
        <v>147</v>
      </c>
      <c r="AU550" s="219" t="s">
        <v>87</v>
      </c>
      <c r="AV550" s="11" t="s">
        <v>87</v>
      </c>
      <c r="AW550" s="11" t="s">
        <v>40</v>
      </c>
      <c r="AX550" s="11" t="s">
        <v>77</v>
      </c>
      <c r="AY550" s="219" t="s">
        <v>136</v>
      </c>
    </row>
    <row r="551" spans="2:65" s="12" customFormat="1">
      <c r="B551" s="220"/>
      <c r="C551" s="221"/>
      <c r="D551" s="206" t="s">
        <v>147</v>
      </c>
      <c r="E551" s="222" t="s">
        <v>34</v>
      </c>
      <c r="F551" s="223" t="s">
        <v>149</v>
      </c>
      <c r="G551" s="221"/>
      <c r="H551" s="224">
        <v>34</v>
      </c>
      <c r="I551" s="225"/>
      <c r="J551" s="221"/>
      <c r="K551" s="221"/>
      <c r="L551" s="226"/>
      <c r="M551" s="227"/>
      <c r="N551" s="228"/>
      <c r="O551" s="228"/>
      <c r="P551" s="228"/>
      <c r="Q551" s="228"/>
      <c r="R551" s="228"/>
      <c r="S551" s="228"/>
      <c r="T551" s="229"/>
      <c r="AT551" s="230" t="s">
        <v>147</v>
      </c>
      <c r="AU551" s="230" t="s">
        <v>87</v>
      </c>
      <c r="AV551" s="12" t="s">
        <v>143</v>
      </c>
      <c r="AW551" s="12" t="s">
        <v>40</v>
      </c>
      <c r="AX551" s="12" t="s">
        <v>85</v>
      </c>
      <c r="AY551" s="230" t="s">
        <v>136</v>
      </c>
    </row>
    <row r="552" spans="2:65" s="1" customFormat="1" ht="16.5" customHeight="1">
      <c r="B552" s="42"/>
      <c r="C552" s="241" t="s">
        <v>880</v>
      </c>
      <c r="D552" s="241" t="s">
        <v>271</v>
      </c>
      <c r="E552" s="242" t="s">
        <v>881</v>
      </c>
      <c r="F552" s="243" t="s">
        <v>882</v>
      </c>
      <c r="G552" s="244" t="s">
        <v>157</v>
      </c>
      <c r="H552" s="245">
        <v>14</v>
      </c>
      <c r="I552" s="246">
        <v>34</v>
      </c>
      <c r="J552" s="247">
        <f>ROUND(I552*H552,2)</f>
        <v>476</v>
      </c>
      <c r="K552" s="243" t="s">
        <v>34</v>
      </c>
      <c r="L552" s="248"/>
      <c r="M552" s="249" t="s">
        <v>34</v>
      </c>
      <c r="N552" s="250" t="s">
        <v>48</v>
      </c>
      <c r="O552" s="43"/>
      <c r="P552" s="203">
        <f>O552*H552</f>
        <v>0</v>
      </c>
      <c r="Q552" s="203">
        <v>1.9E-3</v>
      </c>
      <c r="R552" s="203">
        <f>Q552*H552</f>
        <v>2.6599999999999999E-2</v>
      </c>
      <c r="S552" s="203">
        <v>0</v>
      </c>
      <c r="T552" s="204">
        <f>S552*H552</f>
        <v>0</v>
      </c>
      <c r="AR552" s="24" t="s">
        <v>183</v>
      </c>
      <c r="AT552" s="24" t="s">
        <v>271</v>
      </c>
      <c r="AU552" s="24" t="s">
        <v>87</v>
      </c>
      <c r="AY552" s="24" t="s">
        <v>136</v>
      </c>
      <c r="BE552" s="205">
        <f>IF(N552="základní",J552,0)</f>
        <v>476</v>
      </c>
      <c r="BF552" s="205">
        <f>IF(N552="snížená",J552,0)</f>
        <v>0</v>
      </c>
      <c r="BG552" s="205">
        <f>IF(N552="zákl. přenesená",J552,0)</f>
        <v>0</v>
      </c>
      <c r="BH552" s="205">
        <f>IF(N552="sníž. přenesená",J552,0)</f>
        <v>0</v>
      </c>
      <c r="BI552" s="205">
        <f>IF(N552="nulová",J552,0)</f>
        <v>0</v>
      </c>
      <c r="BJ552" s="24" t="s">
        <v>85</v>
      </c>
      <c r="BK552" s="205">
        <f>ROUND(I552*H552,2)</f>
        <v>476</v>
      </c>
      <c r="BL552" s="24" t="s">
        <v>143</v>
      </c>
      <c r="BM552" s="24" t="s">
        <v>883</v>
      </c>
    </row>
    <row r="553" spans="2:65" s="11" customFormat="1">
      <c r="B553" s="209"/>
      <c r="C553" s="210"/>
      <c r="D553" s="206" t="s">
        <v>147</v>
      </c>
      <c r="E553" s="211" t="s">
        <v>34</v>
      </c>
      <c r="F553" s="212" t="s">
        <v>219</v>
      </c>
      <c r="G553" s="210"/>
      <c r="H553" s="213">
        <v>14</v>
      </c>
      <c r="I553" s="214"/>
      <c r="J553" s="210"/>
      <c r="K553" s="210"/>
      <c r="L553" s="215"/>
      <c r="M553" s="216"/>
      <c r="N553" s="217"/>
      <c r="O553" s="217"/>
      <c r="P553" s="217"/>
      <c r="Q553" s="217"/>
      <c r="R553" s="217"/>
      <c r="S553" s="217"/>
      <c r="T553" s="218"/>
      <c r="AT553" s="219" t="s">
        <v>147</v>
      </c>
      <c r="AU553" s="219" t="s">
        <v>87</v>
      </c>
      <c r="AV553" s="11" t="s">
        <v>87</v>
      </c>
      <c r="AW553" s="11" t="s">
        <v>40</v>
      </c>
      <c r="AX553" s="11" t="s">
        <v>77</v>
      </c>
      <c r="AY553" s="219" t="s">
        <v>136</v>
      </c>
    </row>
    <row r="554" spans="2:65" s="12" customFormat="1">
      <c r="B554" s="220"/>
      <c r="C554" s="221"/>
      <c r="D554" s="206" t="s">
        <v>147</v>
      </c>
      <c r="E554" s="222" t="s">
        <v>34</v>
      </c>
      <c r="F554" s="223" t="s">
        <v>149</v>
      </c>
      <c r="G554" s="221"/>
      <c r="H554" s="224">
        <v>14</v>
      </c>
      <c r="I554" s="225"/>
      <c r="J554" s="221"/>
      <c r="K554" s="221"/>
      <c r="L554" s="226"/>
      <c r="M554" s="227"/>
      <c r="N554" s="228"/>
      <c r="O554" s="228"/>
      <c r="P554" s="228"/>
      <c r="Q554" s="228"/>
      <c r="R554" s="228"/>
      <c r="S554" s="228"/>
      <c r="T554" s="229"/>
      <c r="AT554" s="230" t="s">
        <v>147</v>
      </c>
      <c r="AU554" s="230" t="s">
        <v>87</v>
      </c>
      <c r="AV554" s="12" t="s">
        <v>143</v>
      </c>
      <c r="AW554" s="12" t="s">
        <v>40</v>
      </c>
      <c r="AX554" s="12" t="s">
        <v>85</v>
      </c>
      <c r="AY554" s="230" t="s">
        <v>136</v>
      </c>
    </row>
    <row r="555" spans="2:65" s="1" customFormat="1" ht="16.5" customHeight="1">
      <c r="B555" s="42"/>
      <c r="C555" s="241" t="s">
        <v>884</v>
      </c>
      <c r="D555" s="241" t="s">
        <v>271</v>
      </c>
      <c r="E555" s="242" t="s">
        <v>885</v>
      </c>
      <c r="F555" s="243" t="s">
        <v>886</v>
      </c>
      <c r="G555" s="244" t="s">
        <v>157</v>
      </c>
      <c r="H555" s="245">
        <v>14</v>
      </c>
      <c r="I555" s="246">
        <v>105</v>
      </c>
      <c r="J555" s="247">
        <f>ROUND(I555*H555,2)</f>
        <v>1470</v>
      </c>
      <c r="K555" s="243" t="s">
        <v>34</v>
      </c>
      <c r="L555" s="248"/>
      <c r="M555" s="249" t="s">
        <v>34</v>
      </c>
      <c r="N555" s="250" t="s">
        <v>48</v>
      </c>
      <c r="O555" s="43"/>
      <c r="P555" s="203">
        <f>O555*H555</f>
        <v>0</v>
      </c>
      <c r="Q555" s="203">
        <v>2.0999999999999999E-3</v>
      </c>
      <c r="R555" s="203">
        <f>Q555*H555</f>
        <v>2.9399999999999999E-2</v>
      </c>
      <c r="S555" s="203">
        <v>0</v>
      </c>
      <c r="T555" s="204">
        <f>S555*H555</f>
        <v>0</v>
      </c>
      <c r="AR555" s="24" t="s">
        <v>183</v>
      </c>
      <c r="AT555" s="24" t="s">
        <v>271</v>
      </c>
      <c r="AU555" s="24" t="s">
        <v>87</v>
      </c>
      <c r="AY555" s="24" t="s">
        <v>136</v>
      </c>
      <c r="BE555" s="205">
        <f>IF(N555="základní",J555,0)</f>
        <v>1470</v>
      </c>
      <c r="BF555" s="205">
        <f>IF(N555="snížená",J555,0)</f>
        <v>0</v>
      </c>
      <c r="BG555" s="205">
        <f>IF(N555="zákl. přenesená",J555,0)</f>
        <v>0</v>
      </c>
      <c r="BH555" s="205">
        <f>IF(N555="sníž. přenesená",J555,0)</f>
        <v>0</v>
      </c>
      <c r="BI555" s="205">
        <f>IF(N555="nulová",J555,0)</f>
        <v>0</v>
      </c>
      <c r="BJ555" s="24" t="s">
        <v>85</v>
      </c>
      <c r="BK555" s="205">
        <f>ROUND(I555*H555,2)</f>
        <v>1470</v>
      </c>
      <c r="BL555" s="24" t="s">
        <v>143</v>
      </c>
      <c r="BM555" s="24" t="s">
        <v>887</v>
      </c>
    </row>
    <row r="556" spans="2:65" s="11" customFormat="1">
      <c r="B556" s="209"/>
      <c r="C556" s="210"/>
      <c r="D556" s="206" t="s">
        <v>147</v>
      </c>
      <c r="E556" s="211" t="s">
        <v>34</v>
      </c>
      <c r="F556" s="212" t="s">
        <v>219</v>
      </c>
      <c r="G556" s="210"/>
      <c r="H556" s="213">
        <v>14</v>
      </c>
      <c r="I556" s="214"/>
      <c r="J556" s="210"/>
      <c r="K556" s="210"/>
      <c r="L556" s="215"/>
      <c r="M556" s="216"/>
      <c r="N556" s="217"/>
      <c r="O556" s="217"/>
      <c r="P556" s="217"/>
      <c r="Q556" s="217"/>
      <c r="R556" s="217"/>
      <c r="S556" s="217"/>
      <c r="T556" s="218"/>
      <c r="AT556" s="219" t="s">
        <v>147</v>
      </c>
      <c r="AU556" s="219" t="s">
        <v>87</v>
      </c>
      <c r="AV556" s="11" t="s">
        <v>87</v>
      </c>
      <c r="AW556" s="11" t="s">
        <v>40</v>
      </c>
      <c r="AX556" s="11" t="s">
        <v>77</v>
      </c>
      <c r="AY556" s="219" t="s">
        <v>136</v>
      </c>
    </row>
    <row r="557" spans="2:65" s="12" customFormat="1">
      <c r="B557" s="220"/>
      <c r="C557" s="221"/>
      <c r="D557" s="206" t="s">
        <v>147</v>
      </c>
      <c r="E557" s="222" t="s">
        <v>34</v>
      </c>
      <c r="F557" s="223" t="s">
        <v>149</v>
      </c>
      <c r="G557" s="221"/>
      <c r="H557" s="224">
        <v>14</v>
      </c>
      <c r="I557" s="225"/>
      <c r="J557" s="221"/>
      <c r="K557" s="221"/>
      <c r="L557" s="226"/>
      <c r="M557" s="227"/>
      <c r="N557" s="228"/>
      <c r="O557" s="228"/>
      <c r="P557" s="228"/>
      <c r="Q557" s="228"/>
      <c r="R557" s="228"/>
      <c r="S557" s="228"/>
      <c r="T557" s="229"/>
      <c r="AT557" s="230" t="s">
        <v>147</v>
      </c>
      <c r="AU557" s="230" t="s">
        <v>87</v>
      </c>
      <c r="AV557" s="12" t="s">
        <v>143</v>
      </c>
      <c r="AW557" s="12" t="s">
        <v>40</v>
      </c>
      <c r="AX557" s="12" t="s">
        <v>85</v>
      </c>
      <c r="AY557" s="230" t="s">
        <v>136</v>
      </c>
    </row>
    <row r="558" spans="2:65" s="1" customFormat="1" ht="16.5" customHeight="1">
      <c r="B558" s="42"/>
      <c r="C558" s="241" t="s">
        <v>888</v>
      </c>
      <c r="D558" s="241" t="s">
        <v>271</v>
      </c>
      <c r="E558" s="242" t="s">
        <v>889</v>
      </c>
      <c r="F558" s="243" t="s">
        <v>890</v>
      </c>
      <c r="G558" s="244" t="s">
        <v>157</v>
      </c>
      <c r="H558" s="245">
        <v>16</v>
      </c>
      <c r="I558" s="246">
        <v>40</v>
      </c>
      <c r="J558" s="247">
        <f>ROUND(I558*H558,2)</f>
        <v>640</v>
      </c>
      <c r="K558" s="243" t="s">
        <v>34</v>
      </c>
      <c r="L558" s="248"/>
      <c r="M558" s="249" t="s">
        <v>34</v>
      </c>
      <c r="N558" s="250" t="s">
        <v>48</v>
      </c>
      <c r="O558" s="43"/>
      <c r="P558" s="203">
        <f>O558*H558</f>
        <v>0</v>
      </c>
      <c r="Q558" s="203">
        <v>2.5999999999999998E-4</v>
      </c>
      <c r="R558" s="203">
        <f>Q558*H558</f>
        <v>4.1599999999999996E-3</v>
      </c>
      <c r="S558" s="203">
        <v>0</v>
      </c>
      <c r="T558" s="204">
        <f>S558*H558</f>
        <v>0</v>
      </c>
      <c r="AR558" s="24" t="s">
        <v>183</v>
      </c>
      <c r="AT558" s="24" t="s">
        <v>271</v>
      </c>
      <c r="AU558" s="24" t="s">
        <v>87</v>
      </c>
      <c r="AY558" s="24" t="s">
        <v>136</v>
      </c>
      <c r="BE558" s="205">
        <f>IF(N558="základní",J558,0)</f>
        <v>640</v>
      </c>
      <c r="BF558" s="205">
        <f>IF(N558="snížená",J558,0)</f>
        <v>0</v>
      </c>
      <c r="BG558" s="205">
        <f>IF(N558="zákl. přenesená",J558,0)</f>
        <v>0</v>
      </c>
      <c r="BH558" s="205">
        <f>IF(N558="sníž. přenesená",J558,0)</f>
        <v>0</v>
      </c>
      <c r="BI558" s="205">
        <f>IF(N558="nulová",J558,0)</f>
        <v>0</v>
      </c>
      <c r="BJ558" s="24" t="s">
        <v>85</v>
      </c>
      <c r="BK558" s="205">
        <f>ROUND(I558*H558,2)</f>
        <v>640</v>
      </c>
      <c r="BL558" s="24" t="s">
        <v>143</v>
      </c>
      <c r="BM558" s="24" t="s">
        <v>891</v>
      </c>
    </row>
    <row r="559" spans="2:65" s="1" customFormat="1" ht="25.5" customHeight="1">
      <c r="B559" s="42"/>
      <c r="C559" s="194" t="s">
        <v>892</v>
      </c>
      <c r="D559" s="194" t="s">
        <v>138</v>
      </c>
      <c r="E559" s="195" t="s">
        <v>893</v>
      </c>
      <c r="F559" s="196" t="s">
        <v>894</v>
      </c>
      <c r="G559" s="197" t="s">
        <v>157</v>
      </c>
      <c r="H559" s="198">
        <v>2</v>
      </c>
      <c r="I559" s="199">
        <v>159</v>
      </c>
      <c r="J559" s="200">
        <f>ROUND(I559*H559,2)</f>
        <v>318</v>
      </c>
      <c r="K559" s="196" t="s">
        <v>142</v>
      </c>
      <c r="L559" s="62"/>
      <c r="M559" s="201" t="s">
        <v>34</v>
      </c>
      <c r="N559" s="202" t="s">
        <v>48</v>
      </c>
      <c r="O559" s="43"/>
      <c r="P559" s="203">
        <f>O559*H559</f>
        <v>0</v>
      </c>
      <c r="Q559" s="203">
        <v>0</v>
      </c>
      <c r="R559" s="203">
        <f>Q559*H559</f>
        <v>0</v>
      </c>
      <c r="S559" s="203">
        <v>0</v>
      </c>
      <c r="T559" s="204">
        <f>S559*H559</f>
        <v>0</v>
      </c>
      <c r="AR559" s="24" t="s">
        <v>143</v>
      </c>
      <c r="AT559" s="24" t="s">
        <v>138</v>
      </c>
      <c r="AU559" s="24" t="s">
        <v>87</v>
      </c>
      <c r="AY559" s="24" t="s">
        <v>136</v>
      </c>
      <c r="BE559" s="205">
        <f>IF(N559="základní",J559,0)</f>
        <v>318</v>
      </c>
      <c r="BF559" s="205">
        <f>IF(N559="snížená",J559,0)</f>
        <v>0</v>
      </c>
      <c r="BG559" s="205">
        <f>IF(N559="zákl. přenesená",J559,0)</f>
        <v>0</v>
      </c>
      <c r="BH559" s="205">
        <f>IF(N559="sníž. přenesená",J559,0)</f>
        <v>0</v>
      </c>
      <c r="BI559" s="205">
        <f>IF(N559="nulová",J559,0)</f>
        <v>0</v>
      </c>
      <c r="BJ559" s="24" t="s">
        <v>85</v>
      </c>
      <c r="BK559" s="205">
        <f>ROUND(I559*H559,2)</f>
        <v>318</v>
      </c>
      <c r="BL559" s="24" t="s">
        <v>143</v>
      </c>
      <c r="BM559" s="24" t="s">
        <v>895</v>
      </c>
    </row>
    <row r="560" spans="2:65" s="1" customFormat="1" ht="27">
      <c r="B560" s="42"/>
      <c r="C560" s="64"/>
      <c r="D560" s="206" t="s">
        <v>145</v>
      </c>
      <c r="E560" s="64"/>
      <c r="F560" s="207" t="s">
        <v>896</v>
      </c>
      <c r="G560" s="64"/>
      <c r="H560" s="64"/>
      <c r="I560" s="165"/>
      <c r="J560" s="64"/>
      <c r="K560" s="64"/>
      <c r="L560" s="62"/>
      <c r="M560" s="208"/>
      <c r="N560" s="43"/>
      <c r="O560" s="43"/>
      <c r="P560" s="43"/>
      <c r="Q560" s="43"/>
      <c r="R560" s="43"/>
      <c r="S560" s="43"/>
      <c r="T560" s="79"/>
      <c r="AT560" s="24" t="s">
        <v>145</v>
      </c>
      <c r="AU560" s="24" t="s">
        <v>87</v>
      </c>
    </row>
    <row r="561" spans="2:65" s="1" customFormat="1" ht="16.5" customHeight="1">
      <c r="B561" s="42"/>
      <c r="C561" s="241" t="s">
        <v>897</v>
      </c>
      <c r="D561" s="241" t="s">
        <v>271</v>
      </c>
      <c r="E561" s="242" t="s">
        <v>898</v>
      </c>
      <c r="F561" s="243" t="s">
        <v>899</v>
      </c>
      <c r="G561" s="244" t="s">
        <v>157</v>
      </c>
      <c r="H561" s="245">
        <v>2</v>
      </c>
      <c r="I561" s="246">
        <v>80.3</v>
      </c>
      <c r="J561" s="247">
        <f>ROUND(I561*H561,2)</f>
        <v>160.6</v>
      </c>
      <c r="K561" s="243" t="s">
        <v>142</v>
      </c>
      <c r="L561" s="248"/>
      <c r="M561" s="249" t="s">
        <v>34</v>
      </c>
      <c r="N561" s="250" t="s">
        <v>48</v>
      </c>
      <c r="O561" s="43"/>
      <c r="P561" s="203">
        <f>O561*H561</f>
        <v>0</v>
      </c>
      <c r="Q561" s="203">
        <v>5.4000000000000001E-4</v>
      </c>
      <c r="R561" s="203">
        <f>Q561*H561</f>
        <v>1.08E-3</v>
      </c>
      <c r="S561" s="203">
        <v>0</v>
      </c>
      <c r="T561" s="204">
        <f>S561*H561</f>
        <v>0</v>
      </c>
      <c r="AR561" s="24" t="s">
        <v>183</v>
      </c>
      <c r="AT561" s="24" t="s">
        <v>271</v>
      </c>
      <c r="AU561" s="24" t="s">
        <v>87</v>
      </c>
      <c r="AY561" s="24" t="s">
        <v>136</v>
      </c>
      <c r="BE561" s="205">
        <f>IF(N561="základní",J561,0)</f>
        <v>160.6</v>
      </c>
      <c r="BF561" s="205">
        <f>IF(N561="snížená",J561,0)</f>
        <v>0</v>
      </c>
      <c r="BG561" s="205">
        <f>IF(N561="zákl. přenesená",J561,0)</f>
        <v>0</v>
      </c>
      <c r="BH561" s="205">
        <f>IF(N561="sníž. přenesená",J561,0)</f>
        <v>0</v>
      </c>
      <c r="BI561" s="205">
        <f>IF(N561="nulová",J561,0)</f>
        <v>0</v>
      </c>
      <c r="BJ561" s="24" t="s">
        <v>85</v>
      </c>
      <c r="BK561" s="205">
        <f>ROUND(I561*H561,2)</f>
        <v>160.6</v>
      </c>
      <c r="BL561" s="24" t="s">
        <v>143</v>
      </c>
      <c r="BM561" s="24" t="s">
        <v>900</v>
      </c>
    </row>
    <row r="562" spans="2:65" s="1" customFormat="1" ht="16.5" customHeight="1">
      <c r="B562" s="42"/>
      <c r="C562" s="194" t="s">
        <v>901</v>
      </c>
      <c r="D562" s="194" t="s">
        <v>138</v>
      </c>
      <c r="E562" s="195" t="s">
        <v>902</v>
      </c>
      <c r="F562" s="196" t="s">
        <v>903</v>
      </c>
      <c r="G562" s="197" t="s">
        <v>191</v>
      </c>
      <c r="H562" s="198">
        <v>80</v>
      </c>
      <c r="I562" s="199">
        <v>16</v>
      </c>
      <c r="J562" s="200">
        <f>ROUND(I562*H562,2)</f>
        <v>1280</v>
      </c>
      <c r="K562" s="196" t="s">
        <v>142</v>
      </c>
      <c r="L562" s="62"/>
      <c r="M562" s="201" t="s">
        <v>34</v>
      </c>
      <c r="N562" s="202" t="s">
        <v>48</v>
      </c>
      <c r="O562" s="43"/>
      <c r="P562" s="203">
        <f>O562*H562</f>
        <v>0</v>
      </c>
      <c r="Q562" s="203">
        <v>0</v>
      </c>
      <c r="R562" s="203">
        <f>Q562*H562</f>
        <v>0</v>
      </c>
      <c r="S562" s="203">
        <v>0</v>
      </c>
      <c r="T562" s="204">
        <f>S562*H562</f>
        <v>0</v>
      </c>
      <c r="AR562" s="24" t="s">
        <v>143</v>
      </c>
      <c r="AT562" s="24" t="s">
        <v>138</v>
      </c>
      <c r="AU562" s="24" t="s">
        <v>87</v>
      </c>
      <c r="AY562" s="24" t="s">
        <v>136</v>
      </c>
      <c r="BE562" s="205">
        <f>IF(N562="základní",J562,0)</f>
        <v>1280</v>
      </c>
      <c r="BF562" s="205">
        <f>IF(N562="snížená",J562,0)</f>
        <v>0</v>
      </c>
      <c r="BG562" s="205">
        <f>IF(N562="zákl. přenesená",J562,0)</f>
        <v>0</v>
      </c>
      <c r="BH562" s="205">
        <f>IF(N562="sníž. přenesená",J562,0)</f>
        <v>0</v>
      </c>
      <c r="BI562" s="205">
        <f>IF(N562="nulová",J562,0)</f>
        <v>0</v>
      </c>
      <c r="BJ562" s="24" t="s">
        <v>85</v>
      </c>
      <c r="BK562" s="205">
        <f>ROUND(I562*H562,2)</f>
        <v>1280</v>
      </c>
      <c r="BL562" s="24" t="s">
        <v>143</v>
      </c>
      <c r="BM562" s="24" t="s">
        <v>904</v>
      </c>
    </row>
    <row r="563" spans="2:65" s="1" customFormat="1" ht="94.5">
      <c r="B563" s="42"/>
      <c r="C563" s="64"/>
      <c r="D563" s="206" t="s">
        <v>145</v>
      </c>
      <c r="E563" s="64"/>
      <c r="F563" s="207" t="s">
        <v>905</v>
      </c>
      <c r="G563" s="64"/>
      <c r="H563" s="64"/>
      <c r="I563" s="165"/>
      <c r="J563" s="64"/>
      <c r="K563" s="64"/>
      <c r="L563" s="62"/>
      <c r="M563" s="208"/>
      <c r="N563" s="43"/>
      <c r="O563" s="43"/>
      <c r="P563" s="43"/>
      <c r="Q563" s="43"/>
      <c r="R563" s="43"/>
      <c r="S563" s="43"/>
      <c r="T563" s="79"/>
      <c r="AT563" s="24" t="s">
        <v>145</v>
      </c>
      <c r="AU563" s="24" t="s">
        <v>87</v>
      </c>
    </row>
    <row r="564" spans="2:65" s="11" customFormat="1">
      <c r="B564" s="209"/>
      <c r="C564" s="210"/>
      <c r="D564" s="206" t="s">
        <v>147</v>
      </c>
      <c r="E564" s="211" t="s">
        <v>34</v>
      </c>
      <c r="F564" s="212" t="s">
        <v>888</v>
      </c>
      <c r="G564" s="210"/>
      <c r="H564" s="213">
        <v>80</v>
      </c>
      <c r="I564" s="214"/>
      <c r="J564" s="210"/>
      <c r="K564" s="210"/>
      <c r="L564" s="215"/>
      <c r="M564" s="216"/>
      <c r="N564" s="217"/>
      <c r="O564" s="217"/>
      <c r="P564" s="217"/>
      <c r="Q564" s="217"/>
      <c r="R564" s="217"/>
      <c r="S564" s="217"/>
      <c r="T564" s="218"/>
      <c r="AT564" s="219" t="s">
        <v>147</v>
      </c>
      <c r="AU564" s="219" t="s">
        <v>87</v>
      </c>
      <c r="AV564" s="11" t="s">
        <v>87</v>
      </c>
      <c r="AW564" s="11" t="s">
        <v>40</v>
      </c>
      <c r="AX564" s="11" t="s">
        <v>77</v>
      </c>
      <c r="AY564" s="219" t="s">
        <v>136</v>
      </c>
    </row>
    <row r="565" spans="2:65" s="12" customFormat="1">
      <c r="B565" s="220"/>
      <c r="C565" s="221"/>
      <c r="D565" s="206" t="s">
        <v>147</v>
      </c>
      <c r="E565" s="222" t="s">
        <v>34</v>
      </c>
      <c r="F565" s="223" t="s">
        <v>149</v>
      </c>
      <c r="G565" s="221"/>
      <c r="H565" s="224">
        <v>80</v>
      </c>
      <c r="I565" s="225"/>
      <c r="J565" s="221"/>
      <c r="K565" s="221"/>
      <c r="L565" s="226"/>
      <c r="M565" s="227"/>
      <c r="N565" s="228"/>
      <c r="O565" s="228"/>
      <c r="P565" s="228"/>
      <c r="Q565" s="228"/>
      <c r="R565" s="228"/>
      <c r="S565" s="228"/>
      <c r="T565" s="229"/>
      <c r="AT565" s="230" t="s">
        <v>147</v>
      </c>
      <c r="AU565" s="230" t="s">
        <v>87</v>
      </c>
      <c r="AV565" s="12" t="s">
        <v>143</v>
      </c>
      <c r="AW565" s="12" t="s">
        <v>40</v>
      </c>
      <c r="AX565" s="12" t="s">
        <v>85</v>
      </c>
      <c r="AY565" s="230" t="s">
        <v>136</v>
      </c>
    </row>
    <row r="566" spans="2:65" s="1" customFormat="1" ht="25.5" customHeight="1">
      <c r="B566" s="42"/>
      <c r="C566" s="194" t="s">
        <v>332</v>
      </c>
      <c r="D566" s="194" t="s">
        <v>138</v>
      </c>
      <c r="E566" s="195" t="s">
        <v>906</v>
      </c>
      <c r="F566" s="196" t="s">
        <v>907</v>
      </c>
      <c r="G566" s="197" t="s">
        <v>157</v>
      </c>
      <c r="H566" s="198">
        <v>2</v>
      </c>
      <c r="I566" s="199">
        <v>4715</v>
      </c>
      <c r="J566" s="200">
        <f>ROUND(I566*H566,2)</f>
        <v>9430</v>
      </c>
      <c r="K566" s="196" t="s">
        <v>142</v>
      </c>
      <c r="L566" s="62"/>
      <c r="M566" s="201" t="s">
        <v>34</v>
      </c>
      <c r="N566" s="202" t="s">
        <v>48</v>
      </c>
      <c r="O566" s="43"/>
      <c r="P566" s="203">
        <f>O566*H566</f>
        <v>0</v>
      </c>
      <c r="Q566" s="203">
        <v>0.46009</v>
      </c>
      <c r="R566" s="203">
        <f>Q566*H566</f>
        <v>0.92018</v>
      </c>
      <c r="S566" s="203">
        <v>0</v>
      </c>
      <c r="T566" s="204">
        <f>S566*H566</f>
        <v>0</v>
      </c>
      <c r="AR566" s="24" t="s">
        <v>143</v>
      </c>
      <c r="AT566" s="24" t="s">
        <v>138</v>
      </c>
      <c r="AU566" s="24" t="s">
        <v>87</v>
      </c>
      <c r="AY566" s="24" t="s">
        <v>136</v>
      </c>
      <c r="BE566" s="205">
        <f>IF(N566="základní",J566,0)</f>
        <v>9430</v>
      </c>
      <c r="BF566" s="205">
        <f>IF(N566="snížená",J566,0)</f>
        <v>0</v>
      </c>
      <c r="BG566" s="205">
        <f>IF(N566="zákl. přenesená",J566,0)</f>
        <v>0</v>
      </c>
      <c r="BH566" s="205">
        <f>IF(N566="sníž. přenesená",J566,0)</f>
        <v>0</v>
      </c>
      <c r="BI566" s="205">
        <f>IF(N566="nulová",J566,0)</f>
        <v>0</v>
      </c>
      <c r="BJ566" s="24" t="s">
        <v>85</v>
      </c>
      <c r="BK566" s="205">
        <f>ROUND(I566*H566,2)</f>
        <v>9430</v>
      </c>
      <c r="BL566" s="24" t="s">
        <v>143</v>
      </c>
      <c r="BM566" s="24" t="s">
        <v>908</v>
      </c>
    </row>
    <row r="567" spans="2:65" s="1" customFormat="1" ht="94.5">
      <c r="B567" s="42"/>
      <c r="C567" s="64"/>
      <c r="D567" s="206" t="s">
        <v>145</v>
      </c>
      <c r="E567" s="64"/>
      <c r="F567" s="207" t="s">
        <v>905</v>
      </c>
      <c r="G567" s="64"/>
      <c r="H567" s="64"/>
      <c r="I567" s="165"/>
      <c r="J567" s="64"/>
      <c r="K567" s="64"/>
      <c r="L567" s="62"/>
      <c r="M567" s="208"/>
      <c r="N567" s="43"/>
      <c r="O567" s="43"/>
      <c r="P567" s="43"/>
      <c r="Q567" s="43"/>
      <c r="R567" s="43"/>
      <c r="S567" s="43"/>
      <c r="T567" s="79"/>
      <c r="AT567" s="24" t="s">
        <v>145</v>
      </c>
      <c r="AU567" s="24" t="s">
        <v>87</v>
      </c>
    </row>
    <row r="568" spans="2:65" s="1" customFormat="1" ht="16.5" customHeight="1">
      <c r="B568" s="42"/>
      <c r="C568" s="194" t="s">
        <v>909</v>
      </c>
      <c r="D568" s="194" t="s">
        <v>138</v>
      </c>
      <c r="E568" s="195" t="s">
        <v>910</v>
      </c>
      <c r="F568" s="196" t="s">
        <v>911</v>
      </c>
      <c r="G568" s="197" t="s">
        <v>716</v>
      </c>
      <c r="H568" s="198">
        <v>1</v>
      </c>
      <c r="I568" s="199">
        <v>650</v>
      </c>
      <c r="J568" s="200">
        <f>ROUND(I568*H568,2)</f>
        <v>650</v>
      </c>
      <c r="K568" s="196" t="s">
        <v>34</v>
      </c>
      <c r="L568" s="62"/>
      <c r="M568" s="201" t="s">
        <v>34</v>
      </c>
      <c r="N568" s="202" t="s">
        <v>48</v>
      </c>
      <c r="O568" s="43"/>
      <c r="P568" s="203">
        <f>O568*H568</f>
        <v>0</v>
      </c>
      <c r="Q568" s="203">
        <v>0</v>
      </c>
      <c r="R568" s="203">
        <f>Q568*H568</f>
        <v>0</v>
      </c>
      <c r="S568" s="203">
        <v>0</v>
      </c>
      <c r="T568" s="204">
        <f>S568*H568</f>
        <v>0</v>
      </c>
      <c r="AR568" s="24" t="s">
        <v>143</v>
      </c>
      <c r="AT568" s="24" t="s">
        <v>138</v>
      </c>
      <c r="AU568" s="24" t="s">
        <v>87</v>
      </c>
      <c r="AY568" s="24" t="s">
        <v>136</v>
      </c>
      <c r="BE568" s="205">
        <f>IF(N568="základní",J568,0)</f>
        <v>650</v>
      </c>
      <c r="BF568" s="205">
        <f>IF(N568="snížená",J568,0)</f>
        <v>0</v>
      </c>
      <c r="BG568" s="205">
        <f>IF(N568="zákl. přenesená",J568,0)</f>
        <v>0</v>
      </c>
      <c r="BH568" s="205">
        <f>IF(N568="sníž. přenesená",J568,0)</f>
        <v>0</v>
      </c>
      <c r="BI568" s="205">
        <f>IF(N568="nulová",J568,0)</f>
        <v>0</v>
      </c>
      <c r="BJ568" s="24" t="s">
        <v>85</v>
      </c>
      <c r="BK568" s="205">
        <f>ROUND(I568*H568,2)</f>
        <v>650</v>
      </c>
      <c r="BL568" s="24" t="s">
        <v>143</v>
      </c>
      <c r="BM568" s="24" t="s">
        <v>912</v>
      </c>
    </row>
    <row r="569" spans="2:65" s="1" customFormat="1" ht="38.25" customHeight="1">
      <c r="B569" s="42"/>
      <c r="C569" s="194" t="s">
        <v>913</v>
      </c>
      <c r="D569" s="194" t="s">
        <v>138</v>
      </c>
      <c r="E569" s="195" t="s">
        <v>914</v>
      </c>
      <c r="F569" s="196" t="s">
        <v>915</v>
      </c>
      <c r="G569" s="197" t="s">
        <v>157</v>
      </c>
      <c r="H569" s="198">
        <v>1</v>
      </c>
      <c r="I569" s="199">
        <v>13450</v>
      </c>
      <c r="J569" s="200">
        <f>ROUND(I569*H569,2)</f>
        <v>13450</v>
      </c>
      <c r="K569" s="196" t="s">
        <v>34</v>
      </c>
      <c r="L569" s="62"/>
      <c r="M569" s="201" t="s">
        <v>34</v>
      </c>
      <c r="N569" s="202" t="s">
        <v>48</v>
      </c>
      <c r="O569" s="43"/>
      <c r="P569" s="203">
        <f>O569*H569</f>
        <v>0</v>
      </c>
      <c r="Q569" s="203">
        <v>3.9059999999999997E-2</v>
      </c>
      <c r="R569" s="203">
        <f>Q569*H569</f>
        <v>3.9059999999999997E-2</v>
      </c>
      <c r="S569" s="203">
        <v>0</v>
      </c>
      <c r="T569" s="204">
        <f>S569*H569</f>
        <v>0</v>
      </c>
      <c r="AR569" s="24" t="s">
        <v>143</v>
      </c>
      <c r="AT569" s="24" t="s">
        <v>138</v>
      </c>
      <c r="AU569" s="24" t="s">
        <v>87</v>
      </c>
      <c r="AY569" s="24" t="s">
        <v>136</v>
      </c>
      <c r="BE569" s="205">
        <f>IF(N569="základní",J569,0)</f>
        <v>13450</v>
      </c>
      <c r="BF569" s="205">
        <f>IF(N569="snížená",J569,0)</f>
        <v>0</v>
      </c>
      <c r="BG569" s="205">
        <f>IF(N569="zákl. přenesená",J569,0)</f>
        <v>0</v>
      </c>
      <c r="BH569" s="205">
        <f>IF(N569="sníž. přenesená",J569,0)</f>
        <v>0</v>
      </c>
      <c r="BI569" s="205">
        <f>IF(N569="nulová",J569,0)</f>
        <v>0</v>
      </c>
      <c r="BJ569" s="24" t="s">
        <v>85</v>
      </c>
      <c r="BK569" s="205">
        <f>ROUND(I569*H569,2)</f>
        <v>13450</v>
      </c>
      <c r="BL569" s="24" t="s">
        <v>143</v>
      </c>
      <c r="BM569" s="24" t="s">
        <v>916</v>
      </c>
    </row>
    <row r="570" spans="2:65" s="11" customFormat="1">
      <c r="B570" s="209"/>
      <c r="C570" s="210"/>
      <c r="D570" s="206" t="s">
        <v>147</v>
      </c>
      <c r="E570" s="211" t="s">
        <v>34</v>
      </c>
      <c r="F570" s="212" t="s">
        <v>917</v>
      </c>
      <c r="G570" s="210"/>
      <c r="H570" s="213">
        <v>1</v>
      </c>
      <c r="I570" s="214"/>
      <c r="J570" s="210"/>
      <c r="K570" s="210"/>
      <c r="L570" s="215"/>
      <c r="M570" s="216"/>
      <c r="N570" s="217"/>
      <c r="O570" s="217"/>
      <c r="P570" s="217"/>
      <c r="Q570" s="217"/>
      <c r="R570" s="217"/>
      <c r="S570" s="217"/>
      <c r="T570" s="218"/>
      <c r="AT570" s="219" t="s">
        <v>147</v>
      </c>
      <c r="AU570" s="219" t="s">
        <v>87</v>
      </c>
      <c r="AV570" s="11" t="s">
        <v>87</v>
      </c>
      <c r="AW570" s="11" t="s">
        <v>40</v>
      </c>
      <c r="AX570" s="11" t="s">
        <v>77</v>
      </c>
      <c r="AY570" s="219" t="s">
        <v>136</v>
      </c>
    </row>
    <row r="571" spans="2:65" s="12" customFormat="1">
      <c r="B571" s="220"/>
      <c r="C571" s="221"/>
      <c r="D571" s="206" t="s">
        <v>147</v>
      </c>
      <c r="E571" s="222" t="s">
        <v>34</v>
      </c>
      <c r="F571" s="223" t="s">
        <v>149</v>
      </c>
      <c r="G571" s="221"/>
      <c r="H571" s="224">
        <v>1</v>
      </c>
      <c r="I571" s="225"/>
      <c r="J571" s="221"/>
      <c r="K571" s="221"/>
      <c r="L571" s="226"/>
      <c r="M571" s="227"/>
      <c r="N571" s="228"/>
      <c r="O571" s="228"/>
      <c r="P571" s="228"/>
      <c r="Q571" s="228"/>
      <c r="R571" s="228"/>
      <c r="S571" s="228"/>
      <c r="T571" s="229"/>
      <c r="AT571" s="230" t="s">
        <v>147</v>
      </c>
      <c r="AU571" s="230" t="s">
        <v>87</v>
      </c>
      <c r="AV571" s="12" t="s">
        <v>143</v>
      </c>
      <c r="AW571" s="12" t="s">
        <v>40</v>
      </c>
      <c r="AX571" s="12" t="s">
        <v>85</v>
      </c>
      <c r="AY571" s="230" t="s">
        <v>136</v>
      </c>
    </row>
    <row r="572" spans="2:65" s="1" customFormat="1" ht="38.25" customHeight="1">
      <c r="B572" s="42"/>
      <c r="C572" s="194" t="s">
        <v>918</v>
      </c>
      <c r="D572" s="194" t="s">
        <v>138</v>
      </c>
      <c r="E572" s="195" t="s">
        <v>919</v>
      </c>
      <c r="F572" s="196" t="s">
        <v>920</v>
      </c>
      <c r="G572" s="197" t="s">
        <v>157</v>
      </c>
      <c r="H572" s="198">
        <v>1</v>
      </c>
      <c r="I572" s="199">
        <v>14596</v>
      </c>
      <c r="J572" s="200">
        <f>ROUND(I572*H572,2)</f>
        <v>14596</v>
      </c>
      <c r="K572" s="196" t="s">
        <v>34</v>
      </c>
      <c r="L572" s="62"/>
      <c r="M572" s="201" t="s">
        <v>34</v>
      </c>
      <c r="N572" s="202" t="s">
        <v>48</v>
      </c>
      <c r="O572" s="43"/>
      <c r="P572" s="203">
        <f>O572*H572</f>
        <v>0</v>
      </c>
      <c r="Q572" s="203">
        <v>3.9059999999999997E-2</v>
      </c>
      <c r="R572" s="203">
        <f>Q572*H572</f>
        <v>3.9059999999999997E-2</v>
      </c>
      <c r="S572" s="203">
        <v>0</v>
      </c>
      <c r="T572" s="204">
        <f>S572*H572</f>
        <v>0</v>
      </c>
      <c r="AR572" s="24" t="s">
        <v>143</v>
      </c>
      <c r="AT572" s="24" t="s">
        <v>138</v>
      </c>
      <c r="AU572" s="24" t="s">
        <v>87</v>
      </c>
      <c r="AY572" s="24" t="s">
        <v>136</v>
      </c>
      <c r="BE572" s="205">
        <f>IF(N572="základní",J572,0)</f>
        <v>14596</v>
      </c>
      <c r="BF572" s="205">
        <f>IF(N572="snížená",J572,0)</f>
        <v>0</v>
      </c>
      <c r="BG572" s="205">
        <f>IF(N572="zákl. přenesená",J572,0)</f>
        <v>0</v>
      </c>
      <c r="BH572" s="205">
        <f>IF(N572="sníž. přenesená",J572,0)</f>
        <v>0</v>
      </c>
      <c r="BI572" s="205">
        <f>IF(N572="nulová",J572,0)</f>
        <v>0</v>
      </c>
      <c r="BJ572" s="24" t="s">
        <v>85</v>
      </c>
      <c r="BK572" s="205">
        <f>ROUND(I572*H572,2)</f>
        <v>14596</v>
      </c>
      <c r="BL572" s="24" t="s">
        <v>143</v>
      </c>
      <c r="BM572" s="24" t="s">
        <v>921</v>
      </c>
    </row>
    <row r="573" spans="2:65" s="11" customFormat="1">
      <c r="B573" s="209"/>
      <c r="C573" s="210"/>
      <c r="D573" s="206" t="s">
        <v>147</v>
      </c>
      <c r="E573" s="211" t="s">
        <v>34</v>
      </c>
      <c r="F573" s="212" t="s">
        <v>917</v>
      </c>
      <c r="G573" s="210"/>
      <c r="H573" s="213">
        <v>1</v>
      </c>
      <c r="I573" s="214"/>
      <c r="J573" s="210"/>
      <c r="K573" s="210"/>
      <c r="L573" s="215"/>
      <c r="M573" s="216"/>
      <c r="N573" s="217"/>
      <c r="O573" s="217"/>
      <c r="P573" s="217"/>
      <c r="Q573" s="217"/>
      <c r="R573" s="217"/>
      <c r="S573" s="217"/>
      <c r="T573" s="218"/>
      <c r="AT573" s="219" t="s">
        <v>147</v>
      </c>
      <c r="AU573" s="219" t="s">
        <v>87</v>
      </c>
      <c r="AV573" s="11" t="s">
        <v>87</v>
      </c>
      <c r="AW573" s="11" t="s">
        <v>40</v>
      </c>
      <c r="AX573" s="11" t="s">
        <v>77</v>
      </c>
      <c r="AY573" s="219" t="s">
        <v>136</v>
      </c>
    </row>
    <row r="574" spans="2:65" s="12" customFormat="1">
      <c r="B574" s="220"/>
      <c r="C574" s="221"/>
      <c r="D574" s="206" t="s">
        <v>147</v>
      </c>
      <c r="E574" s="222" t="s">
        <v>34</v>
      </c>
      <c r="F574" s="223" t="s">
        <v>149</v>
      </c>
      <c r="G574" s="221"/>
      <c r="H574" s="224">
        <v>1</v>
      </c>
      <c r="I574" s="225"/>
      <c r="J574" s="221"/>
      <c r="K574" s="221"/>
      <c r="L574" s="226"/>
      <c r="M574" s="227"/>
      <c r="N574" s="228"/>
      <c r="O574" s="228"/>
      <c r="P574" s="228"/>
      <c r="Q574" s="228"/>
      <c r="R574" s="228"/>
      <c r="S574" s="228"/>
      <c r="T574" s="229"/>
      <c r="AT574" s="230" t="s">
        <v>147</v>
      </c>
      <c r="AU574" s="230" t="s">
        <v>87</v>
      </c>
      <c r="AV574" s="12" t="s">
        <v>143</v>
      </c>
      <c r="AW574" s="12" t="s">
        <v>40</v>
      </c>
      <c r="AX574" s="12" t="s">
        <v>85</v>
      </c>
      <c r="AY574" s="230" t="s">
        <v>136</v>
      </c>
    </row>
    <row r="575" spans="2:65" s="1" customFormat="1" ht="38.25" customHeight="1">
      <c r="B575" s="42"/>
      <c r="C575" s="194" t="s">
        <v>922</v>
      </c>
      <c r="D575" s="194" t="s">
        <v>138</v>
      </c>
      <c r="E575" s="195" t="s">
        <v>923</v>
      </c>
      <c r="F575" s="196" t="s">
        <v>924</v>
      </c>
      <c r="G575" s="197" t="s">
        <v>157</v>
      </c>
      <c r="H575" s="198">
        <v>1</v>
      </c>
      <c r="I575" s="199">
        <v>11751</v>
      </c>
      <c r="J575" s="200">
        <f>ROUND(I575*H575,2)</f>
        <v>11751</v>
      </c>
      <c r="K575" s="196" t="s">
        <v>34</v>
      </c>
      <c r="L575" s="62"/>
      <c r="M575" s="201" t="s">
        <v>34</v>
      </c>
      <c r="N575" s="202" t="s">
        <v>48</v>
      </c>
      <c r="O575" s="43"/>
      <c r="P575" s="203">
        <f>O575*H575</f>
        <v>0</v>
      </c>
      <c r="Q575" s="203">
        <v>3.9059999999999997E-2</v>
      </c>
      <c r="R575" s="203">
        <f>Q575*H575</f>
        <v>3.9059999999999997E-2</v>
      </c>
      <c r="S575" s="203">
        <v>0</v>
      </c>
      <c r="T575" s="204">
        <f>S575*H575</f>
        <v>0</v>
      </c>
      <c r="AR575" s="24" t="s">
        <v>143</v>
      </c>
      <c r="AT575" s="24" t="s">
        <v>138</v>
      </c>
      <c r="AU575" s="24" t="s">
        <v>87</v>
      </c>
      <c r="AY575" s="24" t="s">
        <v>136</v>
      </c>
      <c r="BE575" s="205">
        <f>IF(N575="základní",J575,0)</f>
        <v>11751</v>
      </c>
      <c r="BF575" s="205">
        <f>IF(N575="snížená",J575,0)</f>
        <v>0</v>
      </c>
      <c r="BG575" s="205">
        <f>IF(N575="zákl. přenesená",J575,0)</f>
        <v>0</v>
      </c>
      <c r="BH575" s="205">
        <f>IF(N575="sníž. přenesená",J575,0)</f>
        <v>0</v>
      </c>
      <c r="BI575" s="205">
        <f>IF(N575="nulová",J575,0)</f>
        <v>0</v>
      </c>
      <c r="BJ575" s="24" t="s">
        <v>85</v>
      </c>
      <c r="BK575" s="205">
        <f>ROUND(I575*H575,2)</f>
        <v>11751</v>
      </c>
      <c r="BL575" s="24" t="s">
        <v>143</v>
      </c>
      <c r="BM575" s="24" t="s">
        <v>925</v>
      </c>
    </row>
    <row r="576" spans="2:65" s="11" customFormat="1">
      <c r="B576" s="209"/>
      <c r="C576" s="210"/>
      <c r="D576" s="206" t="s">
        <v>147</v>
      </c>
      <c r="E576" s="211" t="s">
        <v>34</v>
      </c>
      <c r="F576" s="212" t="s">
        <v>917</v>
      </c>
      <c r="G576" s="210"/>
      <c r="H576" s="213">
        <v>1</v>
      </c>
      <c r="I576" s="214"/>
      <c r="J576" s="210"/>
      <c r="K576" s="210"/>
      <c r="L576" s="215"/>
      <c r="M576" s="216"/>
      <c r="N576" s="217"/>
      <c r="O576" s="217"/>
      <c r="P576" s="217"/>
      <c r="Q576" s="217"/>
      <c r="R576" s="217"/>
      <c r="S576" s="217"/>
      <c r="T576" s="218"/>
      <c r="AT576" s="219" t="s">
        <v>147</v>
      </c>
      <c r="AU576" s="219" t="s">
        <v>87</v>
      </c>
      <c r="AV576" s="11" t="s">
        <v>87</v>
      </c>
      <c r="AW576" s="11" t="s">
        <v>40</v>
      </c>
      <c r="AX576" s="11" t="s">
        <v>77</v>
      </c>
      <c r="AY576" s="219" t="s">
        <v>136</v>
      </c>
    </row>
    <row r="577" spans="2:65" s="12" customFormat="1">
      <c r="B577" s="220"/>
      <c r="C577" s="221"/>
      <c r="D577" s="206" t="s">
        <v>147</v>
      </c>
      <c r="E577" s="222" t="s">
        <v>34</v>
      </c>
      <c r="F577" s="223" t="s">
        <v>149</v>
      </c>
      <c r="G577" s="221"/>
      <c r="H577" s="224">
        <v>1</v>
      </c>
      <c r="I577" s="225"/>
      <c r="J577" s="221"/>
      <c r="K577" s="221"/>
      <c r="L577" s="226"/>
      <c r="M577" s="227"/>
      <c r="N577" s="228"/>
      <c r="O577" s="228"/>
      <c r="P577" s="228"/>
      <c r="Q577" s="228"/>
      <c r="R577" s="228"/>
      <c r="S577" s="228"/>
      <c r="T577" s="229"/>
      <c r="AT577" s="230" t="s">
        <v>147</v>
      </c>
      <c r="AU577" s="230" t="s">
        <v>87</v>
      </c>
      <c r="AV577" s="12" t="s">
        <v>143</v>
      </c>
      <c r="AW577" s="12" t="s">
        <v>40</v>
      </c>
      <c r="AX577" s="12" t="s">
        <v>85</v>
      </c>
      <c r="AY577" s="230" t="s">
        <v>136</v>
      </c>
    </row>
    <row r="578" spans="2:65" s="1" customFormat="1" ht="51" customHeight="1">
      <c r="B578" s="42"/>
      <c r="C578" s="241" t="s">
        <v>926</v>
      </c>
      <c r="D578" s="241" t="s">
        <v>271</v>
      </c>
      <c r="E578" s="242" t="s">
        <v>927</v>
      </c>
      <c r="F578" s="243" t="s">
        <v>928</v>
      </c>
      <c r="G578" s="244" t="s">
        <v>716</v>
      </c>
      <c r="H578" s="245">
        <v>1</v>
      </c>
      <c r="I578" s="246">
        <v>13847</v>
      </c>
      <c r="J578" s="247">
        <f>ROUND(I578*H578,2)</f>
        <v>13847</v>
      </c>
      <c r="K578" s="243" t="s">
        <v>34</v>
      </c>
      <c r="L578" s="248"/>
      <c r="M578" s="249" t="s">
        <v>34</v>
      </c>
      <c r="N578" s="250" t="s">
        <v>48</v>
      </c>
      <c r="O578" s="43"/>
      <c r="P578" s="203">
        <f>O578*H578</f>
        <v>0</v>
      </c>
      <c r="Q578" s="203">
        <v>0</v>
      </c>
      <c r="R578" s="203">
        <f>Q578*H578</f>
        <v>0</v>
      </c>
      <c r="S578" s="203">
        <v>0</v>
      </c>
      <c r="T578" s="204">
        <f>S578*H578</f>
        <v>0</v>
      </c>
      <c r="AR578" s="24" t="s">
        <v>183</v>
      </c>
      <c r="AT578" s="24" t="s">
        <v>271</v>
      </c>
      <c r="AU578" s="24" t="s">
        <v>87</v>
      </c>
      <c r="AY578" s="24" t="s">
        <v>136</v>
      </c>
      <c r="BE578" s="205">
        <f>IF(N578="základní",J578,0)</f>
        <v>13847</v>
      </c>
      <c r="BF578" s="205">
        <f>IF(N578="snížená",J578,0)</f>
        <v>0</v>
      </c>
      <c r="BG578" s="205">
        <f>IF(N578="zákl. přenesená",J578,0)</f>
        <v>0</v>
      </c>
      <c r="BH578" s="205">
        <f>IF(N578="sníž. přenesená",J578,0)</f>
        <v>0</v>
      </c>
      <c r="BI578" s="205">
        <f>IF(N578="nulová",J578,0)</f>
        <v>0</v>
      </c>
      <c r="BJ578" s="24" t="s">
        <v>85</v>
      </c>
      <c r="BK578" s="205">
        <f>ROUND(I578*H578,2)</f>
        <v>13847</v>
      </c>
      <c r="BL578" s="24" t="s">
        <v>143</v>
      </c>
      <c r="BM578" s="24" t="s">
        <v>929</v>
      </c>
    </row>
    <row r="579" spans="2:65" s="1" customFormat="1" ht="40.5">
      <c r="B579" s="42"/>
      <c r="C579" s="64"/>
      <c r="D579" s="206" t="s">
        <v>585</v>
      </c>
      <c r="E579" s="64"/>
      <c r="F579" s="207" t="s">
        <v>930</v>
      </c>
      <c r="G579" s="64"/>
      <c r="H579" s="64"/>
      <c r="I579" s="165"/>
      <c r="J579" s="64"/>
      <c r="K579" s="64"/>
      <c r="L579" s="62"/>
      <c r="M579" s="208"/>
      <c r="N579" s="43"/>
      <c r="O579" s="43"/>
      <c r="P579" s="43"/>
      <c r="Q579" s="43"/>
      <c r="R579" s="43"/>
      <c r="S579" s="43"/>
      <c r="T579" s="79"/>
      <c r="AT579" s="24" t="s">
        <v>585</v>
      </c>
      <c r="AU579" s="24" t="s">
        <v>87</v>
      </c>
    </row>
    <row r="580" spans="2:65" s="1" customFormat="1" ht="51" customHeight="1">
      <c r="B580" s="42"/>
      <c r="C580" s="241" t="s">
        <v>931</v>
      </c>
      <c r="D580" s="241" t="s">
        <v>271</v>
      </c>
      <c r="E580" s="242" t="s">
        <v>932</v>
      </c>
      <c r="F580" s="243" t="s">
        <v>933</v>
      </c>
      <c r="G580" s="244" t="s">
        <v>716</v>
      </c>
      <c r="H580" s="245">
        <v>1</v>
      </c>
      <c r="I580" s="246">
        <v>12107</v>
      </c>
      <c r="J580" s="247">
        <f>ROUND(I580*H580,2)</f>
        <v>12107</v>
      </c>
      <c r="K580" s="243" t="s">
        <v>34</v>
      </c>
      <c r="L580" s="248"/>
      <c r="M580" s="249" t="s">
        <v>34</v>
      </c>
      <c r="N580" s="250" t="s">
        <v>48</v>
      </c>
      <c r="O580" s="43"/>
      <c r="P580" s="203">
        <f>O580*H580</f>
        <v>0</v>
      </c>
      <c r="Q580" s="203">
        <v>0</v>
      </c>
      <c r="R580" s="203">
        <f>Q580*H580</f>
        <v>0</v>
      </c>
      <c r="S580" s="203">
        <v>0</v>
      </c>
      <c r="T580" s="204">
        <f>S580*H580</f>
        <v>0</v>
      </c>
      <c r="AR580" s="24" t="s">
        <v>183</v>
      </c>
      <c r="AT580" s="24" t="s">
        <v>271</v>
      </c>
      <c r="AU580" s="24" t="s">
        <v>87</v>
      </c>
      <c r="AY580" s="24" t="s">
        <v>136</v>
      </c>
      <c r="BE580" s="205">
        <f>IF(N580="základní",J580,0)</f>
        <v>12107</v>
      </c>
      <c r="BF580" s="205">
        <f>IF(N580="snížená",J580,0)</f>
        <v>0</v>
      </c>
      <c r="BG580" s="205">
        <f>IF(N580="zákl. přenesená",J580,0)</f>
        <v>0</v>
      </c>
      <c r="BH580" s="205">
        <f>IF(N580="sníž. přenesená",J580,0)</f>
        <v>0</v>
      </c>
      <c r="BI580" s="205">
        <f>IF(N580="nulová",J580,0)</f>
        <v>0</v>
      </c>
      <c r="BJ580" s="24" t="s">
        <v>85</v>
      </c>
      <c r="BK580" s="205">
        <f>ROUND(I580*H580,2)</f>
        <v>12107</v>
      </c>
      <c r="BL580" s="24" t="s">
        <v>143</v>
      </c>
      <c r="BM580" s="24" t="s">
        <v>934</v>
      </c>
    </row>
    <row r="581" spans="2:65" s="1" customFormat="1" ht="40.5">
      <c r="B581" s="42"/>
      <c r="C581" s="64"/>
      <c r="D581" s="206" t="s">
        <v>585</v>
      </c>
      <c r="E581" s="64"/>
      <c r="F581" s="207" t="s">
        <v>935</v>
      </c>
      <c r="G581" s="64"/>
      <c r="H581" s="64"/>
      <c r="I581" s="165"/>
      <c r="J581" s="64"/>
      <c r="K581" s="64"/>
      <c r="L581" s="62"/>
      <c r="M581" s="208"/>
      <c r="N581" s="43"/>
      <c r="O581" s="43"/>
      <c r="P581" s="43"/>
      <c r="Q581" s="43"/>
      <c r="R581" s="43"/>
      <c r="S581" s="43"/>
      <c r="T581" s="79"/>
      <c r="AT581" s="24" t="s">
        <v>585</v>
      </c>
      <c r="AU581" s="24" t="s">
        <v>87</v>
      </c>
    </row>
    <row r="582" spans="2:65" s="1" customFormat="1" ht="25.5" customHeight="1">
      <c r="B582" s="42"/>
      <c r="C582" s="194" t="s">
        <v>936</v>
      </c>
      <c r="D582" s="194" t="s">
        <v>138</v>
      </c>
      <c r="E582" s="195" t="s">
        <v>937</v>
      </c>
      <c r="F582" s="196" t="s">
        <v>938</v>
      </c>
      <c r="G582" s="197" t="s">
        <v>157</v>
      </c>
      <c r="H582" s="198">
        <v>2</v>
      </c>
      <c r="I582" s="199">
        <v>52</v>
      </c>
      <c r="J582" s="200">
        <f>ROUND(I582*H582,2)</f>
        <v>104</v>
      </c>
      <c r="K582" s="196" t="s">
        <v>34</v>
      </c>
      <c r="L582" s="62"/>
      <c r="M582" s="201" t="s">
        <v>34</v>
      </c>
      <c r="N582" s="202" t="s">
        <v>48</v>
      </c>
      <c r="O582" s="43"/>
      <c r="P582" s="203">
        <f>O582*H582</f>
        <v>0</v>
      </c>
      <c r="Q582" s="203">
        <v>0</v>
      </c>
      <c r="R582" s="203">
        <f>Q582*H582</f>
        <v>0</v>
      </c>
      <c r="S582" s="203">
        <v>0</v>
      </c>
      <c r="T582" s="204">
        <f>S582*H582</f>
        <v>0</v>
      </c>
      <c r="AR582" s="24" t="s">
        <v>143</v>
      </c>
      <c r="AT582" s="24" t="s">
        <v>138</v>
      </c>
      <c r="AU582" s="24" t="s">
        <v>87</v>
      </c>
      <c r="AY582" s="24" t="s">
        <v>136</v>
      </c>
      <c r="BE582" s="205">
        <f>IF(N582="základní",J582,0)</f>
        <v>104</v>
      </c>
      <c r="BF582" s="205">
        <f>IF(N582="snížená",J582,0)</f>
        <v>0</v>
      </c>
      <c r="BG582" s="205">
        <f>IF(N582="zákl. přenesená",J582,0)</f>
        <v>0</v>
      </c>
      <c r="BH582" s="205">
        <f>IF(N582="sníž. přenesená",J582,0)</f>
        <v>0</v>
      </c>
      <c r="BI582" s="205">
        <f>IF(N582="nulová",J582,0)</f>
        <v>0</v>
      </c>
      <c r="BJ582" s="24" t="s">
        <v>85</v>
      </c>
      <c r="BK582" s="205">
        <f>ROUND(I582*H582,2)</f>
        <v>104</v>
      </c>
      <c r="BL582" s="24" t="s">
        <v>143</v>
      </c>
      <c r="BM582" s="24" t="s">
        <v>939</v>
      </c>
    </row>
    <row r="583" spans="2:65" s="11" customFormat="1">
      <c r="B583" s="209"/>
      <c r="C583" s="210"/>
      <c r="D583" s="206" t="s">
        <v>147</v>
      </c>
      <c r="E583" s="211" t="s">
        <v>34</v>
      </c>
      <c r="F583" s="212" t="s">
        <v>940</v>
      </c>
      <c r="G583" s="210"/>
      <c r="H583" s="213">
        <v>2</v>
      </c>
      <c r="I583" s="214"/>
      <c r="J583" s="210"/>
      <c r="K583" s="210"/>
      <c r="L583" s="215"/>
      <c r="M583" s="216"/>
      <c r="N583" s="217"/>
      <c r="O583" s="217"/>
      <c r="P583" s="217"/>
      <c r="Q583" s="217"/>
      <c r="R583" s="217"/>
      <c r="S583" s="217"/>
      <c r="T583" s="218"/>
      <c r="AT583" s="219" t="s">
        <v>147</v>
      </c>
      <c r="AU583" s="219" t="s">
        <v>87</v>
      </c>
      <c r="AV583" s="11" t="s">
        <v>87</v>
      </c>
      <c r="AW583" s="11" t="s">
        <v>40</v>
      </c>
      <c r="AX583" s="11" t="s">
        <v>77</v>
      </c>
      <c r="AY583" s="219" t="s">
        <v>136</v>
      </c>
    </row>
    <row r="584" spans="2:65" s="12" customFormat="1">
      <c r="B584" s="220"/>
      <c r="C584" s="221"/>
      <c r="D584" s="206" t="s">
        <v>147</v>
      </c>
      <c r="E584" s="222" t="s">
        <v>34</v>
      </c>
      <c r="F584" s="223" t="s">
        <v>149</v>
      </c>
      <c r="G584" s="221"/>
      <c r="H584" s="224">
        <v>2</v>
      </c>
      <c r="I584" s="225"/>
      <c r="J584" s="221"/>
      <c r="K584" s="221"/>
      <c r="L584" s="226"/>
      <c r="M584" s="227"/>
      <c r="N584" s="228"/>
      <c r="O584" s="228"/>
      <c r="P584" s="228"/>
      <c r="Q584" s="228"/>
      <c r="R584" s="228"/>
      <c r="S584" s="228"/>
      <c r="T584" s="229"/>
      <c r="AT584" s="230" t="s">
        <v>147</v>
      </c>
      <c r="AU584" s="230" t="s">
        <v>87</v>
      </c>
      <c r="AV584" s="12" t="s">
        <v>143</v>
      </c>
      <c r="AW584" s="12" t="s">
        <v>40</v>
      </c>
      <c r="AX584" s="12" t="s">
        <v>85</v>
      </c>
      <c r="AY584" s="230" t="s">
        <v>136</v>
      </c>
    </row>
    <row r="585" spans="2:65" s="1" customFormat="1" ht="25.5" customHeight="1">
      <c r="B585" s="42"/>
      <c r="C585" s="194" t="s">
        <v>941</v>
      </c>
      <c r="D585" s="194" t="s">
        <v>138</v>
      </c>
      <c r="E585" s="195" t="s">
        <v>942</v>
      </c>
      <c r="F585" s="196" t="s">
        <v>943</v>
      </c>
      <c r="G585" s="197" t="s">
        <v>203</v>
      </c>
      <c r="H585" s="198">
        <v>1.258</v>
      </c>
      <c r="I585" s="199">
        <v>2202.48</v>
      </c>
      <c r="J585" s="200">
        <f>ROUND(I585*H585,2)</f>
        <v>2770.72</v>
      </c>
      <c r="K585" s="196" t="s">
        <v>142</v>
      </c>
      <c r="L585" s="62"/>
      <c r="M585" s="201" t="s">
        <v>34</v>
      </c>
      <c r="N585" s="202" t="s">
        <v>48</v>
      </c>
      <c r="O585" s="43"/>
      <c r="P585" s="203">
        <f>O585*H585</f>
        <v>0</v>
      </c>
      <c r="Q585" s="203">
        <v>0</v>
      </c>
      <c r="R585" s="203">
        <f>Q585*H585</f>
        <v>0</v>
      </c>
      <c r="S585" s="203">
        <v>0</v>
      </c>
      <c r="T585" s="204">
        <f>S585*H585</f>
        <v>0</v>
      </c>
      <c r="AR585" s="24" t="s">
        <v>143</v>
      </c>
      <c r="AT585" s="24" t="s">
        <v>138</v>
      </c>
      <c r="AU585" s="24" t="s">
        <v>87</v>
      </c>
      <c r="AY585" s="24" t="s">
        <v>136</v>
      </c>
      <c r="BE585" s="205">
        <f>IF(N585="základní",J585,0)</f>
        <v>2770.72</v>
      </c>
      <c r="BF585" s="205">
        <f>IF(N585="snížená",J585,0)</f>
        <v>0</v>
      </c>
      <c r="BG585" s="205">
        <f>IF(N585="zákl. přenesená",J585,0)</f>
        <v>0</v>
      </c>
      <c r="BH585" s="205">
        <f>IF(N585="sníž. přenesená",J585,0)</f>
        <v>0</v>
      </c>
      <c r="BI585" s="205">
        <f>IF(N585="nulová",J585,0)</f>
        <v>0</v>
      </c>
      <c r="BJ585" s="24" t="s">
        <v>85</v>
      </c>
      <c r="BK585" s="205">
        <f>ROUND(I585*H585,2)</f>
        <v>2770.72</v>
      </c>
      <c r="BL585" s="24" t="s">
        <v>143</v>
      </c>
      <c r="BM585" s="24" t="s">
        <v>944</v>
      </c>
    </row>
    <row r="586" spans="2:65" s="1" customFormat="1" ht="40.5">
      <c r="B586" s="42"/>
      <c r="C586" s="64"/>
      <c r="D586" s="206" t="s">
        <v>145</v>
      </c>
      <c r="E586" s="64"/>
      <c r="F586" s="207" t="s">
        <v>945</v>
      </c>
      <c r="G586" s="64"/>
      <c r="H586" s="64"/>
      <c r="I586" s="165"/>
      <c r="J586" s="64"/>
      <c r="K586" s="64"/>
      <c r="L586" s="62"/>
      <c r="M586" s="208"/>
      <c r="N586" s="43"/>
      <c r="O586" s="43"/>
      <c r="P586" s="43"/>
      <c r="Q586" s="43"/>
      <c r="R586" s="43"/>
      <c r="S586" s="43"/>
      <c r="T586" s="79"/>
      <c r="AT586" s="24" t="s">
        <v>145</v>
      </c>
      <c r="AU586" s="24" t="s">
        <v>87</v>
      </c>
    </row>
    <row r="587" spans="2:65" s="11" customFormat="1">
      <c r="B587" s="209"/>
      <c r="C587" s="210"/>
      <c r="D587" s="206" t="s">
        <v>147</v>
      </c>
      <c r="E587" s="211" t="s">
        <v>34</v>
      </c>
      <c r="F587" s="212" t="s">
        <v>946</v>
      </c>
      <c r="G587" s="210"/>
      <c r="H587" s="213">
        <v>0.58499999999999996</v>
      </c>
      <c r="I587" s="214"/>
      <c r="J587" s="210"/>
      <c r="K587" s="210"/>
      <c r="L587" s="215"/>
      <c r="M587" s="216"/>
      <c r="N587" s="217"/>
      <c r="O587" s="217"/>
      <c r="P587" s="217"/>
      <c r="Q587" s="217"/>
      <c r="R587" s="217"/>
      <c r="S587" s="217"/>
      <c r="T587" s="218"/>
      <c r="AT587" s="219" t="s">
        <v>147</v>
      </c>
      <c r="AU587" s="219" t="s">
        <v>87</v>
      </c>
      <c r="AV587" s="11" t="s">
        <v>87</v>
      </c>
      <c r="AW587" s="11" t="s">
        <v>40</v>
      </c>
      <c r="AX587" s="11" t="s">
        <v>77</v>
      </c>
      <c r="AY587" s="219" t="s">
        <v>136</v>
      </c>
    </row>
    <row r="588" spans="2:65" s="13" customFormat="1">
      <c r="B588" s="231"/>
      <c r="C588" s="232"/>
      <c r="D588" s="206" t="s">
        <v>147</v>
      </c>
      <c r="E588" s="233" t="s">
        <v>34</v>
      </c>
      <c r="F588" s="234" t="s">
        <v>947</v>
      </c>
      <c r="G588" s="232"/>
      <c r="H588" s="233" t="s">
        <v>34</v>
      </c>
      <c r="I588" s="235"/>
      <c r="J588" s="232"/>
      <c r="K588" s="232"/>
      <c r="L588" s="236"/>
      <c r="M588" s="237"/>
      <c r="N588" s="238"/>
      <c r="O588" s="238"/>
      <c r="P588" s="238"/>
      <c r="Q588" s="238"/>
      <c r="R588" s="238"/>
      <c r="S588" s="238"/>
      <c r="T588" s="239"/>
      <c r="AT588" s="240" t="s">
        <v>147</v>
      </c>
      <c r="AU588" s="240" t="s">
        <v>87</v>
      </c>
      <c r="AV588" s="13" t="s">
        <v>85</v>
      </c>
      <c r="AW588" s="13" t="s">
        <v>40</v>
      </c>
      <c r="AX588" s="13" t="s">
        <v>77</v>
      </c>
      <c r="AY588" s="240" t="s">
        <v>136</v>
      </c>
    </row>
    <row r="589" spans="2:65" s="11" customFormat="1">
      <c r="B589" s="209"/>
      <c r="C589" s="210"/>
      <c r="D589" s="206" t="s">
        <v>147</v>
      </c>
      <c r="E589" s="211" t="s">
        <v>34</v>
      </c>
      <c r="F589" s="212" t="s">
        <v>948</v>
      </c>
      <c r="G589" s="210"/>
      <c r="H589" s="213">
        <v>0.39200000000000002</v>
      </c>
      <c r="I589" s="214"/>
      <c r="J589" s="210"/>
      <c r="K589" s="210"/>
      <c r="L589" s="215"/>
      <c r="M589" s="216"/>
      <c r="N589" s="217"/>
      <c r="O589" s="217"/>
      <c r="P589" s="217"/>
      <c r="Q589" s="217"/>
      <c r="R589" s="217"/>
      <c r="S589" s="217"/>
      <c r="T589" s="218"/>
      <c r="AT589" s="219" t="s">
        <v>147</v>
      </c>
      <c r="AU589" s="219" t="s">
        <v>87</v>
      </c>
      <c r="AV589" s="11" t="s">
        <v>87</v>
      </c>
      <c r="AW589" s="11" t="s">
        <v>40</v>
      </c>
      <c r="AX589" s="11" t="s">
        <v>77</v>
      </c>
      <c r="AY589" s="219" t="s">
        <v>136</v>
      </c>
    </row>
    <row r="590" spans="2:65" s="11" customFormat="1">
      <c r="B590" s="209"/>
      <c r="C590" s="210"/>
      <c r="D590" s="206" t="s">
        <v>147</v>
      </c>
      <c r="E590" s="211" t="s">
        <v>34</v>
      </c>
      <c r="F590" s="212" t="s">
        <v>949</v>
      </c>
      <c r="G590" s="210"/>
      <c r="H590" s="213">
        <v>0.28100000000000003</v>
      </c>
      <c r="I590" s="214"/>
      <c r="J590" s="210"/>
      <c r="K590" s="210"/>
      <c r="L590" s="215"/>
      <c r="M590" s="216"/>
      <c r="N590" s="217"/>
      <c r="O590" s="217"/>
      <c r="P590" s="217"/>
      <c r="Q590" s="217"/>
      <c r="R590" s="217"/>
      <c r="S590" s="217"/>
      <c r="T590" s="218"/>
      <c r="AT590" s="219" t="s">
        <v>147</v>
      </c>
      <c r="AU590" s="219" t="s">
        <v>87</v>
      </c>
      <c r="AV590" s="11" t="s">
        <v>87</v>
      </c>
      <c r="AW590" s="11" t="s">
        <v>40</v>
      </c>
      <c r="AX590" s="11" t="s">
        <v>77</v>
      </c>
      <c r="AY590" s="219" t="s">
        <v>136</v>
      </c>
    </row>
    <row r="591" spans="2:65" s="12" customFormat="1">
      <c r="B591" s="220"/>
      <c r="C591" s="221"/>
      <c r="D591" s="206" t="s">
        <v>147</v>
      </c>
      <c r="E591" s="222" t="s">
        <v>34</v>
      </c>
      <c r="F591" s="223" t="s">
        <v>149</v>
      </c>
      <c r="G591" s="221"/>
      <c r="H591" s="224">
        <v>1.258</v>
      </c>
      <c r="I591" s="225"/>
      <c r="J591" s="221"/>
      <c r="K591" s="221"/>
      <c r="L591" s="226"/>
      <c r="M591" s="227"/>
      <c r="N591" s="228"/>
      <c r="O591" s="228"/>
      <c r="P591" s="228"/>
      <c r="Q591" s="228"/>
      <c r="R591" s="228"/>
      <c r="S591" s="228"/>
      <c r="T591" s="229"/>
      <c r="AT591" s="230" t="s">
        <v>147</v>
      </c>
      <c r="AU591" s="230" t="s">
        <v>87</v>
      </c>
      <c r="AV591" s="12" t="s">
        <v>143</v>
      </c>
      <c r="AW591" s="12" t="s">
        <v>40</v>
      </c>
      <c r="AX591" s="12" t="s">
        <v>85</v>
      </c>
      <c r="AY591" s="230" t="s">
        <v>136</v>
      </c>
    </row>
    <row r="592" spans="2:65" s="1" customFormat="1" ht="16.5" customHeight="1">
      <c r="B592" s="42"/>
      <c r="C592" s="194" t="s">
        <v>950</v>
      </c>
      <c r="D592" s="194" t="s">
        <v>138</v>
      </c>
      <c r="E592" s="195" t="s">
        <v>951</v>
      </c>
      <c r="F592" s="196" t="s">
        <v>952</v>
      </c>
      <c r="G592" s="197" t="s">
        <v>141</v>
      </c>
      <c r="H592" s="198">
        <v>6.9320000000000004</v>
      </c>
      <c r="I592" s="199">
        <v>274</v>
      </c>
      <c r="J592" s="200">
        <f>ROUND(I592*H592,2)</f>
        <v>1899.37</v>
      </c>
      <c r="K592" s="196" t="s">
        <v>142</v>
      </c>
      <c r="L592" s="62"/>
      <c r="M592" s="201" t="s">
        <v>34</v>
      </c>
      <c r="N592" s="202" t="s">
        <v>48</v>
      </c>
      <c r="O592" s="43"/>
      <c r="P592" s="203">
        <f>O592*H592</f>
        <v>0</v>
      </c>
      <c r="Q592" s="203">
        <v>4.0200000000000001E-3</v>
      </c>
      <c r="R592" s="203">
        <f>Q592*H592</f>
        <v>2.7866640000000002E-2</v>
      </c>
      <c r="S592" s="203">
        <v>0</v>
      </c>
      <c r="T592" s="204">
        <f>S592*H592</f>
        <v>0</v>
      </c>
      <c r="AR592" s="24" t="s">
        <v>143</v>
      </c>
      <c r="AT592" s="24" t="s">
        <v>138</v>
      </c>
      <c r="AU592" s="24" t="s">
        <v>87</v>
      </c>
      <c r="AY592" s="24" t="s">
        <v>136</v>
      </c>
      <c r="BE592" s="205">
        <f>IF(N592="základní",J592,0)</f>
        <v>1899.37</v>
      </c>
      <c r="BF592" s="205">
        <f>IF(N592="snížená",J592,0)</f>
        <v>0</v>
      </c>
      <c r="BG592" s="205">
        <f>IF(N592="zákl. přenesená",J592,0)</f>
        <v>0</v>
      </c>
      <c r="BH592" s="205">
        <f>IF(N592="sníž. přenesená",J592,0)</f>
        <v>0</v>
      </c>
      <c r="BI592" s="205">
        <f>IF(N592="nulová",J592,0)</f>
        <v>0</v>
      </c>
      <c r="BJ592" s="24" t="s">
        <v>85</v>
      </c>
      <c r="BK592" s="205">
        <f>ROUND(I592*H592,2)</f>
        <v>1899.37</v>
      </c>
      <c r="BL592" s="24" t="s">
        <v>143</v>
      </c>
      <c r="BM592" s="24" t="s">
        <v>953</v>
      </c>
    </row>
    <row r="593" spans="2:65" s="11" customFormat="1">
      <c r="B593" s="209"/>
      <c r="C593" s="210"/>
      <c r="D593" s="206" t="s">
        <v>147</v>
      </c>
      <c r="E593" s="211" t="s">
        <v>34</v>
      </c>
      <c r="F593" s="212" t="s">
        <v>954</v>
      </c>
      <c r="G593" s="210"/>
      <c r="H593" s="213">
        <v>3.75</v>
      </c>
      <c r="I593" s="214"/>
      <c r="J593" s="210"/>
      <c r="K593" s="210"/>
      <c r="L593" s="215"/>
      <c r="M593" s="216"/>
      <c r="N593" s="217"/>
      <c r="O593" s="217"/>
      <c r="P593" s="217"/>
      <c r="Q593" s="217"/>
      <c r="R593" s="217"/>
      <c r="S593" s="217"/>
      <c r="T593" s="218"/>
      <c r="AT593" s="219" t="s">
        <v>147</v>
      </c>
      <c r="AU593" s="219" t="s">
        <v>87</v>
      </c>
      <c r="AV593" s="11" t="s">
        <v>87</v>
      </c>
      <c r="AW593" s="11" t="s">
        <v>40</v>
      </c>
      <c r="AX593" s="11" t="s">
        <v>77</v>
      </c>
      <c r="AY593" s="219" t="s">
        <v>136</v>
      </c>
    </row>
    <row r="594" spans="2:65" s="13" customFormat="1">
      <c r="B594" s="231"/>
      <c r="C594" s="232"/>
      <c r="D594" s="206" t="s">
        <v>147</v>
      </c>
      <c r="E594" s="233" t="s">
        <v>34</v>
      </c>
      <c r="F594" s="234" t="s">
        <v>947</v>
      </c>
      <c r="G594" s="232"/>
      <c r="H594" s="233" t="s">
        <v>34</v>
      </c>
      <c r="I594" s="235"/>
      <c r="J594" s="232"/>
      <c r="K594" s="232"/>
      <c r="L594" s="236"/>
      <c r="M594" s="237"/>
      <c r="N594" s="238"/>
      <c r="O594" s="238"/>
      <c r="P594" s="238"/>
      <c r="Q594" s="238"/>
      <c r="R594" s="238"/>
      <c r="S594" s="238"/>
      <c r="T594" s="239"/>
      <c r="AT594" s="240" t="s">
        <v>147</v>
      </c>
      <c r="AU594" s="240" t="s">
        <v>87</v>
      </c>
      <c r="AV594" s="13" t="s">
        <v>85</v>
      </c>
      <c r="AW594" s="13" t="s">
        <v>40</v>
      </c>
      <c r="AX594" s="13" t="s">
        <v>77</v>
      </c>
      <c r="AY594" s="240" t="s">
        <v>136</v>
      </c>
    </row>
    <row r="595" spans="2:65" s="11" customFormat="1">
      <c r="B595" s="209"/>
      <c r="C595" s="210"/>
      <c r="D595" s="206" t="s">
        <v>147</v>
      </c>
      <c r="E595" s="211" t="s">
        <v>34</v>
      </c>
      <c r="F595" s="212" t="s">
        <v>955</v>
      </c>
      <c r="G595" s="210"/>
      <c r="H595" s="213">
        <v>1.706</v>
      </c>
      <c r="I595" s="214"/>
      <c r="J595" s="210"/>
      <c r="K595" s="210"/>
      <c r="L595" s="215"/>
      <c r="M595" s="216"/>
      <c r="N595" s="217"/>
      <c r="O595" s="217"/>
      <c r="P595" s="217"/>
      <c r="Q595" s="217"/>
      <c r="R595" s="217"/>
      <c r="S595" s="217"/>
      <c r="T595" s="218"/>
      <c r="AT595" s="219" t="s">
        <v>147</v>
      </c>
      <c r="AU595" s="219" t="s">
        <v>87</v>
      </c>
      <c r="AV595" s="11" t="s">
        <v>87</v>
      </c>
      <c r="AW595" s="11" t="s">
        <v>40</v>
      </c>
      <c r="AX595" s="11" t="s">
        <v>77</v>
      </c>
      <c r="AY595" s="219" t="s">
        <v>136</v>
      </c>
    </row>
    <row r="596" spans="2:65" s="11" customFormat="1">
      <c r="B596" s="209"/>
      <c r="C596" s="210"/>
      <c r="D596" s="206" t="s">
        <v>147</v>
      </c>
      <c r="E596" s="211" t="s">
        <v>34</v>
      </c>
      <c r="F596" s="212" t="s">
        <v>956</v>
      </c>
      <c r="G596" s="210"/>
      <c r="H596" s="213">
        <v>1.476</v>
      </c>
      <c r="I596" s="214"/>
      <c r="J596" s="210"/>
      <c r="K596" s="210"/>
      <c r="L596" s="215"/>
      <c r="M596" s="216"/>
      <c r="N596" s="217"/>
      <c r="O596" s="217"/>
      <c r="P596" s="217"/>
      <c r="Q596" s="217"/>
      <c r="R596" s="217"/>
      <c r="S596" s="217"/>
      <c r="T596" s="218"/>
      <c r="AT596" s="219" t="s">
        <v>147</v>
      </c>
      <c r="AU596" s="219" t="s">
        <v>87</v>
      </c>
      <c r="AV596" s="11" t="s">
        <v>87</v>
      </c>
      <c r="AW596" s="11" t="s">
        <v>40</v>
      </c>
      <c r="AX596" s="11" t="s">
        <v>77</v>
      </c>
      <c r="AY596" s="219" t="s">
        <v>136</v>
      </c>
    </row>
    <row r="597" spans="2:65" s="12" customFormat="1">
      <c r="B597" s="220"/>
      <c r="C597" s="221"/>
      <c r="D597" s="206" t="s">
        <v>147</v>
      </c>
      <c r="E597" s="222" t="s">
        <v>34</v>
      </c>
      <c r="F597" s="223" t="s">
        <v>149</v>
      </c>
      <c r="G597" s="221"/>
      <c r="H597" s="224">
        <v>6.9320000000000004</v>
      </c>
      <c r="I597" s="225"/>
      <c r="J597" s="221"/>
      <c r="K597" s="221"/>
      <c r="L597" s="226"/>
      <c r="M597" s="227"/>
      <c r="N597" s="228"/>
      <c r="O597" s="228"/>
      <c r="P597" s="228"/>
      <c r="Q597" s="228"/>
      <c r="R597" s="228"/>
      <c r="S597" s="228"/>
      <c r="T597" s="229"/>
      <c r="AT597" s="230" t="s">
        <v>147</v>
      </c>
      <c r="AU597" s="230" t="s">
        <v>87</v>
      </c>
      <c r="AV597" s="12" t="s">
        <v>143</v>
      </c>
      <c r="AW597" s="12" t="s">
        <v>40</v>
      </c>
      <c r="AX597" s="12" t="s">
        <v>85</v>
      </c>
      <c r="AY597" s="230" t="s">
        <v>136</v>
      </c>
    </row>
    <row r="598" spans="2:65" s="1" customFormat="1" ht="16.5" customHeight="1">
      <c r="B598" s="42"/>
      <c r="C598" s="194" t="s">
        <v>957</v>
      </c>
      <c r="D598" s="194" t="s">
        <v>138</v>
      </c>
      <c r="E598" s="195" t="s">
        <v>958</v>
      </c>
      <c r="F598" s="196" t="s">
        <v>959</v>
      </c>
      <c r="G598" s="197" t="s">
        <v>191</v>
      </c>
      <c r="H598" s="198">
        <v>80</v>
      </c>
      <c r="I598" s="199">
        <v>8</v>
      </c>
      <c r="J598" s="200">
        <f>ROUND(I598*H598,2)</f>
        <v>640</v>
      </c>
      <c r="K598" s="196" t="s">
        <v>142</v>
      </c>
      <c r="L598" s="62"/>
      <c r="M598" s="201" t="s">
        <v>34</v>
      </c>
      <c r="N598" s="202" t="s">
        <v>48</v>
      </c>
      <c r="O598" s="43"/>
      <c r="P598" s="203">
        <f>O598*H598</f>
        <v>0</v>
      </c>
      <c r="Q598" s="203">
        <v>6.0000000000000002E-5</v>
      </c>
      <c r="R598" s="203">
        <f>Q598*H598</f>
        <v>4.8000000000000004E-3</v>
      </c>
      <c r="S598" s="203">
        <v>0</v>
      </c>
      <c r="T598" s="204">
        <f>S598*H598</f>
        <v>0</v>
      </c>
      <c r="AR598" s="24" t="s">
        <v>143</v>
      </c>
      <c r="AT598" s="24" t="s">
        <v>138</v>
      </c>
      <c r="AU598" s="24" t="s">
        <v>87</v>
      </c>
      <c r="AY598" s="24" t="s">
        <v>136</v>
      </c>
      <c r="BE598" s="205">
        <f>IF(N598="základní",J598,0)</f>
        <v>640</v>
      </c>
      <c r="BF598" s="205">
        <f>IF(N598="snížená",J598,0)</f>
        <v>0</v>
      </c>
      <c r="BG598" s="205">
        <f>IF(N598="zákl. přenesená",J598,0)</f>
        <v>0</v>
      </c>
      <c r="BH598" s="205">
        <f>IF(N598="sníž. přenesená",J598,0)</f>
        <v>0</v>
      </c>
      <c r="BI598" s="205">
        <f>IF(N598="nulová",J598,0)</f>
        <v>0</v>
      </c>
      <c r="BJ598" s="24" t="s">
        <v>85</v>
      </c>
      <c r="BK598" s="205">
        <f>ROUND(I598*H598,2)</f>
        <v>640</v>
      </c>
      <c r="BL598" s="24" t="s">
        <v>143</v>
      </c>
      <c r="BM598" s="24" t="s">
        <v>960</v>
      </c>
    </row>
    <row r="599" spans="2:65" s="10" customFormat="1" ht="29.85" customHeight="1">
      <c r="B599" s="178"/>
      <c r="C599" s="179"/>
      <c r="D599" s="180" t="s">
        <v>76</v>
      </c>
      <c r="E599" s="192" t="s">
        <v>188</v>
      </c>
      <c r="F599" s="192" t="s">
        <v>961</v>
      </c>
      <c r="G599" s="179"/>
      <c r="H599" s="179"/>
      <c r="I599" s="182"/>
      <c r="J599" s="193">
        <f>BK599</f>
        <v>113172.07</v>
      </c>
      <c r="K599" s="179"/>
      <c r="L599" s="184"/>
      <c r="M599" s="185"/>
      <c r="N599" s="186"/>
      <c r="O599" s="186"/>
      <c r="P599" s="187">
        <f>SUM(P600:P652)</f>
        <v>0</v>
      </c>
      <c r="Q599" s="186"/>
      <c r="R599" s="187">
        <f>SUM(R600:R652)</f>
        <v>40.138121387999995</v>
      </c>
      <c r="S599" s="186"/>
      <c r="T599" s="188">
        <f>SUM(T600:T652)</f>
        <v>1.0100000000000001E-2</v>
      </c>
      <c r="AR599" s="189" t="s">
        <v>85</v>
      </c>
      <c r="AT599" s="190" t="s">
        <v>76</v>
      </c>
      <c r="AU599" s="190" t="s">
        <v>85</v>
      </c>
      <c r="AY599" s="189" t="s">
        <v>136</v>
      </c>
      <c r="BK599" s="191">
        <f>SUM(BK600:BK652)</f>
        <v>113172.07</v>
      </c>
    </row>
    <row r="600" spans="2:65" s="1" customFormat="1" ht="16.5" customHeight="1">
      <c r="B600" s="42"/>
      <c r="C600" s="194" t="s">
        <v>962</v>
      </c>
      <c r="D600" s="194" t="s">
        <v>138</v>
      </c>
      <c r="E600" s="195" t="s">
        <v>963</v>
      </c>
      <c r="F600" s="196" t="s">
        <v>964</v>
      </c>
      <c r="G600" s="197" t="s">
        <v>191</v>
      </c>
      <c r="H600" s="198">
        <v>320.60000000000002</v>
      </c>
      <c r="I600" s="199">
        <v>53.1</v>
      </c>
      <c r="J600" s="200">
        <f>ROUND(I600*H600,2)</f>
        <v>17023.86</v>
      </c>
      <c r="K600" s="196" t="s">
        <v>34</v>
      </c>
      <c r="L600" s="62"/>
      <c r="M600" s="201" t="s">
        <v>34</v>
      </c>
      <c r="N600" s="202" t="s">
        <v>48</v>
      </c>
      <c r="O600" s="43"/>
      <c r="P600" s="203">
        <f>O600*H600</f>
        <v>0</v>
      </c>
      <c r="Q600" s="203">
        <v>6.9999999999999994E-5</v>
      </c>
      <c r="R600" s="203">
        <f>Q600*H600</f>
        <v>2.2442E-2</v>
      </c>
      <c r="S600" s="203">
        <v>0</v>
      </c>
      <c r="T600" s="204">
        <f>S600*H600</f>
        <v>0</v>
      </c>
      <c r="AR600" s="24" t="s">
        <v>143</v>
      </c>
      <c r="AT600" s="24" t="s">
        <v>138</v>
      </c>
      <c r="AU600" s="24" t="s">
        <v>87</v>
      </c>
      <c r="AY600" s="24" t="s">
        <v>136</v>
      </c>
      <c r="BE600" s="205">
        <f>IF(N600="základní",J600,0)</f>
        <v>17023.86</v>
      </c>
      <c r="BF600" s="205">
        <f>IF(N600="snížená",J600,0)</f>
        <v>0</v>
      </c>
      <c r="BG600" s="205">
        <f>IF(N600="zákl. přenesená",J600,0)</f>
        <v>0</v>
      </c>
      <c r="BH600" s="205">
        <f>IF(N600="sníž. přenesená",J600,0)</f>
        <v>0</v>
      </c>
      <c r="BI600" s="205">
        <f>IF(N600="nulová",J600,0)</f>
        <v>0</v>
      </c>
      <c r="BJ600" s="24" t="s">
        <v>85</v>
      </c>
      <c r="BK600" s="205">
        <f>ROUND(I600*H600,2)</f>
        <v>17023.86</v>
      </c>
      <c r="BL600" s="24" t="s">
        <v>143</v>
      </c>
      <c r="BM600" s="24" t="s">
        <v>965</v>
      </c>
    </row>
    <row r="601" spans="2:65" s="11" customFormat="1">
      <c r="B601" s="209"/>
      <c r="C601" s="210"/>
      <c r="D601" s="206" t="s">
        <v>147</v>
      </c>
      <c r="E601" s="211" t="s">
        <v>34</v>
      </c>
      <c r="F601" s="212" t="s">
        <v>966</v>
      </c>
      <c r="G601" s="210"/>
      <c r="H601" s="213">
        <v>72.2</v>
      </c>
      <c r="I601" s="214"/>
      <c r="J601" s="210"/>
      <c r="K601" s="210"/>
      <c r="L601" s="215"/>
      <c r="M601" s="216"/>
      <c r="N601" s="217"/>
      <c r="O601" s="217"/>
      <c r="P601" s="217"/>
      <c r="Q601" s="217"/>
      <c r="R601" s="217"/>
      <c r="S601" s="217"/>
      <c r="T601" s="218"/>
      <c r="AT601" s="219" t="s">
        <v>147</v>
      </c>
      <c r="AU601" s="219" t="s">
        <v>87</v>
      </c>
      <c r="AV601" s="11" t="s">
        <v>87</v>
      </c>
      <c r="AW601" s="11" t="s">
        <v>40</v>
      </c>
      <c r="AX601" s="11" t="s">
        <v>77</v>
      </c>
      <c r="AY601" s="219" t="s">
        <v>136</v>
      </c>
    </row>
    <row r="602" spans="2:65" s="11" customFormat="1">
      <c r="B602" s="209"/>
      <c r="C602" s="210"/>
      <c r="D602" s="206" t="s">
        <v>147</v>
      </c>
      <c r="E602" s="211" t="s">
        <v>34</v>
      </c>
      <c r="F602" s="212" t="s">
        <v>967</v>
      </c>
      <c r="G602" s="210"/>
      <c r="H602" s="213">
        <v>33.4</v>
      </c>
      <c r="I602" s="214"/>
      <c r="J602" s="210"/>
      <c r="K602" s="210"/>
      <c r="L602" s="215"/>
      <c r="M602" s="216"/>
      <c r="N602" s="217"/>
      <c r="O602" s="217"/>
      <c r="P602" s="217"/>
      <c r="Q602" s="217"/>
      <c r="R602" s="217"/>
      <c r="S602" s="217"/>
      <c r="T602" s="218"/>
      <c r="AT602" s="219" t="s">
        <v>147</v>
      </c>
      <c r="AU602" s="219" t="s">
        <v>87</v>
      </c>
      <c r="AV602" s="11" t="s">
        <v>87</v>
      </c>
      <c r="AW602" s="11" t="s">
        <v>40</v>
      </c>
      <c r="AX602" s="11" t="s">
        <v>77</v>
      </c>
      <c r="AY602" s="219" t="s">
        <v>136</v>
      </c>
    </row>
    <row r="603" spans="2:65" s="11" customFormat="1">
      <c r="B603" s="209"/>
      <c r="C603" s="210"/>
      <c r="D603" s="206" t="s">
        <v>147</v>
      </c>
      <c r="E603" s="211" t="s">
        <v>34</v>
      </c>
      <c r="F603" s="212" t="s">
        <v>968</v>
      </c>
      <c r="G603" s="210"/>
      <c r="H603" s="213">
        <v>146</v>
      </c>
      <c r="I603" s="214"/>
      <c r="J603" s="210"/>
      <c r="K603" s="210"/>
      <c r="L603" s="215"/>
      <c r="M603" s="216"/>
      <c r="N603" s="217"/>
      <c r="O603" s="217"/>
      <c r="P603" s="217"/>
      <c r="Q603" s="217"/>
      <c r="R603" s="217"/>
      <c r="S603" s="217"/>
      <c r="T603" s="218"/>
      <c r="AT603" s="219" t="s">
        <v>147</v>
      </c>
      <c r="AU603" s="219" t="s">
        <v>87</v>
      </c>
      <c r="AV603" s="11" t="s">
        <v>87</v>
      </c>
      <c r="AW603" s="11" t="s">
        <v>40</v>
      </c>
      <c r="AX603" s="11" t="s">
        <v>77</v>
      </c>
      <c r="AY603" s="219" t="s">
        <v>136</v>
      </c>
    </row>
    <row r="604" spans="2:65" s="11" customFormat="1">
      <c r="B604" s="209"/>
      <c r="C604" s="210"/>
      <c r="D604" s="206" t="s">
        <v>147</v>
      </c>
      <c r="E604" s="211" t="s">
        <v>34</v>
      </c>
      <c r="F604" s="212" t="s">
        <v>969</v>
      </c>
      <c r="G604" s="210"/>
      <c r="H604" s="213">
        <v>69</v>
      </c>
      <c r="I604" s="214"/>
      <c r="J604" s="210"/>
      <c r="K604" s="210"/>
      <c r="L604" s="215"/>
      <c r="M604" s="216"/>
      <c r="N604" s="217"/>
      <c r="O604" s="217"/>
      <c r="P604" s="217"/>
      <c r="Q604" s="217"/>
      <c r="R604" s="217"/>
      <c r="S604" s="217"/>
      <c r="T604" s="218"/>
      <c r="AT604" s="219" t="s">
        <v>147</v>
      </c>
      <c r="AU604" s="219" t="s">
        <v>87</v>
      </c>
      <c r="AV604" s="11" t="s">
        <v>87</v>
      </c>
      <c r="AW604" s="11" t="s">
        <v>40</v>
      </c>
      <c r="AX604" s="11" t="s">
        <v>77</v>
      </c>
      <c r="AY604" s="219" t="s">
        <v>136</v>
      </c>
    </row>
    <row r="605" spans="2:65" s="13" customFormat="1">
      <c r="B605" s="231"/>
      <c r="C605" s="232"/>
      <c r="D605" s="206" t="s">
        <v>147</v>
      </c>
      <c r="E605" s="233" t="s">
        <v>34</v>
      </c>
      <c r="F605" s="234" t="s">
        <v>970</v>
      </c>
      <c r="G605" s="232"/>
      <c r="H605" s="233" t="s">
        <v>34</v>
      </c>
      <c r="I605" s="235"/>
      <c r="J605" s="232"/>
      <c r="K605" s="232"/>
      <c r="L605" s="236"/>
      <c r="M605" s="237"/>
      <c r="N605" s="238"/>
      <c r="O605" s="238"/>
      <c r="P605" s="238"/>
      <c r="Q605" s="238"/>
      <c r="R605" s="238"/>
      <c r="S605" s="238"/>
      <c r="T605" s="239"/>
      <c r="AT605" s="240" t="s">
        <v>147</v>
      </c>
      <c r="AU605" s="240" t="s">
        <v>87</v>
      </c>
      <c r="AV605" s="13" t="s">
        <v>85</v>
      </c>
      <c r="AW605" s="13" t="s">
        <v>40</v>
      </c>
      <c r="AX605" s="13" t="s">
        <v>77</v>
      </c>
      <c r="AY605" s="240" t="s">
        <v>136</v>
      </c>
    </row>
    <row r="606" spans="2:65" s="12" customFormat="1">
      <c r="B606" s="220"/>
      <c r="C606" s="221"/>
      <c r="D606" s="206" t="s">
        <v>147</v>
      </c>
      <c r="E606" s="222" t="s">
        <v>34</v>
      </c>
      <c r="F606" s="223" t="s">
        <v>149</v>
      </c>
      <c r="G606" s="221"/>
      <c r="H606" s="224">
        <v>320.60000000000002</v>
      </c>
      <c r="I606" s="225"/>
      <c r="J606" s="221"/>
      <c r="K606" s="221"/>
      <c r="L606" s="226"/>
      <c r="M606" s="227"/>
      <c r="N606" s="228"/>
      <c r="O606" s="228"/>
      <c r="P606" s="228"/>
      <c r="Q606" s="228"/>
      <c r="R606" s="228"/>
      <c r="S606" s="228"/>
      <c r="T606" s="229"/>
      <c r="AT606" s="230" t="s">
        <v>147</v>
      </c>
      <c r="AU606" s="230" t="s">
        <v>87</v>
      </c>
      <c r="AV606" s="12" t="s">
        <v>143</v>
      </c>
      <c r="AW606" s="12" t="s">
        <v>40</v>
      </c>
      <c r="AX606" s="12" t="s">
        <v>85</v>
      </c>
      <c r="AY606" s="230" t="s">
        <v>136</v>
      </c>
    </row>
    <row r="607" spans="2:65" s="1" customFormat="1" ht="38.25" customHeight="1">
      <c r="B607" s="42"/>
      <c r="C607" s="194" t="s">
        <v>971</v>
      </c>
      <c r="D607" s="194" t="s">
        <v>138</v>
      </c>
      <c r="E607" s="195" t="s">
        <v>972</v>
      </c>
      <c r="F607" s="196" t="s">
        <v>973</v>
      </c>
      <c r="G607" s="197" t="s">
        <v>191</v>
      </c>
      <c r="H607" s="198">
        <v>112.51</v>
      </c>
      <c r="I607" s="199">
        <v>170</v>
      </c>
      <c r="J607" s="200">
        <f>ROUND(I607*H607,2)</f>
        <v>19126.7</v>
      </c>
      <c r="K607" s="196" t="s">
        <v>142</v>
      </c>
      <c r="L607" s="62"/>
      <c r="M607" s="201" t="s">
        <v>34</v>
      </c>
      <c r="N607" s="202" t="s">
        <v>48</v>
      </c>
      <c r="O607" s="43"/>
      <c r="P607" s="203">
        <f>O607*H607</f>
        <v>0</v>
      </c>
      <c r="Q607" s="203">
        <v>0.12949959999999999</v>
      </c>
      <c r="R607" s="203">
        <f>Q607*H607</f>
        <v>14.569999996</v>
      </c>
      <c r="S607" s="203">
        <v>0</v>
      </c>
      <c r="T607" s="204">
        <f>S607*H607</f>
        <v>0</v>
      </c>
      <c r="AR607" s="24" t="s">
        <v>143</v>
      </c>
      <c r="AT607" s="24" t="s">
        <v>138</v>
      </c>
      <c r="AU607" s="24" t="s">
        <v>87</v>
      </c>
      <c r="AY607" s="24" t="s">
        <v>136</v>
      </c>
      <c r="BE607" s="205">
        <f>IF(N607="základní",J607,0)</f>
        <v>19126.7</v>
      </c>
      <c r="BF607" s="205">
        <f>IF(N607="snížená",J607,0)</f>
        <v>0</v>
      </c>
      <c r="BG607" s="205">
        <f>IF(N607="zákl. přenesená",J607,0)</f>
        <v>0</v>
      </c>
      <c r="BH607" s="205">
        <f>IF(N607="sníž. přenesená",J607,0)</f>
        <v>0</v>
      </c>
      <c r="BI607" s="205">
        <f>IF(N607="nulová",J607,0)</f>
        <v>0</v>
      </c>
      <c r="BJ607" s="24" t="s">
        <v>85</v>
      </c>
      <c r="BK607" s="205">
        <f>ROUND(I607*H607,2)</f>
        <v>19126.7</v>
      </c>
      <c r="BL607" s="24" t="s">
        <v>143</v>
      </c>
      <c r="BM607" s="24" t="s">
        <v>974</v>
      </c>
    </row>
    <row r="608" spans="2:65" s="1" customFormat="1" ht="94.5">
      <c r="B608" s="42"/>
      <c r="C608" s="64"/>
      <c r="D608" s="206" t="s">
        <v>145</v>
      </c>
      <c r="E608" s="64"/>
      <c r="F608" s="207" t="s">
        <v>975</v>
      </c>
      <c r="G608" s="64"/>
      <c r="H608" s="64"/>
      <c r="I608" s="165"/>
      <c r="J608" s="64"/>
      <c r="K608" s="64"/>
      <c r="L608" s="62"/>
      <c r="M608" s="208"/>
      <c r="N608" s="43"/>
      <c r="O608" s="43"/>
      <c r="P608" s="43"/>
      <c r="Q608" s="43"/>
      <c r="R608" s="43"/>
      <c r="S608" s="43"/>
      <c r="T608" s="79"/>
      <c r="AT608" s="24" t="s">
        <v>145</v>
      </c>
      <c r="AU608" s="24" t="s">
        <v>87</v>
      </c>
    </row>
    <row r="609" spans="2:65" s="11" customFormat="1">
      <c r="B609" s="209"/>
      <c r="C609" s="210"/>
      <c r="D609" s="206" t="s">
        <v>147</v>
      </c>
      <c r="E609" s="211" t="s">
        <v>34</v>
      </c>
      <c r="F609" s="212" t="s">
        <v>976</v>
      </c>
      <c r="G609" s="210"/>
      <c r="H609" s="213">
        <v>99.91</v>
      </c>
      <c r="I609" s="214"/>
      <c r="J609" s="210"/>
      <c r="K609" s="210"/>
      <c r="L609" s="215"/>
      <c r="M609" s="216"/>
      <c r="N609" s="217"/>
      <c r="O609" s="217"/>
      <c r="P609" s="217"/>
      <c r="Q609" s="217"/>
      <c r="R609" s="217"/>
      <c r="S609" s="217"/>
      <c r="T609" s="218"/>
      <c r="AT609" s="219" t="s">
        <v>147</v>
      </c>
      <c r="AU609" s="219" t="s">
        <v>87</v>
      </c>
      <c r="AV609" s="11" t="s">
        <v>87</v>
      </c>
      <c r="AW609" s="11" t="s">
        <v>40</v>
      </c>
      <c r="AX609" s="11" t="s">
        <v>77</v>
      </c>
      <c r="AY609" s="219" t="s">
        <v>136</v>
      </c>
    </row>
    <row r="610" spans="2:65" s="11" customFormat="1">
      <c r="B610" s="209"/>
      <c r="C610" s="210"/>
      <c r="D610" s="206" t="s">
        <v>147</v>
      </c>
      <c r="E610" s="211" t="s">
        <v>34</v>
      </c>
      <c r="F610" s="212" t="s">
        <v>977</v>
      </c>
      <c r="G610" s="210"/>
      <c r="H610" s="213">
        <v>6</v>
      </c>
      <c r="I610" s="214"/>
      <c r="J610" s="210"/>
      <c r="K610" s="210"/>
      <c r="L610" s="215"/>
      <c r="M610" s="216"/>
      <c r="N610" s="217"/>
      <c r="O610" s="217"/>
      <c r="P610" s="217"/>
      <c r="Q610" s="217"/>
      <c r="R610" s="217"/>
      <c r="S610" s="217"/>
      <c r="T610" s="218"/>
      <c r="AT610" s="219" t="s">
        <v>147</v>
      </c>
      <c r="AU610" s="219" t="s">
        <v>87</v>
      </c>
      <c r="AV610" s="11" t="s">
        <v>87</v>
      </c>
      <c r="AW610" s="11" t="s">
        <v>40</v>
      </c>
      <c r="AX610" s="11" t="s">
        <v>77</v>
      </c>
      <c r="AY610" s="219" t="s">
        <v>136</v>
      </c>
    </row>
    <row r="611" spans="2:65" s="11" customFormat="1">
      <c r="B611" s="209"/>
      <c r="C611" s="210"/>
      <c r="D611" s="206" t="s">
        <v>147</v>
      </c>
      <c r="E611" s="211" t="s">
        <v>34</v>
      </c>
      <c r="F611" s="212" t="s">
        <v>978</v>
      </c>
      <c r="G611" s="210"/>
      <c r="H611" s="213">
        <v>3.55</v>
      </c>
      <c r="I611" s="214"/>
      <c r="J611" s="210"/>
      <c r="K611" s="210"/>
      <c r="L611" s="215"/>
      <c r="M611" s="216"/>
      <c r="N611" s="217"/>
      <c r="O611" s="217"/>
      <c r="P611" s="217"/>
      <c r="Q611" s="217"/>
      <c r="R611" s="217"/>
      <c r="S611" s="217"/>
      <c r="T611" s="218"/>
      <c r="AT611" s="219" t="s">
        <v>147</v>
      </c>
      <c r="AU611" s="219" t="s">
        <v>87</v>
      </c>
      <c r="AV611" s="11" t="s">
        <v>87</v>
      </c>
      <c r="AW611" s="11" t="s">
        <v>40</v>
      </c>
      <c r="AX611" s="11" t="s">
        <v>77</v>
      </c>
      <c r="AY611" s="219" t="s">
        <v>136</v>
      </c>
    </row>
    <row r="612" spans="2:65" s="11" customFormat="1">
      <c r="B612" s="209"/>
      <c r="C612" s="210"/>
      <c r="D612" s="206" t="s">
        <v>147</v>
      </c>
      <c r="E612" s="211" t="s">
        <v>34</v>
      </c>
      <c r="F612" s="212" t="s">
        <v>979</v>
      </c>
      <c r="G612" s="210"/>
      <c r="H612" s="213">
        <v>3.05</v>
      </c>
      <c r="I612" s="214"/>
      <c r="J612" s="210"/>
      <c r="K612" s="210"/>
      <c r="L612" s="215"/>
      <c r="M612" s="216"/>
      <c r="N612" s="217"/>
      <c r="O612" s="217"/>
      <c r="P612" s="217"/>
      <c r="Q612" s="217"/>
      <c r="R612" s="217"/>
      <c r="S612" s="217"/>
      <c r="T612" s="218"/>
      <c r="AT612" s="219" t="s">
        <v>147</v>
      </c>
      <c r="AU612" s="219" t="s">
        <v>87</v>
      </c>
      <c r="AV612" s="11" t="s">
        <v>87</v>
      </c>
      <c r="AW612" s="11" t="s">
        <v>40</v>
      </c>
      <c r="AX612" s="11" t="s">
        <v>77</v>
      </c>
      <c r="AY612" s="219" t="s">
        <v>136</v>
      </c>
    </row>
    <row r="613" spans="2:65" s="12" customFormat="1">
      <c r="B613" s="220"/>
      <c r="C613" s="221"/>
      <c r="D613" s="206" t="s">
        <v>147</v>
      </c>
      <c r="E613" s="222" t="s">
        <v>34</v>
      </c>
      <c r="F613" s="223" t="s">
        <v>149</v>
      </c>
      <c r="G613" s="221"/>
      <c r="H613" s="224">
        <v>112.51</v>
      </c>
      <c r="I613" s="225"/>
      <c r="J613" s="221"/>
      <c r="K613" s="221"/>
      <c r="L613" s="226"/>
      <c r="M613" s="227"/>
      <c r="N613" s="228"/>
      <c r="O613" s="228"/>
      <c r="P613" s="228"/>
      <c r="Q613" s="228"/>
      <c r="R613" s="228"/>
      <c r="S613" s="228"/>
      <c r="T613" s="229"/>
      <c r="AT613" s="230" t="s">
        <v>147</v>
      </c>
      <c r="AU613" s="230" t="s">
        <v>87</v>
      </c>
      <c r="AV613" s="12" t="s">
        <v>143</v>
      </c>
      <c r="AW613" s="12" t="s">
        <v>40</v>
      </c>
      <c r="AX613" s="12" t="s">
        <v>85</v>
      </c>
      <c r="AY613" s="230" t="s">
        <v>136</v>
      </c>
    </row>
    <row r="614" spans="2:65" s="1" customFormat="1" ht="16.5" customHeight="1">
      <c r="B614" s="42"/>
      <c r="C614" s="241" t="s">
        <v>980</v>
      </c>
      <c r="D614" s="241" t="s">
        <v>271</v>
      </c>
      <c r="E614" s="242" t="s">
        <v>981</v>
      </c>
      <c r="F614" s="243" t="s">
        <v>982</v>
      </c>
      <c r="G614" s="244" t="s">
        <v>191</v>
      </c>
      <c r="H614" s="245">
        <v>214</v>
      </c>
      <c r="I614" s="246">
        <v>68</v>
      </c>
      <c r="J614" s="247">
        <f>ROUND(I614*H614,2)</f>
        <v>14552</v>
      </c>
      <c r="K614" s="243" t="s">
        <v>142</v>
      </c>
      <c r="L614" s="248"/>
      <c r="M614" s="249" t="s">
        <v>34</v>
      </c>
      <c r="N614" s="250" t="s">
        <v>48</v>
      </c>
      <c r="O614" s="43"/>
      <c r="P614" s="203">
        <f>O614*H614</f>
        <v>0</v>
      </c>
      <c r="Q614" s="203">
        <v>2.8000000000000001E-2</v>
      </c>
      <c r="R614" s="203">
        <f>Q614*H614</f>
        <v>5.992</v>
      </c>
      <c r="S614" s="203">
        <v>0</v>
      </c>
      <c r="T614" s="204">
        <f>S614*H614</f>
        <v>0</v>
      </c>
      <c r="AR614" s="24" t="s">
        <v>183</v>
      </c>
      <c r="AT614" s="24" t="s">
        <v>271</v>
      </c>
      <c r="AU614" s="24" t="s">
        <v>87</v>
      </c>
      <c r="AY614" s="24" t="s">
        <v>136</v>
      </c>
      <c r="BE614" s="205">
        <f>IF(N614="základní",J614,0)</f>
        <v>14552</v>
      </c>
      <c r="BF614" s="205">
        <f>IF(N614="snížená",J614,0)</f>
        <v>0</v>
      </c>
      <c r="BG614" s="205">
        <f>IF(N614="zákl. přenesená",J614,0)</f>
        <v>0</v>
      </c>
      <c r="BH614" s="205">
        <f>IF(N614="sníž. přenesená",J614,0)</f>
        <v>0</v>
      </c>
      <c r="BI614" s="205">
        <f>IF(N614="nulová",J614,0)</f>
        <v>0</v>
      </c>
      <c r="BJ614" s="24" t="s">
        <v>85</v>
      </c>
      <c r="BK614" s="205">
        <f>ROUND(I614*H614,2)</f>
        <v>14552</v>
      </c>
      <c r="BL614" s="24" t="s">
        <v>143</v>
      </c>
      <c r="BM614" s="24" t="s">
        <v>983</v>
      </c>
    </row>
    <row r="615" spans="2:65" s="11" customFormat="1">
      <c r="B615" s="209"/>
      <c r="C615" s="210"/>
      <c r="D615" s="206" t="s">
        <v>147</v>
      </c>
      <c r="E615" s="211" t="s">
        <v>34</v>
      </c>
      <c r="F615" s="212" t="s">
        <v>984</v>
      </c>
      <c r="G615" s="210"/>
      <c r="H615" s="213">
        <v>206</v>
      </c>
      <c r="I615" s="214"/>
      <c r="J615" s="210"/>
      <c r="K615" s="210"/>
      <c r="L615" s="215"/>
      <c r="M615" s="216"/>
      <c r="N615" s="217"/>
      <c r="O615" s="217"/>
      <c r="P615" s="217"/>
      <c r="Q615" s="217"/>
      <c r="R615" s="217"/>
      <c r="S615" s="217"/>
      <c r="T615" s="218"/>
      <c r="AT615" s="219" t="s">
        <v>147</v>
      </c>
      <c r="AU615" s="219" t="s">
        <v>87</v>
      </c>
      <c r="AV615" s="11" t="s">
        <v>87</v>
      </c>
      <c r="AW615" s="11" t="s">
        <v>40</v>
      </c>
      <c r="AX615" s="11" t="s">
        <v>77</v>
      </c>
      <c r="AY615" s="219" t="s">
        <v>136</v>
      </c>
    </row>
    <row r="616" spans="2:65" s="11" customFormat="1">
      <c r="B616" s="209"/>
      <c r="C616" s="210"/>
      <c r="D616" s="206" t="s">
        <v>147</v>
      </c>
      <c r="E616" s="211" t="s">
        <v>34</v>
      </c>
      <c r="F616" s="212" t="s">
        <v>985</v>
      </c>
      <c r="G616" s="210"/>
      <c r="H616" s="213">
        <v>8</v>
      </c>
      <c r="I616" s="214"/>
      <c r="J616" s="210"/>
      <c r="K616" s="210"/>
      <c r="L616" s="215"/>
      <c r="M616" s="216"/>
      <c r="N616" s="217"/>
      <c r="O616" s="217"/>
      <c r="P616" s="217"/>
      <c r="Q616" s="217"/>
      <c r="R616" s="217"/>
      <c r="S616" s="217"/>
      <c r="T616" s="218"/>
      <c r="AT616" s="219" t="s">
        <v>147</v>
      </c>
      <c r="AU616" s="219" t="s">
        <v>87</v>
      </c>
      <c r="AV616" s="11" t="s">
        <v>87</v>
      </c>
      <c r="AW616" s="11" t="s">
        <v>40</v>
      </c>
      <c r="AX616" s="11" t="s">
        <v>77</v>
      </c>
      <c r="AY616" s="219" t="s">
        <v>136</v>
      </c>
    </row>
    <row r="617" spans="2:65" s="12" customFormat="1">
      <c r="B617" s="220"/>
      <c r="C617" s="221"/>
      <c r="D617" s="206" t="s">
        <v>147</v>
      </c>
      <c r="E617" s="222" t="s">
        <v>34</v>
      </c>
      <c r="F617" s="223" t="s">
        <v>149</v>
      </c>
      <c r="G617" s="221"/>
      <c r="H617" s="224">
        <v>214</v>
      </c>
      <c r="I617" s="225"/>
      <c r="J617" s="221"/>
      <c r="K617" s="221"/>
      <c r="L617" s="226"/>
      <c r="M617" s="227"/>
      <c r="N617" s="228"/>
      <c r="O617" s="228"/>
      <c r="P617" s="228"/>
      <c r="Q617" s="228"/>
      <c r="R617" s="228"/>
      <c r="S617" s="228"/>
      <c r="T617" s="229"/>
      <c r="AT617" s="230" t="s">
        <v>147</v>
      </c>
      <c r="AU617" s="230" t="s">
        <v>87</v>
      </c>
      <c r="AV617" s="12" t="s">
        <v>143</v>
      </c>
      <c r="AW617" s="12" t="s">
        <v>40</v>
      </c>
      <c r="AX617" s="12" t="s">
        <v>85</v>
      </c>
      <c r="AY617" s="230" t="s">
        <v>136</v>
      </c>
    </row>
    <row r="618" spans="2:65" s="1" customFormat="1" ht="16.5" customHeight="1">
      <c r="B618" s="42"/>
      <c r="C618" s="241" t="s">
        <v>986</v>
      </c>
      <c r="D618" s="241" t="s">
        <v>271</v>
      </c>
      <c r="E618" s="242" t="s">
        <v>987</v>
      </c>
      <c r="F618" s="243" t="s">
        <v>988</v>
      </c>
      <c r="G618" s="244" t="s">
        <v>191</v>
      </c>
      <c r="H618" s="245">
        <v>6</v>
      </c>
      <c r="I618" s="246">
        <v>91</v>
      </c>
      <c r="J618" s="247">
        <f>ROUND(I618*H618,2)</f>
        <v>546</v>
      </c>
      <c r="K618" s="243" t="s">
        <v>142</v>
      </c>
      <c r="L618" s="248"/>
      <c r="M618" s="249" t="s">
        <v>34</v>
      </c>
      <c r="N618" s="250" t="s">
        <v>48</v>
      </c>
      <c r="O618" s="43"/>
      <c r="P618" s="203">
        <f>O618*H618</f>
        <v>0</v>
      </c>
      <c r="Q618" s="203">
        <v>4.4999999999999998E-2</v>
      </c>
      <c r="R618" s="203">
        <f>Q618*H618</f>
        <v>0.27</v>
      </c>
      <c r="S618" s="203">
        <v>0</v>
      </c>
      <c r="T618" s="204">
        <f>S618*H618</f>
        <v>0</v>
      </c>
      <c r="AR618" s="24" t="s">
        <v>183</v>
      </c>
      <c r="AT618" s="24" t="s">
        <v>271</v>
      </c>
      <c r="AU618" s="24" t="s">
        <v>87</v>
      </c>
      <c r="AY618" s="24" t="s">
        <v>136</v>
      </c>
      <c r="BE618" s="205">
        <f>IF(N618="základní",J618,0)</f>
        <v>546</v>
      </c>
      <c r="BF618" s="205">
        <f>IF(N618="snížená",J618,0)</f>
        <v>0</v>
      </c>
      <c r="BG618" s="205">
        <f>IF(N618="zákl. přenesená",J618,0)</f>
        <v>0</v>
      </c>
      <c r="BH618" s="205">
        <f>IF(N618="sníž. přenesená",J618,0)</f>
        <v>0</v>
      </c>
      <c r="BI618" s="205">
        <f>IF(N618="nulová",J618,0)</f>
        <v>0</v>
      </c>
      <c r="BJ618" s="24" t="s">
        <v>85</v>
      </c>
      <c r="BK618" s="205">
        <f>ROUND(I618*H618,2)</f>
        <v>546</v>
      </c>
      <c r="BL618" s="24" t="s">
        <v>143</v>
      </c>
      <c r="BM618" s="24" t="s">
        <v>989</v>
      </c>
    </row>
    <row r="619" spans="2:65" s="11" customFormat="1">
      <c r="B619" s="209"/>
      <c r="C619" s="210"/>
      <c r="D619" s="206" t="s">
        <v>147</v>
      </c>
      <c r="E619" s="211" t="s">
        <v>34</v>
      </c>
      <c r="F619" s="212" t="s">
        <v>977</v>
      </c>
      <c r="G619" s="210"/>
      <c r="H619" s="213">
        <v>6</v>
      </c>
      <c r="I619" s="214"/>
      <c r="J619" s="210"/>
      <c r="K619" s="210"/>
      <c r="L619" s="215"/>
      <c r="M619" s="216"/>
      <c r="N619" s="217"/>
      <c r="O619" s="217"/>
      <c r="P619" s="217"/>
      <c r="Q619" s="217"/>
      <c r="R619" s="217"/>
      <c r="S619" s="217"/>
      <c r="T619" s="218"/>
      <c r="AT619" s="219" t="s">
        <v>147</v>
      </c>
      <c r="AU619" s="219" t="s">
        <v>87</v>
      </c>
      <c r="AV619" s="11" t="s">
        <v>87</v>
      </c>
      <c r="AW619" s="11" t="s">
        <v>40</v>
      </c>
      <c r="AX619" s="11" t="s">
        <v>77</v>
      </c>
      <c r="AY619" s="219" t="s">
        <v>136</v>
      </c>
    </row>
    <row r="620" spans="2:65" s="12" customFormat="1">
      <c r="B620" s="220"/>
      <c r="C620" s="221"/>
      <c r="D620" s="206" t="s">
        <v>147</v>
      </c>
      <c r="E620" s="222" t="s">
        <v>34</v>
      </c>
      <c r="F620" s="223" t="s">
        <v>149</v>
      </c>
      <c r="G620" s="221"/>
      <c r="H620" s="224">
        <v>6</v>
      </c>
      <c r="I620" s="225"/>
      <c r="J620" s="221"/>
      <c r="K620" s="221"/>
      <c r="L620" s="226"/>
      <c r="M620" s="227"/>
      <c r="N620" s="228"/>
      <c r="O620" s="228"/>
      <c r="P620" s="228"/>
      <c r="Q620" s="228"/>
      <c r="R620" s="228"/>
      <c r="S620" s="228"/>
      <c r="T620" s="229"/>
      <c r="AT620" s="230" t="s">
        <v>147</v>
      </c>
      <c r="AU620" s="230" t="s">
        <v>87</v>
      </c>
      <c r="AV620" s="12" t="s">
        <v>143</v>
      </c>
      <c r="AW620" s="12" t="s">
        <v>40</v>
      </c>
      <c r="AX620" s="12" t="s">
        <v>85</v>
      </c>
      <c r="AY620" s="230" t="s">
        <v>136</v>
      </c>
    </row>
    <row r="621" spans="2:65" s="1" customFormat="1" ht="16.5" customHeight="1">
      <c r="B621" s="42"/>
      <c r="C621" s="241" t="s">
        <v>990</v>
      </c>
      <c r="D621" s="241" t="s">
        <v>271</v>
      </c>
      <c r="E621" s="242" t="s">
        <v>991</v>
      </c>
      <c r="F621" s="243" t="s">
        <v>992</v>
      </c>
      <c r="G621" s="244" t="s">
        <v>191</v>
      </c>
      <c r="H621" s="245">
        <v>3.05</v>
      </c>
      <c r="I621" s="246">
        <v>102</v>
      </c>
      <c r="J621" s="247">
        <f>ROUND(I621*H621,2)</f>
        <v>311.10000000000002</v>
      </c>
      <c r="K621" s="243" t="s">
        <v>142</v>
      </c>
      <c r="L621" s="248"/>
      <c r="M621" s="249" t="s">
        <v>34</v>
      </c>
      <c r="N621" s="250" t="s">
        <v>48</v>
      </c>
      <c r="O621" s="43"/>
      <c r="P621" s="203">
        <f>O621*H621</f>
        <v>0</v>
      </c>
      <c r="Q621" s="203">
        <v>4.8300000000000003E-2</v>
      </c>
      <c r="R621" s="203">
        <f>Q621*H621</f>
        <v>0.147315</v>
      </c>
      <c r="S621" s="203">
        <v>0</v>
      </c>
      <c r="T621" s="204">
        <f>S621*H621</f>
        <v>0</v>
      </c>
      <c r="AR621" s="24" t="s">
        <v>183</v>
      </c>
      <c r="AT621" s="24" t="s">
        <v>271</v>
      </c>
      <c r="AU621" s="24" t="s">
        <v>87</v>
      </c>
      <c r="AY621" s="24" t="s">
        <v>136</v>
      </c>
      <c r="BE621" s="205">
        <f>IF(N621="základní",J621,0)</f>
        <v>311.10000000000002</v>
      </c>
      <c r="BF621" s="205">
        <f>IF(N621="snížená",J621,0)</f>
        <v>0</v>
      </c>
      <c r="BG621" s="205">
        <f>IF(N621="zákl. přenesená",J621,0)</f>
        <v>0</v>
      </c>
      <c r="BH621" s="205">
        <f>IF(N621="sníž. přenesená",J621,0)</f>
        <v>0</v>
      </c>
      <c r="BI621" s="205">
        <f>IF(N621="nulová",J621,0)</f>
        <v>0</v>
      </c>
      <c r="BJ621" s="24" t="s">
        <v>85</v>
      </c>
      <c r="BK621" s="205">
        <f>ROUND(I621*H621,2)</f>
        <v>311.10000000000002</v>
      </c>
      <c r="BL621" s="24" t="s">
        <v>143</v>
      </c>
      <c r="BM621" s="24" t="s">
        <v>993</v>
      </c>
    </row>
    <row r="622" spans="2:65" s="11" customFormat="1">
      <c r="B622" s="209"/>
      <c r="C622" s="210"/>
      <c r="D622" s="206" t="s">
        <v>147</v>
      </c>
      <c r="E622" s="211" t="s">
        <v>34</v>
      </c>
      <c r="F622" s="212" t="s">
        <v>979</v>
      </c>
      <c r="G622" s="210"/>
      <c r="H622" s="213">
        <v>3.05</v>
      </c>
      <c r="I622" s="214"/>
      <c r="J622" s="210"/>
      <c r="K622" s="210"/>
      <c r="L622" s="215"/>
      <c r="M622" s="216"/>
      <c r="N622" s="217"/>
      <c r="O622" s="217"/>
      <c r="P622" s="217"/>
      <c r="Q622" s="217"/>
      <c r="R622" s="217"/>
      <c r="S622" s="217"/>
      <c r="T622" s="218"/>
      <c r="AT622" s="219" t="s">
        <v>147</v>
      </c>
      <c r="AU622" s="219" t="s">
        <v>87</v>
      </c>
      <c r="AV622" s="11" t="s">
        <v>87</v>
      </c>
      <c r="AW622" s="11" t="s">
        <v>40</v>
      </c>
      <c r="AX622" s="11" t="s">
        <v>77</v>
      </c>
      <c r="AY622" s="219" t="s">
        <v>136</v>
      </c>
    </row>
    <row r="623" spans="2:65" s="12" customFormat="1">
      <c r="B623" s="220"/>
      <c r="C623" s="221"/>
      <c r="D623" s="206" t="s">
        <v>147</v>
      </c>
      <c r="E623" s="222" t="s">
        <v>34</v>
      </c>
      <c r="F623" s="223" t="s">
        <v>149</v>
      </c>
      <c r="G623" s="221"/>
      <c r="H623" s="224">
        <v>3.05</v>
      </c>
      <c r="I623" s="225"/>
      <c r="J623" s="221"/>
      <c r="K623" s="221"/>
      <c r="L623" s="226"/>
      <c r="M623" s="227"/>
      <c r="N623" s="228"/>
      <c r="O623" s="228"/>
      <c r="P623" s="228"/>
      <c r="Q623" s="228"/>
      <c r="R623" s="228"/>
      <c r="S623" s="228"/>
      <c r="T623" s="229"/>
      <c r="AT623" s="230" t="s">
        <v>147</v>
      </c>
      <c r="AU623" s="230" t="s">
        <v>87</v>
      </c>
      <c r="AV623" s="12" t="s">
        <v>143</v>
      </c>
      <c r="AW623" s="12" t="s">
        <v>40</v>
      </c>
      <c r="AX623" s="12" t="s">
        <v>85</v>
      </c>
      <c r="AY623" s="230" t="s">
        <v>136</v>
      </c>
    </row>
    <row r="624" spans="2:65" s="1" customFormat="1" ht="25.5" customHeight="1">
      <c r="B624" s="42"/>
      <c r="C624" s="194" t="s">
        <v>994</v>
      </c>
      <c r="D624" s="194" t="s">
        <v>138</v>
      </c>
      <c r="E624" s="195" t="s">
        <v>995</v>
      </c>
      <c r="F624" s="196" t="s">
        <v>996</v>
      </c>
      <c r="G624" s="197" t="s">
        <v>203</v>
      </c>
      <c r="H624" s="198">
        <v>8.2690000000000001</v>
      </c>
      <c r="I624" s="199">
        <v>2202.48</v>
      </c>
      <c r="J624" s="200">
        <f>ROUND(I624*H624,2)</f>
        <v>18212.310000000001</v>
      </c>
      <c r="K624" s="196" t="s">
        <v>34</v>
      </c>
      <c r="L624" s="62"/>
      <c r="M624" s="201" t="s">
        <v>34</v>
      </c>
      <c r="N624" s="202" t="s">
        <v>48</v>
      </c>
      <c r="O624" s="43"/>
      <c r="P624" s="203">
        <f>O624*H624</f>
        <v>0</v>
      </c>
      <c r="Q624" s="203">
        <v>2.2563399999999998</v>
      </c>
      <c r="R624" s="203">
        <f>Q624*H624</f>
        <v>18.65767546</v>
      </c>
      <c r="S624" s="203">
        <v>0</v>
      </c>
      <c r="T624" s="204">
        <f>S624*H624</f>
        <v>0</v>
      </c>
      <c r="AR624" s="24" t="s">
        <v>143</v>
      </c>
      <c r="AT624" s="24" t="s">
        <v>138</v>
      </c>
      <c r="AU624" s="24" t="s">
        <v>87</v>
      </c>
      <c r="AY624" s="24" t="s">
        <v>136</v>
      </c>
      <c r="BE624" s="205">
        <f>IF(N624="základní",J624,0)</f>
        <v>18212.310000000001</v>
      </c>
      <c r="BF624" s="205">
        <f>IF(N624="snížená",J624,0)</f>
        <v>0</v>
      </c>
      <c r="BG624" s="205">
        <f>IF(N624="zákl. přenesená",J624,0)</f>
        <v>0</v>
      </c>
      <c r="BH624" s="205">
        <f>IF(N624="sníž. přenesená",J624,0)</f>
        <v>0</v>
      </c>
      <c r="BI624" s="205">
        <f>IF(N624="nulová",J624,0)</f>
        <v>0</v>
      </c>
      <c r="BJ624" s="24" t="s">
        <v>85</v>
      </c>
      <c r="BK624" s="205">
        <f>ROUND(I624*H624,2)</f>
        <v>18212.310000000001</v>
      </c>
      <c r="BL624" s="24" t="s">
        <v>143</v>
      </c>
      <c r="BM624" s="24" t="s">
        <v>997</v>
      </c>
    </row>
    <row r="625" spans="2:65" s="11" customFormat="1">
      <c r="B625" s="209"/>
      <c r="C625" s="210"/>
      <c r="D625" s="206" t="s">
        <v>147</v>
      </c>
      <c r="E625" s="211" t="s">
        <v>34</v>
      </c>
      <c r="F625" s="212" t="s">
        <v>998</v>
      </c>
      <c r="G625" s="210"/>
      <c r="H625" s="213">
        <v>8.2690000000000001</v>
      </c>
      <c r="I625" s="214"/>
      <c r="J625" s="210"/>
      <c r="K625" s="210"/>
      <c r="L625" s="215"/>
      <c r="M625" s="216"/>
      <c r="N625" s="217"/>
      <c r="O625" s="217"/>
      <c r="P625" s="217"/>
      <c r="Q625" s="217"/>
      <c r="R625" s="217"/>
      <c r="S625" s="217"/>
      <c r="T625" s="218"/>
      <c r="AT625" s="219" t="s">
        <v>147</v>
      </c>
      <c r="AU625" s="219" t="s">
        <v>87</v>
      </c>
      <c r="AV625" s="11" t="s">
        <v>87</v>
      </c>
      <c r="AW625" s="11" t="s">
        <v>40</v>
      </c>
      <c r="AX625" s="11" t="s">
        <v>77</v>
      </c>
      <c r="AY625" s="219" t="s">
        <v>136</v>
      </c>
    </row>
    <row r="626" spans="2:65" s="12" customFormat="1">
      <c r="B626" s="220"/>
      <c r="C626" s="221"/>
      <c r="D626" s="206" t="s">
        <v>147</v>
      </c>
      <c r="E626" s="222" t="s">
        <v>34</v>
      </c>
      <c r="F626" s="223" t="s">
        <v>149</v>
      </c>
      <c r="G626" s="221"/>
      <c r="H626" s="224">
        <v>8.2690000000000001</v>
      </c>
      <c r="I626" s="225"/>
      <c r="J626" s="221"/>
      <c r="K626" s="221"/>
      <c r="L626" s="226"/>
      <c r="M626" s="227"/>
      <c r="N626" s="228"/>
      <c r="O626" s="228"/>
      <c r="P626" s="228"/>
      <c r="Q626" s="228"/>
      <c r="R626" s="228"/>
      <c r="S626" s="228"/>
      <c r="T626" s="229"/>
      <c r="AT626" s="230" t="s">
        <v>147</v>
      </c>
      <c r="AU626" s="230" t="s">
        <v>87</v>
      </c>
      <c r="AV626" s="12" t="s">
        <v>143</v>
      </c>
      <c r="AW626" s="12" t="s">
        <v>40</v>
      </c>
      <c r="AX626" s="12" t="s">
        <v>85</v>
      </c>
      <c r="AY626" s="230" t="s">
        <v>136</v>
      </c>
    </row>
    <row r="627" spans="2:65" s="1" customFormat="1" ht="16.5" customHeight="1">
      <c r="B627" s="42"/>
      <c r="C627" s="194" t="s">
        <v>999</v>
      </c>
      <c r="D627" s="194" t="s">
        <v>138</v>
      </c>
      <c r="E627" s="195" t="s">
        <v>1000</v>
      </c>
      <c r="F627" s="196" t="s">
        <v>1001</v>
      </c>
      <c r="G627" s="197" t="s">
        <v>157</v>
      </c>
      <c r="H627" s="198">
        <v>3</v>
      </c>
      <c r="I627" s="199">
        <v>609.5</v>
      </c>
      <c r="J627" s="200">
        <f>ROUND(I627*H627,2)</f>
        <v>1828.5</v>
      </c>
      <c r="K627" s="196" t="s">
        <v>142</v>
      </c>
      <c r="L627" s="62"/>
      <c r="M627" s="201" t="s">
        <v>34</v>
      </c>
      <c r="N627" s="202" t="s">
        <v>48</v>
      </c>
      <c r="O627" s="43"/>
      <c r="P627" s="203">
        <f>O627*H627</f>
        <v>0</v>
      </c>
      <c r="Q627" s="203">
        <v>1.122112E-3</v>
      </c>
      <c r="R627" s="203">
        <f>Q627*H627</f>
        <v>3.3663360000000002E-3</v>
      </c>
      <c r="S627" s="203">
        <v>0</v>
      </c>
      <c r="T627" s="204">
        <f>S627*H627</f>
        <v>0</v>
      </c>
      <c r="AR627" s="24" t="s">
        <v>143</v>
      </c>
      <c r="AT627" s="24" t="s">
        <v>138</v>
      </c>
      <c r="AU627" s="24" t="s">
        <v>87</v>
      </c>
      <c r="AY627" s="24" t="s">
        <v>136</v>
      </c>
      <c r="BE627" s="205">
        <f>IF(N627="základní",J627,0)</f>
        <v>1828.5</v>
      </c>
      <c r="BF627" s="205">
        <f>IF(N627="snížená",J627,0)</f>
        <v>0</v>
      </c>
      <c r="BG627" s="205">
        <f>IF(N627="zákl. přenesená",J627,0)</f>
        <v>0</v>
      </c>
      <c r="BH627" s="205">
        <f>IF(N627="sníž. přenesená",J627,0)</f>
        <v>0</v>
      </c>
      <c r="BI627" s="205">
        <f>IF(N627="nulová",J627,0)</f>
        <v>0</v>
      </c>
      <c r="BJ627" s="24" t="s">
        <v>85</v>
      </c>
      <c r="BK627" s="205">
        <f>ROUND(I627*H627,2)</f>
        <v>1828.5</v>
      </c>
      <c r="BL627" s="24" t="s">
        <v>143</v>
      </c>
      <c r="BM627" s="24" t="s">
        <v>1002</v>
      </c>
    </row>
    <row r="628" spans="2:65" s="1" customFormat="1" ht="54">
      <c r="B628" s="42"/>
      <c r="C628" s="64"/>
      <c r="D628" s="206" t="s">
        <v>145</v>
      </c>
      <c r="E628" s="64"/>
      <c r="F628" s="207" t="s">
        <v>1003</v>
      </c>
      <c r="G628" s="64"/>
      <c r="H628" s="64"/>
      <c r="I628" s="165"/>
      <c r="J628" s="64"/>
      <c r="K628" s="64"/>
      <c r="L628" s="62"/>
      <c r="M628" s="208"/>
      <c r="N628" s="43"/>
      <c r="O628" s="43"/>
      <c r="P628" s="43"/>
      <c r="Q628" s="43"/>
      <c r="R628" s="43"/>
      <c r="S628" s="43"/>
      <c r="T628" s="79"/>
      <c r="AT628" s="24" t="s">
        <v>145</v>
      </c>
      <c r="AU628" s="24" t="s">
        <v>87</v>
      </c>
    </row>
    <row r="629" spans="2:65" s="1" customFormat="1" ht="16.5" customHeight="1">
      <c r="B629" s="42"/>
      <c r="C629" s="241" t="s">
        <v>1004</v>
      </c>
      <c r="D629" s="241" t="s">
        <v>271</v>
      </c>
      <c r="E629" s="242" t="s">
        <v>1005</v>
      </c>
      <c r="F629" s="243" t="s">
        <v>1006</v>
      </c>
      <c r="G629" s="244" t="s">
        <v>157</v>
      </c>
      <c r="H629" s="245">
        <v>3</v>
      </c>
      <c r="I629" s="246">
        <v>3047.5</v>
      </c>
      <c r="J629" s="247">
        <f>ROUND(I629*H629,2)</f>
        <v>9142.5</v>
      </c>
      <c r="K629" s="243" t="s">
        <v>286</v>
      </c>
      <c r="L629" s="248"/>
      <c r="M629" s="249" t="s">
        <v>34</v>
      </c>
      <c r="N629" s="250" t="s">
        <v>48</v>
      </c>
      <c r="O629" s="43"/>
      <c r="P629" s="203">
        <f>O629*H629</f>
        <v>0</v>
      </c>
      <c r="Q629" s="203">
        <v>1.2500000000000001E-2</v>
      </c>
      <c r="R629" s="203">
        <f>Q629*H629</f>
        <v>3.7500000000000006E-2</v>
      </c>
      <c r="S629" s="203">
        <v>0</v>
      </c>
      <c r="T629" s="204">
        <f>S629*H629</f>
        <v>0</v>
      </c>
      <c r="AR629" s="24" t="s">
        <v>183</v>
      </c>
      <c r="AT629" s="24" t="s">
        <v>271</v>
      </c>
      <c r="AU629" s="24" t="s">
        <v>87</v>
      </c>
      <c r="AY629" s="24" t="s">
        <v>136</v>
      </c>
      <c r="BE629" s="205">
        <f>IF(N629="základní",J629,0)</f>
        <v>9142.5</v>
      </c>
      <c r="BF629" s="205">
        <f>IF(N629="snížená",J629,0)</f>
        <v>0</v>
      </c>
      <c r="BG629" s="205">
        <f>IF(N629="zákl. přenesená",J629,0)</f>
        <v>0</v>
      </c>
      <c r="BH629" s="205">
        <f>IF(N629="sníž. přenesená",J629,0)</f>
        <v>0</v>
      </c>
      <c r="BI629" s="205">
        <f>IF(N629="nulová",J629,0)</f>
        <v>0</v>
      </c>
      <c r="BJ629" s="24" t="s">
        <v>85</v>
      </c>
      <c r="BK629" s="205">
        <f>ROUND(I629*H629,2)</f>
        <v>9142.5</v>
      </c>
      <c r="BL629" s="24" t="s">
        <v>143</v>
      </c>
      <c r="BM629" s="24" t="s">
        <v>1007</v>
      </c>
    </row>
    <row r="630" spans="2:65" s="1" customFormat="1" ht="16.5" customHeight="1">
      <c r="B630" s="42"/>
      <c r="C630" s="194" t="s">
        <v>1008</v>
      </c>
      <c r="D630" s="194" t="s">
        <v>138</v>
      </c>
      <c r="E630" s="195" t="s">
        <v>1009</v>
      </c>
      <c r="F630" s="196" t="s">
        <v>1010</v>
      </c>
      <c r="G630" s="197" t="s">
        <v>157</v>
      </c>
      <c r="H630" s="198">
        <v>3</v>
      </c>
      <c r="I630" s="199">
        <v>1020</v>
      </c>
      <c r="J630" s="200">
        <f>ROUND(I630*H630,2)</f>
        <v>3060</v>
      </c>
      <c r="K630" s="196" t="s">
        <v>142</v>
      </c>
      <c r="L630" s="62"/>
      <c r="M630" s="201" t="s">
        <v>34</v>
      </c>
      <c r="N630" s="202" t="s">
        <v>48</v>
      </c>
      <c r="O630" s="43"/>
      <c r="P630" s="203">
        <f>O630*H630</f>
        <v>0</v>
      </c>
      <c r="Q630" s="203">
        <v>1.162232E-3</v>
      </c>
      <c r="R630" s="203">
        <f>Q630*H630</f>
        <v>3.4866960000000001E-3</v>
      </c>
      <c r="S630" s="203">
        <v>0</v>
      </c>
      <c r="T630" s="204">
        <f>S630*H630</f>
        <v>0</v>
      </c>
      <c r="AR630" s="24" t="s">
        <v>143</v>
      </c>
      <c r="AT630" s="24" t="s">
        <v>138</v>
      </c>
      <c r="AU630" s="24" t="s">
        <v>87</v>
      </c>
      <c r="AY630" s="24" t="s">
        <v>136</v>
      </c>
      <c r="BE630" s="205">
        <f>IF(N630="základní",J630,0)</f>
        <v>3060</v>
      </c>
      <c r="BF630" s="205">
        <f>IF(N630="snížená",J630,0)</f>
        <v>0</v>
      </c>
      <c r="BG630" s="205">
        <f>IF(N630="zákl. přenesená",J630,0)</f>
        <v>0</v>
      </c>
      <c r="BH630" s="205">
        <f>IF(N630="sníž. přenesená",J630,0)</f>
        <v>0</v>
      </c>
      <c r="BI630" s="205">
        <f>IF(N630="nulová",J630,0)</f>
        <v>0</v>
      </c>
      <c r="BJ630" s="24" t="s">
        <v>85</v>
      </c>
      <c r="BK630" s="205">
        <f>ROUND(I630*H630,2)</f>
        <v>3060</v>
      </c>
      <c r="BL630" s="24" t="s">
        <v>143</v>
      </c>
      <c r="BM630" s="24" t="s">
        <v>1011</v>
      </c>
    </row>
    <row r="631" spans="2:65" s="1" customFormat="1" ht="81">
      <c r="B631" s="42"/>
      <c r="C631" s="64"/>
      <c r="D631" s="206" t="s">
        <v>145</v>
      </c>
      <c r="E631" s="64"/>
      <c r="F631" s="207" t="s">
        <v>1012</v>
      </c>
      <c r="G631" s="64"/>
      <c r="H631" s="64"/>
      <c r="I631" s="165"/>
      <c r="J631" s="64"/>
      <c r="K631" s="64"/>
      <c r="L631" s="62"/>
      <c r="M631" s="208"/>
      <c r="N631" s="43"/>
      <c r="O631" s="43"/>
      <c r="P631" s="43"/>
      <c r="Q631" s="43"/>
      <c r="R631" s="43"/>
      <c r="S631" s="43"/>
      <c r="T631" s="79"/>
      <c r="AT631" s="24" t="s">
        <v>145</v>
      </c>
      <c r="AU631" s="24" t="s">
        <v>87</v>
      </c>
    </row>
    <row r="632" spans="2:65" s="1" customFormat="1" ht="25.5" customHeight="1">
      <c r="B632" s="42"/>
      <c r="C632" s="241" t="s">
        <v>1013</v>
      </c>
      <c r="D632" s="241" t="s">
        <v>271</v>
      </c>
      <c r="E632" s="242" t="s">
        <v>1014</v>
      </c>
      <c r="F632" s="243" t="s">
        <v>1015</v>
      </c>
      <c r="G632" s="244" t="s">
        <v>157</v>
      </c>
      <c r="H632" s="245">
        <v>3</v>
      </c>
      <c r="I632" s="246">
        <v>5100</v>
      </c>
      <c r="J632" s="247">
        <f>ROUND(I632*H632,2)</f>
        <v>15300</v>
      </c>
      <c r="K632" s="243" t="s">
        <v>286</v>
      </c>
      <c r="L632" s="248"/>
      <c r="M632" s="249" t="s">
        <v>34</v>
      </c>
      <c r="N632" s="250" t="s">
        <v>48</v>
      </c>
      <c r="O632" s="43"/>
      <c r="P632" s="203">
        <f>O632*H632</f>
        <v>0</v>
      </c>
      <c r="Q632" s="203">
        <v>7.0000000000000007E-2</v>
      </c>
      <c r="R632" s="203">
        <f>Q632*H632</f>
        <v>0.21000000000000002</v>
      </c>
      <c r="S632" s="203">
        <v>0</v>
      </c>
      <c r="T632" s="204">
        <f>S632*H632</f>
        <v>0</v>
      </c>
      <c r="AR632" s="24" t="s">
        <v>183</v>
      </c>
      <c r="AT632" s="24" t="s">
        <v>271</v>
      </c>
      <c r="AU632" s="24" t="s">
        <v>87</v>
      </c>
      <c r="AY632" s="24" t="s">
        <v>136</v>
      </c>
      <c r="BE632" s="205">
        <f>IF(N632="základní",J632,0)</f>
        <v>15300</v>
      </c>
      <c r="BF632" s="205">
        <f>IF(N632="snížená",J632,0)</f>
        <v>0</v>
      </c>
      <c r="BG632" s="205">
        <f>IF(N632="zákl. přenesená",J632,0)</f>
        <v>0</v>
      </c>
      <c r="BH632" s="205">
        <f>IF(N632="sníž. přenesená",J632,0)</f>
        <v>0</v>
      </c>
      <c r="BI632" s="205">
        <f>IF(N632="nulová",J632,0)</f>
        <v>0</v>
      </c>
      <c r="BJ632" s="24" t="s">
        <v>85</v>
      </c>
      <c r="BK632" s="205">
        <f>ROUND(I632*H632,2)</f>
        <v>15300</v>
      </c>
      <c r="BL632" s="24" t="s">
        <v>143</v>
      </c>
      <c r="BM632" s="24" t="s">
        <v>1016</v>
      </c>
    </row>
    <row r="633" spans="2:65" s="1" customFormat="1" ht="25.5" customHeight="1">
      <c r="B633" s="42"/>
      <c r="C633" s="194" t="s">
        <v>1017</v>
      </c>
      <c r="D633" s="194" t="s">
        <v>138</v>
      </c>
      <c r="E633" s="195" t="s">
        <v>1018</v>
      </c>
      <c r="F633" s="196" t="s">
        <v>1019</v>
      </c>
      <c r="G633" s="197" t="s">
        <v>157</v>
      </c>
      <c r="H633" s="198">
        <v>35</v>
      </c>
      <c r="I633" s="199">
        <v>74</v>
      </c>
      <c r="J633" s="200">
        <f>ROUND(I633*H633,2)</f>
        <v>2590</v>
      </c>
      <c r="K633" s="196" t="s">
        <v>34</v>
      </c>
      <c r="L633" s="62"/>
      <c r="M633" s="201" t="s">
        <v>34</v>
      </c>
      <c r="N633" s="202" t="s">
        <v>48</v>
      </c>
      <c r="O633" s="43"/>
      <c r="P633" s="203">
        <f>O633*H633</f>
        <v>0</v>
      </c>
      <c r="Q633" s="203">
        <v>2.5000000000000001E-4</v>
      </c>
      <c r="R633" s="203">
        <f>Q633*H633</f>
        <v>8.7500000000000008E-3</v>
      </c>
      <c r="S633" s="203">
        <v>0</v>
      </c>
      <c r="T633" s="204">
        <f>S633*H633</f>
        <v>0</v>
      </c>
      <c r="AR633" s="24" t="s">
        <v>143</v>
      </c>
      <c r="AT633" s="24" t="s">
        <v>138</v>
      </c>
      <c r="AU633" s="24" t="s">
        <v>87</v>
      </c>
      <c r="AY633" s="24" t="s">
        <v>136</v>
      </c>
      <c r="BE633" s="205">
        <f>IF(N633="základní",J633,0)</f>
        <v>2590</v>
      </c>
      <c r="BF633" s="205">
        <f>IF(N633="snížená",J633,0)</f>
        <v>0</v>
      </c>
      <c r="BG633" s="205">
        <f>IF(N633="zákl. přenesená",J633,0)</f>
        <v>0</v>
      </c>
      <c r="BH633" s="205">
        <f>IF(N633="sníž. přenesená",J633,0)</f>
        <v>0</v>
      </c>
      <c r="BI633" s="205">
        <f>IF(N633="nulová",J633,0)</f>
        <v>0</v>
      </c>
      <c r="BJ633" s="24" t="s">
        <v>85</v>
      </c>
      <c r="BK633" s="205">
        <f>ROUND(I633*H633,2)</f>
        <v>2590</v>
      </c>
      <c r="BL633" s="24" t="s">
        <v>143</v>
      </c>
      <c r="BM633" s="24" t="s">
        <v>1020</v>
      </c>
    </row>
    <row r="634" spans="2:65" s="11" customFormat="1">
      <c r="B634" s="209"/>
      <c r="C634" s="210"/>
      <c r="D634" s="206" t="s">
        <v>147</v>
      </c>
      <c r="E634" s="211" t="s">
        <v>34</v>
      </c>
      <c r="F634" s="212" t="s">
        <v>1021</v>
      </c>
      <c r="G634" s="210"/>
      <c r="H634" s="213">
        <v>14</v>
      </c>
      <c r="I634" s="214"/>
      <c r="J634" s="210"/>
      <c r="K634" s="210"/>
      <c r="L634" s="215"/>
      <c r="M634" s="216"/>
      <c r="N634" s="217"/>
      <c r="O634" s="217"/>
      <c r="P634" s="217"/>
      <c r="Q634" s="217"/>
      <c r="R634" s="217"/>
      <c r="S634" s="217"/>
      <c r="T634" s="218"/>
      <c r="AT634" s="219" t="s">
        <v>147</v>
      </c>
      <c r="AU634" s="219" t="s">
        <v>87</v>
      </c>
      <c r="AV634" s="11" t="s">
        <v>87</v>
      </c>
      <c r="AW634" s="11" t="s">
        <v>40</v>
      </c>
      <c r="AX634" s="11" t="s">
        <v>77</v>
      </c>
      <c r="AY634" s="219" t="s">
        <v>136</v>
      </c>
    </row>
    <row r="635" spans="2:65" s="11" customFormat="1">
      <c r="B635" s="209"/>
      <c r="C635" s="210"/>
      <c r="D635" s="206" t="s">
        <v>147</v>
      </c>
      <c r="E635" s="211" t="s">
        <v>34</v>
      </c>
      <c r="F635" s="212" t="s">
        <v>1022</v>
      </c>
      <c r="G635" s="210"/>
      <c r="H635" s="213">
        <v>21</v>
      </c>
      <c r="I635" s="214"/>
      <c r="J635" s="210"/>
      <c r="K635" s="210"/>
      <c r="L635" s="215"/>
      <c r="M635" s="216"/>
      <c r="N635" s="217"/>
      <c r="O635" s="217"/>
      <c r="P635" s="217"/>
      <c r="Q635" s="217"/>
      <c r="R635" s="217"/>
      <c r="S635" s="217"/>
      <c r="T635" s="218"/>
      <c r="AT635" s="219" t="s">
        <v>147</v>
      </c>
      <c r="AU635" s="219" t="s">
        <v>87</v>
      </c>
      <c r="AV635" s="11" t="s">
        <v>87</v>
      </c>
      <c r="AW635" s="11" t="s">
        <v>40</v>
      </c>
      <c r="AX635" s="11" t="s">
        <v>77</v>
      </c>
      <c r="AY635" s="219" t="s">
        <v>136</v>
      </c>
    </row>
    <row r="636" spans="2:65" s="12" customFormat="1">
      <c r="B636" s="220"/>
      <c r="C636" s="221"/>
      <c r="D636" s="206" t="s">
        <v>147</v>
      </c>
      <c r="E636" s="222" t="s">
        <v>34</v>
      </c>
      <c r="F636" s="223" t="s">
        <v>149</v>
      </c>
      <c r="G636" s="221"/>
      <c r="H636" s="224">
        <v>35</v>
      </c>
      <c r="I636" s="225"/>
      <c r="J636" s="221"/>
      <c r="K636" s="221"/>
      <c r="L636" s="226"/>
      <c r="M636" s="227"/>
      <c r="N636" s="228"/>
      <c r="O636" s="228"/>
      <c r="P636" s="228"/>
      <c r="Q636" s="228"/>
      <c r="R636" s="228"/>
      <c r="S636" s="228"/>
      <c r="T636" s="229"/>
      <c r="AT636" s="230" t="s">
        <v>147</v>
      </c>
      <c r="AU636" s="230" t="s">
        <v>87</v>
      </c>
      <c r="AV636" s="12" t="s">
        <v>143</v>
      </c>
      <c r="AW636" s="12" t="s">
        <v>40</v>
      </c>
      <c r="AX636" s="12" t="s">
        <v>85</v>
      </c>
      <c r="AY636" s="230" t="s">
        <v>136</v>
      </c>
    </row>
    <row r="637" spans="2:65" s="1" customFormat="1" ht="16.5" customHeight="1">
      <c r="B637" s="42"/>
      <c r="C637" s="241" t="s">
        <v>1023</v>
      </c>
      <c r="D637" s="241" t="s">
        <v>271</v>
      </c>
      <c r="E637" s="242" t="s">
        <v>1024</v>
      </c>
      <c r="F637" s="243" t="s">
        <v>1025</v>
      </c>
      <c r="G637" s="244" t="s">
        <v>157</v>
      </c>
      <c r="H637" s="245">
        <v>21</v>
      </c>
      <c r="I637" s="246">
        <v>192.5</v>
      </c>
      <c r="J637" s="247">
        <f>ROUND(I637*H637,2)</f>
        <v>4042.5</v>
      </c>
      <c r="K637" s="243" t="s">
        <v>286</v>
      </c>
      <c r="L637" s="248"/>
      <c r="M637" s="249" t="s">
        <v>34</v>
      </c>
      <c r="N637" s="250" t="s">
        <v>48</v>
      </c>
      <c r="O637" s="43"/>
      <c r="P637" s="203">
        <f>O637*H637</f>
        <v>0</v>
      </c>
      <c r="Q637" s="203">
        <v>4.6899999999999997E-3</v>
      </c>
      <c r="R637" s="203">
        <f>Q637*H637</f>
        <v>9.8489999999999994E-2</v>
      </c>
      <c r="S637" s="203">
        <v>0</v>
      </c>
      <c r="T637" s="204">
        <f>S637*H637</f>
        <v>0</v>
      </c>
      <c r="AR637" s="24" t="s">
        <v>183</v>
      </c>
      <c r="AT637" s="24" t="s">
        <v>271</v>
      </c>
      <c r="AU637" s="24" t="s">
        <v>87</v>
      </c>
      <c r="AY637" s="24" t="s">
        <v>136</v>
      </c>
      <c r="BE637" s="205">
        <f>IF(N637="základní",J637,0)</f>
        <v>4042.5</v>
      </c>
      <c r="BF637" s="205">
        <f>IF(N637="snížená",J637,0)</f>
        <v>0</v>
      </c>
      <c r="BG637" s="205">
        <f>IF(N637="zákl. přenesená",J637,0)</f>
        <v>0</v>
      </c>
      <c r="BH637" s="205">
        <f>IF(N637="sníž. přenesená",J637,0)</f>
        <v>0</v>
      </c>
      <c r="BI637" s="205">
        <f>IF(N637="nulová",J637,0)</f>
        <v>0</v>
      </c>
      <c r="BJ637" s="24" t="s">
        <v>85</v>
      </c>
      <c r="BK637" s="205">
        <f>ROUND(I637*H637,2)</f>
        <v>4042.5</v>
      </c>
      <c r="BL637" s="24" t="s">
        <v>143</v>
      </c>
      <c r="BM637" s="24" t="s">
        <v>1026</v>
      </c>
    </row>
    <row r="638" spans="2:65" s="11" customFormat="1">
      <c r="B638" s="209"/>
      <c r="C638" s="210"/>
      <c r="D638" s="206" t="s">
        <v>147</v>
      </c>
      <c r="E638" s="211" t="s">
        <v>34</v>
      </c>
      <c r="F638" s="212" t="s">
        <v>1022</v>
      </c>
      <c r="G638" s="210"/>
      <c r="H638" s="213">
        <v>21</v>
      </c>
      <c r="I638" s="214"/>
      <c r="J638" s="210"/>
      <c r="K638" s="210"/>
      <c r="L638" s="215"/>
      <c r="M638" s="216"/>
      <c r="N638" s="217"/>
      <c r="O638" s="217"/>
      <c r="P638" s="217"/>
      <c r="Q638" s="217"/>
      <c r="R638" s="217"/>
      <c r="S638" s="217"/>
      <c r="T638" s="218"/>
      <c r="AT638" s="219" t="s">
        <v>147</v>
      </c>
      <c r="AU638" s="219" t="s">
        <v>87</v>
      </c>
      <c r="AV638" s="11" t="s">
        <v>87</v>
      </c>
      <c r="AW638" s="11" t="s">
        <v>40</v>
      </c>
      <c r="AX638" s="11" t="s">
        <v>77</v>
      </c>
      <c r="AY638" s="219" t="s">
        <v>136</v>
      </c>
    </row>
    <row r="639" spans="2:65" s="13" customFormat="1">
      <c r="B639" s="231"/>
      <c r="C639" s="232"/>
      <c r="D639" s="206" t="s">
        <v>147</v>
      </c>
      <c r="E639" s="233" t="s">
        <v>34</v>
      </c>
      <c r="F639" s="234" t="s">
        <v>1027</v>
      </c>
      <c r="G639" s="232"/>
      <c r="H639" s="233" t="s">
        <v>34</v>
      </c>
      <c r="I639" s="235"/>
      <c r="J639" s="232"/>
      <c r="K639" s="232"/>
      <c r="L639" s="236"/>
      <c r="M639" s="237"/>
      <c r="N639" s="238"/>
      <c r="O639" s="238"/>
      <c r="P639" s="238"/>
      <c r="Q639" s="238"/>
      <c r="R639" s="238"/>
      <c r="S639" s="238"/>
      <c r="T639" s="239"/>
      <c r="AT639" s="240" t="s">
        <v>147</v>
      </c>
      <c r="AU639" s="240" t="s">
        <v>87</v>
      </c>
      <c r="AV639" s="13" t="s">
        <v>85</v>
      </c>
      <c r="AW639" s="13" t="s">
        <v>40</v>
      </c>
      <c r="AX639" s="13" t="s">
        <v>77</v>
      </c>
      <c r="AY639" s="240" t="s">
        <v>136</v>
      </c>
    </row>
    <row r="640" spans="2:65" s="12" customFormat="1">
      <c r="B640" s="220"/>
      <c r="C640" s="221"/>
      <c r="D640" s="206" t="s">
        <v>147</v>
      </c>
      <c r="E640" s="222" t="s">
        <v>34</v>
      </c>
      <c r="F640" s="223" t="s">
        <v>149</v>
      </c>
      <c r="G640" s="221"/>
      <c r="H640" s="224">
        <v>21</v>
      </c>
      <c r="I640" s="225"/>
      <c r="J640" s="221"/>
      <c r="K640" s="221"/>
      <c r="L640" s="226"/>
      <c r="M640" s="227"/>
      <c r="N640" s="228"/>
      <c r="O640" s="228"/>
      <c r="P640" s="228"/>
      <c r="Q640" s="228"/>
      <c r="R640" s="228"/>
      <c r="S640" s="228"/>
      <c r="T640" s="229"/>
      <c r="AT640" s="230" t="s">
        <v>147</v>
      </c>
      <c r="AU640" s="230" t="s">
        <v>87</v>
      </c>
      <c r="AV640" s="12" t="s">
        <v>143</v>
      </c>
      <c r="AW640" s="12" t="s">
        <v>40</v>
      </c>
      <c r="AX640" s="12" t="s">
        <v>85</v>
      </c>
      <c r="AY640" s="230" t="s">
        <v>136</v>
      </c>
    </row>
    <row r="641" spans="2:65" s="1" customFormat="1" ht="16.5" customHeight="1">
      <c r="B641" s="42"/>
      <c r="C641" s="241" t="s">
        <v>1028</v>
      </c>
      <c r="D641" s="241" t="s">
        <v>271</v>
      </c>
      <c r="E641" s="242" t="s">
        <v>1029</v>
      </c>
      <c r="F641" s="243" t="s">
        <v>1030</v>
      </c>
      <c r="G641" s="244" t="s">
        <v>157</v>
      </c>
      <c r="H641" s="245">
        <v>14</v>
      </c>
      <c r="I641" s="246">
        <v>293.7</v>
      </c>
      <c r="J641" s="247">
        <f>ROUND(I641*H641,2)</f>
        <v>4111.8</v>
      </c>
      <c r="K641" s="243" t="s">
        <v>286</v>
      </c>
      <c r="L641" s="248"/>
      <c r="M641" s="249" t="s">
        <v>34</v>
      </c>
      <c r="N641" s="250" t="s">
        <v>48</v>
      </c>
      <c r="O641" s="43"/>
      <c r="P641" s="203">
        <f>O641*H641</f>
        <v>0</v>
      </c>
      <c r="Q641" s="203">
        <v>8.1399999999999997E-3</v>
      </c>
      <c r="R641" s="203">
        <f>Q641*H641</f>
        <v>0.11395999999999999</v>
      </c>
      <c r="S641" s="203">
        <v>0</v>
      </c>
      <c r="T641" s="204">
        <f>S641*H641</f>
        <v>0</v>
      </c>
      <c r="AR641" s="24" t="s">
        <v>183</v>
      </c>
      <c r="AT641" s="24" t="s">
        <v>271</v>
      </c>
      <c r="AU641" s="24" t="s">
        <v>87</v>
      </c>
      <c r="AY641" s="24" t="s">
        <v>136</v>
      </c>
      <c r="BE641" s="205">
        <f>IF(N641="základní",J641,0)</f>
        <v>4111.8</v>
      </c>
      <c r="BF641" s="205">
        <f>IF(N641="snížená",J641,0)</f>
        <v>0</v>
      </c>
      <c r="BG641" s="205">
        <f>IF(N641="zákl. přenesená",J641,0)</f>
        <v>0</v>
      </c>
      <c r="BH641" s="205">
        <f>IF(N641="sníž. přenesená",J641,0)</f>
        <v>0</v>
      </c>
      <c r="BI641" s="205">
        <f>IF(N641="nulová",J641,0)</f>
        <v>0</v>
      </c>
      <c r="BJ641" s="24" t="s">
        <v>85</v>
      </c>
      <c r="BK641" s="205">
        <f>ROUND(I641*H641,2)</f>
        <v>4111.8</v>
      </c>
      <c r="BL641" s="24" t="s">
        <v>143</v>
      </c>
      <c r="BM641" s="24" t="s">
        <v>1031</v>
      </c>
    </row>
    <row r="642" spans="2:65" s="11" customFormat="1">
      <c r="B642" s="209"/>
      <c r="C642" s="210"/>
      <c r="D642" s="206" t="s">
        <v>147</v>
      </c>
      <c r="E642" s="211" t="s">
        <v>34</v>
      </c>
      <c r="F642" s="212" t="s">
        <v>1032</v>
      </c>
      <c r="G642" s="210"/>
      <c r="H642" s="213">
        <v>14</v>
      </c>
      <c r="I642" s="214"/>
      <c r="J642" s="210"/>
      <c r="K642" s="210"/>
      <c r="L642" s="215"/>
      <c r="M642" s="216"/>
      <c r="N642" s="217"/>
      <c r="O642" s="217"/>
      <c r="P642" s="217"/>
      <c r="Q642" s="217"/>
      <c r="R642" s="217"/>
      <c r="S642" s="217"/>
      <c r="T642" s="218"/>
      <c r="AT642" s="219" t="s">
        <v>147</v>
      </c>
      <c r="AU642" s="219" t="s">
        <v>87</v>
      </c>
      <c r="AV642" s="11" t="s">
        <v>87</v>
      </c>
      <c r="AW642" s="11" t="s">
        <v>40</v>
      </c>
      <c r="AX642" s="11" t="s">
        <v>77</v>
      </c>
      <c r="AY642" s="219" t="s">
        <v>136</v>
      </c>
    </row>
    <row r="643" spans="2:65" s="13" customFormat="1">
      <c r="B643" s="231"/>
      <c r="C643" s="232"/>
      <c r="D643" s="206" t="s">
        <v>147</v>
      </c>
      <c r="E643" s="233" t="s">
        <v>34</v>
      </c>
      <c r="F643" s="234" t="s">
        <v>1027</v>
      </c>
      <c r="G643" s="232"/>
      <c r="H643" s="233" t="s">
        <v>34</v>
      </c>
      <c r="I643" s="235"/>
      <c r="J643" s="232"/>
      <c r="K643" s="232"/>
      <c r="L643" s="236"/>
      <c r="M643" s="237"/>
      <c r="N643" s="238"/>
      <c r="O643" s="238"/>
      <c r="P643" s="238"/>
      <c r="Q643" s="238"/>
      <c r="R643" s="238"/>
      <c r="S643" s="238"/>
      <c r="T643" s="239"/>
      <c r="AT643" s="240" t="s">
        <v>147</v>
      </c>
      <c r="AU643" s="240" t="s">
        <v>87</v>
      </c>
      <c r="AV643" s="13" t="s">
        <v>85</v>
      </c>
      <c r="AW643" s="13" t="s">
        <v>40</v>
      </c>
      <c r="AX643" s="13" t="s">
        <v>77</v>
      </c>
      <c r="AY643" s="240" t="s">
        <v>136</v>
      </c>
    </row>
    <row r="644" spans="2:65" s="12" customFormat="1">
      <c r="B644" s="220"/>
      <c r="C644" s="221"/>
      <c r="D644" s="206" t="s">
        <v>147</v>
      </c>
      <c r="E644" s="222" t="s">
        <v>34</v>
      </c>
      <c r="F644" s="223" t="s">
        <v>149</v>
      </c>
      <c r="G644" s="221"/>
      <c r="H644" s="224">
        <v>14</v>
      </c>
      <c r="I644" s="225"/>
      <c r="J644" s="221"/>
      <c r="K644" s="221"/>
      <c r="L644" s="226"/>
      <c r="M644" s="227"/>
      <c r="N644" s="228"/>
      <c r="O644" s="228"/>
      <c r="P644" s="228"/>
      <c r="Q644" s="228"/>
      <c r="R644" s="228"/>
      <c r="S644" s="228"/>
      <c r="T644" s="229"/>
      <c r="AT644" s="230" t="s">
        <v>147</v>
      </c>
      <c r="AU644" s="230" t="s">
        <v>87</v>
      </c>
      <c r="AV644" s="12" t="s">
        <v>143</v>
      </c>
      <c r="AW644" s="12" t="s">
        <v>40</v>
      </c>
      <c r="AX644" s="12" t="s">
        <v>85</v>
      </c>
      <c r="AY644" s="230" t="s">
        <v>136</v>
      </c>
    </row>
    <row r="645" spans="2:65" s="1" customFormat="1" ht="25.5" customHeight="1">
      <c r="B645" s="42"/>
      <c r="C645" s="194" t="s">
        <v>1033</v>
      </c>
      <c r="D645" s="194" t="s">
        <v>138</v>
      </c>
      <c r="E645" s="195" t="s">
        <v>1034</v>
      </c>
      <c r="F645" s="196" t="s">
        <v>1035</v>
      </c>
      <c r="G645" s="197" t="s">
        <v>157</v>
      </c>
      <c r="H645" s="198">
        <v>15</v>
      </c>
      <c r="I645" s="199">
        <v>80</v>
      </c>
      <c r="J645" s="200">
        <f>ROUND(I645*H645,2)</f>
        <v>1200</v>
      </c>
      <c r="K645" s="196" t="s">
        <v>142</v>
      </c>
      <c r="L645" s="62"/>
      <c r="M645" s="201" t="s">
        <v>34</v>
      </c>
      <c r="N645" s="202" t="s">
        <v>48</v>
      </c>
      <c r="O645" s="43"/>
      <c r="P645" s="203">
        <f>O645*H645</f>
        <v>0</v>
      </c>
      <c r="Q645" s="203">
        <v>4.0259999999999997E-5</v>
      </c>
      <c r="R645" s="203">
        <f>Q645*H645</f>
        <v>6.0389999999999999E-4</v>
      </c>
      <c r="S645" s="203">
        <v>0</v>
      </c>
      <c r="T645" s="204">
        <f>S645*H645</f>
        <v>0</v>
      </c>
      <c r="AR645" s="24" t="s">
        <v>143</v>
      </c>
      <c r="AT645" s="24" t="s">
        <v>138</v>
      </c>
      <c r="AU645" s="24" t="s">
        <v>87</v>
      </c>
      <c r="AY645" s="24" t="s">
        <v>136</v>
      </c>
      <c r="BE645" s="205">
        <f>IF(N645="základní",J645,0)</f>
        <v>1200</v>
      </c>
      <c r="BF645" s="205">
        <f>IF(N645="snížená",J645,0)</f>
        <v>0</v>
      </c>
      <c r="BG645" s="205">
        <f>IF(N645="zákl. přenesená",J645,0)</f>
        <v>0</v>
      </c>
      <c r="BH645" s="205">
        <f>IF(N645="sníž. přenesená",J645,0)</f>
        <v>0</v>
      </c>
      <c r="BI645" s="205">
        <f>IF(N645="nulová",J645,0)</f>
        <v>0</v>
      </c>
      <c r="BJ645" s="24" t="s">
        <v>85</v>
      </c>
      <c r="BK645" s="205">
        <f>ROUND(I645*H645,2)</f>
        <v>1200</v>
      </c>
      <c r="BL645" s="24" t="s">
        <v>143</v>
      </c>
      <c r="BM645" s="24" t="s">
        <v>1036</v>
      </c>
    </row>
    <row r="646" spans="2:65" s="1" customFormat="1" ht="94.5">
      <c r="B646" s="42"/>
      <c r="C646" s="64"/>
      <c r="D646" s="206" t="s">
        <v>145</v>
      </c>
      <c r="E646" s="64"/>
      <c r="F646" s="207" t="s">
        <v>1037</v>
      </c>
      <c r="G646" s="64"/>
      <c r="H646" s="64"/>
      <c r="I646" s="165"/>
      <c r="J646" s="64"/>
      <c r="K646" s="64"/>
      <c r="L646" s="62"/>
      <c r="M646" s="208"/>
      <c r="N646" s="43"/>
      <c r="O646" s="43"/>
      <c r="P646" s="43"/>
      <c r="Q646" s="43"/>
      <c r="R646" s="43"/>
      <c r="S646" s="43"/>
      <c r="T646" s="79"/>
      <c r="AT646" s="24" t="s">
        <v>145</v>
      </c>
      <c r="AU646" s="24" t="s">
        <v>87</v>
      </c>
    </row>
    <row r="647" spans="2:65" s="1" customFormat="1" ht="25.5" customHeight="1">
      <c r="B647" s="42"/>
      <c r="C647" s="194" t="s">
        <v>1038</v>
      </c>
      <c r="D647" s="194" t="s">
        <v>138</v>
      </c>
      <c r="E647" s="195" t="s">
        <v>1039</v>
      </c>
      <c r="F647" s="196" t="s">
        <v>1040</v>
      </c>
      <c r="G647" s="197" t="s">
        <v>157</v>
      </c>
      <c r="H647" s="198">
        <v>15</v>
      </c>
      <c r="I647" s="199">
        <v>116</v>
      </c>
      <c r="J647" s="200">
        <f>ROUND(I647*H647,2)</f>
        <v>1740</v>
      </c>
      <c r="K647" s="196" t="s">
        <v>142</v>
      </c>
      <c r="L647" s="62"/>
      <c r="M647" s="201" t="s">
        <v>34</v>
      </c>
      <c r="N647" s="202" t="s">
        <v>48</v>
      </c>
      <c r="O647" s="43"/>
      <c r="P647" s="203">
        <f>O647*H647</f>
        <v>0</v>
      </c>
      <c r="Q647" s="203">
        <v>1.4999999999999999E-4</v>
      </c>
      <c r="R647" s="203">
        <f>Q647*H647</f>
        <v>2.2499999999999998E-3</v>
      </c>
      <c r="S647" s="203">
        <v>0</v>
      </c>
      <c r="T647" s="204">
        <f>S647*H647</f>
        <v>0</v>
      </c>
      <c r="AR647" s="24" t="s">
        <v>143</v>
      </c>
      <c r="AT647" s="24" t="s">
        <v>138</v>
      </c>
      <c r="AU647" s="24" t="s">
        <v>87</v>
      </c>
      <c r="AY647" s="24" t="s">
        <v>136</v>
      </c>
      <c r="BE647" s="205">
        <f>IF(N647="základní",J647,0)</f>
        <v>1740</v>
      </c>
      <c r="BF647" s="205">
        <f>IF(N647="snížená",J647,0)</f>
        <v>0</v>
      </c>
      <c r="BG647" s="205">
        <f>IF(N647="zákl. přenesená",J647,0)</f>
        <v>0</v>
      </c>
      <c r="BH647" s="205">
        <f>IF(N647="sníž. přenesená",J647,0)</f>
        <v>0</v>
      </c>
      <c r="BI647" s="205">
        <f>IF(N647="nulová",J647,0)</f>
        <v>0</v>
      </c>
      <c r="BJ647" s="24" t="s">
        <v>85</v>
      </c>
      <c r="BK647" s="205">
        <f>ROUND(I647*H647,2)</f>
        <v>1740</v>
      </c>
      <c r="BL647" s="24" t="s">
        <v>143</v>
      </c>
      <c r="BM647" s="24" t="s">
        <v>1041</v>
      </c>
    </row>
    <row r="648" spans="2:65" s="1" customFormat="1" ht="94.5">
      <c r="B648" s="42"/>
      <c r="C648" s="64"/>
      <c r="D648" s="206" t="s">
        <v>145</v>
      </c>
      <c r="E648" s="64"/>
      <c r="F648" s="207" t="s">
        <v>1037</v>
      </c>
      <c r="G648" s="64"/>
      <c r="H648" s="64"/>
      <c r="I648" s="165"/>
      <c r="J648" s="64"/>
      <c r="K648" s="64"/>
      <c r="L648" s="62"/>
      <c r="M648" s="208"/>
      <c r="N648" s="43"/>
      <c r="O648" s="43"/>
      <c r="P648" s="43"/>
      <c r="Q648" s="43"/>
      <c r="R648" s="43"/>
      <c r="S648" s="43"/>
      <c r="T648" s="79"/>
      <c r="AT648" s="24" t="s">
        <v>145</v>
      </c>
      <c r="AU648" s="24" t="s">
        <v>87</v>
      </c>
    </row>
    <row r="649" spans="2:65" s="1" customFormat="1" ht="25.5" customHeight="1">
      <c r="B649" s="42"/>
      <c r="C649" s="194" t="s">
        <v>1042</v>
      </c>
      <c r="D649" s="194" t="s">
        <v>138</v>
      </c>
      <c r="E649" s="195" t="s">
        <v>1043</v>
      </c>
      <c r="F649" s="196" t="s">
        <v>1044</v>
      </c>
      <c r="G649" s="197" t="s">
        <v>191</v>
      </c>
      <c r="H649" s="198">
        <v>0.1</v>
      </c>
      <c r="I649" s="199">
        <v>3848</v>
      </c>
      <c r="J649" s="200">
        <f>ROUND(I649*H649,2)</f>
        <v>384.8</v>
      </c>
      <c r="K649" s="196" t="s">
        <v>142</v>
      </c>
      <c r="L649" s="62"/>
      <c r="M649" s="201" t="s">
        <v>34</v>
      </c>
      <c r="N649" s="202" t="s">
        <v>48</v>
      </c>
      <c r="O649" s="43"/>
      <c r="P649" s="203">
        <f>O649*H649</f>
        <v>0</v>
      </c>
      <c r="Q649" s="203">
        <v>2.82E-3</v>
      </c>
      <c r="R649" s="203">
        <f>Q649*H649</f>
        <v>2.8200000000000002E-4</v>
      </c>
      <c r="S649" s="203">
        <v>0.10100000000000001</v>
      </c>
      <c r="T649" s="204">
        <f>S649*H649</f>
        <v>1.0100000000000001E-2</v>
      </c>
      <c r="AR649" s="24" t="s">
        <v>143</v>
      </c>
      <c r="AT649" s="24" t="s">
        <v>138</v>
      </c>
      <c r="AU649" s="24" t="s">
        <v>87</v>
      </c>
      <c r="AY649" s="24" t="s">
        <v>136</v>
      </c>
      <c r="BE649" s="205">
        <f>IF(N649="základní",J649,0)</f>
        <v>384.8</v>
      </c>
      <c r="BF649" s="205">
        <f>IF(N649="snížená",J649,0)</f>
        <v>0</v>
      </c>
      <c r="BG649" s="205">
        <f>IF(N649="zákl. přenesená",J649,0)</f>
        <v>0</v>
      </c>
      <c r="BH649" s="205">
        <f>IF(N649="sníž. přenesená",J649,0)</f>
        <v>0</v>
      </c>
      <c r="BI649" s="205">
        <f>IF(N649="nulová",J649,0)</f>
        <v>0</v>
      </c>
      <c r="BJ649" s="24" t="s">
        <v>85</v>
      </c>
      <c r="BK649" s="205">
        <f>ROUND(I649*H649,2)</f>
        <v>384.8</v>
      </c>
      <c r="BL649" s="24" t="s">
        <v>143</v>
      </c>
      <c r="BM649" s="24" t="s">
        <v>1045</v>
      </c>
    </row>
    <row r="650" spans="2:65" s="1" customFormat="1" ht="54">
      <c r="B650" s="42"/>
      <c r="C650" s="64"/>
      <c r="D650" s="206" t="s">
        <v>145</v>
      </c>
      <c r="E650" s="64"/>
      <c r="F650" s="207" t="s">
        <v>1046</v>
      </c>
      <c r="G650" s="64"/>
      <c r="H650" s="64"/>
      <c r="I650" s="165"/>
      <c r="J650" s="64"/>
      <c r="K650" s="64"/>
      <c r="L650" s="62"/>
      <c r="M650" s="208"/>
      <c r="N650" s="43"/>
      <c r="O650" s="43"/>
      <c r="P650" s="43"/>
      <c r="Q650" s="43"/>
      <c r="R650" s="43"/>
      <c r="S650" s="43"/>
      <c r="T650" s="79"/>
      <c r="AT650" s="24" t="s">
        <v>145</v>
      </c>
      <c r="AU650" s="24" t="s">
        <v>87</v>
      </c>
    </row>
    <row r="651" spans="2:65" s="11" customFormat="1">
      <c r="B651" s="209"/>
      <c r="C651" s="210"/>
      <c r="D651" s="206" t="s">
        <v>147</v>
      </c>
      <c r="E651" s="211" t="s">
        <v>34</v>
      </c>
      <c r="F651" s="212" t="s">
        <v>1047</v>
      </c>
      <c r="G651" s="210"/>
      <c r="H651" s="213">
        <v>0.1</v>
      </c>
      <c r="I651" s="214"/>
      <c r="J651" s="210"/>
      <c r="K651" s="210"/>
      <c r="L651" s="215"/>
      <c r="M651" s="216"/>
      <c r="N651" s="217"/>
      <c r="O651" s="217"/>
      <c r="P651" s="217"/>
      <c r="Q651" s="217"/>
      <c r="R651" s="217"/>
      <c r="S651" s="217"/>
      <c r="T651" s="218"/>
      <c r="AT651" s="219" t="s">
        <v>147</v>
      </c>
      <c r="AU651" s="219" t="s">
        <v>87</v>
      </c>
      <c r="AV651" s="11" t="s">
        <v>87</v>
      </c>
      <c r="AW651" s="11" t="s">
        <v>40</v>
      </c>
      <c r="AX651" s="11" t="s">
        <v>77</v>
      </c>
      <c r="AY651" s="219" t="s">
        <v>136</v>
      </c>
    </row>
    <row r="652" spans="2:65" s="12" customFormat="1">
      <c r="B652" s="220"/>
      <c r="C652" s="221"/>
      <c r="D652" s="206" t="s">
        <v>147</v>
      </c>
      <c r="E652" s="222" t="s">
        <v>34</v>
      </c>
      <c r="F652" s="223" t="s">
        <v>149</v>
      </c>
      <c r="G652" s="221"/>
      <c r="H652" s="224">
        <v>0.1</v>
      </c>
      <c r="I652" s="225"/>
      <c r="J652" s="221"/>
      <c r="K652" s="221"/>
      <c r="L652" s="226"/>
      <c r="M652" s="227"/>
      <c r="N652" s="228"/>
      <c r="O652" s="228"/>
      <c r="P652" s="228"/>
      <c r="Q652" s="228"/>
      <c r="R652" s="228"/>
      <c r="S652" s="228"/>
      <c r="T652" s="229"/>
      <c r="AT652" s="230" t="s">
        <v>147</v>
      </c>
      <c r="AU652" s="230" t="s">
        <v>87</v>
      </c>
      <c r="AV652" s="12" t="s">
        <v>143</v>
      </c>
      <c r="AW652" s="12" t="s">
        <v>40</v>
      </c>
      <c r="AX652" s="12" t="s">
        <v>85</v>
      </c>
      <c r="AY652" s="230" t="s">
        <v>136</v>
      </c>
    </row>
    <row r="653" spans="2:65" s="10" customFormat="1" ht="29.85" customHeight="1">
      <c r="B653" s="178"/>
      <c r="C653" s="179"/>
      <c r="D653" s="180" t="s">
        <v>76</v>
      </c>
      <c r="E653" s="192" t="s">
        <v>346</v>
      </c>
      <c r="F653" s="192" t="s">
        <v>347</v>
      </c>
      <c r="G653" s="179"/>
      <c r="H653" s="179"/>
      <c r="I653" s="182"/>
      <c r="J653" s="193">
        <f>BK653</f>
        <v>4.38</v>
      </c>
      <c r="K653" s="179"/>
      <c r="L653" s="184"/>
      <c r="M653" s="185"/>
      <c r="N653" s="186"/>
      <c r="O653" s="186"/>
      <c r="P653" s="187">
        <f>SUM(P654:P663)</f>
        <v>0</v>
      </c>
      <c r="Q653" s="186"/>
      <c r="R653" s="187">
        <f>SUM(R654:R663)</f>
        <v>0</v>
      </c>
      <c r="S653" s="186"/>
      <c r="T653" s="188">
        <f>SUM(T654:T663)</f>
        <v>0</v>
      </c>
      <c r="AR653" s="189" t="s">
        <v>85</v>
      </c>
      <c r="AT653" s="190" t="s">
        <v>76</v>
      </c>
      <c r="AU653" s="190" t="s">
        <v>85</v>
      </c>
      <c r="AY653" s="189" t="s">
        <v>136</v>
      </c>
      <c r="BK653" s="191">
        <f>SUM(BK654:BK663)</f>
        <v>4.38</v>
      </c>
    </row>
    <row r="654" spans="2:65" s="1" customFormat="1" ht="25.5" customHeight="1">
      <c r="B654" s="42"/>
      <c r="C654" s="194" t="s">
        <v>1048</v>
      </c>
      <c r="D654" s="194" t="s">
        <v>138</v>
      </c>
      <c r="E654" s="195" t="s">
        <v>349</v>
      </c>
      <c r="F654" s="196" t="s">
        <v>350</v>
      </c>
      <c r="G654" s="197" t="s">
        <v>351</v>
      </c>
      <c r="H654" s="198">
        <v>0.01</v>
      </c>
      <c r="I654" s="199">
        <v>201.12</v>
      </c>
      <c r="J654" s="200">
        <f>ROUND(I654*H654,2)</f>
        <v>2.0099999999999998</v>
      </c>
      <c r="K654" s="196" t="s">
        <v>142</v>
      </c>
      <c r="L654" s="62"/>
      <c r="M654" s="201" t="s">
        <v>34</v>
      </c>
      <c r="N654" s="202" t="s">
        <v>48</v>
      </c>
      <c r="O654" s="43"/>
      <c r="P654" s="203">
        <f>O654*H654</f>
        <v>0</v>
      </c>
      <c r="Q654" s="203">
        <v>0</v>
      </c>
      <c r="R654" s="203">
        <f>Q654*H654</f>
        <v>0</v>
      </c>
      <c r="S654" s="203">
        <v>0</v>
      </c>
      <c r="T654" s="204">
        <f>S654*H654</f>
        <v>0</v>
      </c>
      <c r="AR654" s="24" t="s">
        <v>143</v>
      </c>
      <c r="AT654" s="24" t="s">
        <v>138</v>
      </c>
      <c r="AU654" s="24" t="s">
        <v>87</v>
      </c>
      <c r="AY654" s="24" t="s">
        <v>136</v>
      </c>
      <c r="BE654" s="205">
        <f>IF(N654="základní",J654,0)</f>
        <v>2.0099999999999998</v>
      </c>
      <c r="BF654" s="205">
        <f>IF(N654="snížená",J654,0)</f>
        <v>0</v>
      </c>
      <c r="BG654" s="205">
        <f>IF(N654="zákl. přenesená",J654,0)</f>
        <v>0</v>
      </c>
      <c r="BH654" s="205">
        <f>IF(N654="sníž. přenesená",J654,0)</f>
        <v>0</v>
      </c>
      <c r="BI654" s="205">
        <f>IF(N654="nulová",J654,0)</f>
        <v>0</v>
      </c>
      <c r="BJ654" s="24" t="s">
        <v>85</v>
      </c>
      <c r="BK654" s="205">
        <f>ROUND(I654*H654,2)</f>
        <v>2.0099999999999998</v>
      </c>
      <c r="BL654" s="24" t="s">
        <v>143</v>
      </c>
      <c r="BM654" s="24" t="s">
        <v>1049</v>
      </c>
    </row>
    <row r="655" spans="2:65" s="1" customFormat="1" ht="81">
      <c r="B655" s="42"/>
      <c r="C655" s="64"/>
      <c r="D655" s="206" t="s">
        <v>145</v>
      </c>
      <c r="E655" s="64"/>
      <c r="F655" s="207" t="s">
        <v>353</v>
      </c>
      <c r="G655" s="64"/>
      <c r="H655" s="64"/>
      <c r="I655" s="165"/>
      <c r="J655" s="64"/>
      <c r="K655" s="64"/>
      <c r="L655" s="62"/>
      <c r="M655" s="208"/>
      <c r="N655" s="43"/>
      <c r="O655" s="43"/>
      <c r="P655" s="43"/>
      <c r="Q655" s="43"/>
      <c r="R655" s="43"/>
      <c r="S655" s="43"/>
      <c r="T655" s="79"/>
      <c r="AT655" s="24" t="s">
        <v>145</v>
      </c>
      <c r="AU655" s="24" t="s">
        <v>87</v>
      </c>
    </row>
    <row r="656" spans="2:65" s="11" customFormat="1">
      <c r="B656" s="209"/>
      <c r="C656" s="210"/>
      <c r="D656" s="206" t="s">
        <v>147</v>
      </c>
      <c r="E656" s="211" t="s">
        <v>34</v>
      </c>
      <c r="F656" s="212" t="s">
        <v>1050</v>
      </c>
      <c r="G656" s="210"/>
      <c r="H656" s="213">
        <v>0.01</v>
      </c>
      <c r="I656" s="214"/>
      <c r="J656" s="210"/>
      <c r="K656" s="210"/>
      <c r="L656" s="215"/>
      <c r="M656" s="216"/>
      <c r="N656" s="217"/>
      <c r="O656" s="217"/>
      <c r="P656" s="217"/>
      <c r="Q656" s="217"/>
      <c r="R656" s="217"/>
      <c r="S656" s="217"/>
      <c r="T656" s="218"/>
      <c r="AT656" s="219" t="s">
        <v>147</v>
      </c>
      <c r="AU656" s="219" t="s">
        <v>87</v>
      </c>
      <c r="AV656" s="11" t="s">
        <v>87</v>
      </c>
      <c r="AW656" s="11" t="s">
        <v>40</v>
      </c>
      <c r="AX656" s="11" t="s">
        <v>77</v>
      </c>
      <c r="AY656" s="219" t="s">
        <v>136</v>
      </c>
    </row>
    <row r="657" spans="2:65" s="12" customFormat="1">
      <c r="B657" s="220"/>
      <c r="C657" s="221"/>
      <c r="D657" s="206" t="s">
        <v>147</v>
      </c>
      <c r="E657" s="222" t="s">
        <v>34</v>
      </c>
      <c r="F657" s="223" t="s">
        <v>149</v>
      </c>
      <c r="G657" s="221"/>
      <c r="H657" s="224">
        <v>0.01</v>
      </c>
      <c r="I657" s="225"/>
      <c r="J657" s="221"/>
      <c r="K657" s="221"/>
      <c r="L657" s="226"/>
      <c r="M657" s="227"/>
      <c r="N657" s="228"/>
      <c r="O657" s="228"/>
      <c r="P657" s="228"/>
      <c r="Q657" s="228"/>
      <c r="R657" s="228"/>
      <c r="S657" s="228"/>
      <c r="T657" s="229"/>
      <c r="AT657" s="230" t="s">
        <v>147</v>
      </c>
      <c r="AU657" s="230" t="s">
        <v>87</v>
      </c>
      <c r="AV657" s="12" t="s">
        <v>143</v>
      </c>
      <c r="AW657" s="12" t="s">
        <v>40</v>
      </c>
      <c r="AX657" s="12" t="s">
        <v>85</v>
      </c>
      <c r="AY657" s="230" t="s">
        <v>136</v>
      </c>
    </row>
    <row r="658" spans="2:65" s="1" customFormat="1" ht="25.5" customHeight="1">
      <c r="B658" s="42"/>
      <c r="C658" s="194" t="s">
        <v>1051</v>
      </c>
      <c r="D658" s="194" t="s">
        <v>138</v>
      </c>
      <c r="E658" s="195" t="s">
        <v>356</v>
      </c>
      <c r="F658" s="196" t="s">
        <v>357</v>
      </c>
      <c r="G658" s="197" t="s">
        <v>351</v>
      </c>
      <c r="H658" s="198">
        <v>1.4999999999999999E-2</v>
      </c>
      <c r="I658" s="199">
        <v>8.74</v>
      </c>
      <c r="J658" s="200">
        <f>ROUND(I658*H658,2)</f>
        <v>0.13</v>
      </c>
      <c r="K658" s="196" t="s">
        <v>142</v>
      </c>
      <c r="L658" s="62"/>
      <c r="M658" s="201" t="s">
        <v>34</v>
      </c>
      <c r="N658" s="202" t="s">
        <v>48</v>
      </c>
      <c r="O658" s="43"/>
      <c r="P658" s="203">
        <f>O658*H658</f>
        <v>0</v>
      </c>
      <c r="Q658" s="203">
        <v>0</v>
      </c>
      <c r="R658" s="203">
        <f>Q658*H658</f>
        <v>0</v>
      </c>
      <c r="S658" s="203">
        <v>0</v>
      </c>
      <c r="T658" s="204">
        <f>S658*H658</f>
        <v>0</v>
      </c>
      <c r="AR658" s="24" t="s">
        <v>143</v>
      </c>
      <c r="AT658" s="24" t="s">
        <v>138</v>
      </c>
      <c r="AU658" s="24" t="s">
        <v>87</v>
      </c>
      <c r="AY658" s="24" t="s">
        <v>136</v>
      </c>
      <c r="BE658" s="205">
        <f>IF(N658="základní",J658,0)</f>
        <v>0.13</v>
      </c>
      <c r="BF658" s="205">
        <f>IF(N658="snížená",J658,0)</f>
        <v>0</v>
      </c>
      <c r="BG658" s="205">
        <f>IF(N658="zákl. přenesená",J658,0)</f>
        <v>0</v>
      </c>
      <c r="BH658" s="205">
        <f>IF(N658="sníž. přenesená",J658,0)</f>
        <v>0</v>
      </c>
      <c r="BI658" s="205">
        <f>IF(N658="nulová",J658,0)</f>
        <v>0</v>
      </c>
      <c r="BJ658" s="24" t="s">
        <v>85</v>
      </c>
      <c r="BK658" s="205">
        <f>ROUND(I658*H658,2)</f>
        <v>0.13</v>
      </c>
      <c r="BL658" s="24" t="s">
        <v>143</v>
      </c>
      <c r="BM658" s="24" t="s">
        <v>1052</v>
      </c>
    </row>
    <row r="659" spans="2:65" s="1" customFormat="1" ht="81">
      <c r="B659" s="42"/>
      <c r="C659" s="64"/>
      <c r="D659" s="206" t="s">
        <v>145</v>
      </c>
      <c r="E659" s="64"/>
      <c r="F659" s="207" t="s">
        <v>353</v>
      </c>
      <c r="G659" s="64"/>
      <c r="H659" s="64"/>
      <c r="I659" s="165"/>
      <c r="J659" s="64"/>
      <c r="K659" s="64"/>
      <c r="L659" s="62"/>
      <c r="M659" s="208"/>
      <c r="N659" s="43"/>
      <c r="O659" s="43"/>
      <c r="P659" s="43"/>
      <c r="Q659" s="43"/>
      <c r="R659" s="43"/>
      <c r="S659" s="43"/>
      <c r="T659" s="79"/>
      <c r="AT659" s="24" t="s">
        <v>145</v>
      </c>
      <c r="AU659" s="24" t="s">
        <v>87</v>
      </c>
    </row>
    <row r="660" spans="2:65" s="11" customFormat="1">
      <c r="B660" s="209"/>
      <c r="C660" s="210"/>
      <c r="D660" s="206" t="s">
        <v>147</v>
      </c>
      <c r="E660" s="211" t="s">
        <v>34</v>
      </c>
      <c r="F660" s="212" t="s">
        <v>1053</v>
      </c>
      <c r="G660" s="210"/>
      <c r="H660" s="213">
        <v>1.4999999999999999E-2</v>
      </c>
      <c r="I660" s="214"/>
      <c r="J660" s="210"/>
      <c r="K660" s="210"/>
      <c r="L660" s="215"/>
      <c r="M660" s="216"/>
      <c r="N660" s="217"/>
      <c r="O660" s="217"/>
      <c r="P660" s="217"/>
      <c r="Q660" s="217"/>
      <c r="R660" s="217"/>
      <c r="S660" s="217"/>
      <c r="T660" s="218"/>
      <c r="AT660" s="219" t="s">
        <v>147</v>
      </c>
      <c r="AU660" s="219" t="s">
        <v>87</v>
      </c>
      <c r="AV660" s="11" t="s">
        <v>87</v>
      </c>
      <c r="AW660" s="11" t="s">
        <v>40</v>
      </c>
      <c r="AX660" s="11" t="s">
        <v>77</v>
      </c>
      <c r="AY660" s="219" t="s">
        <v>136</v>
      </c>
    </row>
    <row r="661" spans="2:65" s="12" customFormat="1">
      <c r="B661" s="220"/>
      <c r="C661" s="221"/>
      <c r="D661" s="206" t="s">
        <v>147</v>
      </c>
      <c r="E661" s="222" t="s">
        <v>34</v>
      </c>
      <c r="F661" s="223" t="s">
        <v>149</v>
      </c>
      <c r="G661" s="221"/>
      <c r="H661" s="224">
        <v>1.4999999999999999E-2</v>
      </c>
      <c r="I661" s="225"/>
      <c r="J661" s="221"/>
      <c r="K661" s="221"/>
      <c r="L661" s="226"/>
      <c r="M661" s="227"/>
      <c r="N661" s="228"/>
      <c r="O661" s="228"/>
      <c r="P661" s="228"/>
      <c r="Q661" s="228"/>
      <c r="R661" s="228"/>
      <c r="S661" s="228"/>
      <c r="T661" s="229"/>
      <c r="AT661" s="230" t="s">
        <v>147</v>
      </c>
      <c r="AU661" s="230" t="s">
        <v>87</v>
      </c>
      <c r="AV661" s="12" t="s">
        <v>143</v>
      </c>
      <c r="AW661" s="12" t="s">
        <v>40</v>
      </c>
      <c r="AX661" s="12" t="s">
        <v>85</v>
      </c>
      <c r="AY661" s="230" t="s">
        <v>136</v>
      </c>
    </row>
    <row r="662" spans="2:65" s="1" customFormat="1" ht="25.5" customHeight="1">
      <c r="B662" s="42"/>
      <c r="C662" s="194" t="s">
        <v>1054</v>
      </c>
      <c r="D662" s="194" t="s">
        <v>138</v>
      </c>
      <c r="E662" s="195" t="s">
        <v>1055</v>
      </c>
      <c r="F662" s="196" t="s">
        <v>1056</v>
      </c>
      <c r="G662" s="197" t="s">
        <v>351</v>
      </c>
      <c r="H662" s="198">
        <v>1.4999999999999999E-2</v>
      </c>
      <c r="I662" s="199">
        <v>149</v>
      </c>
      <c r="J662" s="200">
        <f>ROUND(I662*H662,2)</f>
        <v>2.2400000000000002</v>
      </c>
      <c r="K662" s="196" t="s">
        <v>142</v>
      </c>
      <c r="L662" s="62"/>
      <c r="M662" s="201" t="s">
        <v>34</v>
      </c>
      <c r="N662" s="202" t="s">
        <v>48</v>
      </c>
      <c r="O662" s="43"/>
      <c r="P662" s="203">
        <f>O662*H662</f>
        <v>0</v>
      </c>
      <c r="Q662" s="203">
        <v>0</v>
      </c>
      <c r="R662" s="203">
        <f>Q662*H662</f>
        <v>0</v>
      </c>
      <c r="S662" s="203">
        <v>0</v>
      </c>
      <c r="T662" s="204">
        <f>S662*H662</f>
        <v>0</v>
      </c>
      <c r="AR662" s="24" t="s">
        <v>143</v>
      </c>
      <c r="AT662" s="24" t="s">
        <v>138</v>
      </c>
      <c r="AU662" s="24" t="s">
        <v>87</v>
      </c>
      <c r="AY662" s="24" t="s">
        <v>136</v>
      </c>
      <c r="BE662" s="205">
        <f>IF(N662="základní",J662,0)</f>
        <v>2.2400000000000002</v>
      </c>
      <c r="BF662" s="205">
        <f>IF(N662="snížená",J662,0)</f>
        <v>0</v>
      </c>
      <c r="BG662" s="205">
        <f>IF(N662="zákl. přenesená",J662,0)</f>
        <v>0</v>
      </c>
      <c r="BH662" s="205">
        <f>IF(N662="sníž. přenesená",J662,0)</f>
        <v>0</v>
      </c>
      <c r="BI662" s="205">
        <f>IF(N662="nulová",J662,0)</f>
        <v>0</v>
      </c>
      <c r="BJ662" s="24" t="s">
        <v>85</v>
      </c>
      <c r="BK662" s="205">
        <f>ROUND(I662*H662,2)</f>
        <v>2.2400000000000002</v>
      </c>
      <c r="BL662" s="24" t="s">
        <v>143</v>
      </c>
      <c r="BM662" s="24" t="s">
        <v>1057</v>
      </c>
    </row>
    <row r="663" spans="2:65" s="1" customFormat="1" ht="81">
      <c r="B663" s="42"/>
      <c r="C663" s="64"/>
      <c r="D663" s="206" t="s">
        <v>145</v>
      </c>
      <c r="E663" s="64"/>
      <c r="F663" s="207" t="s">
        <v>364</v>
      </c>
      <c r="G663" s="64"/>
      <c r="H663" s="64"/>
      <c r="I663" s="165"/>
      <c r="J663" s="64"/>
      <c r="K663" s="64"/>
      <c r="L663" s="62"/>
      <c r="M663" s="208"/>
      <c r="N663" s="43"/>
      <c r="O663" s="43"/>
      <c r="P663" s="43"/>
      <c r="Q663" s="43"/>
      <c r="R663" s="43"/>
      <c r="S663" s="43"/>
      <c r="T663" s="79"/>
      <c r="AT663" s="24" t="s">
        <v>145</v>
      </c>
      <c r="AU663" s="24" t="s">
        <v>87</v>
      </c>
    </row>
    <row r="664" spans="2:65" s="10" customFormat="1" ht="29.85" customHeight="1">
      <c r="B664" s="178"/>
      <c r="C664" s="179"/>
      <c r="D664" s="180" t="s">
        <v>76</v>
      </c>
      <c r="E664" s="192" t="s">
        <v>371</v>
      </c>
      <c r="F664" s="192" t="s">
        <v>372</v>
      </c>
      <c r="G664" s="179"/>
      <c r="H664" s="179"/>
      <c r="I664" s="182"/>
      <c r="J664" s="193">
        <f>BK664</f>
        <v>24403.599999999999</v>
      </c>
      <c r="K664" s="179"/>
      <c r="L664" s="184"/>
      <c r="M664" s="185"/>
      <c r="N664" s="186"/>
      <c r="O664" s="186"/>
      <c r="P664" s="187">
        <f>SUM(P665:P666)</f>
        <v>0</v>
      </c>
      <c r="Q664" s="186"/>
      <c r="R664" s="187">
        <f>SUM(R665:R666)</f>
        <v>0</v>
      </c>
      <c r="S664" s="186"/>
      <c r="T664" s="188">
        <f>SUM(T665:T666)</f>
        <v>0</v>
      </c>
      <c r="AR664" s="189" t="s">
        <v>85</v>
      </c>
      <c r="AT664" s="190" t="s">
        <v>76</v>
      </c>
      <c r="AU664" s="190" t="s">
        <v>85</v>
      </c>
      <c r="AY664" s="189" t="s">
        <v>136</v>
      </c>
      <c r="BK664" s="191">
        <f>SUM(BK665:BK666)</f>
        <v>24403.599999999999</v>
      </c>
    </row>
    <row r="665" spans="2:65" s="1" customFormat="1" ht="16.5" customHeight="1">
      <c r="B665" s="42"/>
      <c r="C665" s="194" t="s">
        <v>1058</v>
      </c>
      <c r="D665" s="194" t="s">
        <v>138</v>
      </c>
      <c r="E665" s="195" t="s">
        <v>374</v>
      </c>
      <c r="F665" s="196" t="s">
        <v>375</v>
      </c>
      <c r="G665" s="197" t="s">
        <v>351</v>
      </c>
      <c r="H665" s="198">
        <v>318.12799999999999</v>
      </c>
      <c r="I665" s="199">
        <v>76.709999999999994</v>
      </c>
      <c r="J665" s="200">
        <f>ROUND(I665*H665,2)</f>
        <v>24403.599999999999</v>
      </c>
      <c r="K665" s="196" t="s">
        <v>142</v>
      </c>
      <c r="L665" s="62"/>
      <c r="M665" s="201" t="s">
        <v>34</v>
      </c>
      <c r="N665" s="202" t="s">
        <v>48</v>
      </c>
      <c r="O665" s="43"/>
      <c r="P665" s="203">
        <f>O665*H665</f>
        <v>0</v>
      </c>
      <c r="Q665" s="203">
        <v>0</v>
      </c>
      <c r="R665" s="203">
        <f>Q665*H665</f>
        <v>0</v>
      </c>
      <c r="S665" s="203">
        <v>0</v>
      </c>
      <c r="T665" s="204">
        <f>S665*H665</f>
        <v>0</v>
      </c>
      <c r="AR665" s="24" t="s">
        <v>143</v>
      </c>
      <c r="AT665" s="24" t="s">
        <v>138</v>
      </c>
      <c r="AU665" s="24" t="s">
        <v>87</v>
      </c>
      <c r="AY665" s="24" t="s">
        <v>136</v>
      </c>
      <c r="BE665" s="205">
        <f>IF(N665="základní",J665,0)</f>
        <v>24403.599999999999</v>
      </c>
      <c r="BF665" s="205">
        <f>IF(N665="snížená",J665,0)</f>
        <v>0</v>
      </c>
      <c r="BG665" s="205">
        <f>IF(N665="zákl. přenesená",J665,0)</f>
        <v>0</v>
      </c>
      <c r="BH665" s="205">
        <f>IF(N665="sníž. přenesená",J665,0)</f>
        <v>0</v>
      </c>
      <c r="BI665" s="205">
        <f>IF(N665="nulová",J665,0)</f>
        <v>0</v>
      </c>
      <c r="BJ665" s="24" t="s">
        <v>85</v>
      </c>
      <c r="BK665" s="205">
        <f>ROUND(I665*H665,2)</f>
        <v>24403.599999999999</v>
      </c>
      <c r="BL665" s="24" t="s">
        <v>143</v>
      </c>
      <c r="BM665" s="24" t="s">
        <v>1059</v>
      </c>
    </row>
    <row r="666" spans="2:65" s="1" customFormat="1" ht="27">
      <c r="B666" s="42"/>
      <c r="C666" s="64"/>
      <c r="D666" s="206" t="s">
        <v>145</v>
      </c>
      <c r="E666" s="64"/>
      <c r="F666" s="207" t="s">
        <v>377</v>
      </c>
      <c r="G666" s="64"/>
      <c r="H666" s="64"/>
      <c r="I666" s="165"/>
      <c r="J666" s="64"/>
      <c r="K666" s="64"/>
      <c r="L666" s="62"/>
      <c r="M666" s="208"/>
      <c r="N666" s="43"/>
      <c r="O666" s="43"/>
      <c r="P666" s="43"/>
      <c r="Q666" s="43"/>
      <c r="R666" s="43"/>
      <c r="S666" s="43"/>
      <c r="T666" s="79"/>
      <c r="AT666" s="24" t="s">
        <v>145</v>
      </c>
      <c r="AU666" s="24" t="s">
        <v>87</v>
      </c>
    </row>
    <row r="667" spans="2:65" s="10" customFormat="1" ht="37.35" customHeight="1">
      <c r="B667" s="178"/>
      <c r="C667" s="179"/>
      <c r="D667" s="180" t="s">
        <v>76</v>
      </c>
      <c r="E667" s="181" t="s">
        <v>1060</v>
      </c>
      <c r="F667" s="181" t="s">
        <v>1061</v>
      </c>
      <c r="G667" s="179"/>
      <c r="H667" s="179"/>
      <c r="I667" s="182"/>
      <c r="J667" s="183">
        <f>BK667</f>
        <v>129554.58000000002</v>
      </c>
      <c r="K667" s="179"/>
      <c r="L667" s="184"/>
      <c r="M667" s="185"/>
      <c r="N667" s="186"/>
      <c r="O667" s="186"/>
      <c r="P667" s="187">
        <f>P668+P676+P697+P708</f>
        <v>0</v>
      </c>
      <c r="Q667" s="186"/>
      <c r="R667" s="187">
        <f>R668+R676+R697+R708</f>
        <v>2.4106305980000005</v>
      </c>
      <c r="S667" s="186"/>
      <c r="T667" s="188">
        <f>T668+T676+T697+T708</f>
        <v>0</v>
      </c>
      <c r="AR667" s="189" t="s">
        <v>87</v>
      </c>
      <c r="AT667" s="190" t="s">
        <v>76</v>
      </c>
      <c r="AU667" s="190" t="s">
        <v>77</v>
      </c>
      <c r="AY667" s="189" t="s">
        <v>136</v>
      </c>
      <c r="BK667" s="191">
        <f>BK668+BK676+BK697+BK708</f>
        <v>129554.58000000002</v>
      </c>
    </row>
    <row r="668" spans="2:65" s="10" customFormat="1" ht="19.899999999999999" customHeight="1">
      <c r="B668" s="178"/>
      <c r="C668" s="179"/>
      <c r="D668" s="180" t="s">
        <v>76</v>
      </c>
      <c r="E668" s="192" t="s">
        <v>1062</v>
      </c>
      <c r="F668" s="192" t="s">
        <v>1063</v>
      </c>
      <c r="G668" s="179"/>
      <c r="H668" s="179"/>
      <c r="I668" s="182"/>
      <c r="J668" s="193">
        <f>BK668</f>
        <v>7526.48</v>
      </c>
      <c r="K668" s="179"/>
      <c r="L668" s="184"/>
      <c r="M668" s="185"/>
      <c r="N668" s="186"/>
      <c r="O668" s="186"/>
      <c r="P668" s="187">
        <f>SUM(P669:P675)</f>
        <v>0</v>
      </c>
      <c r="Q668" s="186"/>
      <c r="R668" s="187">
        <f>SUM(R669:R675)</f>
        <v>3.4860750000000003E-2</v>
      </c>
      <c r="S668" s="186"/>
      <c r="T668" s="188">
        <f>SUM(T669:T675)</f>
        <v>0</v>
      </c>
      <c r="AR668" s="189" t="s">
        <v>87</v>
      </c>
      <c r="AT668" s="190" t="s">
        <v>76</v>
      </c>
      <c r="AU668" s="190" t="s">
        <v>85</v>
      </c>
      <c r="AY668" s="189" t="s">
        <v>136</v>
      </c>
      <c r="BK668" s="191">
        <f>SUM(BK669:BK675)</f>
        <v>7526.48</v>
      </c>
    </row>
    <row r="669" spans="2:65" s="1" customFormat="1" ht="38.25" customHeight="1">
      <c r="B669" s="42"/>
      <c r="C669" s="194" t="s">
        <v>1064</v>
      </c>
      <c r="D669" s="194" t="s">
        <v>138</v>
      </c>
      <c r="E669" s="195" t="s">
        <v>1065</v>
      </c>
      <c r="F669" s="196" t="s">
        <v>1066</v>
      </c>
      <c r="G669" s="197" t="s">
        <v>141</v>
      </c>
      <c r="H669" s="198">
        <v>46.481000000000002</v>
      </c>
      <c r="I669" s="199">
        <v>161</v>
      </c>
      <c r="J669" s="200">
        <f>ROUND(I669*H669,2)</f>
        <v>7483.44</v>
      </c>
      <c r="K669" s="196" t="s">
        <v>142</v>
      </c>
      <c r="L669" s="62"/>
      <c r="M669" s="201" t="s">
        <v>34</v>
      </c>
      <c r="N669" s="202" t="s">
        <v>48</v>
      </c>
      <c r="O669" s="43"/>
      <c r="P669" s="203">
        <f>O669*H669</f>
        <v>0</v>
      </c>
      <c r="Q669" s="203">
        <v>7.5000000000000002E-4</v>
      </c>
      <c r="R669" s="203">
        <f>Q669*H669</f>
        <v>3.4860750000000003E-2</v>
      </c>
      <c r="S669" s="203">
        <v>0</v>
      </c>
      <c r="T669" s="204">
        <f>S669*H669</f>
        <v>0</v>
      </c>
      <c r="AR669" s="24" t="s">
        <v>226</v>
      </c>
      <c r="AT669" s="24" t="s">
        <v>138</v>
      </c>
      <c r="AU669" s="24" t="s">
        <v>87</v>
      </c>
      <c r="AY669" s="24" t="s">
        <v>136</v>
      </c>
      <c r="BE669" s="205">
        <f>IF(N669="základní",J669,0)</f>
        <v>7483.44</v>
      </c>
      <c r="BF669" s="205">
        <f>IF(N669="snížená",J669,0)</f>
        <v>0</v>
      </c>
      <c r="BG669" s="205">
        <f>IF(N669="zákl. přenesená",J669,0)</f>
        <v>0</v>
      </c>
      <c r="BH669" s="205">
        <f>IF(N669="sníž. přenesená",J669,0)</f>
        <v>0</v>
      </c>
      <c r="BI669" s="205">
        <f>IF(N669="nulová",J669,0)</f>
        <v>0</v>
      </c>
      <c r="BJ669" s="24" t="s">
        <v>85</v>
      </c>
      <c r="BK669" s="205">
        <f>ROUND(I669*H669,2)</f>
        <v>7483.44</v>
      </c>
      <c r="BL669" s="24" t="s">
        <v>226</v>
      </c>
      <c r="BM669" s="24" t="s">
        <v>1067</v>
      </c>
    </row>
    <row r="670" spans="2:65" s="11" customFormat="1">
      <c r="B670" s="209"/>
      <c r="C670" s="210"/>
      <c r="D670" s="206" t="s">
        <v>147</v>
      </c>
      <c r="E670" s="211" t="s">
        <v>34</v>
      </c>
      <c r="F670" s="212" t="s">
        <v>1068</v>
      </c>
      <c r="G670" s="210"/>
      <c r="H670" s="213">
        <v>46.481000000000002</v>
      </c>
      <c r="I670" s="214"/>
      <c r="J670" s="210"/>
      <c r="K670" s="210"/>
      <c r="L670" s="215"/>
      <c r="M670" s="216"/>
      <c r="N670" s="217"/>
      <c r="O670" s="217"/>
      <c r="P670" s="217"/>
      <c r="Q670" s="217"/>
      <c r="R670" s="217"/>
      <c r="S670" s="217"/>
      <c r="T670" s="218"/>
      <c r="AT670" s="219" t="s">
        <v>147</v>
      </c>
      <c r="AU670" s="219" t="s">
        <v>87</v>
      </c>
      <c r="AV670" s="11" t="s">
        <v>87</v>
      </c>
      <c r="AW670" s="11" t="s">
        <v>40</v>
      </c>
      <c r="AX670" s="11" t="s">
        <v>77</v>
      </c>
      <c r="AY670" s="219" t="s">
        <v>136</v>
      </c>
    </row>
    <row r="671" spans="2:65" s="12" customFormat="1">
      <c r="B671" s="220"/>
      <c r="C671" s="221"/>
      <c r="D671" s="206" t="s">
        <v>147</v>
      </c>
      <c r="E671" s="222" t="s">
        <v>34</v>
      </c>
      <c r="F671" s="223" t="s">
        <v>149</v>
      </c>
      <c r="G671" s="221"/>
      <c r="H671" s="224">
        <v>46.481000000000002</v>
      </c>
      <c r="I671" s="225"/>
      <c r="J671" s="221"/>
      <c r="K671" s="221"/>
      <c r="L671" s="226"/>
      <c r="M671" s="227"/>
      <c r="N671" s="228"/>
      <c r="O671" s="228"/>
      <c r="P671" s="228"/>
      <c r="Q671" s="228"/>
      <c r="R671" s="228"/>
      <c r="S671" s="228"/>
      <c r="T671" s="229"/>
      <c r="AT671" s="230" t="s">
        <v>147</v>
      </c>
      <c r="AU671" s="230" t="s">
        <v>87</v>
      </c>
      <c r="AV671" s="12" t="s">
        <v>143</v>
      </c>
      <c r="AW671" s="12" t="s">
        <v>40</v>
      </c>
      <c r="AX671" s="12" t="s">
        <v>85</v>
      </c>
      <c r="AY671" s="230" t="s">
        <v>136</v>
      </c>
    </row>
    <row r="672" spans="2:65" s="1" customFormat="1" ht="38.25" customHeight="1">
      <c r="B672" s="42"/>
      <c r="C672" s="194" t="s">
        <v>1069</v>
      </c>
      <c r="D672" s="194" t="s">
        <v>138</v>
      </c>
      <c r="E672" s="195" t="s">
        <v>1070</v>
      </c>
      <c r="F672" s="196" t="s">
        <v>1071</v>
      </c>
      <c r="G672" s="197" t="s">
        <v>351</v>
      </c>
      <c r="H672" s="198">
        <v>3.5000000000000003E-2</v>
      </c>
      <c r="I672" s="199">
        <v>821.44</v>
      </c>
      <c r="J672" s="200">
        <f>ROUND(I672*H672,2)</f>
        <v>28.75</v>
      </c>
      <c r="K672" s="196" t="s">
        <v>142</v>
      </c>
      <c r="L672" s="62"/>
      <c r="M672" s="201" t="s">
        <v>34</v>
      </c>
      <c r="N672" s="202" t="s">
        <v>48</v>
      </c>
      <c r="O672" s="43"/>
      <c r="P672" s="203">
        <f>O672*H672</f>
        <v>0</v>
      </c>
      <c r="Q672" s="203">
        <v>0</v>
      </c>
      <c r="R672" s="203">
        <f>Q672*H672</f>
        <v>0</v>
      </c>
      <c r="S672" s="203">
        <v>0</v>
      </c>
      <c r="T672" s="204">
        <f>S672*H672</f>
        <v>0</v>
      </c>
      <c r="AR672" s="24" t="s">
        <v>226</v>
      </c>
      <c r="AT672" s="24" t="s">
        <v>138</v>
      </c>
      <c r="AU672" s="24" t="s">
        <v>87</v>
      </c>
      <c r="AY672" s="24" t="s">
        <v>136</v>
      </c>
      <c r="BE672" s="205">
        <f>IF(N672="základní",J672,0)</f>
        <v>28.75</v>
      </c>
      <c r="BF672" s="205">
        <f>IF(N672="snížená",J672,0)</f>
        <v>0</v>
      </c>
      <c r="BG672" s="205">
        <f>IF(N672="zákl. přenesená",J672,0)</f>
        <v>0</v>
      </c>
      <c r="BH672" s="205">
        <f>IF(N672="sníž. přenesená",J672,0)</f>
        <v>0</v>
      </c>
      <c r="BI672" s="205">
        <f>IF(N672="nulová",J672,0)</f>
        <v>0</v>
      </c>
      <c r="BJ672" s="24" t="s">
        <v>85</v>
      </c>
      <c r="BK672" s="205">
        <f>ROUND(I672*H672,2)</f>
        <v>28.75</v>
      </c>
      <c r="BL672" s="24" t="s">
        <v>226</v>
      </c>
      <c r="BM672" s="24" t="s">
        <v>1072</v>
      </c>
    </row>
    <row r="673" spans="2:65" s="1" customFormat="1" ht="121.5">
      <c r="B673" s="42"/>
      <c r="C673" s="64"/>
      <c r="D673" s="206" t="s">
        <v>145</v>
      </c>
      <c r="E673" s="64"/>
      <c r="F673" s="207" t="s">
        <v>1073</v>
      </c>
      <c r="G673" s="64"/>
      <c r="H673" s="64"/>
      <c r="I673" s="165"/>
      <c r="J673" s="64"/>
      <c r="K673" s="64"/>
      <c r="L673" s="62"/>
      <c r="M673" s="208"/>
      <c r="N673" s="43"/>
      <c r="O673" s="43"/>
      <c r="P673" s="43"/>
      <c r="Q673" s="43"/>
      <c r="R673" s="43"/>
      <c r="S673" s="43"/>
      <c r="T673" s="79"/>
      <c r="AT673" s="24" t="s">
        <v>145</v>
      </c>
      <c r="AU673" s="24" t="s">
        <v>87</v>
      </c>
    </row>
    <row r="674" spans="2:65" s="1" customFormat="1" ht="38.25" customHeight="1">
      <c r="B674" s="42"/>
      <c r="C674" s="194" t="s">
        <v>1074</v>
      </c>
      <c r="D674" s="194" t="s">
        <v>138</v>
      </c>
      <c r="E674" s="195" t="s">
        <v>1075</v>
      </c>
      <c r="F674" s="196" t="s">
        <v>1076</v>
      </c>
      <c r="G674" s="197" t="s">
        <v>351</v>
      </c>
      <c r="H674" s="198">
        <v>3.5000000000000003E-2</v>
      </c>
      <c r="I674" s="199">
        <v>408.18</v>
      </c>
      <c r="J674" s="200">
        <f>ROUND(I674*H674,2)</f>
        <v>14.29</v>
      </c>
      <c r="K674" s="196" t="s">
        <v>142</v>
      </c>
      <c r="L674" s="62"/>
      <c r="M674" s="201" t="s">
        <v>34</v>
      </c>
      <c r="N674" s="202" t="s">
        <v>48</v>
      </c>
      <c r="O674" s="43"/>
      <c r="P674" s="203">
        <f>O674*H674</f>
        <v>0</v>
      </c>
      <c r="Q674" s="203">
        <v>0</v>
      </c>
      <c r="R674" s="203">
        <f>Q674*H674</f>
        <v>0</v>
      </c>
      <c r="S674" s="203">
        <v>0</v>
      </c>
      <c r="T674" s="204">
        <f>S674*H674</f>
        <v>0</v>
      </c>
      <c r="AR674" s="24" t="s">
        <v>226</v>
      </c>
      <c r="AT674" s="24" t="s">
        <v>138</v>
      </c>
      <c r="AU674" s="24" t="s">
        <v>87</v>
      </c>
      <c r="AY674" s="24" t="s">
        <v>136</v>
      </c>
      <c r="BE674" s="205">
        <f>IF(N674="základní",J674,0)</f>
        <v>14.29</v>
      </c>
      <c r="BF674" s="205">
        <f>IF(N674="snížená",J674,0)</f>
        <v>0</v>
      </c>
      <c r="BG674" s="205">
        <f>IF(N674="zákl. přenesená",J674,0)</f>
        <v>0</v>
      </c>
      <c r="BH674" s="205">
        <f>IF(N674="sníž. přenesená",J674,0)</f>
        <v>0</v>
      </c>
      <c r="BI674" s="205">
        <f>IF(N674="nulová",J674,0)</f>
        <v>0</v>
      </c>
      <c r="BJ674" s="24" t="s">
        <v>85</v>
      </c>
      <c r="BK674" s="205">
        <f>ROUND(I674*H674,2)</f>
        <v>14.29</v>
      </c>
      <c r="BL674" s="24" t="s">
        <v>226</v>
      </c>
      <c r="BM674" s="24" t="s">
        <v>1077</v>
      </c>
    </row>
    <row r="675" spans="2:65" s="1" customFormat="1" ht="121.5">
      <c r="B675" s="42"/>
      <c r="C675" s="64"/>
      <c r="D675" s="206" t="s">
        <v>145</v>
      </c>
      <c r="E675" s="64"/>
      <c r="F675" s="207" t="s">
        <v>1073</v>
      </c>
      <c r="G675" s="64"/>
      <c r="H675" s="64"/>
      <c r="I675" s="165"/>
      <c r="J675" s="64"/>
      <c r="K675" s="64"/>
      <c r="L675" s="62"/>
      <c r="M675" s="208"/>
      <c r="N675" s="43"/>
      <c r="O675" s="43"/>
      <c r="P675" s="43"/>
      <c r="Q675" s="43"/>
      <c r="R675" s="43"/>
      <c r="S675" s="43"/>
      <c r="T675" s="79"/>
      <c r="AT675" s="24" t="s">
        <v>145</v>
      </c>
      <c r="AU675" s="24" t="s">
        <v>87</v>
      </c>
    </row>
    <row r="676" spans="2:65" s="10" customFormat="1" ht="29.85" customHeight="1">
      <c r="B676" s="178"/>
      <c r="C676" s="179"/>
      <c r="D676" s="180" t="s">
        <v>76</v>
      </c>
      <c r="E676" s="192" t="s">
        <v>1078</v>
      </c>
      <c r="F676" s="192" t="s">
        <v>1079</v>
      </c>
      <c r="G676" s="179"/>
      <c r="H676" s="179"/>
      <c r="I676" s="182"/>
      <c r="J676" s="193">
        <f>BK676</f>
        <v>12744.240000000002</v>
      </c>
      <c r="K676" s="179"/>
      <c r="L676" s="184"/>
      <c r="M676" s="185"/>
      <c r="N676" s="186"/>
      <c r="O676" s="186"/>
      <c r="P676" s="187">
        <f>SUM(P677:P696)</f>
        <v>0</v>
      </c>
      <c r="Q676" s="186"/>
      <c r="R676" s="187">
        <f>SUM(R677:R696)</f>
        <v>5.6043239999999994E-2</v>
      </c>
      <c r="S676" s="186"/>
      <c r="T676" s="188">
        <f>SUM(T677:T696)</f>
        <v>0</v>
      </c>
      <c r="AR676" s="189" t="s">
        <v>87</v>
      </c>
      <c r="AT676" s="190" t="s">
        <v>76</v>
      </c>
      <c r="AU676" s="190" t="s">
        <v>85</v>
      </c>
      <c r="AY676" s="189" t="s">
        <v>136</v>
      </c>
      <c r="BK676" s="191">
        <f>SUM(BK677:BK696)</f>
        <v>12744.240000000002</v>
      </c>
    </row>
    <row r="677" spans="2:65" s="1" customFormat="1" ht="25.5" customHeight="1">
      <c r="B677" s="42"/>
      <c r="C677" s="194" t="s">
        <v>1080</v>
      </c>
      <c r="D677" s="194" t="s">
        <v>138</v>
      </c>
      <c r="E677" s="195" t="s">
        <v>1081</v>
      </c>
      <c r="F677" s="196" t="s">
        <v>1082</v>
      </c>
      <c r="G677" s="197" t="s">
        <v>191</v>
      </c>
      <c r="H677" s="198">
        <v>584.1</v>
      </c>
      <c r="I677" s="199">
        <v>11</v>
      </c>
      <c r="J677" s="200">
        <f>ROUND(I677*H677,2)</f>
        <v>6425.1</v>
      </c>
      <c r="K677" s="196" t="s">
        <v>34</v>
      </c>
      <c r="L677" s="62"/>
      <c r="M677" s="201" t="s">
        <v>34</v>
      </c>
      <c r="N677" s="202" t="s">
        <v>48</v>
      </c>
      <c r="O677" s="43"/>
      <c r="P677" s="203">
        <f>O677*H677</f>
        <v>0</v>
      </c>
      <c r="Q677" s="203">
        <v>0</v>
      </c>
      <c r="R677" s="203">
        <f>Q677*H677</f>
        <v>0</v>
      </c>
      <c r="S677" s="203">
        <v>0</v>
      </c>
      <c r="T677" s="204">
        <f>S677*H677</f>
        <v>0</v>
      </c>
      <c r="AR677" s="24" t="s">
        <v>226</v>
      </c>
      <c r="AT677" s="24" t="s">
        <v>138</v>
      </c>
      <c r="AU677" s="24" t="s">
        <v>87</v>
      </c>
      <c r="AY677" s="24" t="s">
        <v>136</v>
      </c>
      <c r="BE677" s="205">
        <f>IF(N677="základní",J677,0)</f>
        <v>6425.1</v>
      </c>
      <c r="BF677" s="205">
        <f>IF(N677="snížená",J677,0)</f>
        <v>0</v>
      </c>
      <c r="BG677" s="205">
        <f>IF(N677="zákl. přenesená",J677,0)</f>
        <v>0</v>
      </c>
      <c r="BH677" s="205">
        <f>IF(N677="sníž. přenesená",J677,0)</f>
        <v>0</v>
      </c>
      <c r="BI677" s="205">
        <f>IF(N677="nulová",J677,0)</f>
        <v>0</v>
      </c>
      <c r="BJ677" s="24" t="s">
        <v>85</v>
      </c>
      <c r="BK677" s="205">
        <f>ROUND(I677*H677,2)</f>
        <v>6425.1</v>
      </c>
      <c r="BL677" s="24" t="s">
        <v>226</v>
      </c>
      <c r="BM677" s="24" t="s">
        <v>1083</v>
      </c>
    </row>
    <row r="678" spans="2:65" s="1" customFormat="1" ht="27">
      <c r="B678" s="42"/>
      <c r="C678" s="64"/>
      <c r="D678" s="206" t="s">
        <v>585</v>
      </c>
      <c r="E678" s="64"/>
      <c r="F678" s="207" t="s">
        <v>1084</v>
      </c>
      <c r="G678" s="64"/>
      <c r="H678" s="64"/>
      <c r="I678" s="165"/>
      <c r="J678" s="64"/>
      <c r="K678" s="64"/>
      <c r="L678" s="62"/>
      <c r="M678" s="208"/>
      <c r="N678" s="43"/>
      <c r="O678" s="43"/>
      <c r="P678" s="43"/>
      <c r="Q678" s="43"/>
      <c r="R678" s="43"/>
      <c r="S678" s="43"/>
      <c r="T678" s="79"/>
      <c r="AT678" s="24" t="s">
        <v>585</v>
      </c>
      <c r="AU678" s="24" t="s">
        <v>87</v>
      </c>
    </row>
    <row r="679" spans="2:65" s="11" customFormat="1">
      <c r="B679" s="209"/>
      <c r="C679" s="210"/>
      <c r="D679" s="206" t="s">
        <v>147</v>
      </c>
      <c r="E679" s="211" t="s">
        <v>34</v>
      </c>
      <c r="F679" s="212" t="s">
        <v>1085</v>
      </c>
      <c r="G679" s="210"/>
      <c r="H679" s="213">
        <v>584.1</v>
      </c>
      <c r="I679" s="214"/>
      <c r="J679" s="210"/>
      <c r="K679" s="210"/>
      <c r="L679" s="215"/>
      <c r="M679" s="216"/>
      <c r="N679" s="217"/>
      <c r="O679" s="217"/>
      <c r="P679" s="217"/>
      <c r="Q679" s="217"/>
      <c r="R679" s="217"/>
      <c r="S679" s="217"/>
      <c r="T679" s="218"/>
      <c r="AT679" s="219" t="s">
        <v>147</v>
      </c>
      <c r="AU679" s="219" t="s">
        <v>87</v>
      </c>
      <c r="AV679" s="11" t="s">
        <v>87</v>
      </c>
      <c r="AW679" s="11" t="s">
        <v>40</v>
      </c>
      <c r="AX679" s="11" t="s">
        <v>77</v>
      </c>
      <c r="AY679" s="219" t="s">
        <v>136</v>
      </c>
    </row>
    <row r="680" spans="2:65" s="12" customFormat="1">
      <c r="B680" s="220"/>
      <c r="C680" s="221"/>
      <c r="D680" s="206" t="s">
        <v>147</v>
      </c>
      <c r="E680" s="222" t="s">
        <v>34</v>
      </c>
      <c r="F680" s="223" t="s">
        <v>149</v>
      </c>
      <c r="G680" s="221"/>
      <c r="H680" s="224">
        <v>584.1</v>
      </c>
      <c r="I680" s="225"/>
      <c r="J680" s="221"/>
      <c r="K680" s="221"/>
      <c r="L680" s="226"/>
      <c r="M680" s="227"/>
      <c r="N680" s="228"/>
      <c r="O680" s="228"/>
      <c r="P680" s="228"/>
      <c r="Q680" s="228"/>
      <c r="R680" s="228"/>
      <c r="S680" s="228"/>
      <c r="T680" s="229"/>
      <c r="AT680" s="230" t="s">
        <v>147</v>
      </c>
      <c r="AU680" s="230" t="s">
        <v>87</v>
      </c>
      <c r="AV680" s="12" t="s">
        <v>143</v>
      </c>
      <c r="AW680" s="12" t="s">
        <v>40</v>
      </c>
      <c r="AX680" s="12" t="s">
        <v>85</v>
      </c>
      <c r="AY680" s="230" t="s">
        <v>136</v>
      </c>
    </row>
    <row r="681" spans="2:65" s="1" customFormat="1" ht="38.25" customHeight="1">
      <c r="B681" s="42"/>
      <c r="C681" s="194" t="s">
        <v>1086</v>
      </c>
      <c r="D681" s="194" t="s">
        <v>138</v>
      </c>
      <c r="E681" s="195" t="s">
        <v>1087</v>
      </c>
      <c r="F681" s="196" t="s">
        <v>1088</v>
      </c>
      <c r="G681" s="197" t="s">
        <v>203</v>
      </c>
      <c r="H681" s="198">
        <v>2.944</v>
      </c>
      <c r="I681" s="199">
        <v>595</v>
      </c>
      <c r="J681" s="200">
        <f>ROUND(I681*H681,2)</f>
        <v>1751.68</v>
      </c>
      <c r="K681" s="196" t="s">
        <v>142</v>
      </c>
      <c r="L681" s="62"/>
      <c r="M681" s="201" t="s">
        <v>34</v>
      </c>
      <c r="N681" s="202" t="s">
        <v>48</v>
      </c>
      <c r="O681" s="43"/>
      <c r="P681" s="203">
        <f>O681*H681</f>
        <v>0</v>
      </c>
      <c r="Q681" s="203">
        <v>1.89E-3</v>
      </c>
      <c r="R681" s="203">
        <f>Q681*H681</f>
        <v>5.5641599999999994E-3</v>
      </c>
      <c r="S681" s="203">
        <v>0</v>
      </c>
      <c r="T681" s="204">
        <f>S681*H681</f>
        <v>0</v>
      </c>
      <c r="AR681" s="24" t="s">
        <v>226</v>
      </c>
      <c r="AT681" s="24" t="s">
        <v>138</v>
      </c>
      <c r="AU681" s="24" t="s">
        <v>87</v>
      </c>
      <c r="AY681" s="24" t="s">
        <v>136</v>
      </c>
      <c r="BE681" s="205">
        <f>IF(N681="základní",J681,0)</f>
        <v>1751.68</v>
      </c>
      <c r="BF681" s="205">
        <f>IF(N681="snížená",J681,0)</f>
        <v>0</v>
      </c>
      <c r="BG681" s="205">
        <f>IF(N681="zákl. přenesená",J681,0)</f>
        <v>0</v>
      </c>
      <c r="BH681" s="205">
        <f>IF(N681="sníž. přenesená",J681,0)</f>
        <v>0</v>
      </c>
      <c r="BI681" s="205">
        <f>IF(N681="nulová",J681,0)</f>
        <v>0</v>
      </c>
      <c r="BJ681" s="24" t="s">
        <v>85</v>
      </c>
      <c r="BK681" s="205">
        <f>ROUND(I681*H681,2)</f>
        <v>1751.68</v>
      </c>
      <c r="BL681" s="24" t="s">
        <v>226</v>
      </c>
      <c r="BM681" s="24" t="s">
        <v>1089</v>
      </c>
    </row>
    <row r="682" spans="2:65" s="1" customFormat="1" ht="135">
      <c r="B682" s="42"/>
      <c r="C682" s="64"/>
      <c r="D682" s="206" t="s">
        <v>145</v>
      </c>
      <c r="E682" s="64"/>
      <c r="F682" s="207" t="s">
        <v>1090</v>
      </c>
      <c r="G682" s="64"/>
      <c r="H682" s="64"/>
      <c r="I682" s="165"/>
      <c r="J682" s="64"/>
      <c r="K682" s="64"/>
      <c r="L682" s="62"/>
      <c r="M682" s="208"/>
      <c r="N682" s="43"/>
      <c r="O682" s="43"/>
      <c r="P682" s="43"/>
      <c r="Q682" s="43"/>
      <c r="R682" s="43"/>
      <c r="S682" s="43"/>
      <c r="T682" s="79"/>
      <c r="AT682" s="24" t="s">
        <v>145</v>
      </c>
      <c r="AU682" s="24" t="s">
        <v>87</v>
      </c>
    </row>
    <row r="683" spans="2:65" s="11" customFormat="1">
      <c r="B683" s="209"/>
      <c r="C683" s="210"/>
      <c r="D683" s="206" t="s">
        <v>147</v>
      </c>
      <c r="E683" s="211" t="s">
        <v>34</v>
      </c>
      <c r="F683" s="212" t="s">
        <v>1091</v>
      </c>
      <c r="G683" s="210"/>
      <c r="H683" s="213">
        <v>2.944</v>
      </c>
      <c r="I683" s="214"/>
      <c r="J683" s="210"/>
      <c r="K683" s="210"/>
      <c r="L683" s="215"/>
      <c r="M683" s="216"/>
      <c r="N683" s="217"/>
      <c r="O683" s="217"/>
      <c r="P683" s="217"/>
      <c r="Q683" s="217"/>
      <c r="R683" s="217"/>
      <c r="S683" s="217"/>
      <c r="T683" s="218"/>
      <c r="AT683" s="219" t="s">
        <v>147</v>
      </c>
      <c r="AU683" s="219" t="s">
        <v>87</v>
      </c>
      <c r="AV683" s="11" t="s">
        <v>87</v>
      </c>
      <c r="AW683" s="11" t="s">
        <v>40</v>
      </c>
      <c r="AX683" s="11" t="s">
        <v>77</v>
      </c>
      <c r="AY683" s="219" t="s">
        <v>136</v>
      </c>
    </row>
    <row r="684" spans="2:65" s="12" customFormat="1">
      <c r="B684" s="220"/>
      <c r="C684" s="221"/>
      <c r="D684" s="206" t="s">
        <v>147</v>
      </c>
      <c r="E684" s="222" t="s">
        <v>34</v>
      </c>
      <c r="F684" s="223" t="s">
        <v>149</v>
      </c>
      <c r="G684" s="221"/>
      <c r="H684" s="224">
        <v>2.944</v>
      </c>
      <c r="I684" s="225"/>
      <c r="J684" s="221"/>
      <c r="K684" s="221"/>
      <c r="L684" s="226"/>
      <c r="M684" s="227"/>
      <c r="N684" s="228"/>
      <c r="O684" s="228"/>
      <c r="P684" s="228"/>
      <c r="Q684" s="228"/>
      <c r="R684" s="228"/>
      <c r="S684" s="228"/>
      <c r="T684" s="229"/>
      <c r="AT684" s="230" t="s">
        <v>147</v>
      </c>
      <c r="AU684" s="230" t="s">
        <v>87</v>
      </c>
      <c r="AV684" s="12" t="s">
        <v>143</v>
      </c>
      <c r="AW684" s="12" t="s">
        <v>40</v>
      </c>
      <c r="AX684" s="12" t="s">
        <v>85</v>
      </c>
      <c r="AY684" s="230" t="s">
        <v>136</v>
      </c>
    </row>
    <row r="685" spans="2:65" s="1" customFormat="1" ht="25.5" customHeight="1">
      <c r="B685" s="42"/>
      <c r="C685" s="194" t="s">
        <v>1092</v>
      </c>
      <c r="D685" s="194" t="s">
        <v>138</v>
      </c>
      <c r="E685" s="195" t="s">
        <v>1093</v>
      </c>
      <c r="F685" s="196" t="s">
        <v>1094</v>
      </c>
      <c r="G685" s="197" t="s">
        <v>716</v>
      </c>
      <c r="H685" s="198">
        <v>1</v>
      </c>
      <c r="I685" s="199">
        <v>3500</v>
      </c>
      <c r="J685" s="200">
        <f>ROUND(I685*H685,2)</f>
        <v>3500</v>
      </c>
      <c r="K685" s="196" t="s">
        <v>34</v>
      </c>
      <c r="L685" s="62"/>
      <c r="M685" s="201" t="s">
        <v>34</v>
      </c>
      <c r="N685" s="202" t="s">
        <v>48</v>
      </c>
      <c r="O685" s="43"/>
      <c r="P685" s="203">
        <f>O685*H685</f>
        <v>0</v>
      </c>
      <c r="Q685" s="203">
        <v>1.3270000000000001E-2</v>
      </c>
      <c r="R685" s="203">
        <f>Q685*H685</f>
        <v>1.3270000000000001E-2</v>
      </c>
      <c r="S685" s="203">
        <v>0</v>
      </c>
      <c r="T685" s="204">
        <f>S685*H685</f>
        <v>0</v>
      </c>
      <c r="AR685" s="24" t="s">
        <v>226</v>
      </c>
      <c r="AT685" s="24" t="s">
        <v>138</v>
      </c>
      <c r="AU685" s="24" t="s">
        <v>87</v>
      </c>
      <c r="AY685" s="24" t="s">
        <v>136</v>
      </c>
      <c r="BE685" s="205">
        <f>IF(N685="základní",J685,0)</f>
        <v>3500</v>
      </c>
      <c r="BF685" s="205">
        <f>IF(N685="snížená",J685,0)</f>
        <v>0</v>
      </c>
      <c r="BG685" s="205">
        <f>IF(N685="zákl. přenesená",J685,0)</f>
        <v>0</v>
      </c>
      <c r="BH685" s="205">
        <f>IF(N685="sníž. přenesená",J685,0)</f>
        <v>0</v>
      </c>
      <c r="BI685" s="205">
        <f>IF(N685="nulová",J685,0)</f>
        <v>0</v>
      </c>
      <c r="BJ685" s="24" t="s">
        <v>85</v>
      </c>
      <c r="BK685" s="205">
        <f>ROUND(I685*H685,2)</f>
        <v>3500</v>
      </c>
      <c r="BL685" s="24" t="s">
        <v>226</v>
      </c>
      <c r="BM685" s="24" t="s">
        <v>1095</v>
      </c>
    </row>
    <row r="686" spans="2:65" s="11" customFormat="1">
      <c r="B686" s="209"/>
      <c r="C686" s="210"/>
      <c r="D686" s="206" t="s">
        <v>147</v>
      </c>
      <c r="E686" s="211" t="s">
        <v>34</v>
      </c>
      <c r="F686" s="212" t="s">
        <v>1096</v>
      </c>
      <c r="G686" s="210"/>
      <c r="H686" s="213">
        <v>1</v>
      </c>
      <c r="I686" s="214"/>
      <c r="J686" s="210"/>
      <c r="K686" s="210"/>
      <c r="L686" s="215"/>
      <c r="M686" s="216"/>
      <c r="N686" s="217"/>
      <c r="O686" s="217"/>
      <c r="P686" s="217"/>
      <c r="Q686" s="217"/>
      <c r="R686" s="217"/>
      <c r="S686" s="217"/>
      <c r="T686" s="218"/>
      <c r="AT686" s="219" t="s">
        <v>147</v>
      </c>
      <c r="AU686" s="219" t="s">
        <v>87</v>
      </c>
      <c r="AV686" s="11" t="s">
        <v>87</v>
      </c>
      <c r="AW686" s="11" t="s">
        <v>40</v>
      </c>
      <c r="AX686" s="11" t="s">
        <v>77</v>
      </c>
      <c r="AY686" s="219" t="s">
        <v>136</v>
      </c>
    </row>
    <row r="687" spans="2:65" s="13" customFormat="1" ht="27">
      <c r="B687" s="231"/>
      <c r="C687" s="232"/>
      <c r="D687" s="206" t="s">
        <v>147</v>
      </c>
      <c r="E687" s="233" t="s">
        <v>34</v>
      </c>
      <c r="F687" s="234" t="s">
        <v>1097</v>
      </c>
      <c r="G687" s="232"/>
      <c r="H687" s="233" t="s">
        <v>34</v>
      </c>
      <c r="I687" s="235"/>
      <c r="J687" s="232"/>
      <c r="K687" s="232"/>
      <c r="L687" s="236"/>
      <c r="M687" s="237"/>
      <c r="N687" s="238"/>
      <c r="O687" s="238"/>
      <c r="P687" s="238"/>
      <c r="Q687" s="238"/>
      <c r="R687" s="238"/>
      <c r="S687" s="238"/>
      <c r="T687" s="239"/>
      <c r="AT687" s="240" t="s">
        <v>147</v>
      </c>
      <c r="AU687" s="240" t="s">
        <v>87</v>
      </c>
      <c r="AV687" s="13" t="s">
        <v>85</v>
      </c>
      <c r="AW687" s="13" t="s">
        <v>40</v>
      </c>
      <c r="AX687" s="13" t="s">
        <v>77</v>
      </c>
      <c r="AY687" s="240" t="s">
        <v>136</v>
      </c>
    </row>
    <row r="688" spans="2:65" s="13" customFormat="1">
      <c r="B688" s="231"/>
      <c r="C688" s="232"/>
      <c r="D688" s="206" t="s">
        <v>147</v>
      </c>
      <c r="E688" s="233" t="s">
        <v>34</v>
      </c>
      <c r="F688" s="234" t="s">
        <v>1098</v>
      </c>
      <c r="G688" s="232"/>
      <c r="H688" s="233" t="s">
        <v>34</v>
      </c>
      <c r="I688" s="235"/>
      <c r="J688" s="232"/>
      <c r="K688" s="232"/>
      <c r="L688" s="236"/>
      <c r="M688" s="237"/>
      <c r="N688" s="238"/>
      <c r="O688" s="238"/>
      <c r="P688" s="238"/>
      <c r="Q688" s="238"/>
      <c r="R688" s="238"/>
      <c r="S688" s="238"/>
      <c r="T688" s="239"/>
      <c r="AT688" s="240" t="s">
        <v>147</v>
      </c>
      <c r="AU688" s="240" t="s">
        <v>87</v>
      </c>
      <c r="AV688" s="13" t="s">
        <v>85</v>
      </c>
      <c r="AW688" s="13" t="s">
        <v>40</v>
      </c>
      <c r="AX688" s="13" t="s">
        <v>77</v>
      </c>
      <c r="AY688" s="240" t="s">
        <v>136</v>
      </c>
    </row>
    <row r="689" spans="2:65" s="12" customFormat="1">
      <c r="B689" s="220"/>
      <c r="C689" s="221"/>
      <c r="D689" s="206" t="s">
        <v>147</v>
      </c>
      <c r="E689" s="222" t="s">
        <v>34</v>
      </c>
      <c r="F689" s="223" t="s">
        <v>149</v>
      </c>
      <c r="G689" s="221"/>
      <c r="H689" s="224">
        <v>1</v>
      </c>
      <c r="I689" s="225"/>
      <c r="J689" s="221"/>
      <c r="K689" s="221"/>
      <c r="L689" s="226"/>
      <c r="M689" s="227"/>
      <c r="N689" s="228"/>
      <c r="O689" s="228"/>
      <c r="P689" s="228"/>
      <c r="Q689" s="228"/>
      <c r="R689" s="228"/>
      <c r="S689" s="228"/>
      <c r="T689" s="229"/>
      <c r="AT689" s="230" t="s">
        <v>147</v>
      </c>
      <c r="AU689" s="230" t="s">
        <v>87</v>
      </c>
      <c r="AV689" s="12" t="s">
        <v>143</v>
      </c>
      <c r="AW689" s="12" t="s">
        <v>40</v>
      </c>
      <c r="AX689" s="12" t="s">
        <v>85</v>
      </c>
      <c r="AY689" s="230" t="s">
        <v>136</v>
      </c>
    </row>
    <row r="690" spans="2:65" s="1" customFormat="1" ht="16.5" customHeight="1">
      <c r="B690" s="42"/>
      <c r="C690" s="194" t="s">
        <v>1099</v>
      </c>
      <c r="D690" s="194" t="s">
        <v>138</v>
      </c>
      <c r="E690" s="195" t="s">
        <v>1100</v>
      </c>
      <c r="F690" s="196" t="s">
        <v>1101</v>
      </c>
      <c r="G690" s="197" t="s">
        <v>203</v>
      </c>
      <c r="H690" s="198">
        <v>2.8039999999999998</v>
      </c>
      <c r="I690" s="199">
        <v>344</v>
      </c>
      <c r="J690" s="200">
        <f>ROUND(I690*H690,2)</f>
        <v>964.58</v>
      </c>
      <c r="K690" s="196" t="s">
        <v>34</v>
      </c>
      <c r="L690" s="62"/>
      <c r="M690" s="201" t="s">
        <v>34</v>
      </c>
      <c r="N690" s="202" t="s">
        <v>48</v>
      </c>
      <c r="O690" s="43"/>
      <c r="P690" s="203">
        <f>O690*H690</f>
        <v>0</v>
      </c>
      <c r="Q690" s="203">
        <v>1.3270000000000001E-2</v>
      </c>
      <c r="R690" s="203">
        <f>Q690*H690</f>
        <v>3.7209079999999999E-2</v>
      </c>
      <c r="S690" s="203">
        <v>0</v>
      </c>
      <c r="T690" s="204">
        <f>S690*H690</f>
        <v>0</v>
      </c>
      <c r="AR690" s="24" t="s">
        <v>226</v>
      </c>
      <c r="AT690" s="24" t="s">
        <v>138</v>
      </c>
      <c r="AU690" s="24" t="s">
        <v>87</v>
      </c>
      <c r="AY690" s="24" t="s">
        <v>136</v>
      </c>
      <c r="BE690" s="205">
        <f>IF(N690="základní",J690,0)</f>
        <v>964.58</v>
      </c>
      <c r="BF690" s="205">
        <f>IF(N690="snížená",J690,0)</f>
        <v>0</v>
      </c>
      <c r="BG690" s="205">
        <f>IF(N690="zákl. přenesená",J690,0)</f>
        <v>0</v>
      </c>
      <c r="BH690" s="205">
        <f>IF(N690="sníž. přenesená",J690,0)</f>
        <v>0</v>
      </c>
      <c r="BI690" s="205">
        <f>IF(N690="nulová",J690,0)</f>
        <v>0</v>
      </c>
      <c r="BJ690" s="24" t="s">
        <v>85</v>
      </c>
      <c r="BK690" s="205">
        <f>ROUND(I690*H690,2)</f>
        <v>964.58</v>
      </c>
      <c r="BL690" s="24" t="s">
        <v>226</v>
      </c>
      <c r="BM690" s="24" t="s">
        <v>1102</v>
      </c>
    </row>
    <row r="691" spans="2:65" s="11" customFormat="1">
      <c r="B691" s="209"/>
      <c r="C691" s="210"/>
      <c r="D691" s="206" t="s">
        <v>147</v>
      </c>
      <c r="E691" s="211" t="s">
        <v>34</v>
      </c>
      <c r="F691" s="212" t="s">
        <v>1103</v>
      </c>
      <c r="G691" s="210"/>
      <c r="H691" s="213">
        <v>2.8039999999999998</v>
      </c>
      <c r="I691" s="214"/>
      <c r="J691" s="210"/>
      <c r="K691" s="210"/>
      <c r="L691" s="215"/>
      <c r="M691" s="216"/>
      <c r="N691" s="217"/>
      <c r="O691" s="217"/>
      <c r="P691" s="217"/>
      <c r="Q691" s="217"/>
      <c r="R691" s="217"/>
      <c r="S691" s="217"/>
      <c r="T691" s="218"/>
      <c r="AT691" s="219" t="s">
        <v>147</v>
      </c>
      <c r="AU691" s="219" t="s">
        <v>87</v>
      </c>
      <c r="AV691" s="11" t="s">
        <v>87</v>
      </c>
      <c r="AW691" s="11" t="s">
        <v>40</v>
      </c>
      <c r="AX691" s="11" t="s">
        <v>77</v>
      </c>
      <c r="AY691" s="219" t="s">
        <v>136</v>
      </c>
    </row>
    <row r="692" spans="2:65" s="12" customFormat="1">
      <c r="B692" s="220"/>
      <c r="C692" s="221"/>
      <c r="D692" s="206" t="s">
        <v>147</v>
      </c>
      <c r="E692" s="222" t="s">
        <v>34</v>
      </c>
      <c r="F692" s="223" t="s">
        <v>149</v>
      </c>
      <c r="G692" s="221"/>
      <c r="H692" s="224">
        <v>2.8039999999999998</v>
      </c>
      <c r="I692" s="225"/>
      <c r="J692" s="221"/>
      <c r="K692" s="221"/>
      <c r="L692" s="226"/>
      <c r="M692" s="227"/>
      <c r="N692" s="228"/>
      <c r="O692" s="228"/>
      <c r="P692" s="228"/>
      <c r="Q692" s="228"/>
      <c r="R692" s="228"/>
      <c r="S692" s="228"/>
      <c r="T692" s="229"/>
      <c r="AT692" s="230" t="s">
        <v>147</v>
      </c>
      <c r="AU692" s="230" t="s">
        <v>87</v>
      </c>
      <c r="AV692" s="12" t="s">
        <v>143</v>
      </c>
      <c r="AW692" s="12" t="s">
        <v>40</v>
      </c>
      <c r="AX692" s="12" t="s">
        <v>85</v>
      </c>
      <c r="AY692" s="230" t="s">
        <v>136</v>
      </c>
    </row>
    <row r="693" spans="2:65" s="1" customFormat="1" ht="38.25" customHeight="1">
      <c r="B693" s="42"/>
      <c r="C693" s="194" t="s">
        <v>1104</v>
      </c>
      <c r="D693" s="194" t="s">
        <v>138</v>
      </c>
      <c r="E693" s="195" t="s">
        <v>1105</v>
      </c>
      <c r="F693" s="196" t="s">
        <v>1106</v>
      </c>
      <c r="G693" s="197" t="s">
        <v>351</v>
      </c>
      <c r="H693" s="198">
        <v>5.6000000000000001E-2</v>
      </c>
      <c r="I693" s="199">
        <v>1366.25</v>
      </c>
      <c r="J693" s="200">
        <f>ROUND(I693*H693,2)</f>
        <v>76.510000000000005</v>
      </c>
      <c r="K693" s="196" t="s">
        <v>142</v>
      </c>
      <c r="L693" s="62"/>
      <c r="M693" s="201" t="s">
        <v>34</v>
      </c>
      <c r="N693" s="202" t="s">
        <v>48</v>
      </c>
      <c r="O693" s="43"/>
      <c r="P693" s="203">
        <f>O693*H693</f>
        <v>0</v>
      </c>
      <c r="Q693" s="203">
        <v>0</v>
      </c>
      <c r="R693" s="203">
        <f>Q693*H693</f>
        <v>0</v>
      </c>
      <c r="S693" s="203">
        <v>0</v>
      </c>
      <c r="T693" s="204">
        <f>S693*H693</f>
        <v>0</v>
      </c>
      <c r="AR693" s="24" t="s">
        <v>226</v>
      </c>
      <c r="AT693" s="24" t="s">
        <v>138</v>
      </c>
      <c r="AU693" s="24" t="s">
        <v>87</v>
      </c>
      <c r="AY693" s="24" t="s">
        <v>136</v>
      </c>
      <c r="BE693" s="205">
        <f>IF(N693="základní",J693,0)</f>
        <v>76.510000000000005</v>
      </c>
      <c r="BF693" s="205">
        <f>IF(N693="snížená",J693,0)</f>
        <v>0</v>
      </c>
      <c r="BG693" s="205">
        <f>IF(N693="zákl. přenesená",J693,0)</f>
        <v>0</v>
      </c>
      <c r="BH693" s="205">
        <f>IF(N693="sníž. přenesená",J693,0)</f>
        <v>0</v>
      </c>
      <c r="BI693" s="205">
        <f>IF(N693="nulová",J693,0)</f>
        <v>0</v>
      </c>
      <c r="BJ693" s="24" t="s">
        <v>85</v>
      </c>
      <c r="BK693" s="205">
        <f>ROUND(I693*H693,2)</f>
        <v>76.510000000000005</v>
      </c>
      <c r="BL693" s="24" t="s">
        <v>226</v>
      </c>
      <c r="BM693" s="24" t="s">
        <v>1107</v>
      </c>
    </row>
    <row r="694" spans="2:65" s="1" customFormat="1" ht="121.5">
      <c r="B694" s="42"/>
      <c r="C694" s="64"/>
      <c r="D694" s="206" t="s">
        <v>145</v>
      </c>
      <c r="E694" s="64"/>
      <c r="F694" s="207" t="s">
        <v>1108</v>
      </c>
      <c r="G694" s="64"/>
      <c r="H694" s="64"/>
      <c r="I694" s="165"/>
      <c r="J694" s="64"/>
      <c r="K694" s="64"/>
      <c r="L694" s="62"/>
      <c r="M694" s="208"/>
      <c r="N694" s="43"/>
      <c r="O694" s="43"/>
      <c r="P694" s="43"/>
      <c r="Q694" s="43"/>
      <c r="R694" s="43"/>
      <c r="S694" s="43"/>
      <c r="T694" s="79"/>
      <c r="AT694" s="24" t="s">
        <v>145</v>
      </c>
      <c r="AU694" s="24" t="s">
        <v>87</v>
      </c>
    </row>
    <row r="695" spans="2:65" s="1" customFormat="1" ht="38.25" customHeight="1">
      <c r="B695" s="42"/>
      <c r="C695" s="194" t="s">
        <v>1109</v>
      </c>
      <c r="D695" s="194" t="s">
        <v>138</v>
      </c>
      <c r="E695" s="195" t="s">
        <v>1110</v>
      </c>
      <c r="F695" s="196" t="s">
        <v>1111</v>
      </c>
      <c r="G695" s="197" t="s">
        <v>351</v>
      </c>
      <c r="H695" s="198">
        <v>5.6000000000000001E-2</v>
      </c>
      <c r="I695" s="199">
        <v>470.97</v>
      </c>
      <c r="J695" s="200">
        <f>ROUND(I695*H695,2)</f>
        <v>26.37</v>
      </c>
      <c r="K695" s="196" t="s">
        <v>142</v>
      </c>
      <c r="L695" s="62"/>
      <c r="M695" s="201" t="s">
        <v>34</v>
      </c>
      <c r="N695" s="202" t="s">
        <v>48</v>
      </c>
      <c r="O695" s="43"/>
      <c r="P695" s="203">
        <f>O695*H695</f>
        <v>0</v>
      </c>
      <c r="Q695" s="203">
        <v>0</v>
      </c>
      <c r="R695" s="203">
        <f>Q695*H695</f>
        <v>0</v>
      </c>
      <c r="S695" s="203">
        <v>0</v>
      </c>
      <c r="T695" s="204">
        <f>S695*H695</f>
        <v>0</v>
      </c>
      <c r="AR695" s="24" t="s">
        <v>226</v>
      </c>
      <c r="AT695" s="24" t="s">
        <v>138</v>
      </c>
      <c r="AU695" s="24" t="s">
        <v>87</v>
      </c>
      <c r="AY695" s="24" t="s">
        <v>136</v>
      </c>
      <c r="BE695" s="205">
        <f>IF(N695="základní",J695,0)</f>
        <v>26.37</v>
      </c>
      <c r="BF695" s="205">
        <f>IF(N695="snížená",J695,0)</f>
        <v>0</v>
      </c>
      <c r="BG695" s="205">
        <f>IF(N695="zákl. přenesená",J695,0)</f>
        <v>0</v>
      </c>
      <c r="BH695" s="205">
        <f>IF(N695="sníž. přenesená",J695,0)</f>
        <v>0</v>
      </c>
      <c r="BI695" s="205">
        <f>IF(N695="nulová",J695,0)</f>
        <v>0</v>
      </c>
      <c r="BJ695" s="24" t="s">
        <v>85</v>
      </c>
      <c r="BK695" s="205">
        <f>ROUND(I695*H695,2)</f>
        <v>26.37</v>
      </c>
      <c r="BL695" s="24" t="s">
        <v>226</v>
      </c>
      <c r="BM695" s="24" t="s">
        <v>1112</v>
      </c>
    </row>
    <row r="696" spans="2:65" s="1" customFormat="1" ht="121.5">
      <c r="B696" s="42"/>
      <c r="C696" s="64"/>
      <c r="D696" s="206" t="s">
        <v>145</v>
      </c>
      <c r="E696" s="64"/>
      <c r="F696" s="207" t="s">
        <v>1108</v>
      </c>
      <c r="G696" s="64"/>
      <c r="H696" s="64"/>
      <c r="I696" s="165"/>
      <c r="J696" s="64"/>
      <c r="K696" s="64"/>
      <c r="L696" s="62"/>
      <c r="M696" s="208"/>
      <c r="N696" s="43"/>
      <c r="O696" s="43"/>
      <c r="P696" s="43"/>
      <c r="Q696" s="43"/>
      <c r="R696" s="43"/>
      <c r="S696" s="43"/>
      <c r="T696" s="79"/>
      <c r="AT696" s="24" t="s">
        <v>145</v>
      </c>
      <c r="AU696" s="24" t="s">
        <v>87</v>
      </c>
    </row>
    <row r="697" spans="2:65" s="10" customFormat="1" ht="29.85" customHeight="1">
      <c r="B697" s="178"/>
      <c r="C697" s="179"/>
      <c r="D697" s="180" t="s">
        <v>76</v>
      </c>
      <c r="E697" s="192" t="s">
        <v>1113</v>
      </c>
      <c r="F697" s="192" t="s">
        <v>1114</v>
      </c>
      <c r="G697" s="179"/>
      <c r="H697" s="179"/>
      <c r="I697" s="182"/>
      <c r="J697" s="193">
        <f>BK697</f>
        <v>69368.12000000001</v>
      </c>
      <c r="K697" s="179"/>
      <c r="L697" s="184"/>
      <c r="M697" s="185"/>
      <c r="N697" s="186"/>
      <c r="O697" s="186"/>
      <c r="P697" s="187">
        <f>SUM(P698:P707)</f>
        <v>0</v>
      </c>
      <c r="Q697" s="186"/>
      <c r="R697" s="187">
        <f>SUM(R698:R707)</f>
        <v>2.2080000000000002</v>
      </c>
      <c r="S697" s="186"/>
      <c r="T697" s="188">
        <f>SUM(T698:T707)</f>
        <v>0</v>
      </c>
      <c r="AR697" s="189" t="s">
        <v>87</v>
      </c>
      <c r="AT697" s="190" t="s">
        <v>76</v>
      </c>
      <c r="AU697" s="190" t="s">
        <v>85</v>
      </c>
      <c r="AY697" s="189" t="s">
        <v>136</v>
      </c>
      <c r="BK697" s="191">
        <f>SUM(BK698:BK707)</f>
        <v>69368.12000000001</v>
      </c>
    </row>
    <row r="698" spans="2:65" s="1" customFormat="1" ht="16.5" customHeight="1">
      <c r="B698" s="42"/>
      <c r="C698" s="194" t="s">
        <v>1115</v>
      </c>
      <c r="D698" s="194" t="s">
        <v>138</v>
      </c>
      <c r="E698" s="195" t="s">
        <v>1116</v>
      </c>
      <c r="F698" s="196" t="s">
        <v>1117</v>
      </c>
      <c r="G698" s="197" t="s">
        <v>191</v>
      </c>
      <c r="H698" s="198">
        <v>584.1</v>
      </c>
      <c r="I698" s="199">
        <v>45</v>
      </c>
      <c r="J698" s="200">
        <f>ROUND(I698*H698,2)</f>
        <v>26284.5</v>
      </c>
      <c r="K698" s="196" t="s">
        <v>34</v>
      </c>
      <c r="L698" s="62"/>
      <c r="M698" s="201" t="s">
        <v>34</v>
      </c>
      <c r="N698" s="202" t="s">
        <v>48</v>
      </c>
      <c r="O698" s="43"/>
      <c r="P698" s="203">
        <f>O698*H698</f>
        <v>0</v>
      </c>
      <c r="Q698" s="203">
        <v>0</v>
      </c>
      <c r="R698" s="203">
        <f>Q698*H698</f>
        <v>0</v>
      </c>
      <c r="S698" s="203">
        <v>0</v>
      </c>
      <c r="T698" s="204">
        <f>S698*H698</f>
        <v>0</v>
      </c>
      <c r="AR698" s="24" t="s">
        <v>226</v>
      </c>
      <c r="AT698" s="24" t="s">
        <v>138</v>
      </c>
      <c r="AU698" s="24" t="s">
        <v>87</v>
      </c>
      <c r="AY698" s="24" t="s">
        <v>136</v>
      </c>
      <c r="BE698" s="205">
        <f>IF(N698="základní",J698,0)</f>
        <v>26284.5</v>
      </c>
      <c r="BF698" s="205">
        <f>IF(N698="snížená",J698,0)</f>
        <v>0</v>
      </c>
      <c r="BG698" s="205">
        <f>IF(N698="zákl. přenesená",J698,0)</f>
        <v>0</v>
      </c>
      <c r="BH698" s="205">
        <f>IF(N698="sníž. přenesená",J698,0)</f>
        <v>0</v>
      </c>
      <c r="BI698" s="205">
        <f>IF(N698="nulová",J698,0)</f>
        <v>0</v>
      </c>
      <c r="BJ698" s="24" t="s">
        <v>85</v>
      </c>
      <c r="BK698" s="205">
        <f>ROUND(I698*H698,2)</f>
        <v>26284.5</v>
      </c>
      <c r="BL698" s="24" t="s">
        <v>226</v>
      </c>
      <c r="BM698" s="24" t="s">
        <v>1118</v>
      </c>
    </row>
    <row r="699" spans="2:65" s="11" customFormat="1">
      <c r="B699" s="209"/>
      <c r="C699" s="210"/>
      <c r="D699" s="206" t="s">
        <v>147</v>
      </c>
      <c r="E699" s="211" t="s">
        <v>34</v>
      </c>
      <c r="F699" s="212" t="s">
        <v>1119</v>
      </c>
      <c r="G699" s="210"/>
      <c r="H699" s="213">
        <v>584.1</v>
      </c>
      <c r="I699" s="214"/>
      <c r="J699" s="210"/>
      <c r="K699" s="210"/>
      <c r="L699" s="215"/>
      <c r="M699" s="216"/>
      <c r="N699" s="217"/>
      <c r="O699" s="217"/>
      <c r="P699" s="217"/>
      <c r="Q699" s="217"/>
      <c r="R699" s="217"/>
      <c r="S699" s="217"/>
      <c r="T699" s="218"/>
      <c r="AT699" s="219" t="s">
        <v>147</v>
      </c>
      <c r="AU699" s="219" t="s">
        <v>87</v>
      </c>
      <c r="AV699" s="11" t="s">
        <v>87</v>
      </c>
      <c r="AW699" s="11" t="s">
        <v>40</v>
      </c>
      <c r="AX699" s="11" t="s">
        <v>77</v>
      </c>
      <c r="AY699" s="219" t="s">
        <v>136</v>
      </c>
    </row>
    <row r="700" spans="2:65" s="12" customFormat="1">
      <c r="B700" s="220"/>
      <c r="C700" s="221"/>
      <c r="D700" s="206" t="s">
        <v>147</v>
      </c>
      <c r="E700" s="222" t="s">
        <v>34</v>
      </c>
      <c r="F700" s="223" t="s">
        <v>149</v>
      </c>
      <c r="G700" s="221"/>
      <c r="H700" s="224">
        <v>584.1</v>
      </c>
      <c r="I700" s="225"/>
      <c r="J700" s="221"/>
      <c r="K700" s="221"/>
      <c r="L700" s="226"/>
      <c r="M700" s="227"/>
      <c r="N700" s="228"/>
      <c r="O700" s="228"/>
      <c r="P700" s="228"/>
      <c r="Q700" s="228"/>
      <c r="R700" s="228"/>
      <c r="S700" s="228"/>
      <c r="T700" s="229"/>
      <c r="AT700" s="230" t="s">
        <v>147</v>
      </c>
      <c r="AU700" s="230" t="s">
        <v>87</v>
      </c>
      <c r="AV700" s="12" t="s">
        <v>143</v>
      </c>
      <c r="AW700" s="12" t="s">
        <v>40</v>
      </c>
      <c r="AX700" s="12" t="s">
        <v>85</v>
      </c>
      <c r="AY700" s="230" t="s">
        <v>136</v>
      </c>
    </row>
    <row r="701" spans="2:65" s="1" customFormat="1" ht="25.5" customHeight="1">
      <c r="B701" s="42"/>
      <c r="C701" s="241" t="s">
        <v>1120</v>
      </c>
      <c r="D701" s="241" t="s">
        <v>271</v>
      </c>
      <c r="E701" s="242" t="s">
        <v>1121</v>
      </c>
      <c r="F701" s="243" t="s">
        <v>1122</v>
      </c>
      <c r="G701" s="244" t="s">
        <v>203</v>
      </c>
      <c r="H701" s="245">
        <v>2.944</v>
      </c>
      <c r="I701" s="246">
        <v>13800</v>
      </c>
      <c r="J701" s="247">
        <f>ROUND(I701*H701,2)</f>
        <v>40627.199999999997</v>
      </c>
      <c r="K701" s="243" t="s">
        <v>34</v>
      </c>
      <c r="L701" s="248"/>
      <c r="M701" s="249" t="s">
        <v>34</v>
      </c>
      <c r="N701" s="250" t="s">
        <v>48</v>
      </c>
      <c r="O701" s="43"/>
      <c r="P701" s="203">
        <f>O701*H701</f>
        <v>0</v>
      </c>
      <c r="Q701" s="203">
        <v>0.75</v>
      </c>
      <c r="R701" s="203">
        <f>Q701*H701</f>
        <v>2.2080000000000002</v>
      </c>
      <c r="S701" s="203">
        <v>0</v>
      </c>
      <c r="T701" s="204">
        <f>S701*H701</f>
        <v>0</v>
      </c>
      <c r="AR701" s="24" t="s">
        <v>314</v>
      </c>
      <c r="AT701" s="24" t="s">
        <v>271</v>
      </c>
      <c r="AU701" s="24" t="s">
        <v>87</v>
      </c>
      <c r="AY701" s="24" t="s">
        <v>136</v>
      </c>
      <c r="BE701" s="205">
        <f>IF(N701="základní",J701,0)</f>
        <v>40627.199999999997</v>
      </c>
      <c r="BF701" s="205">
        <f>IF(N701="snížená",J701,0)</f>
        <v>0</v>
      </c>
      <c r="BG701" s="205">
        <f>IF(N701="zákl. přenesená",J701,0)</f>
        <v>0</v>
      </c>
      <c r="BH701" s="205">
        <f>IF(N701="sníž. přenesená",J701,0)</f>
        <v>0</v>
      </c>
      <c r="BI701" s="205">
        <f>IF(N701="nulová",J701,0)</f>
        <v>0</v>
      </c>
      <c r="BJ701" s="24" t="s">
        <v>85</v>
      </c>
      <c r="BK701" s="205">
        <f>ROUND(I701*H701,2)</f>
        <v>40627.199999999997</v>
      </c>
      <c r="BL701" s="24" t="s">
        <v>226</v>
      </c>
      <c r="BM701" s="24" t="s">
        <v>1123</v>
      </c>
    </row>
    <row r="702" spans="2:65" s="11" customFormat="1">
      <c r="B702" s="209"/>
      <c r="C702" s="210"/>
      <c r="D702" s="206" t="s">
        <v>147</v>
      </c>
      <c r="E702" s="211" t="s">
        <v>34</v>
      </c>
      <c r="F702" s="212" t="s">
        <v>1091</v>
      </c>
      <c r="G702" s="210"/>
      <c r="H702" s="213">
        <v>2.944</v>
      </c>
      <c r="I702" s="214"/>
      <c r="J702" s="210"/>
      <c r="K702" s="210"/>
      <c r="L702" s="215"/>
      <c r="M702" s="216"/>
      <c r="N702" s="217"/>
      <c r="O702" s="217"/>
      <c r="P702" s="217"/>
      <c r="Q702" s="217"/>
      <c r="R702" s="217"/>
      <c r="S702" s="217"/>
      <c r="T702" s="218"/>
      <c r="AT702" s="219" t="s">
        <v>147</v>
      </c>
      <c r="AU702" s="219" t="s">
        <v>87</v>
      </c>
      <c r="AV702" s="11" t="s">
        <v>87</v>
      </c>
      <c r="AW702" s="11" t="s">
        <v>40</v>
      </c>
      <c r="AX702" s="11" t="s">
        <v>77</v>
      </c>
      <c r="AY702" s="219" t="s">
        <v>136</v>
      </c>
    </row>
    <row r="703" spans="2:65" s="12" customFormat="1">
      <c r="B703" s="220"/>
      <c r="C703" s="221"/>
      <c r="D703" s="206" t="s">
        <v>147</v>
      </c>
      <c r="E703" s="222" t="s">
        <v>34</v>
      </c>
      <c r="F703" s="223" t="s">
        <v>149</v>
      </c>
      <c r="G703" s="221"/>
      <c r="H703" s="224">
        <v>2.944</v>
      </c>
      <c r="I703" s="225"/>
      <c r="J703" s="221"/>
      <c r="K703" s="221"/>
      <c r="L703" s="226"/>
      <c r="M703" s="227"/>
      <c r="N703" s="228"/>
      <c r="O703" s="228"/>
      <c r="P703" s="228"/>
      <c r="Q703" s="228"/>
      <c r="R703" s="228"/>
      <c r="S703" s="228"/>
      <c r="T703" s="229"/>
      <c r="AT703" s="230" t="s">
        <v>147</v>
      </c>
      <c r="AU703" s="230" t="s">
        <v>87</v>
      </c>
      <c r="AV703" s="12" t="s">
        <v>143</v>
      </c>
      <c r="AW703" s="12" t="s">
        <v>40</v>
      </c>
      <c r="AX703" s="12" t="s">
        <v>85</v>
      </c>
      <c r="AY703" s="230" t="s">
        <v>136</v>
      </c>
    </row>
    <row r="704" spans="2:65" s="1" customFormat="1" ht="38.25" customHeight="1">
      <c r="B704" s="42"/>
      <c r="C704" s="194" t="s">
        <v>1124</v>
      </c>
      <c r="D704" s="194" t="s">
        <v>138</v>
      </c>
      <c r="E704" s="195" t="s">
        <v>1125</v>
      </c>
      <c r="F704" s="196" t="s">
        <v>1126</v>
      </c>
      <c r="G704" s="197" t="s">
        <v>351</v>
      </c>
      <c r="H704" s="198">
        <v>2.2080000000000002</v>
      </c>
      <c r="I704" s="199">
        <v>677.18</v>
      </c>
      <c r="J704" s="200">
        <f>ROUND(I704*H704,2)</f>
        <v>1495.21</v>
      </c>
      <c r="K704" s="196" t="s">
        <v>142</v>
      </c>
      <c r="L704" s="62"/>
      <c r="M704" s="201" t="s">
        <v>34</v>
      </c>
      <c r="N704" s="202" t="s">
        <v>48</v>
      </c>
      <c r="O704" s="43"/>
      <c r="P704" s="203">
        <f>O704*H704</f>
        <v>0</v>
      </c>
      <c r="Q704" s="203">
        <v>0</v>
      </c>
      <c r="R704" s="203">
        <f>Q704*H704</f>
        <v>0</v>
      </c>
      <c r="S704" s="203">
        <v>0</v>
      </c>
      <c r="T704" s="204">
        <f>S704*H704</f>
        <v>0</v>
      </c>
      <c r="AR704" s="24" t="s">
        <v>226</v>
      </c>
      <c r="AT704" s="24" t="s">
        <v>138</v>
      </c>
      <c r="AU704" s="24" t="s">
        <v>87</v>
      </c>
      <c r="AY704" s="24" t="s">
        <v>136</v>
      </c>
      <c r="BE704" s="205">
        <f>IF(N704="základní",J704,0)</f>
        <v>1495.21</v>
      </c>
      <c r="BF704" s="205">
        <f>IF(N704="snížená",J704,0)</f>
        <v>0</v>
      </c>
      <c r="BG704" s="205">
        <f>IF(N704="zákl. přenesená",J704,0)</f>
        <v>0</v>
      </c>
      <c r="BH704" s="205">
        <f>IF(N704="sníž. přenesená",J704,0)</f>
        <v>0</v>
      </c>
      <c r="BI704" s="205">
        <f>IF(N704="nulová",J704,0)</f>
        <v>0</v>
      </c>
      <c r="BJ704" s="24" t="s">
        <v>85</v>
      </c>
      <c r="BK704" s="205">
        <f>ROUND(I704*H704,2)</f>
        <v>1495.21</v>
      </c>
      <c r="BL704" s="24" t="s">
        <v>226</v>
      </c>
      <c r="BM704" s="24" t="s">
        <v>1127</v>
      </c>
    </row>
    <row r="705" spans="2:65" s="1" customFormat="1" ht="121.5">
      <c r="B705" s="42"/>
      <c r="C705" s="64"/>
      <c r="D705" s="206" t="s">
        <v>145</v>
      </c>
      <c r="E705" s="64"/>
      <c r="F705" s="207" t="s">
        <v>1128</v>
      </c>
      <c r="G705" s="64"/>
      <c r="H705" s="64"/>
      <c r="I705" s="165"/>
      <c r="J705" s="64"/>
      <c r="K705" s="64"/>
      <c r="L705" s="62"/>
      <c r="M705" s="208"/>
      <c r="N705" s="43"/>
      <c r="O705" s="43"/>
      <c r="P705" s="43"/>
      <c r="Q705" s="43"/>
      <c r="R705" s="43"/>
      <c r="S705" s="43"/>
      <c r="T705" s="79"/>
      <c r="AT705" s="24" t="s">
        <v>145</v>
      </c>
      <c r="AU705" s="24" t="s">
        <v>87</v>
      </c>
    </row>
    <row r="706" spans="2:65" s="1" customFormat="1" ht="38.25" customHeight="1">
      <c r="B706" s="42"/>
      <c r="C706" s="194" t="s">
        <v>1129</v>
      </c>
      <c r="D706" s="194" t="s">
        <v>138</v>
      </c>
      <c r="E706" s="195" t="s">
        <v>1130</v>
      </c>
      <c r="F706" s="196" t="s">
        <v>1131</v>
      </c>
      <c r="G706" s="197" t="s">
        <v>351</v>
      </c>
      <c r="H706" s="198">
        <v>2.2080000000000002</v>
      </c>
      <c r="I706" s="199">
        <v>435.33</v>
      </c>
      <c r="J706" s="200">
        <f>ROUND(I706*H706,2)</f>
        <v>961.21</v>
      </c>
      <c r="K706" s="196" t="s">
        <v>142</v>
      </c>
      <c r="L706" s="62"/>
      <c r="M706" s="201" t="s">
        <v>34</v>
      </c>
      <c r="N706" s="202" t="s">
        <v>48</v>
      </c>
      <c r="O706" s="43"/>
      <c r="P706" s="203">
        <f>O706*H706</f>
        <v>0</v>
      </c>
      <c r="Q706" s="203">
        <v>0</v>
      </c>
      <c r="R706" s="203">
        <f>Q706*H706</f>
        <v>0</v>
      </c>
      <c r="S706" s="203">
        <v>0</v>
      </c>
      <c r="T706" s="204">
        <f>S706*H706</f>
        <v>0</v>
      </c>
      <c r="AR706" s="24" t="s">
        <v>226</v>
      </c>
      <c r="AT706" s="24" t="s">
        <v>138</v>
      </c>
      <c r="AU706" s="24" t="s">
        <v>87</v>
      </c>
      <c r="AY706" s="24" t="s">
        <v>136</v>
      </c>
      <c r="BE706" s="205">
        <f>IF(N706="základní",J706,0)</f>
        <v>961.21</v>
      </c>
      <c r="BF706" s="205">
        <f>IF(N706="snížená",J706,0)</f>
        <v>0</v>
      </c>
      <c r="BG706" s="205">
        <f>IF(N706="zákl. přenesená",J706,0)</f>
        <v>0</v>
      </c>
      <c r="BH706" s="205">
        <f>IF(N706="sníž. přenesená",J706,0)</f>
        <v>0</v>
      </c>
      <c r="BI706" s="205">
        <f>IF(N706="nulová",J706,0)</f>
        <v>0</v>
      </c>
      <c r="BJ706" s="24" t="s">
        <v>85</v>
      </c>
      <c r="BK706" s="205">
        <f>ROUND(I706*H706,2)</f>
        <v>961.21</v>
      </c>
      <c r="BL706" s="24" t="s">
        <v>226</v>
      </c>
      <c r="BM706" s="24" t="s">
        <v>1132</v>
      </c>
    </row>
    <row r="707" spans="2:65" s="1" customFormat="1" ht="121.5">
      <c r="B707" s="42"/>
      <c r="C707" s="64"/>
      <c r="D707" s="206" t="s">
        <v>145</v>
      </c>
      <c r="E707" s="64"/>
      <c r="F707" s="207" t="s">
        <v>1128</v>
      </c>
      <c r="G707" s="64"/>
      <c r="H707" s="64"/>
      <c r="I707" s="165"/>
      <c r="J707" s="64"/>
      <c r="K707" s="64"/>
      <c r="L707" s="62"/>
      <c r="M707" s="208"/>
      <c r="N707" s="43"/>
      <c r="O707" s="43"/>
      <c r="P707" s="43"/>
      <c r="Q707" s="43"/>
      <c r="R707" s="43"/>
      <c r="S707" s="43"/>
      <c r="T707" s="79"/>
      <c r="AT707" s="24" t="s">
        <v>145</v>
      </c>
      <c r="AU707" s="24" t="s">
        <v>87</v>
      </c>
    </row>
    <row r="708" spans="2:65" s="10" customFormat="1" ht="29.85" customHeight="1">
      <c r="B708" s="178"/>
      <c r="C708" s="179"/>
      <c r="D708" s="180" t="s">
        <v>76</v>
      </c>
      <c r="E708" s="192" t="s">
        <v>1133</v>
      </c>
      <c r="F708" s="192" t="s">
        <v>1134</v>
      </c>
      <c r="G708" s="179"/>
      <c r="H708" s="179"/>
      <c r="I708" s="182"/>
      <c r="J708" s="193">
        <f>BK708</f>
        <v>39915.74</v>
      </c>
      <c r="K708" s="179"/>
      <c r="L708" s="184"/>
      <c r="M708" s="185"/>
      <c r="N708" s="186"/>
      <c r="O708" s="186"/>
      <c r="P708" s="187">
        <f>SUM(P709:P717)</f>
        <v>0</v>
      </c>
      <c r="Q708" s="186"/>
      <c r="R708" s="187">
        <f>SUM(R709:R717)</f>
        <v>0.11172660799999998</v>
      </c>
      <c r="S708" s="186"/>
      <c r="T708" s="188">
        <f>SUM(T709:T717)</f>
        <v>0</v>
      </c>
      <c r="AR708" s="189" t="s">
        <v>87</v>
      </c>
      <c r="AT708" s="190" t="s">
        <v>76</v>
      </c>
      <c r="AU708" s="190" t="s">
        <v>85</v>
      </c>
      <c r="AY708" s="189" t="s">
        <v>136</v>
      </c>
      <c r="BK708" s="191">
        <f>SUM(BK709:BK717)</f>
        <v>39915.74</v>
      </c>
    </row>
    <row r="709" spans="2:65" s="1" customFormat="1" ht="16.5" customHeight="1">
      <c r="B709" s="42"/>
      <c r="C709" s="194" t="s">
        <v>1135</v>
      </c>
      <c r="D709" s="194" t="s">
        <v>138</v>
      </c>
      <c r="E709" s="195" t="s">
        <v>1136</v>
      </c>
      <c r="F709" s="196" t="s">
        <v>1137</v>
      </c>
      <c r="G709" s="197" t="s">
        <v>141</v>
      </c>
      <c r="H709" s="198">
        <v>25</v>
      </c>
      <c r="I709" s="199">
        <v>271</v>
      </c>
      <c r="J709" s="200">
        <f>ROUND(I709*H709,2)</f>
        <v>6775</v>
      </c>
      <c r="K709" s="196" t="s">
        <v>34</v>
      </c>
      <c r="L709" s="62"/>
      <c r="M709" s="201" t="s">
        <v>34</v>
      </c>
      <c r="N709" s="202" t="s">
        <v>48</v>
      </c>
      <c r="O709" s="43"/>
      <c r="P709" s="203">
        <f>O709*H709</f>
        <v>0</v>
      </c>
      <c r="Q709" s="203">
        <v>1.01E-3</v>
      </c>
      <c r="R709" s="203">
        <f>Q709*H709</f>
        <v>2.5250000000000002E-2</v>
      </c>
      <c r="S709" s="203">
        <v>0</v>
      </c>
      <c r="T709" s="204">
        <f>S709*H709</f>
        <v>0</v>
      </c>
      <c r="AR709" s="24" t="s">
        <v>809</v>
      </c>
      <c r="AT709" s="24" t="s">
        <v>138</v>
      </c>
      <c r="AU709" s="24" t="s">
        <v>87</v>
      </c>
      <c r="AY709" s="24" t="s">
        <v>136</v>
      </c>
      <c r="BE709" s="205">
        <f>IF(N709="základní",J709,0)</f>
        <v>6775</v>
      </c>
      <c r="BF709" s="205">
        <f>IF(N709="snížená",J709,0)</f>
        <v>0</v>
      </c>
      <c r="BG709" s="205">
        <f>IF(N709="zákl. přenesená",J709,0)</f>
        <v>0</v>
      </c>
      <c r="BH709" s="205">
        <f>IF(N709="sníž. přenesená",J709,0)</f>
        <v>0</v>
      </c>
      <c r="BI709" s="205">
        <f>IF(N709="nulová",J709,0)</f>
        <v>0</v>
      </c>
      <c r="BJ709" s="24" t="s">
        <v>85</v>
      </c>
      <c r="BK709" s="205">
        <f>ROUND(I709*H709,2)</f>
        <v>6775</v>
      </c>
      <c r="BL709" s="24" t="s">
        <v>809</v>
      </c>
      <c r="BM709" s="24" t="s">
        <v>1138</v>
      </c>
    </row>
    <row r="710" spans="2:65" s="1" customFormat="1" ht="27">
      <c r="B710" s="42"/>
      <c r="C710" s="64"/>
      <c r="D710" s="206" t="s">
        <v>585</v>
      </c>
      <c r="E710" s="64"/>
      <c r="F710" s="207" t="s">
        <v>1139</v>
      </c>
      <c r="G710" s="64"/>
      <c r="H710" s="64"/>
      <c r="I710" s="165"/>
      <c r="J710" s="64"/>
      <c r="K710" s="64"/>
      <c r="L710" s="62"/>
      <c r="M710" s="208"/>
      <c r="N710" s="43"/>
      <c r="O710" s="43"/>
      <c r="P710" s="43"/>
      <c r="Q710" s="43"/>
      <c r="R710" s="43"/>
      <c r="S710" s="43"/>
      <c r="T710" s="79"/>
      <c r="AT710" s="24" t="s">
        <v>585</v>
      </c>
      <c r="AU710" s="24" t="s">
        <v>87</v>
      </c>
    </row>
    <row r="711" spans="2:65" s="11" customFormat="1">
      <c r="B711" s="209"/>
      <c r="C711" s="210"/>
      <c r="D711" s="206" t="s">
        <v>147</v>
      </c>
      <c r="E711" s="211" t="s">
        <v>34</v>
      </c>
      <c r="F711" s="212" t="s">
        <v>1140</v>
      </c>
      <c r="G711" s="210"/>
      <c r="H711" s="213">
        <v>25</v>
      </c>
      <c r="I711" s="214"/>
      <c r="J711" s="210"/>
      <c r="K711" s="210"/>
      <c r="L711" s="215"/>
      <c r="M711" s="216"/>
      <c r="N711" s="217"/>
      <c r="O711" s="217"/>
      <c r="P711" s="217"/>
      <c r="Q711" s="217"/>
      <c r="R711" s="217"/>
      <c r="S711" s="217"/>
      <c r="T711" s="218"/>
      <c r="AT711" s="219" t="s">
        <v>147</v>
      </c>
      <c r="AU711" s="219" t="s">
        <v>87</v>
      </c>
      <c r="AV711" s="11" t="s">
        <v>87</v>
      </c>
      <c r="AW711" s="11" t="s">
        <v>40</v>
      </c>
      <c r="AX711" s="11" t="s">
        <v>77</v>
      </c>
      <c r="AY711" s="219" t="s">
        <v>136</v>
      </c>
    </row>
    <row r="712" spans="2:65" s="12" customFormat="1">
      <c r="B712" s="220"/>
      <c r="C712" s="221"/>
      <c r="D712" s="206" t="s">
        <v>147</v>
      </c>
      <c r="E712" s="222" t="s">
        <v>34</v>
      </c>
      <c r="F712" s="223" t="s">
        <v>149</v>
      </c>
      <c r="G712" s="221"/>
      <c r="H712" s="224">
        <v>25</v>
      </c>
      <c r="I712" s="225"/>
      <c r="J712" s="221"/>
      <c r="K712" s="221"/>
      <c r="L712" s="226"/>
      <c r="M712" s="227"/>
      <c r="N712" s="228"/>
      <c r="O712" s="228"/>
      <c r="P712" s="228"/>
      <c r="Q712" s="228"/>
      <c r="R712" s="228"/>
      <c r="S712" s="228"/>
      <c r="T712" s="229"/>
      <c r="AT712" s="230" t="s">
        <v>147</v>
      </c>
      <c r="AU712" s="230" t="s">
        <v>87</v>
      </c>
      <c r="AV712" s="12" t="s">
        <v>143</v>
      </c>
      <c r="AW712" s="12" t="s">
        <v>40</v>
      </c>
      <c r="AX712" s="12" t="s">
        <v>85</v>
      </c>
      <c r="AY712" s="230" t="s">
        <v>136</v>
      </c>
    </row>
    <row r="713" spans="2:65" s="1" customFormat="1" ht="16.5" customHeight="1">
      <c r="B713" s="42"/>
      <c r="C713" s="194" t="s">
        <v>1141</v>
      </c>
      <c r="D713" s="194" t="s">
        <v>138</v>
      </c>
      <c r="E713" s="195" t="s">
        <v>1142</v>
      </c>
      <c r="F713" s="196" t="s">
        <v>1143</v>
      </c>
      <c r="G713" s="197" t="s">
        <v>141</v>
      </c>
      <c r="H713" s="198">
        <v>258.91199999999998</v>
      </c>
      <c r="I713" s="199">
        <v>128</v>
      </c>
      <c r="J713" s="200">
        <f>ROUND(I713*H713,2)</f>
        <v>33140.74</v>
      </c>
      <c r="K713" s="196" t="s">
        <v>142</v>
      </c>
      <c r="L713" s="62"/>
      <c r="M713" s="201" t="s">
        <v>34</v>
      </c>
      <c r="N713" s="202" t="s">
        <v>48</v>
      </c>
      <c r="O713" s="43"/>
      <c r="P713" s="203">
        <f>O713*H713</f>
        <v>0</v>
      </c>
      <c r="Q713" s="203">
        <v>3.3399999999999999E-4</v>
      </c>
      <c r="R713" s="203">
        <f>Q713*H713</f>
        <v>8.6476607999999983E-2</v>
      </c>
      <c r="S713" s="203">
        <v>0</v>
      </c>
      <c r="T713" s="204">
        <f>S713*H713</f>
        <v>0</v>
      </c>
      <c r="AR713" s="24" t="s">
        <v>226</v>
      </c>
      <c r="AT713" s="24" t="s">
        <v>138</v>
      </c>
      <c r="AU713" s="24" t="s">
        <v>87</v>
      </c>
      <c r="AY713" s="24" t="s">
        <v>136</v>
      </c>
      <c r="BE713" s="205">
        <f>IF(N713="základní",J713,0)</f>
        <v>33140.74</v>
      </c>
      <c r="BF713" s="205">
        <f>IF(N713="snížená",J713,0)</f>
        <v>0</v>
      </c>
      <c r="BG713" s="205">
        <f>IF(N713="zákl. přenesená",J713,0)</f>
        <v>0</v>
      </c>
      <c r="BH713" s="205">
        <f>IF(N713="sníž. přenesená",J713,0)</f>
        <v>0</v>
      </c>
      <c r="BI713" s="205">
        <f>IF(N713="nulová",J713,0)</f>
        <v>0</v>
      </c>
      <c r="BJ713" s="24" t="s">
        <v>85</v>
      </c>
      <c r="BK713" s="205">
        <f>ROUND(I713*H713,2)</f>
        <v>33140.74</v>
      </c>
      <c r="BL713" s="24" t="s">
        <v>226</v>
      </c>
      <c r="BM713" s="24" t="s">
        <v>1144</v>
      </c>
    </row>
    <row r="714" spans="2:65" s="11" customFormat="1">
      <c r="B714" s="209"/>
      <c r="C714" s="210"/>
      <c r="D714" s="206" t="s">
        <v>147</v>
      </c>
      <c r="E714" s="211" t="s">
        <v>34</v>
      </c>
      <c r="F714" s="212" t="s">
        <v>1145</v>
      </c>
      <c r="G714" s="210"/>
      <c r="H714" s="213">
        <v>140.184</v>
      </c>
      <c r="I714" s="214"/>
      <c r="J714" s="210"/>
      <c r="K714" s="210"/>
      <c r="L714" s="215"/>
      <c r="M714" s="216"/>
      <c r="N714" s="217"/>
      <c r="O714" s="217"/>
      <c r="P714" s="217"/>
      <c r="Q714" s="217"/>
      <c r="R714" s="217"/>
      <c r="S714" s="217"/>
      <c r="T714" s="218"/>
      <c r="AT714" s="219" t="s">
        <v>147</v>
      </c>
      <c r="AU714" s="219" t="s">
        <v>87</v>
      </c>
      <c r="AV714" s="11" t="s">
        <v>87</v>
      </c>
      <c r="AW714" s="11" t="s">
        <v>40</v>
      </c>
      <c r="AX714" s="11" t="s">
        <v>77</v>
      </c>
      <c r="AY714" s="219" t="s">
        <v>136</v>
      </c>
    </row>
    <row r="715" spans="2:65" s="11" customFormat="1">
      <c r="B715" s="209"/>
      <c r="C715" s="210"/>
      <c r="D715" s="206" t="s">
        <v>147</v>
      </c>
      <c r="E715" s="211" t="s">
        <v>34</v>
      </c>
      <c r="F715" s="212" t="s">
        <v>1146</v>
      </c>
      <c r="G715" s="210"/>
      <c r="H715" s="213">
        <v>46.728000000000002</v>
      </c>
      <c r="I715" s="214"/>
      <c r="J715" s="210"/>
      <c r="K715" s="210"/>
      <c r="L715" s="215"/>
      <c r="M715" s="216"/>
      <c r="N715" s="217"/>
      <c r="O715" s="217"/>
      <c r="P715" s="217"/>
      <c r="Q715" s="217"/>
      <c r="R715" s="217"/>
      <c r="S715" s="217"/>
      <c r="T715" s="218"/>
      <c r="AT715" s="219" t="s">
        <v>147</v>
      </c>
      <c r="AU715" s="219" t="s">
        <v>87</v>
      </c>
      <c r="AV715" s="11" t="s">
        <v>87</v>
      </c>
      <c r="AW715" s="11" t="s">
        <v>40</v>
      </c>
      <c r="AX715" s="11" t="s">
        <v>77</v>
      </c>
      <c r="AY715" s="219" t="s">
        <v>136</v>
      </c>
    </row>
    <row r="716" spans="2:65" s="11" customFormat="1">
      <c r="B716" s="209"/>
      <c r="C716" s="210"/>
      <c r="D716" s="206" t="s">
        <v>147</v>
      </c>
      <c r="E716" s="211" t="s">
        <v>34</v>
      </c>
      <c r="F716" s="212" t="s">
        <v>1147</v>
      </c>
      <c r="G716" s="210"/>
      <c r="H716" s="213">
        <v>72</v>
      </c>
      <c r="I716" s="214"/>
      <c r="J716" s="210"/>
      <c r="K716" s="210"/>
      <c r="L716" s="215"/>
      <c r="M716" s="216"/>
      <c r="N716" s="217"/>
      <c r="O716" s="217"/>
      <c r="P716" s="217"/>
      <c r="Q716" s="217"/>
      <c r="R716" s="217"/>
      <c r="S716" s="217"/>
      <c r="T716" s="218"/>
      <c r="AT716" s="219" t="s">
        <v>147</v>
      </c>
      <c r="AU716" s="219" t="s">
        <v>87</v>
      </c>
      <c r="AV716" s="11" t="s">
        <v>87</v>
      </c>
      <c r="AW716" s="11" t="s">
        <v>40</v>
      </c>
      <c r="AX716" s="11" t="s">
        <v>77</v>
      </c>
      <c r="AY716" s="219" t="s">
        <v>136</v>
      </c>
    </row>
    <row r="717" spans="2:65" s="12" customFormat="1">
      <c r="B717" s="220"/>
      <c r="C717" s="221"/>
      <c r="D717" s="206" t="s">
        <v>147</v>
      </c>
      <c r="E717" s="222" t="s">
        <v>34</v>
      </c>
      <c r="F717" s="223" t="s">
        <v>149</v>
      </c>
      <c r="G717" s="221"/>
      <c r="H717" s="224">
        <v>258.91199999999998</v>
      </c>
      <c r="I717" s="225"/>
      <c r="J717" s="221"/>
      <c r="K717" s="221"/>
      <c r="L717" s="226"/>
      <c r="M717" s="227"/>
      <c r="N717" s="228"/>
      <c r="O717" s="228"/>
      <c r="P717" s="228"/>
      <c r="Q717" s="228"/>
      <c r="R717" s="228"/>
      <c r="S717" s="228"/>
      <c r="T717" s="229"/>
      <c r="AT717" s="230" t="s">
        <v>147</v>
      </c>
      <c r="AU717" s="230" t="s">
        <v>87</v>
      </c>
      <c r="AV717" s="12" t="s">
        <v>143</v>
      </c>
      <c r="AW717" s="12" t="s">
        <v>40</v>
      </c>
      <c r="AX717" s="12" t="s">
        <v>85</v>
      </c>
      <c r="AY717" s="230" t="s">
        <v>136</v>
      </c>
    </row>
    <row r="718" spans="2:65" s="10" customFormat="1" ht="37.35" customHeight="1">
      <c r="B718" s="178"/>
      <c r="C718" s="179"/>
      <c r="D718" s="180" t="s">
        <v>76</v>
      </c>
      <c r="E718" s="181" t="s">
        <v>1148</v>
      </c>
      <c r="F718" s="181" t="s">
        <v>1149</v>
      </c>
      <c r="G718" s="179"/>
      <c r="H718" s="179"/>
      <c r="I718" s="182"/>
      <c r="J718" s="183">
        <f>BK718</f>
        <v>20335</v>
      </c>
      <c r="K718" s="179"/>
      <c r="L718" s="184"/>
      <c r="M718" s="185"/>
      <c r="N718" s="186"/>
      <c r="O718" s="186"/>
      <c r="P718" s="187">
        <f>SUM(P719:P723)</f>
        <v>0</v>
      </c>
      <c r="Q718" s="186"/>
      <c r="R718" s="187">
        <f>SUM(R719:R723)</f>
        <v>0</v>
      </c>
      <c r="S718" s="186"/>
      <c r="T718" s="188">
        <f>SUM(T719:T723)</f>
        <v>0</v>
      </c>
      <c r="AR718" s="189" t="s">
        <v>143</v>
      </c>
      <c r="AT718" s="190" t="s">
        <v>76</v>
      </c>
      <c r="AU718" s="190" t="s">
        <v>77</v>
      </c>
      <c r="AY718" s="189" t="s">
        <v>136</v>
      </c>
      <c r="BK718" s="191">
        <f>SUM(BK719:BK723)</f>
        <v>20335</v>
      </c>
    </row>
    <row r="719" spans="2:65" s="1" customFormat="1" ht="16.5" customHeight="1">
      <c r="B719" s="42"/>
      <c r="C719" s="241" t="s">
        <v>1150</v>
      </c>
      <c r="D719" s="241" t="s">
        <v>271</v>
      </c>
      <c r="E719" s="242" t="s">
        <v>1151</v>
      </c>
      <c r="F719" s="243" t="s">
        <v>1152</v>
      </c>
      <c r="G719" s="244" t="s">
        <v>716</v>
      </c>
      <c r="H719" s="245">
        <v>2</v>
      </c>
      <c r="I719" s="246">
        <v>1167</v>
      </c>
      <c r="J719" s="247">
        <f>ROUND(I719*H719,2)</f>
        <v>2334</v>
      </c>
      <c r="K719" s="243" t="s">
        <v>34</v>
      </c>
      <c r="L719" s="248"/>
      <c r="M719" s="249" t="s">
        <v>34</v>
      </c>
      <c r="N719" s="250" t="s">
        <v>48</v>
      </c>
      <c r="O719" s="43"/>
      <c r="P719" s="203">
        <f>O719*H719</f>
        <v>0</v>
      </c>
      <c r="Q719" s="203">
        <v>0</v>
      </c>
      <c r="R719" s="203">
        <f>Q719*H719</f>
        <v>0</v>
      </c>
      <c r="S719" s="203">
        <v>0</v>
      </c>
      <c r="T719" s="204">
        <f>S719*H719</f>
        <v>0</v>
      </c>
      <c r="AR719" s="24" t="s">
        <v>1153</v>
      </c>
      <c r="AT719" s="24" t="s">
        <v>271</v>
      </c>
      <c r="AU719" s="24" t="s">
        <v>85</v>
      </c>
      <c r="AY719" s="24" t="s">
        <v>136</v>
      </c>
      <c r="BE719" s="205">
        <f>IF(N719="základní",J719,0)</f>
        <v>2334</v>
      </c>
      <c r="BF719" s="205">
        <f>IF(N719="snížená",J719,0)</f>
        <v>0</v>
      </c>
      <c r="BG719" s="205">
        <f>IF(N719="zákl. přenesená",J719,0)</f>
        <v>0</v>
      </c>
      <c r="BH719" s="205">
        <f>IF(N719="sníž. přenesená",J719,0)</f>
        <v>0</v>
      </c>
      <c r="BI719" s="205">
        <f>IF(N719="nulová",J719,0)</f>
        <v>0</v>
      </c>
      <c r="BJ719" s="24" t="s">
        <v>85</v>
      </c>
      <c r="BK719" s="205">
        <f>ROUND(I719*H719,2)</f>
        <v>2334</v>
      </c>
      <c r="BL719" s="24" t="s">
        <v>1153</v>
      </c>
      <c r="BM719" s="24" t="s">
        <v>1154</v>
      </c>
    </row>
    <row r="720" spans="2:65" s="1" customFormat="1" ht="16.5" customHeight="1">
      <c r="B720" s="42"/>
      <c r="C720" s="241" t="s">
        <v>1155</v>
      </c>
      <c r="D720" s="241" t="s">
        <v>271</v>
      </c>
      <c r="E720" s="242" t="s">
        <v>1156</v>
      </c>
      <c r="F720" s="243" t="s">
        <v>1157</v>
      </c>
      <c r="G720" s="244" t="s">
        <v>716</v>
      </c>
      <c r="H720" s="245">
        <v>2</v>
      </c>
      <c r="I720" s="246">
        <v>2950</v>
      </c>
      <c r="J720" s="247">
        <f>ROUND(I720*H720,2)</f>
        <v>5900</v>
      </c>
      <c r="K720" s="243" t="s">
        <v>34</v>
      </c>
      <c r="L720" s="248"/>
      <c r="M720" s="249" t="s">
        <v>34</v>
      </c>
      <c r="N720" s="250" t="s">
        <v>48</v>
      </c>
      <c r="O720" s="43"/>
      <c r="P720" s="203">
        <f>O720*H720</f>
        <v>0</v>
      </c>
      <c r="Q720" s="203">
        <v>0</v>
      </c>
      <c r="R720" s="203">
        <f>Q720*H720</f>
        <v>0</v>
      </c>
      <c r="S720" s="203">
        <v>0</v>
      </c>
      <c r="T720" s="204">
        <f>S720*H720</f>
        <v>0</v>
      </c>
      <c r="AR720" s="24" t="s">
        <v>183</v>
      </c>
      <c r="AT720" s="24" t="s">
        <v>271</v>
      </c>
      <c r="AU720" s="24" t="s">
        <v>85</v>
      </c>
      <c r="AY720" s="24" t="s">
        <v>136</v>
      </c>
      <c r="BE720" s="205">
        <f>IF(N720="základní",J720,0)</f>
        <v>5900</v>
      </c>
      <c r="BF720" s="205">
        <f>IF(N720="snížená",J720,0)</f>
        <v>0</v>
      </c>
      <c r="BG720" s="205">
        <f>IF(N720="zákl. přenesená",J720,0)</f>
        <v>0</v>
      </c>
      <c r="BH720" s="205">
        <f>IF(N720="sníž. přenesená",J720,0)</f>
        <v>0</v>
      </c>
      <c r="BI720" s="205">
        <f>IF(N720="nulová",J720,0)</f>
        <v>0</v>
      </c>
      <c r="BJ720" s="24" t="s">
        <v>85</v>
      </c>
      <c r="BK720" s="205">
        <f>ROUND(I720*H720,2)</f>
        <v>5900</v>
      </c>
      <c r="BL720" s="24" t="s">
        <v>143</v>
      </c>
      <c r="BM720" s="24" t="s">
        <v>1158</v>
      </c>
    </row>
    <row r="721" spans="2:65" s="1" customFormat="1" ht="16.5" customHeight="1">
      <c r="B721" s="42"/>
      <c r="C721" s="241" t="s">
        <v>1159</v>
      </c>
      <c r="D721" s="241" t="s">
        <v>271</v>
      </c>
      <c r="E721" s="242" t="s">
        <v>1160</v>
      </c>
      <c r="F721" s="243" t="s">
        <v>1161</v>
      </c>
      <c r="G721" s="244" t="s">
        <v>716</v>
      </c>
      <c r="H721" s="245">
        <v>2</v>
      </c>
      <c r="I721" s="246">
        <v>3430</v>
      </c>
      <c r="J721" s="247">
        <f>ROUND(I721*H721,2)</f>
        <v>6860</v>
      </c>
      <c r="K721" s="243" t="s">
        <v>34</v>
      </c>
      <c r="L721" s="248"/>
      <c r="M721" s="249" t="s">
        <v>34</v>
      </c>
      <c r="N721" s="250" t="s">
        <v>48</v>
      </c>
      <c r="O721" s="43"/>
      <c r="P721" s="203">
        <f>O721*H721</f>
        <v>0</v>
      </c>
      <c r="Q721" s="203">
        <v>0</v>
      </c>
      <c r="R721" s="203">
        <f>Q721*H721</f>
        <v>0</v>
      </c>
      <c r="S721" s="203">
        <v>0</v>
      </c>
      <c r="T721" s="204">
        <f>S721*H721</f>
        <v>0</v>
      </c>
      <c r="AR721" s="24" t="s">
        <v>1153</v>
      </c>
      <c r="AT721" s="24" t="s">
        <v>271</v>
      </c>
      <c r="AU721" s="24" t="s">
        <v>85</v>
      </c>
      <c r="AY721" s="24" t="s">
        <v>136</v>
      </c>
      <c r="BE721" s="205">
        <f>IF(N721="základní",J721,0)</f>
        <v>6860</v>
      </c>
      <c r="BF721" s="205">
        <f>IF(N721="snížená",J721,0)</f>
        <v>0</v>
      </c>
      <c r="BG721" s="205">
        <f>IF(N721="zákl. přenesená",J721,0)</f>
        <v>0</v>
      </c>
      <c r="BH721" s="205">
        <f>IF(N721="sníž. přenesená",J721,0)</f>
        <v>0</v>
      </c>
      <c r="BI721" s="205">
        <f>IF(N721="nulová",J721,0)</f>
        <v>0</v>
      </c>
      <c r="BJ721" s="24" t="s">
        <v>85</v>
      </c>
      <c r="BK721" s="205">
        <f>ROUND(I721*H721,2)</f>
        <v>6860</v>
      </c>
      <c r="BL721" s="24" t="s">
        <v>1153</v>
      </c>
      <c r="BM721" s="24" t="s">
        <v>1162</v>
      </c>
    </row>
    <row r="722" spans="2:65" s="1" customFormat="1" ht="16.5" customHeight="1">
      <c r="B722" s="42"/>
      <c r="C722" s="241" t="s">
        <v>1163</v>
      </c>
      <c r="D722" s="241" t="s">
        <v>271</v>
      </c>
      <c r="E722" s="242" t="s">
        <v>1164</v>
      </c>
      <c r="F722" s="243" t="s">
        <v>1165</v>
      </c>
      <c r="G722" s="244" t="s">
        <v>716</v>
      </c>
      <c r="H722" s="245">
        <v>1</v>
      </c>
      <c r="I722" s="246">
        <v>2504</v>
      </c>
      <c r="J722" s="247">
        <f>ROUND(I722*H722,2)</f>
        <v>2504</v>
      </c>
      <c r="K722" s="243" t="s">
        <v>34</v>
      </c>
      <c r="L722" s="248"/>
      <c r="M722" s="249" t="s">
        <v>34</v>
      </c>
      <c r="N722" s="250" t="s">
        <v>48</v>
      </c>
      <c r="O722" s="43"/>
      <c r="P722" s="203">
        <f>O722*H722</f>
        <v>0</v>
      </c>
      <c r="Q722" s="203">
        <v>0</v>
      </c>
      <c r="R722" s="203">
        <f>Q722*H722</f>
        <v>0</v>
      </c>
      <c r="S722" s="203">
        <v>0</v>
      </c>
      <c r="T722" s="204">
        <f>S722*H722</f>
        <v>0</v>
      </c>
      <c r="AR722" s="24" t="s">
        <v>1153</v>
      </c>
      <c r="AT722" s="24" t="s">
        <v>271</v>
      </c>
      <c r="AU722" s="24" t="s">
        <v>85</v>
      </c>
      <c r="AY722" s="24" t="s">
        <v>136</v>
      </c>
      <c r="BE722" s="205">
        <f>IF(N722="základní",J722,0)</f>
        <v>2504</v>
      </c>
      <c r="BF722" s="205">
        <f>IF(N722="snížená",J722,0)</f>
        <v>0</v>
      </c>
      <c r="BG722" s="205">
        <f>IF(N722="zákl. přenesená",J722,0)</f>
        <v>0</v>
      </c>
      <c r="BH722" s="205">
        <f>IF(N722="sníž. přenesená",J722,0)</f>
        <v>0</v>
      </c>
      <c r="BI722" s="205">
        <f>IF(N722="nulová",J722,0)</f>
        <v>0</v>
      </c>
      <c r="BJ722" s="24" t="s">
        <v>85</v>
      </c>
      <c r="BK722" s="205">
        <f>ROUND(I722*H722,2)</f>
        <v>2504</v>
      </c>
      <c r="BL722" s="24" t="s">
        <v>1153</v>
      </c>
      <c r="BM722" s="24" t="s">
        <v>1166</v>
      </c>
    </row>
    <row r="723" spans="2:65" s="1" customFormat="1" ht="16.5" customHeight="1">
      <c r="B723" s="42"/>
      <c r="C723" s="241" t="s">
        <v>1167</v>
      </c>
      <c r="D723" s="241" t="s">
        <v>271</v>
      </c>
      <c r="E723" s="242" t="s">
        <v>1168</v>
      </c>
      <c r="F723" s="243" t="s">
        <v>1169</v>
      </c>
      <c r="G723" s="244" t="s">
        <v>716</v>
      </c>
      <c r="H723" s="245">
        <v>1</v>
      </c>
      <c r="I723" s="246">
        <v>2737</v>
      </c>
      <c r="J723" s="247">
        <f>ROUND(I723*H723,2)</f>
        <v>2737</v>
      </c>
      <c r="K723" s="243" t="s">
        <v>34</v>
      </c>
      <c r="L723" s="248"/>
      <c r="M723" s="249" t="s">
        <v>34</v>
      </c>
      <c r="N723" s="254" t="s">
        <v>48</v>
      </c>
      <c r="O723" s="252"/>
      <c r="P723" s="255">
        <f>O723*H723</f>
        <v>0</v>
      </c>
      <c r="Q723" s="255">
        <v>0</v>
      </c>
      <c r="R723" s="255">
        <f>Q723*H723</f>
        <v>0</v>
      </c>
      <c r="S723" s="255">
        <v>0</v>
      </c>
      <c r="T723" s="256">
        <f>S723*H723</f>
        <v>0</v>
      </c>
      <c r="AR723" s="24" t="s">
        <v>183</v>
      </c>
      <c r="AT723" s="24" t="s">
        <v>271</v>
      </c>
      <c r="AU723" s="24" t="s">
        <v>85</v>
      </c>
      <c r="AY723" s="24" t="s">
        <v>136</v>
      </c>
      <c r="BE723" s="205">
        <f>IF(N723="základní",J723,0)</f>
        <v>2737</v>
      </c>
      <c r="BF723" s="205">
        <f>IF(N723="snížená",J723,0)</f>
        <v>0</v>
      </c>
      <c r="BG723" s="205">
        <f>IF(N723="zákl. přenesená",J723,0)</f>
        <v>0</v>
      </c>
      <c r="BH723" s="205">
        <f>IF(N723="sníž. přenesená",J723,0)</f>
        <v>0</v>
      </c>
      <c r="BI723" s="205">
        <f>IF(N723="nulová",J723,0)</f>
        <v>0</v>
      </c>
      <c r="BJ723" s="24" t="s">
        <v>85</v>
      </c>
      <c r="BK723" s="205">
        <f>ROUND(I723*H723,2)</f>
        <v>2737</v>
      </c>
      <c r="BL723" s="24" t="s">
        <v>143</v>
      </c>
      <c r="BM723" s="24" t="s">
        <v>1170</v>
      </c>
    </row>
    <row r="724" spans="2:65" s="1" customFormat="1" ht="6.95" customHeight="1">
      <c r="B724" s="57"/>
      <c r="C724" s="58"/>
      <c r="D724" s="58"/>
      <c r="E724" s="58"/>
      <c r="F724" s="58"/>
      <c r="G724" s="58"/>
      <c r="H724" s="58"/>
      <c r="I724" s="141"/>
      <c r="J724" s="58"/>
      <c r="K724" s="58"/>
      <c r="L724" s="62"/>
    </row>
  </sheetData>
  <sheetProtection algorithmName="SHA-512" hashValue="6r+3yL1ByUfJlZMeuEhjh1JSBb+2+r/TWqAv3tuPVeA8wXMPTI4kP3ruoSS6u0IeoPiZKuIgAWp20ATAtf2D8w==" saltValue="WMvyQ6zuyrjc5n33pHQzZnncG04X8CUuYX33261gy6BI3sTB6unETROURlnQ20ftZFquXDzjeuGUVSWeOePIbw==" spinCount="100000" sheet="1" objects="1" scenarios="1" formatColumns="0" formatRows="0" autoFilter="0"/>
  <autoFilter ref="C92:K723" xr:uid="{00000000-0009-0000-0000-000002000000}"/>
  <mergeCells count="10">
    <mergeCell ref="J51:J52"/>
    <mergeCell ref="E83:H83"/>
    <mergeCell ref="E85:H85"/>
    <mergeCell ref="G1:H1"/>
    <mergeCell ref="L2:V2"/>
    <mergeCell ref="E7:H7"/>
    <mergeCell ref="E9:H9"/>
    <mergeCell ref="E24:H24"/>
    <mergeCell ref="E45:H45"/>
    <mergeCell ref="E47:H47"/>
  </mergeCells>
  <hyperlinks>
    <hyperlink ref="F1:G1" location="C2" display="1) Krycí list soupisu" xr:uid="{00000000-0004-0000-0200-000000000000}"/>
    <hyperlink ref="G1:H1" location="C54" display="2) Rekapitulace" xr:uid="{00000000-0004-0000-0200-000001000000}"/>
    <hyperlink ref="J1" location="C92"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379"/>
  <sheetViews>
    <sheetView showGridLines="0" workbookViewId="0">
      <pane ySplit="1" topLeftCell="A65" activePane="bottomLeft" state="frozen"/>
      <selection pane="bottomLeft" activeCell="I310" sqref="I310"/>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1"/>
      <c r="B1" s="113"/>
      <c r="C1" s="113"/>
      <c r="D1" s="114" t="s">
        <v>1</v>
      </c>
      <c r="E1" s="113"/>
      <c r="F1" s="115" t="s">
        <v>98</v>
      </c>
      <c r="G1" s="389" t="s">
        <v>99</v>
      </c>
      <c r="H1" s="389"/>
      <c r="I1" s="116"/>
      <c r="J1" s="115" t="s">
        <v>100</v>
      </c>
      <c r="K1" s="114" t="s">
        <v>101</v>
      </c>
      <c r="L1" s="115" t="s">
        <v>102</v>
      </c>
      <c r="M1" s="115"/>
      <c r="N1" s="115"/>
      <c r="O1" s="115"/>
      <c r="P1" s="115"/>
      <c r="Q1" s="115"/>
      <c r="R1" s="115"/>
      <c r="S1" s="115"/>
      <c r="T1" s="115"/>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49"/>
      <c r="M2" s="349"/>
      <c r="N2" s="349"/>
      <c r="O2" s="349"/>
      <c r="P2" s="349"/>
      <c r="Q2" s="349"/>
      <c r="R2" s="349"/>
      <c r="S2" s="349"/>
      <c r="T2" s="349"/>
      <c r="U2" s="349"/>
      <c r="V2" s="349"/>
      <c r="AT2" s="24" t="s">
        <v>94</v>
      </c>
    </row>
    <row r="3" spans="1:70" ht="6.95" customHeight="1">
      <c r="B3" s="25"/>
      <c r="C3" s="26"/>
      <c r="D3" s="26"/>
      <c r="E3" s="26"/>
      <c r="F3" s="26"/>
      <c r="G3" s="26"/>
      <c r="H3" s="26"/>
      <c r="I3" s="117"/>
      <c r="J3" s="26"/>
      <c r="K3" s="27"/>
      <c r="AT3" s="24" t="s">
        <v>87</v>
      </c>
    </row>
    <row r="4" spans="1:70" ht="36.950000000000003" customHeight="1">
      <c r="B4" s="28"/>
      <c r="C4" s="29"/>
      <c r="D4" s="30" t="s">
        <v>103</v>
      </c>
      <c r="E4" s="29"/>
      <c r="F4" s="29"/>
      <c r="G4" s="29"/>
      <c r="H4" s="29"/>
      <c r="I4" s="118"/>
      <c r="J4" s="29"/>
      <c r="K4" s="31"/>
      <c r="M4" s="32" t="s">
        <v>12</v>
      </c>
      <c r="AT4" s="24" t="s">
        <v>6</v>
      </c>
    </row>
    <row r="5" spans="1:70" ht="6.95" customHeight="1">
      <c r="B5" s="28"/>
      <c r="C5" s="29"/>
      <c r="D5" s="29"/>
      <c r="E5" s="29"/>
      <c r="F5" s="29"/>
      <c r="G5" s="29"/>
      <c r="H5" s="29"/>
      <c r="I5" s="118"/>
      <c r="J5" s="29"/>
      <c r="K5" s="31"/>
    </row>
    <row r="6" spans="1:70" ht="15">
      <c r="B6" s="28"/>
      <c r="C6" s="29"/>
      <c r="D6" s="37" t="s">
        <v>18</v>
      </c>
      <c r="E6" s="29"/>
      <c r="F6" s="29"/>
      <c r="G6" s="29"/>
      <c r="H6" s="29"/>
      <c r="I6" s="118"/>
      <c r="J6" s="29"/>
      <c r="K6" s="31"/>
    </row>
    <row r="7" spans="1:70" ht="16.5" customHeight="1">
      <c r="B7" s="28"/>
      <c r="C7" s="29"/>
      <c r="D7" s="29"/>
      <c r="E7" s="390" t="str">
        <f>'Rekapitulace stavby'!K6</f>
        <v>Víceúčelové hřiště Újezd u Domažlic</v>
      </c>
      <c r="F7" s="391"/>
      <c r="G7" s="391"/>
      <c r="H7" s="391"/>
      <c r="I7" s="118"/>
      <c r="J7" s="29"/>
      <c r="K7" s="31"/>
    </row>
    <row r="8" spans="1:70" s="1" customFormat="1" ht="15">
      <c r="B8" s="42"/>
      <c r="C8" s="43"/>
      <c r="D8" s="37" t="s">
        <v>104</v>
      </c>
      <c r="E8" s="43"/>
      <c r="F8" s="43"/>
      <c r="G8" s="43"/>
      <c r="H8" s="43"/>
      <c r="I8" s="119"/>
      <c r="J8" s="43"/>
      <c r="K8" s="46"/>
    </row>
    <row r="9" spans="1:70" s="1" customFormat="1" ht="36.950000000000003" customHeight="1">
      <c r="B9" s="42"/>
      <c r="C9" s="43"/>
      <c r="D9" s="43"/>
      <c r="E9" s="392" t="s">
        <v>1171</v>
      </c>
      <c r="F9" s="393"/>
      <c r="G9" s="393"/>
      <c r="H9" s="393"/>
      <c r="I9" s="119"/>
      <c r="J9" s="43"/>
      <c r="K9" s="46"/>
    </row>
    <row r="10" spans="1:70" s="1" customFormat="1">
      <c r="B10" s="42"/>
      <c r="C10" s="43"/>
      <c r="D10" s="43"/>
      <c r="E10" s="43"/>
      <c r="F10" s="43"/>
      <c r="G10" s="43"/>
      <c r="H10" s="43"/>
      <c r="I10" s="119"/>
      <c r="J10" s="43"/>
      <c r="K10" s="46"/>
    </row>
    <row r="11" spans="1:70" s="1" customFormat="1" ht="14.45" customHeight="1">
      <c r="B11" s="42"/>
      <c r="C11" s="43"/>
      <c r="D11" s="37" t="s">
        <v>20</v>
      </c>
      <c r="E11" s="43"/>
      <c r="F11" s="35" t="s">
        <v>91</v>
      </c>
      <c r="G11" s="43"/>
      <c r="H11" s="43"/>
      <c r="I11" s="120" t="s">
        <v>22</v>
      </c>
      <c r="J11" s="35" t="s">
        <v>23</v>
      </c>
      <c r="K11" s="46"/>
    </row>
    <row r="12" spans="1:70" s="1" customFormat="1" ht="14.45" customHeight="1">
      <c r="B12" s="42"/>
      <c r="C12" s="43"/>
      <c r="D12" s="37" t="s">
        <v>24</v>
      </c>
      <c r="E12" s="43"/>
      <c r="F12" s="35" t="s">
        <v>25</v>
      </c>
      <c r="G12" s="43"/>
      <c r="H12" s="43"/>
      <c r="I12" s="120" t="s">
        <v>26</v>
      </c>
      <c r="J12" s="121" t="str">
        <f>'Rekapitulace stavby'!AN8</f>
        <v>24. 8. 2018</v>
      </c>
      <c r="K12" s="46"/>
    </row>
    <row r="13" spans="1:70" s="1" customFormat="1" ht="21.75" customHeight="1">
      <c r="B13" s="42"/>
      <c r="C13" s="43"/>
      <c r="D13" s="34" t="s">
        <v>28</v>
      </c>
      <c r="E13" s="43"/>
      <c r="F13" s="39" t="s">
        <v>29</v>
      </c>
      <c r="G13" s="43"/>
      <c r="H13" s="43"/>
      <c r="I13" s="122" t="s">
        <v>30</v>
      </c>
      <c r="J13" s="39" t="s">
        <v>31</v>
      </c>
      <c r="K13" s="46"/>
    </row>
    <row r="14" spans="1:70" s="1" customFormat="1" ht="14.45" customHeight="1">
      <c r="B14" s="42"/>
      <c r="C14" s="43"/>
      <c r="D14" s="37" t="s">
        <v>32</v>
      </c>
      <c r="E14" s="43"/>
      <c r="F14" s="43"/>
      <c r="G14" s="43"/>
      <c r="H14" s="43"/>
      <c r="I14" s="120" t="s">
        <v>33</v>
      </c>
      <c r="J14" s="35" t="s">
        <v>34</v>
      </c>
      <c r="K14" s="46"/>
    </row>
    <row r="15" spans="1:70" s="1" customFormat="1" ht="18" customHeight="1">
      <c r="B15" s="42"/>
      <c r="C15" s="43"/>
      <c r="D15" s="43"/>
      <c r="E15" s="35" t="s">
        <v>107</v>
      </c>
      <c r="F15" s="43"/>
      <c r="G15" s="43"/>
      <c r="H15" s="43"/>
      <c r="I15" s="120" t="s">
        <v>36</v>
      </c>
      <c r="J15" s="35" t="s">
        <v>34</v>
      </c>
      <c r="K15" s="46"/>
    </row>
    <row r="16" spans="1:70" s="1" customFormat="1" ht="6.95" customHeight="1">
      <c r="B16" s="42"/>
      <c r="C16" s="43"/>
      <c r="D16" s="43"/>
      <c r="E16" s="43"/>
      <c r="F16" s="43"/>
      <c r="G16" s="43"/>
      <c r="H16" s="43"/>
      <c r="I16" s="119"/>
      <c r="J16" s="43"/>
      <c r="K16" s="46"/>
    </row>
    <row r="17" spans="2:11" s="1" customFormat="1" ht="14.45" customHeight="1">
      <c r="B17" s="42"/>
      <c r="C17" s="43"/>
      <c r="D17" s="37" t="s">
        <v>37</v>
      </c>
      <c r="E17" s="43"/>
      <c r="F17" s="43"/>
      <c r="G17" s="43"/>
      <c r="H17" s="43"/>
      <c r="I17" s="120" t="s">
        <v>33</v>
      </c>
      <c r="J17" s="35" t="str">
        <f>IF('Rekapitulace stavby'!AN13="Vyplň údaj","",IF('Rekapitulace stavby'!AN13="","",'Rekapitulace stavby'!AN13))</f>
        <v>27967638</v>
      </c>
      <c r="K17" s="46"/>
    </row>
    <row r="18" spans="2:11" s="1" customFormat="1" ht="18" customHeight="1">
      <c r="B18" s="42"/>
      <c r="C18" s="43"/>
      <c r="D18" s="43"/>
      <c r="E18" s="35" t="str">
        <f>IF('Rekapitulace stavby'!E14="Vyplň údaj","",IF('Rekapitulace stavby'!E14="","",'Rekapitulace stavby'!E14))</f>
        <v>VYSSPA Sports Technology s.r.o.</v>
      </c>
      <c r="F18" s="43"/>
      <c r="G18" s="43"/>
      <c r="H18" s="43"/>
      <c r="I18" s="120" t="s">
        <v>36</v>
      </c>
      <c r="J18" s="35" t="str">
        <f>IF('Rekapitulace stavby'!AN14="Vyplň údaj","",IF('Rekapitulace stavby'!AN14="","",'Rekapitulace stavby'!AN14))</f>
        <v>CZ27967638</v>
      </c>
      <c r="K18" s="46"/>
    </row>
    <row r="19" spans="2:11" s="1" customFormat="1" ht="6.95" customHeight="1">
      <c r="B19" s="42"/>
      <c r="C19" s="43"/>
      <c r="D19" s="43"/>
      <c r="E19" s="43"/>
      <c r="F19" s="43"/>
      <c r="G19" s="43"/>
      <c r="H19" s="43"/>
      <c r="I19" s="119"/>
      <c r="J19" s="43"/>
      <c r="K19" s="46"/>
    </row>
    <row r="20" spans="2:11" s="1" customFormat="1" ht="14.45" customHeight="1">
      <c r="B20" s="42"/>
      <c r="C20" s="43"/>
      <c r="D20" s="37" t="s">
        <v>38</v>
      </c>
      <c r="E20" s="43"/>
      <c r="F20" s="43"/>
      <c r="G20" s="43"/>
      <c r="H20" s="43"/>
      <c r="I20" s="120" t="s">
        <v>33</v>
      </c>
      <c r="J20" s="35" t="s">
        <v>34</v>
      </c>
      <c r="K20" s="46"/>
    </row>
    <row r="21" spans="2:11" s="1" customFormat="1" ht="18" customHeight="1">
      <c r="B21" s="42"/>
      <c r="C21" s="43"/>
      <c r="D21" s="43"/>
      <c r="E21" s="35" t="s">
        <v>379</v>
      </c>
      <c r="F21" s="43"/>
      <c r="G21" s="43"/>
      <c r="H21" s="43"/>
      <c r="I21" s="120" t="s">
        <v>36</v>
      </c>
      <c r="J21" s="35" t="s">
        <v>34</v>
      </c>
      <c r="K21" s="46"/>
    </row>
    <row r="22" spans="2:11" s="1" customFormat="1" ht="6.95" customHeight="1">
      <c r="B22" s="42"/>
      <c r="C22" s="43"/>
      <c r="D22" s="43"/>
      <c r="E22" s="43"/>
      <c r="F22" s="43"/>
      <c r="G22" s="43"/>
      <c r="H22" s="43"/>
      <c r="I22" s="119"/>
      <c r="J22" s="43"/>
      <c r="K22" s="46"/>
    </row>
    <row r="23" spans="2:11" s="1" customFormat="1" ht="14.45" customHeight="1">
      <c r="B23" s="42"/>
      <c r="C23" s="43"/>
      <c r="D23" s="37" t="s">
        <v>41</v>
      </c>
      <c r="E23" s="43"/>
      <c r="F23" s="43"/>
      <c r="G23" s="43"/>
      <c r="H23" s="43"/>
      <c r="I23" s="119"/>
      <c r="J23" s="43"/>
      <c r="K23" s="46"/>
    </row>
    <row r="24" spans="2:11" s="6" customFormat="1" ht="71.25" customHeight="1">
      <c r="B24" s="123"/>
      <c r="C24" s="124"/>
      <c r="D24" s="124"/>
      <c r="E24" s="381" t="s">
        <v>42</v>
      </c>
      <c r="F24" s="381"/>
      <c r="G24" s="381"/>
      <c r="H24" s="381"/>
      <c r="I24" s="125"/>
      <c r="J24" s="124"/>
      <c r="K24" s="126"/>
    </row>
    <row r="25" spans="2:11" s="1" customFormat="1" ht="6.95" customHeight="1">
      <c r="B25" s="42"/>
      <c r="C25" s="43"/>
      <c r="D25" s="43"/>
      <c r="E25" s="43"/>
      <c r="F25" s="43"/>
      <c r="G25" s="43"/>
      <c r="H25" s="43"/>
      <c r="I25" s="119"/>
      <c r="J25" s="43"/>
      <c r="K25" s="46"/>
    </row>
    <row r="26" spans="2:11" s="1" customFormat="1" ht="6.95" customHeight="1">
      <c r="B26" s="42"/>
      <c r="C26" s="43"/>
      <c r="D26" s="86"/>
      <c r="E26" s="86"/>
      <c r="F26" s="86"/>
      <c r="G26" s="86"/>
      <c r="H26" s="86"/>
      <c r="I26" s="127"/>
      <c r="J26" s="86"/>
      <c r="K26" s="128"/>
    </row>
    <row r="27" spans="2:11" s="1" customFormat="1" ht="25.35" customHeight="1">
      <c r="B27" s="42"/>
      <c r="C27" s="43"/>
      <c r="D27" s="129" t="s">
        <v>43</v>
      </c>
      <c r="E27" s="43"/>
      <c r="F27" s="43"/>
      <c r="G27" s="43"/>
      <c r="H27" s="43"/>
      <c r="I27" s="119"/>
      <c r="J27" s="130">
        <f>ROUND(J85,2)</f>
        <v>885428.46</v>
      </c>
      <c r="K27" s="46"/>
    </row>
    <row r="28" spans="2:11" s="1" customFormat="1" ht="6.95" customHeight="1">
      <c r="B28" s="42"/>
      <c r="C28" s="43"/>
      <c r="D28" s="86"/>
      <c r="E28" s="86"/>
      <c r="F28" s="86"/>
      <c r="G28" s="86"/>
      <c r="H28" s="86"/>
      <c r="I28" s="127"/>
      <c r="J28" s="86"/>
      <c r="K28" s="128"/>
    </row>
    <row r="29" spans="2:11" s="1" customFormat="1" ht="14.45" customHeight="1">
      <c r="B29" s="42"/>
      <c r="C29" s="43"/>
      <c r="D29" s="43"/>
      <c r="E29" s="43"/>
      <c r="F29" s="47" t="s">
        <v>45</v>
      </c>
      <c r="G29" s="43"/>
      <c r="H29" s="43"/>
      <c r="I29" s="131" t="s">
        <v>44</v>
      </c>
      <c r="J29" s="47" t="s">
        <v>46</v>
      </c>
      <c r="K29" s="46"/>
    </row>
    <row r="30" spans="2:11" s="1" customFormat="1" ht="14.45" customHeight="1">
      <c r="B30" s="42"/>
      <c r="C30" s="43"/>
      <c r="D30" s="50" t="s">
        <v>47</v>
      </c>
      <c r="E30" s="50" t="s">
        <v>48</v>
      </c>
      <c r="F30" s="132">
        <f>ROUND(SUM(BE85:BE378), 2)</f>
        <v>885428.46</v>
      </c>
      <c r="G30" s="43"/>
      <c r="H30" s="43"/>
      <c r="I30" s="133">
        <v>0.21</v>
      </c>
      <c r="J30" s="132">
        <f>ROUND(ROUND((SUM(BE85:BE378)), 2)*I30, 2)</f>
        <v>185939.98</v>
      </c>
      <c r="K30" s="46"/>
    </row>
    <row r="31" spans="2:11" s="1" customFormat="1" ht="14.45" customHeight="1">
      <c r="B31" s="42"/>
      <c r="C31" s="43"/>
      <c r="D31" s="43"/>
      <c r="E31" s="50" t="s">
        <v>49</v>
      </c>
      <c r="F31" s="132">
        <f>ROUND(SUM(BF85:BF378), 2)</f>
        <v>0</v>
      </c>
      <c r="G31" s="43"/>
      <c r="H31" s="43"/>
      <c r="I31" s="133">
        <v>0.15</v>
      </c>
      <c r="J31" s="132">
        <f>ROUND(ROUND((SUM(BF85:BF378)), 2)*I31, 2)</f>
        <v>0</v>
      </c>
      <c r="K31" s="46"/>
    </row>
    <row r="32" spans="2:11" s="1" customFormat="1" ht="14.45" hidden="1" customHeight="1">
      <c r="B32" s="42"/>
      <c r="C32" s="43"/>
      <c r="D32" s="43"/>
      <c r="E32" s="50" t="s">
        <v>50</v>
      </c>
      <c r="F32" s="132">
        <f>ROUND(SUM(BG85:BG378), 2)</f>
        <v>0</v>
      </c>
      <c r="G32" s="43"/>
      <c r="H32" s="43"/>
      <c r="I32" s="133">
        <v>0.21</v>
      </c>
      <c r="J32" s="132">
        <v>0</v>
      </c>
      <c r="K32" s="46"/>
    </row>
    <row r="33" spans="2:11" s="1" customFormat="1" ht="14.45" hidden="1" customHeight="1">
      <c r="B33" s="42"/>
      <c r="C33" s="43"/>
      <c r="D33" s="43"/>
      <c r="E33" s="50" t="s">
        <v>51</v>
      </c>
      <c r="F33" s="132">
        <f>ROUND(SUM(BH85:BH378), 2)</f>
        <v>0</v>
      </c>
      <c r="G33" s="43"/>
      <c r="H33" s="43"/>
      <c r="I33" s="133">
        <v>0.15</v>
      </c>
      <c r="J33" s="132">
        <v>0</v>
      </c>
      <c r="K33" s="46"/>
    </row>
    <row r="34" spans="2:11" s="1" customFormat="1" ht="14.45" hidden="1" customHeight="1">
      <c r="B34" s="42"/>
      <c r="C34" s="43"/>
      <c r="D34" s="43"/>
      <c r="E34" s="50" t="s">
        <v>52</v>
      </c>
      <c r="F34" s="132">
        <f>ROUND(SUM(BI85:BI378), 2)</f>
        <v>0</v>
      </c>
      <c r="G34" s="43"/>
      <c r="H34" s="43"/>
      <c r="I34" s="133">
        <v>0</v>
      </c>
      <c r="J34" s="132">
        <v>0</v>
      </c>
      <c r="K34" s="46"/>
    </row>
    <row r="35" spans="2:11" s="1" customFormat="1" ht="6.95" customHeight="1">
      <c r="B35" s="42"/>
      <c r="C35" s="43"/>
      <c r="D35" s="43"/>
      <c r="E35" s="43"/>
      <c r="F35" s="43"/>
      <c r="G35" s="43"/>
      <c r="H35" s="43"/>
      <c r="I35" s="119"/>
      <c r="J35" s="43"/>
      <c r="K35" s="46"/>
    </row>
    <row r="36" spans="2:11" s="1" customFormat="1" ht="25.35" customHeight="1">
      <c r="B36" s="42"/>
      <c r="C36" s="134"/>
      <c r="D36" s="135" t="s">
        <v>53</v>
      </c>
      <c r="E36" s="80"/>
      <c r="F36" s="80"/>
      <c r="G36" s="136" t="s">
        <v>54</v>
      </c>
      <c r="H36" s="137" t="s">
        <v>55</v>
      </c>
      <c r="I36" s="138"/>
      <c r="J36" s="139">
        <f>SUM(J27:J34)</f>
        <v>1071368.44</v>
      </c>
      <c r="K36" s="140"/>
    </row>
    <row r="37" spans="2:11" s="1" customFormat="1" ht="14.45" customHeight="1">
      <c r="B37" s="57"/>
      <c r="C37" s="58"/>
      <c r="D37" s="58"/>
      <c r="E37" s="58"/>
      <c r="F37" s="58"/>
      <c r="G37" s="58"/>
      <c r="H37" s="58"/>
      <c r="I37" s="141"/>
      <c r="J37" s="58"/>
      <c r="K37" s="59"/>
    </row>
    <row r="41" spans="2:11" s="1" customFormat="1" ht="6.95" customHeight="1">
      <c r="B41" s="142"/>
      <c r="C41" s="143"/>
      <c r="D41" s="143"/>
      <c r="E41" s="143"/>
      <c r="F41" s="143"/>
      <c r="G41" s="143"/>
      <c r="H41" s="143"/>
      <c r="I41" s="144"/>
      <c r="J41" s="143"/>
      <c r="K41" s="145"/>
    </row>
    <row r="42" spans="2:11" s="1" customFormat="1" ht="36.950000000000003" customHeight="1">
      <c r="B42" s="42"/>
      <c r="C42" s="30" t="s">
        <v>109</v>
      </c>
      <c r="D42" s="43"/>
      <c r="E42" s="43"/>
      <c r="F42" s="43"/>
      <c r="G42" s="43"/>
      <c r="H42" s="43"/>
      <c r="I42" s="119"/>
      <c r="J42" s="43"/>
      <c r="K42" s="46"/>
    </row>
    <row r="43" spans="2:11" s="1" customFormat="1" ht="6.95" customHeight="1">
      <c r="B43" s="42"/>
      <c r="C43" s="43"/>
      <c r="D43" s="43"/>
      <c r="E43" s="43"/>
      <c r="F43" s="43"/>
      <c r="G43" s="43"/>
      <c r="H43" s="43"/>
      <c r="I43" s="119"/>
      <c r="J43" s="43"/>
      <c r="K43" s="46"/>
    </row>
    <row r="44" spans="2:11" s="1" customFormat="1" ht="14.45" customHeight="1">
      <c r="B44" s="42"/>
      <c r="C44" s="37" t="s">
        <v>18</v>
      </c>
      <c r="D44" s="43"/>
      <c r="E44" s="43"/>
      <c r="F44" s="43"/>
      <c r="G44" s="43"/>
      <c r="H44" s="43"/>
      <c r="I44" s="119"/>
      <c r="J44" s="43"/>
      <c r="K44" s="46"/>
    </row>
    <row r="45" spans="2:11" s="1" customFormat="1" ht="16.5" customHeight="1">
      <c r="B45" s="42"/>
      <c r="C45" s="43"/>
      <c r="D45" s="43"/>
      <c r="E45" s="390" t="str">
        <f>E7</f>
        <v>Víceúčelové hřiště Újezd u Domažlic</v>
      </c>
      <c r="F45" s="391"/>
      <c r="G45" s="391"/>
      <c r="H45" s="391"/>
      <c r="I45" s="119"/>
      <c r="J45" s="43"/>
      <c r="K45" s="46"/>
    </row>
    <row r="46" spans="2:11" s="1" customFormat="1" ht="14.45" customHeight="1">
      <c r="B46" s="42"/>
      <c r="C46" s="37" t="s">
        <v>104</v>
      </c>
      <c r="D46" s="43"/>
      <c r="E46" s="43"/>
      <c r="F46" s="43"/>
      <c r="G46" s="43"/>
      <c r="H46" s="43"/>
      <c r="I46" s="119"/>
      <c r="J46" s="43"/>
      <c r="K46" s="46"/>
    </row>
    <row r="47" spans="2:11" s="1" customFormat="1" ht="17.25" customHeight="1">
      <c r="B47" s="42"/>
      <c r="C47" s="43"/>
      <c r="D47" s="43"/>
      <c r="E47" s="392" t="str">
        <f>E9</f>
        <v>03 - Opěrné stěny</v>
      </c>
      <c r="F47" s="393"/>
      <c r="G47" s="393"/>
      <c r="H47" s="393"/>
      <c r="I47" s="119"/>
      <c r="J47" s="43"/>
      <c r="K47" s="46"/>
    </row>
    <row r="48" spans="2:11" s="1" customFormat="1" ht="6.95" customHeight="1">
      <c r="B48" s="42"/>
      <c r="C48" s="43"/>
      <c r="D48" s="43"/>
      <c r="E48" s="43"/>
      <c r="F48" s="43"/>
      <c r="G48" s="43"/>
      <c r="H48" s="43"/>
      <c r="I48" s="119"/>
      <c r="J48" s="43"/>
      <c r="K48" s="46"/>
    </row>
    <row r="49" spans="2:47" s="1" customFormat="1" ht="18" customHeight="1">
      <c r="B49" s="42"/>
      <c r="C49" s="37" t="s">
        <v>24</v>
      </c>
      <c r="D49" s="43"/>
      <c r="E49" s="43"/>
      <c r="F49" s="35" t="str">
        <f>F12</f>
        <v>Újezd u Domažlic</v>
      </c>
      <c r="G49" s="43"/>
      <c r="H49" s="43"/>
      <c r="I49" s="120" t="s">
        <v>26</v>
      </c>
      <c r="J49" s="121" t="str">
        <f>IF(J12="","",J12)</f>
        <v>24. 8. 2018</v>
      </c>
      <c r="K49" s="46"/>
    </row>
    <row r="50" spans="2:47" s="1" customFormat="1" ht="6.95" customHeight="1">
      <c r="B50" s="42"/>
      <c r="C50" s="43"/>
      <c r="D50" s="43"/>
      <c r="E50" s="43"/>
      <c r="F50" s="43"/>
      <c r="G50" s="43"/>
      <c r="H50" s="43"/>
      <c r="I50" s="119"/>
      <c r="J50" s="43"/>
      <c r="K50" s="46"/>
    </row>
    <row r="51" spans="2:47" s="1" customFormat="1" ht="15">
      <c r="B51" s="42"/>
      <c r="C51" s="37" t="s">
        <v>32</v>
      </c>
      <c r="D51" s="43"/>
      <c r="E51" s="43"/>
      <c r="F51" s="35" t="str">
        <f>E15</f>
        <v>Obec Újezd u Domažlic</v>
      </c>
      <c r="G51" s="43"/>
      <c r="H51" s="43"/>
      <c r="I51" s="120" t="s">
        <v>38</v>
      </c>
      <c r="J51" s="381" t="str">
        <f>E21</f>
        <v>Ing. Jiří Šedivec, M. Štědronská</v>
      </c>
      <c r="K51" s="46"/>
    </row>
    <row r="52" spans="2:47" s="1" customFormat="1" ht="14.45" customHeight="1">
      <c r="B52" s="42"/>
      <c r="C52" s="37" t="s">
        <v>37</v>
      </c>
      <c r="D52" s="43"/>
      <c r="E52" s="43"/>
      <c r="F52" s="35" t="str">
        <f>IF(E18="","",E18)</f>
        <v>VYSSPA Sports Technology s.r.o.</v>
      </c>
      <c r="G52" s="43"/>
      <c r="H52" s="43"/>
      <c r="I52" s="119"/>
      <c r="J52" s="385"/>
      <c r="K52" s="46"/>
    </row>
    <row r="53" spans="2:47" s="1" customFormat="1" ht="10.35" customHeight="1">
      <c r="B53" s="42"/>
      <c r="C53" s="43"/>
      <c r="D53" s="43"/>
      <c r="E53" s="43"/>
      <c r="F53" s="43"/>
      <c r="G53" s="43"/>
      <c r="H53" s="43"/>
      <c r="I53" s="119"/>
      <c r="J53" s="43"/>
      <c r="K53" s="46"/>
    </row>
    <row r="54" spans="2:47" s="1" customFormat="1" ht="29.25" customHeight="1">
      <c r="B54" s="42"/>
      <c r="C54" s="146" t="s">
        <v>110</v>
      </c>
      <c r="D54" s="134"/>
      <c r="E54" s="134"/>
      <c r="F54" s="134"/>
      <c r="G54" s="134"/>
      <c r="H54" s="134"/>
      <c r="I54" s="147"/>
      <c r="J54" s="148" t="s">
        <v>111</v>
      </c>
      <c r="K54" s="149"/>
    </row>
    <row r="55" spans="2:47" s="1" customFormat="1" ht="10.35" customHeight="1">
      <c r="B55" s="42"/>
      <c r="C55" s="43"/>
      <c r="D55" s="43"/>
      <c r="E55" s="43"/>
      <c r="F55" s="43"/>
      <c r="G55" s="43"/>
      <c r="H55" s="43"/>
      <c r="I55" s="119"/>
      <c r="J55" s="43"/>
      <c r="K55" s="46"/>
    </row>
    <row r="56" spans="2:47" s="1" customFormat="1" ht="29.25" customHeight="1">
      <c r="B56" s="42"/>
      <c r="C56" s="150" t="s">
        <v>112</v>
      </c>
      <c r="D56" s="43"/>
      <c r="E56" s="43"/>
      <c r="F56" s="43"/>
      <c r="G56" s="43"/>
      <c r="H56" s="43"/>
      <c r="I56" s="119"/>
      <c r="J56" s="130">
        <f>J85</f>
        <v>885428.46</v>
      </c>
      <c r="K56" s="46"/>
      <c r="AU56" s="24" t="s">
        <v>113</v>
      </c>
    </row>
    <row r="57" spans="2:47" s="7" customFormat="1" ht="24.95" customHeight="1">
      <c r="B57" s="151"/>
      <c r="C57" s="152"/>
      <c r="D57" s="153" t="s">
        <v>114</v>
      </c>
      <c r="E57" s="154"/>
      <c r="F57" s="154"/>
      <c r="G57" s="154"/>
      <c r="H57" s="154"/>
      <c r="I57" s="155"/>
      <c r="J57" s="156">
        <f>J86</f>
        <v>869227.54999999993</v>
      </c>
      <c r="K57" s="157"/>
    </row>
    <row r="58" spans="2:47" s="8" customFormat="1" ht="19.899999999999999" customHeight="1">
      <c r="B58" s="158"/>
      <c r="C58" s="159"/>
      <c r="D58" s="160" t="s">
        <v>1172</v>
      </c>
      <c r="E58" s="161"/>
      <c r="F58" s="161"/>
      <c r="G58" s="161"/>
      <c r="H58" s="161"/>
      <c r="I58" s="162"/>
      <c r="J58" s="163">
        <f>J87</f>
        <v>257159.86999999997</v>
      </c>
      <c r="K58" s="164"/>
    </row>
    <row r="59" spans="2:47" s="8" customFormat="1" ht="19.899999999999999" customHeight="1">
      <c r="B59" s="158"/>
      <c r="C59" s="159"/>
      <c r="D59" s="160" t="s">
        <v>116</v>
      </c>
      <c r="E59" s="161"/>
      <c r="F59" s="161"/>
      <c r="G59" s="161"/>
      <c r="H59" s="161"/>
      <c r="I59" s="162"/>
      <c r="J59" s="163">
        <f>J215</f>
        <v>100132.46</v>
      </c>
      <c r="K59" s="164"/>
    </row>
    <row r="60" spans="2:47" s="8" customFormat="1" ht="19.899999999999999" customHeight="1">
      <c r="B60" s="158"/>
      <c r="C60" s="159"/>
      <c r="D60" s="160" t="s">
        <v>380</v>
      </c>
      <c r="E60" s="161"/>
      <c r="F60" s="161"/>
      <c r="G60" s="161"/>
      <c r="H60" s="161"/>
      <c r="I60" s="162"/>
      <c r="J60" s="163">
        <f>J302</f>
        <v>387281.73</v>
      </c>
      <c r="K60" s="164"/>
    </row>
    <row r="61" spans="2:47" s="8" customFormat="1" ht="19.899999999999999" customHeight="1">
      <c r="B61" s="158"/>
      <c r="C61" s="159"/>
      <c r="D61" s="160" t="s">
        <v>381</v>
      </c>
      <c r="E61" s="161"/>
      <c r="F61" s="161"/>
      <c r="G61" s="161"/>
      <c r="H61" s="161"/>
      <c r="I61" s="162"/>
      <c r="J61" s="163">
        <f>J313</f>
        <v>22913.27</v>
      </c>
      <c r="K61" s="164"/>
    </row>
    <row r="62" spans="2:47" s="8" customFormat="1" ht="19.899999999999999" customHeight="1">
      <c r="B62" s="158"/>
      <c r="C62" s="159"/>
      <c r="D62" s="160" t="s">
        <v>383</v>
      </c>
      <c r="E62" s="161"/>
      <c r="F62" s="161"/>
      <c r="G62" s="161"/>
      <c r="H62" s="161"/>
      <c r="I62" s="162"/>
      <c r="J62" s="163">
        <f>J331</f>
        <v>12757.5</v>
      </c>
      <c r="K62" s="164"/>
    </row>
    <row r="63" spans="2:47" s="8" customFormat="1" ht="19.899999999999999" customHeight="1">
      <c r="B63" s="158"/>
      <c r="C63" s="159"/>
      <c r="D63" s="160" t="s">
        <v>119</v>
      </c>
      <c r="E63" s="161"/>
      <c r="F63" s="161"/>
      <c r="G63" s="161"/>
      <c r="H63" s="161"/>
      <c r="I63" s="162"/>
      <c r="J63" s="163">
        <f>J355</f>
        <v>88982.720000000001</v>
      </c>
      <c r="K63" s="164"/>
    </row>
    <row r="64" spans="2:47" s="7" customFormat="1" ht="24.95" customHeight="1">
      <c r="B64" s="151"/>
      <c r="C64" s="152"/>
      <c r="D64" s="153" t="s">
        <v>386</v>
      </c>
      <c r="E64" s="154"/>
      <c r="F64" s="154"/>
      <c r="G64" s="154"/>
      <c r="H64" s="154"/>
      <c r="I64" s="155"/>
      <c r="J64" s="156">
        <f>J357</f>
        <v>16200.910000000002</v>
      </c>
      <c r="K64" s="157"/>
    </row>
    <row r="65" spans="2:12" s="8" customFormat="1" ht="19.899999999999999" customHeight="1">
      <c r="B65" s="158"/>
      <c r="C65" s="159"/>
      <c r="D65" s="160" t="s">
        <v>387</v>
      </c>
      <c r="E65" s="161"/>
      <c r="F65" s="161"/>
      <c r="G65" s="161"/>
      <c r="H65" s="161"/>
      <c r="I65" s="162"/>
      <c r="J65" s="163">
        <f>J358</f>
        <v>16200.910000000002</v>
      </c>
      <c r="K65" s="164"/>
    </row>
    <row r="66" spans="2:12" s="1" customFormat="1" ht="21.75" customHeight="1">
      <c r="B66" s="42"/>
      <c r="C66" s="43"/>
      <c r="D66" s="43"/>
      <c r="E66" s="43"/>
      <c r="F66" s="43"/>
      <c r="G66" s="43"/>
      <c r="H66" s="43"/>
      <c r="I66" s="119"/>
      <c r="J66" s="43"/>
      <c r="K66" s="46"/>
    </row>
    <row r="67" spans="2:12" s="1" customFormat="1" ht="6.95" customHeight="1">
      <c r="B67" s="57"/>
      <c r="C67" s="58"/>
      <c r="D67" s="58"/>
      <c r="E67" s="58"/>
      <c r="F67" s="58"/>
      <c r="G67" s="58"/>
      <c r="H67" s="58"/>
      <c r="I67" s="141"/>
      <c r="J67" s="58"/>
      <c r="K67" s="59"/>
    </row>
    <row r="71" spans="2:12" s="1" customFormat="1" ht="6.95" customHeight="1">
      <c r="B71" s="60"/>
      <c r="C71" s="61"/>
      <c r="D71" s="61"/>
      <c r="E71" s="61"/>
      <c r="F71" s="61"/>
      <c r="G71" s="61"/>
      <c r="H71" s="61"/>
      <c r="I71" s="144"/>
      <c r="J71" s="61"/>
      <c r="K71" s="61"/>
      <c r="L71" s="62"/>
    </row>
    <row r="72" spans="2:12" s="1" customFormat="1" ht="36.950000000000003" customHeight="1">
      <c r="B72" s="42"/>
      <c r="C72" s="63" t="s">
        <v>120</v>
      </c>
      <c r="D72" s="64"/>
      <c r="E72" s="64"/>
      <c r="F72" s="64"/>
      <c r="G72" s="64"/>
      <c r="H72" s="64"/>
      <c r="I72" s="165"/>
      <c r="J72" s="64"/>
      <c r="K72" s="64"/>
      <c r="L72" s="62"/>
    </row>
    <row r="73" spans="2:12" s="1" customFormat="1" ht="6.95" customHeight="1">
      <c r="B73" s="42"/>
      <c r="C73" s="64"/>
      <c r="D73" s="64"/>
      <c r="E73" s="64"/>
      <c r="F73" s="64"/>
      <c r="G73" s="64"/>
      <c r="H73" s="64"/>
      <c r="I73" s="165"/>
      <c r="J73" s="64"/>
      <c r="K73" s="64"/>
      <c r="L73" s="62"/>
    </row>
    <row r="74" spans="2:12" s="1" customFormat="1" ht="14.45" customHeight="1">
      <c r="B74" s="42"/>
      <c r="C74" s="66" t="s">
        <v>18</v>
      </c>
      <c r="D74" s="64"/>
      <c r="E74" s="64"/>
      <c r="F74" s="64"/>
      <c r="G74" s="64"/>
      <c r="H74" s="64"/>
      <c r="I74" s="165"/>
      <c r="J74" s="64"/>
      <c r="K74" s="64"/>
      <c r="L74" s="62"/>
    </row>
    <row r="75" spans="2:12" s="1" customFormat="1" ht="16.5" customHeight="1">
      <c r="B75" s="42"/>
      <c r="C75" s="64"/>
      <c r="D75" s="64"/>
      <c r="E75" s="386" t="str">
        <f>E7</f>
        <v>Víceúčelové hřiště Újezd u Domažlic</v>
      </c>
      <c r="F75" s="387"/>
      <c r="G75" s="387"/>
      <c r="H75" s="387"/>
      <c r="I75" s="165"/>
      <c r="J75" s="64"/>
      <c r="K75" s="64"/>
      <c r="L75" s="62"/>
    </row>
    <row r="76" spans="2:12" s="1" customFormat="1" ht="14.45" customHeight="1">
      <c r="B76" s="42"/>
      <c r="C76" s="66" t="s">
        <v>104</v>
      </c>
      <c r="D76" s="64"/>
      <c r="E76" s="64"/>
      <c r="F76" s="64"/>
      <c r="G76" s="64"/>
      <c r="H76" s="64"/>
      <c r="I76" s="165"/>
      <c r="J76" s="64"/>
      <c r="K76" s="64"/>
      <c r="L76" s="62"/>
    </row>
    <row r="77" spans="2:12" s="1" customFormat="1" ht="17.25" customHeight="1">
      <c r="B77" s="42"/>
      <c r="C77" s="64"/>
      <c r="D77" s="64"/>
      <c r="E77" s="353" t="str">
        <f>E9</f>
        <v>03 - Opěrné stěny</v>
      </c>
      <c r="F77" s="388"/>
      <c r="G77" s="388"/>
      <c r="H77" s="388"/>
      <c r="I77" s="165"/>
      <c r="J77" s="64"/>
      <c r="K77" s="64"/>
      <c r="L77" s="62"/>
    </row>
    <row r="78" spans="2:12" s="1" customFormat="1" ht="6.95" customHeight="1">
      <c r="B78" s="42"/>
      <c r="C78" s="64"/>
      <c r="D78" s="64"/>
      <c r="E78" s="64"/>
      <c r="F78" s="64"/>
      <c r="G78" s="64"/>
      <c r="H78" s="64"/>
      <c r="I78" s="165"/>
      <c r="J78" s="64"/>
      <c r="K78" s="64"/>
      <c r="L78" s="62"/>
    </row>
    <row r="79" spans="2:12" s="1" customFormat="1" ht="18" customHeight="1">
      <c r="B79" s="42"/>
      <c r="C79" s="66" t="s">
        <v>24</v>
      </c>
      <c r="D79" s="64"/>
      <c r="E79" s="64"/>
      <c r="F79" s="166" t="str">
        <f>F12</f>
        <v>Újezd u Domažlic</v>
      </c>
      <c r="G79" s="64"/>
      <c r="H79" s="64"/>
      <c r="I79" s="167" t="s">
        <v>26</v>
      </c>
      <c r="J79" s="74" t="str">
        <f>IF(J12="","",J12)</f>
        <v>24. 8. 2018</v>
      </c>
      <c r="K79" s="64"/>
      <c r="L79" s="62"/>
    </row>
    <row r="80" spans="2:12" s="1" customFormat="1" ht="6.95" customHeight="1">
      <c r="B80" s="42"/>
      <c r="C80" s="64"/>
      <c r="D80" s="64"/>
      <c r="E80" s="64"/>
      <c r="F80" s="64"/>
      <c r="G80" s="64"/>
      <c r="H80" s="64"/>
      <c r="I80" s="165"/>
      <c r="J80" s="64"/>
      <c r="K80" s="64"/>
      <c r="L80" s="62"/>
    </row>
    <row r="81" spans="2:65" s="1" customFormat="1" ht="15">
      <c r="B81" s="42"/>
      <c r="C81" s="66" t="s">
        <v>32</v>
      </c>
      <c r="D81" s="64"/>
      <c r="E81" s="64"/>
      <c r="F81" s="166" t="str">
        <f>E15</f>
        <v>Obec Újezd u Domažlic</v>
      </c>
      <c r="G81" s="64"/>
      <c r="H81" s="64"/>
      <c r="I81" s="167" t="s">
        <v>38</v>
      </c>
      <c r="J81" s="166" t="str">
        <f>E21</f>
        <v>Ing. Jiří Šedivec, M. Štědronská</v>
      </c>
      <c r="K81" s="64"/>
      <c r="L81" s="62"/>
    </row>
    <row r="82" spans="2:65" s="1" customFormat="1" ht="14.45" customHeight="1">
      <c r="B82" s="42"/>
      <c r="C82" s="66" t="s">
        <v>37</v>
      </c>
      <c r="D82" s="64"/>
      <c r="E82" s="64"/>
      <c r="F82" s="166" t="str">
        <f>IF(E18="","",E18)</f>
        <v>VYSSPA Sports Technology s.r.o.</v>
      </c>
      <c r="G82" s="64"/>
      <c r="H82" s="64"/>
      <c r="I82" s="165"/>
      <c r="J82" s="64"/>
      <c r="K82" s="64"/>
      <c r="L82" s="62"/>
    </row>
    <row r="83" spans="2:65" s="1" customFormat="1" ht="10.35" customHeight="1">
      <c r="B83" s="42"/>
      <c r="C83" s="64"/>
      <c r="D83" s="64"/>
      <c r="E83" s="64"/>
      <c r="F83" s="64"/>
      <c r="G83" s="64"/>
      <c r="H83" s="64"/>
      <c r="I83" s="165"/>
      <c r="J83" s="64"/>
      <c r="K83" s="64"/>
      <c r="L83" s="62"/>
    </row>
    <row r="84" spans="2:65" s="9" customFormat="1" ht="29.25" customHeight="1">
      <c r="B84" s="168"/>
      <c r="C84" s="169" t="s">
        <v>121</v>
      </c>
      <c r="D84" s="170" t="s">
        <v>62</v>
      </c>
      <c r="E84" s="170" t="s">
        <v>58</v>
      </c>
      <c r="F84" s="170" t="s">
        <v>122</v>
      </c>
      <c r="G84" s="170" t="s">
        <v>123</v>
      </c>
      <c r="H84" s="170" t="s">
        <v>124</v>
      </c>
      <c r="I84" s="171" t="s">
        <v>125</v>
      </c>
      <c r="J84" s="170" t="s">
        <v>111</v>
      </c>
      <c r="K84" s="172" t="s">
        <v>126</v>
      </c>
      <c r="L84" s="173"/>
      <c r="M84" s="82" t="s">
        <v>127</v>
      </c>
      <c r="N84" s="83" t="s">
        <v>47</v>
      </c>
      <c r="O84" s="83" t="s">
        <v>128</v>
      </c>
      <c r="P84" s="83" t="s">
        <v>129</v>
      </c>
      <c r="Q84" s="83" t="s">
        <v>130</v>
      </c>
      <c r="R84" s="83" t="s">
        <v>131</v>
      </c>
      <c r="S84" s="83" t="s">
        <v>132</v>
      </c>
      <c r="T84" s="84" t="s">
        <v>133</v>
      </c>
    </row>
    <row r="85" spans="2:65" s="1" customFormat="1" ht="29.25" customHeight="1">
      <c r="B85" s="42"/>
      <c r="C85" s="88" t="s">
        <v>112</v>
      </c>
      <c r="D85" s="64"/>
      <c r="E85" s="64"/>
      <c r="F85" s="64"/>
      <c r="G85" s="64"/>
      <c r="H85" s="64"/>
      <c r="I85" s="165"/>
      <c r="J85" s="174">
        <f>BK85</f>
        <v>885428.46</v>
      </c>
      <c r="K85" s="64"/>
      <c r="L85" s="62"/>
      <c r="M85" s="85"/>
      <c r="N85" s="86"/>
      <c r="O85" s="86"/>
      <c r="P85" s="175">
        <f>P86+P357</f>
        <v>0</v>
      </c>
      <c r="Q85" s="86"/>
      <c r="R85" s="175">
        <f>R86+R357</f>
        <v>307.58052303514802</v>
      </c>
      <c r="S85" s="86"/>
      <c r="T85" s="176">
        <f>T86+T357</f>
        <v>0</v>
      </c>
      <c r="AT85" s="24" t="s">
        <v>76</v>
      </c>
      <c r="AU85" s="24" t="s">
        <v>113</v>
      </c>
      <c r="BK85" s="177">
        <f>BK86+BK357</f>
        <v>885428.46</v>
      </c>
    </row>
    <row r="86" spans="2:65" s="10" customFormat="1" ht="37.35" customHeight="1">
      <c r="B86" s="178"/>
      <c r="C86" s="179"/>
      <c r="D86" s="180" t="s">
        <v>76</v>
      </c>
      <c r="E86" s="181" t="s">
        <v>134</v>
      </c>
      <c r="F86" s="181" t="s">
        <v>135</v>
      </c>
      <c r="G86" s="179"/>
      <c r="H86" s="179"/>
      <c r="I86" s="182"/>
      <c r="J86" s="183">
        <f>BK86</f>
        <v>869227.54999999993</v>
      </c>
      <c r="K86" s="179"/>
      <c r="L86" s="184"/>
      <c r="M86" s="185"/>
      <c r="N86" s="186"/>
      <c r="O86" s="186"/>
      <c r="P86" s="187">
        <f>P87+P215+P302+P313+P331+P355</f>
        <v>0</v>
      </c>
      <c r="Q86" s="186"/>
      <c r="R86" s="187">
        <f>R87+R215+R302+R313+R331+R355</f>
        <v>307.50548253514802</v>
      </c>
      <c r="S86" s="186"/>
      <c r="T86" s="188">
        <f>T87+T215+T302+T313+T331+T355</f>
        <v>0</v>
      </c>
      <c r="AR86" s="189" t="s">
        <v>85</v>
      </c>
      <c r="AT86" s="190" t="s">
        <v>76</v>
      </c>
      <c r="AU86" s="190" t="s">
        <v>77</v>
      </c>
      <c r="AY86" s="189" t="s">
        <v>136</v>
      </c>
      <c r="BK86" s="191">
        <f>BK87+BK215+BK302+BK313+BK331+BK355</f>
        <v>869227.54999999993</v>
      </c>
    </row>
    <row r="87" spans="2:65" s="10" customFormat="1" ht="19.899999999999999" customHeight="1">
      <c r="B87" s="178"/>
      <c r="C87" s="179"/>
      <c r="D87" s="180" t="s">
        <v>76</v>
      </c>
      <c r="E87" s="192" t="s">
        <v>85</v>
      </c>
      <c r="F87" s="192" t="s">
        <v>1173</v>
      </c>
      <c r="G87" s="179"/>
      <c r="H87" s="179"/>
      <c r="I87" s="182"/>
      <c r="J87" s="193">
        <f>BK87</f>
        <v>257159.86999999997</v>
      </c>
      <c r="K87" s="179"/>
      <c r="L87" s="184"/>
      <c r="M87" s="185"/>
      <c r="N87" s="186"/>
      <c r="O87" s="186"/>
      <c r="P87" s="187">
        <f>SUM(P88:P214)</f>
        <v>0</v>
      </c>
      <c r="Q87" s="186"/>
      <c r="R87" s="187">
        <f>SUM(R88:R214)</f>
        <v>0.95298914000000001</v>
      </c>
      <c r="S87" s="186"/>
      <c r="T87" s="188">
        <f>SUM(T88:T214)</f>
        <v>0</v>
      </c>
      <c r="AR87" s="189" t="s">
        <v>85</v>
      </c>
      <c r="AT87" s="190" t="s">
        <v>76</v>
      </c>
      <c r="AU87" s="190" t="s">
        <v>85</v>
      </c>
      <c r="AY87" s="189" t="s">
        <v>136</v>
      </c>
      <c r="BK87" s="191">
        <f>SUM(BK88:BK214)</f>
        <v>257159.86999999997</v>
      </c>
    </row>
    <row r="88" spans="2:65" s="1" customFormat="1" ht="25.5" customHeight="1">
      <c r="B88" s="42"/>
      <c r="C88" s="194" t="s">
        <v>85</v>
      </c>
      <c r="D88" s="194" t="s">
        <v>138</v>
      </c>
      <c r="E88" s="195" t="s">
        <v>1174</v>
      </c>
      <c r="F88" s="196" t="s">
        <v>1175</v>
      </c>
      <c r="G88" s="197" t="s">
        <v>203</v>
      </c>
      <c r="H88" s="198">
        <v>219.23699999999999</v>
      </c>
      <c r="I88" s="199">
        <v>397.14</v>
      </c>
      <c r="J88" s="200">
        <f>ROUND(I88*H88,2)</f>
        <v>87067.78</v>
      </c>
      <c r="K88" s="196" t="s">
        <v>142</v>
      </c>
      <c r="L88" s="62"/>
      <c r="M88" s="201" t="s">
        <v>34</v>
      </c>
      <c r="N88" s="202" t="s">
        <v>48</v>
      </c>
      <c r="O88" s="43"/>
      <c r="P88" s="203">
        <f>O88*H88</f>
        <v>0</v>
      </c>
      <c r="Q88" s="203">
        <v>0</v>
      </c>
      <c r="R88" s="203">
        <f>Q88*H88</f>
        <v>0</v>
      </c>
      <c r="S88" s="203">
        <v>0</v>
      </c>
      <c r="T88" s="204">
        <f>S88*H88</f>
        <v>0</v>
      </c>
      <c r="AR88" s="24" t="s">
        <v>143</v>
      </c>
      <c r="AT88" s="24" t="s">
        <v>138</v>
      </c>
      <c r="AU88" s="24" t="s">
        <v>87</v>
      </c>
      <c r="AY88" s="24" t="s">
        <v>136</v>
      </c>
      <c r="BE88" s="205">
        <f>IF(N88="základní",J88,0)</f>
        <v>87067.78</v>
      </c>
      <c r="BF88" s="205">
        <f>IF(N88="snížená",J88,0)</f>
        <v>0</v>
      </c>
      <c r="BG88" s="205">
        <f>IF(N88="zákl. přenesená",J88,0)</f>
        <v>0</v>
      </c>
      <c r="BH88" s="205">
        <f>IF(N88="sníž. přenesená",J88,0)</f>
        <v>0</v>
      </c>
      <c r="BI88" s="205">
        <f>IF(N88="nulová",J88,0)</f>
        <v>0</v>
      </c>
      <c r="BJ88" s="24" t="s">
        <v>85</v>
      </c>
      <c r="BK88" s="205">
        <f>ROUND(I88*H88,2)</f>
        <v>87067.78</v>
      </c>
      <c r="BL88" s="24" t="s">
        <v>143</v>
      </c>
      <c r="BM88" s="24" t="s">
        <v>1176</v>
      </c>
    </row>
    <row r="89" spans="2:65" s="1" customFormat="1" ht="94.5">
      <c r="B89" s="42"/>
      <c r="C89" s="64"/>
      <c r="D89" s="206" t="s">
        <v>145</v>
      </c>
      <c r="E89" s="64"/>
      <c r="F89" s="207" t="s">
        <v>401</v>
      </c>
      <c r="G89" s="64"/>
      <c r="H89" s="64"/>
      <c r="I89" s="165"/>
      <c r="J89" s="64"/>
      <c r="K89" s="64"/>
      <c r="L89" s="62"/>
      <c r="M89" s="208"/>
      <c r="N89" s="43"/>
      <c r="O89" s="43"/>
      <c r="P89" s="43"/>
      <c r="Q89" s="43"/>
      <c r="R89" s="43"/>
      <c r="S89" s="43"/>
      <c r="T89" s="79"/>
      <c r="AT89" s="24" t="s">
        <v>145</v>
      </c>
      <c r="AU89" s="24" t="s">
        <v>87</v>
      </c>
    </row>
    <row r="90" spans="2:65" s="11" customFormat="1">
      <c r="B90" s="209"/>
      <c r="C90" s="210"/>
      <c r="D90" s="206" t="s">
        <v>147</v>
      </c>
      <c r="E90" s="211" t="s">
        <v>34</v>
      </c>
      <c r="F90" s="212" t="s">
        <v>1177</v>
      </c>
      <c r="G90" s="210"/>
      <c r="H90" s="213">
        <v>108.688</v>
      </c>
      <c r="I90" s="214"/>
      <c r="J90" s="210"/>
      <c r="K90" s="210"/>
      <c r="L90" s="215"/>
      <c r="M90" s="216"/>
      <c r="N90" s="217"/>
      <c r="O90" s="217"/>
      <c r="P90" s="217"/>
      <c r="Q90" s="217"/>
      <c r="R90" s="217"/>
      <c r="S90" s="217"/>
      <c r="T90" s="218"/>
      <c r="AT90" s="219" t="s">
        <v>147</v>
      </c>
      <c r="AU90" s="219" t="s">
        <v>87</v>
      </c>
      <c r="AV90" s="11" t="s">
        <v>87</v>
      </c>
      <c r="AW90" s="11" t="s">
        <v>40</v>
      </c>
      <c r="AX90" s="11" t="s">
        <v>77</v>
      </c>
      <c r="AY90" s="219" t="s">
        <v>136</v>
      </c>
    </row>
    <row r="91" spans="2:65" s="13" customFormat="1">
      <c r="B91" s="231"/>
      <c r="C91" s="232"/>
      <c r="D91" s="206" t="s">
        <v>147</v>
      </c>
      <c r="E91" s="233" t="s">
        <v>34</v>
      </c>
      <c r="F91" s="234" t="s">
        <v>1178</v>
      </c>
      <c r="G91" s="232"/>
      <c r="H91" s="233" t="s">
        <v>34</v>
      </c>
      <c r="I91" s="235"/>
      <c r="J91" s="232"/>
      <c r="K91" s="232"/>
      <c r="L91" s="236"/>
      <c r="M91" s="237"/>
      <c r="N91" s="238"/>
      <c r="O91" s="238"/>
      <c r="P91" s="238"/>
      <c r="Q91" s="238"/>
      <c r="R91" s="238"/>
      <c r="S91" s="238"/>
      <c r="T91" s="239"/>
      <c r="AT91" s="240" t="s">
        <v>147</v>
      </c>
      <c r="AU91" s="240" t="s">
        <v>87</v>
      </c>
      <c r="AV91" s="13" t="s">
        <v>85</v>
      </c>
      <c r="AW91" s="13" t="s">
        <v>40</v>
      </c>
      <c r="AX91" s="13" t="s">
        <v>77</v>
      </c>
      <c r="AY91" s="240" t="s">
        <v>136</v>
      </c>
    </row>
    <row r="92" spans="2:65" s="11" customFormat="1">
      <c r="B92" s="209"/>
      <c r="C92" s="210"/>
      <c r="D92" s="206" t="s">
        <v>147</v>
      </c>
      <c r="E92" s="211" t="s">
        <v>34</v>
      </c>
      <c r="F92" s="212" t="s">
        <v>1179</v>
      </c>
      <c r="G92" s="210"/>
      <c r="H92" s="213">
        <v>0.63600000000000001</v>
      </c>
      <c r="I92" s="214"/>
      <c r="J92" s="210"/>
      <c r="K92" s="210"/>
      <c r="L92" s="215"/>
      <c r="M92" s="216"/>
      <c r="N92" s="217"/>
      <c r="O92" s="217"/>
      <c r="P92" s="217"/>
      <c r="Q92" s="217"/>
      <c r="R92" s="217"/>
      <c r="S92" s="217"/>
      <c r="T92" s="218"/>
      <c r="AT92" s="219" t="s">
        <v>147</v>
      </c>
      <c r="AU92" s="219" t="s">
        <v>87</v>
      </c>
      <c r="AV92" s="11" t="s">
        <v>87</v>
      </c>
      <c r="AW92" s="11" t="s">
        <v>40</v>
      </c>
      <c r="AX92" s="11" t="s">
        <v>77</v>
      </c>
      <c r="AY92" s="219" t="s">
        <v>136</v>
      </c>
    </row>
    <row r="93" spans="2:65" s="11" customFormat="1">
      <c r="B93" s="209"/>
      <c r="C93" s="210"/>
      <c r="D93" s="206" t="s">
        <v>147</v>
      </c>
      <c r="E93" s="211" t="s">
        <v>34</v>
      </c>
      <c r="F93" s="212" t="s">
        <v>1180</v>
      </c>
      <c r="G93" s="210"/>
      <c r="H93" s="213">
        <v>4.7679999999999998</v>
      </c>
      <c r="I93" s="214"/>
      <c r="J93" s="210"/>
      <c r="K93" s="210"/>
      <c r="L93" s="215"/>
      <c r="M93" s="216"/>
      <c r="N93" s="217"/>
      <c r="O93" s="217"/>
      <c r="P93" s="217"/>
      <c r="Q93" s="217"/>
      <c r="R93" s="217"/>
      <c r="S93" s="217"/>
      <c r="T93" s="218"/>
      <c r="AT93" s="219" t="s">
        <v>147</v>
      </c>
      <c r="AU93" s="219" t="s">
        <v>87</v>
      </c>
      <c r="AV93" s="11" t="s">
        <v>87</v>
      </c>
      <c r="AW93" s="11" t="s">
        <v>40</v>
      </c>
      <c r="AX93" s="11" t="s">
        <v>77</v>
      </c>
      <c r="AY93" s="219" t="s">
        <v>136</v>
      </c>
    </row>
    <row r="94" spans="2:65" s="11" customFormat="1">
      <c r="B94" s="209"/>
      <c r="C94" s="210"/>
      <c r="D94" s="206" t="s">
        <v>147</v>
      </c>
      <c r="E94" s="211" t="s">
        <v>34</v>
      </c>
      <c r="F94" s="212" t="s">
        <v>1181</v>
      </c>
      <c r="G94" s="210"/>
      <c r="H94" s="213">
        <v>2.681</v>
      </c>
      <c r="I94" s="214"/>
      <c r="J94" s="210"/>
      <c r="K94" s="210"/>
      <c r="L94" s="215"/>
      <c r="M94" s="216"/>
      <c r="N94" s="217"/>
      <c r="O94" s="217"/>
      <c r="P94" s="217"/>
      <c r="Q94" s="217"/>
      <c r="R94" s="217"/>
      <c r="S94" s="217"/>
      <c r="T94" s="218"/>
      <c r="AT94" s="219" t="s">
        <v>147</v>
      </c>
      <c r="AU94" s="219" t="s">
        <v>87</v>
      </c>
      <c r="AV94" s="11" t="s">
        <v>87</v>
      </c>
      <c r="AW94" s="11" t="s">
        <v>40</v>
      </c>
      <c r="AX94" s="11" t="s">
        <v>77</v>
      </c>
      <c r="AY94" s="219" t="s">
        <v>136</v>
      </c>
    </row>
    <row r="95" spans="2:65" s="11" customFormat="1">
      <c r="B95" s="209"/>
      <c r="C95" s="210"/>
      <c r="D95" s="206" t="s">
        <v>147</v>
      </c>
      <c r="E95" s="211" t="s">
        <v>34</v>
      </c>
      <c r="F95" s="212" t="s">
        <v>1182</v>
      </c>
      <c r="G95" s="210"/>
      <c r="H95" s="213">
        <v>3.8159999999999998</v>
      </c>
      <c r="I95" s="214"/>
      <c r="J95" s="210"/>
      <c r="K95" s="210"/>
      <c r="L95" s="215"/>
      <c r="M95" s="216"/>
      <c r="N95" s="217"/>
      <c r="O95" s="217"/>
      <c r="P95" s="217"/>
      <c r="Q95" s="217"/>
      <c r="R95" s="217"/>
      <c r="S95" s="217"/>
      <c r="T95" s="218"/>
      <c r="AT95" s="219" t="s">
        <v>147</v>
      </c>
      <c r="AU95" s="219" t="s">
        <v>87</v>
      </c>
      <c r="AV95" s="11" t="s">
        <v>87</v>
      </c>
      <c r="AW95" s="11" t="s">
        <v>40</v>
      </c>
      <c r="AX95" s="11" t="s">
        <v>77</v>
      </c>
      <c r="AY95" s="219" t="s">
        <v>136</v>
      </c>
    </row>
    <row r="96" spans="2:65" s="11" customFormat="1">
      <c r="B96" s="209"/>
      <c r="C96" s="210"/>
      <c r="D96" s="206" t="s">
        <v>147</v>
      </c>
      <c r="E96" s="211" t="s">
        <v>34</v>
      </c>
      <c r="F96" s="212" t="s">
        <v>1183</v>
      </c>
      <c r="G96" s="210"/>
      <c r="H96" s="213">
        <v>8.67</v>
      </c>
      <c r="I96" s="214"/>
      <c r="J96" s="210"/>
      <c r="K96" s="210"/>
      <c r="L96" s="215"/>
      <c r="M96" s="216"/>
      <c r="N96" s="217"/>
      <c r="O96" s="217"/>
      <c r="P96" s="217"/>
      <c r="Q96" s="217"/>
      <c r="R96" s="217"/>
      <c r="S96" s="217"/>
      <c r="T96" s="218"/>
      <c r="AT96" s="219" t="s">
        <v>147</v>
      </c>
      <c r="AU96" s="219" t="s">
        <v>87</v>
      </c>
      <c r="AV96" s="11" t="s">
        <v>87</v>
      </c>
      <c r="AW96" s="11" t="s">
        <v>40</v>
      </c>
      <c r="AX96" s="11" t="s">
        <v>77</v>
      </c>
      <c r="AY96" s="219" t="s">
        <v>136</v>
      </c>
    </row>
    <row r="97" spans="2:65" s="11" customFormat="1">
      <c r="B97" s="209"/>
      <c r="C97" s="210"/>
      <c r="D97" s="206" t="s">
        <v>147</v>
      </c>
      <c r="E97" s="211" t="s">
        <v>34</v>
      </c>
      <c r="F97" s="212" t="s">
        <v>1184</v>
      </c>
      <c r="G97" s="210"/>
      <c r="H97" s="213">
        <v>8.8810000000000002</v>
      </c>
      <c r="I97" s="214"/>
      <c r="J97" s="210"/>
      <c r="K97" s="210"/>
      <c r="L97" s="215"/>
      <c r="M97" s="216"/>
      <c r="N97" s="217"/>
      <c r="O97" s="217"/>
      <c r="P97" s="217"/>
      <c r="Q97" s="217"/>
      <c r="R97" s="217"/>
      <c r="S97" s="217"/>
      <c r="T97" s="218"/>
      <c r="AT97" s="219" t="s">
        <v>147</v>
      </c>
      <c r="AU97" s="219" t="s">
        <v>87</v>
      </c>
      <c r="AV97" s="11" t="s">
        <v>87</v>
      </c>
      <c r="AW97" s="11" t="s">
        <v>40</v>
      </c>
      <c r="AX97" s="11" t="s">
        <v>77</v>
      </c>
      <c r="AY97" s="219" t="s">
        <v>136</v>
      </c>
    </row>
    <row r="98" spans="2:65" s="11" customFormat="1">
      <c r="B98" s="209"/>
      <c r="C98" s="210"/>
      <c r="D98" s="206" t="s">
        <v>147</v>
      </c>
      <c r="E98" s="211" t="s">
        <v>34</v>
      </c>
      <c r="F98" s="212" t="s">
        <v>1185</v>
      </c>
      <c r="G98" s="210"/>
      <c r="H98" s="213">
        <v>8.6850000000000005</v>
      </c>
      <c r="I98" s="214"/>
      <c r="J98" s="210"/>
      <c r="K98" s="210"/>
      <c r="L98" s="215"/>
      <c r="M98" s="216"/>
      <c r="N98" s="217"/>
      <c r="O98" s="217"/>
      <c r="P98" s="217"/>
      <c r="Q98" s="217"/>
      <c r="R98" s="217"/>
      <c r="S98" s="217"/>
      <c r="T98" s="218"/>
      <c r="AT98" s="219" t="s">
        <v>147</v>
      </c>
      <c r="AU98" s="219" t="s">
        <v>87</v>
      </c>
      <c r="AV98" s="11" t="s">
        <v>87</v>
      </c>
      <c r="AW98" s="11" t="s">
        <v>40</v>
      </c>
      <c r="AX98" s="11" t="s">
        <v>77</v>
      </c>
      <c r="AY98" s="219" t="s">
        <v>136</v>
      </c>
    </row>
    <row r="99" spans="2:65" s="11" customFormat="1">
      <c r="B99" s="209"/>
      <c r="C99" s="210"/>
      <c r="D99" s="206" t="s">
        <v>147</v>
      </c>
      <c r="E99" s="211" t="s">
        <v>34</v>
      </c>
      <c r="F99" s="212" t="s">
        <v>1186</v>
      </c>
      <c r="G99" s="210"/>
      <c r="H99" s="213">
        <v>9.8000000000000007</v>
      </c>
      <c r="I99" s="214"/>
      <c r="J99" s="210"/>
      <c r="K99" s="210"/>
      <c r="L99" s="215"/>
      <c r="M99" s="216"/>
      <c r="N99" s="217"/>
      <c r="O99" s="217"/>
      <c r="P99" s="217"/>
      <c r="Q99" s="217"/>
      <c r="R99" s="217"/>
      <c r="S99" s="217"/>
      <c r="T99" s="218"/>
      <c r="AT99" s="219" t="s">
        <v>147</v>
      </c>
      <c r="AU99" s="219" t="s">
        <v>87</v>
      </c>
      <c r="AV99" s="11" t="s">
        <v>87</v>
      </c>
      <c r="AW99" s="11" t="s">
        <v>40</v>
      </c>
      <c r="AX99" s="11" t="s">
        <v>77</v>
      </c>
      <c r="AY99" s="219" t="s">
        <v>136</v>
      </c>
    </row>
    <row r="100" spans="2:65" s="11" customFormat="1">
      <c r="B100" s="209"/>
      <c r="C100" s="210"/>
      <c r="D100" s="206" t="s">
        <v>147</v>
      </c>
      <c r="E100" s="211" t="s">
        <v>34</v>
      </c>
      <c r="F100" s="212" t="s">
        <v>1187</v>
      </c>
      <c r="G100" s="210"/>
      <c r="H100" s="213">
        <v>16.713000000000001</v>
      </c>
      <c r="I100" s="214"/>
      <c r="J100" s="210"/>
      <c r="K100" s="210"/>
      <c r="L100" s="215"/>
      <c r="M100" s="216"/>
      <c r="N100" s="217"/>
      <c r="O100" s="217"/>
      <c r="P100" s="217"/>
      <c r="Q100" s="217"/>
      <c r="R100" s="217"/>
      <c r="S100" s="217"/>
      <c r="T100" s="218"/>
      <c r="AT100" s="219" t="s">
        <v>147</v>
      </c>
      <c r="AU100" s="219" t="s">
        <v>87</v>
      </c>
      <c r="AV100" s="11" t="s">
        <v>87</v>
      </c>
      <c r="AW100" s="11" t="s">
        <v>40</v>
      </c>
      <c r="AX100" s="11" t="s">
        <v>77</v>
      </c>
      <c r="AY100" s="219" t="s">
        <v>136</v>
      </c>
    </row>
    <row r="101" spans="2:65" s="13" customFormat="1">
      <c r="B101" s="231"/>
      <c r="C101" s="232"/>
      <c r="D101" s="206" t="s">
        <v>147</v>
      </c>
      <c r="E101" s="233" t="s">
        <v>34</v>
      </c>
      <c r="F101" s="234" t="s">
        <v>1188</v>
      </c>
      <c r="G101" s="232"/>
      <c r="H101" s="233" t="s">
        <v>34</v>
      </c>
      <c r="I101" s="235"/>
      <c r="J101" s="232"/>
      <c r="K101" s="232"/>
      <c r="L101" s="236"/>
      <c r="M101" s="237"/>
      <c r="N101" s="238"/>
      <c r="O101" s="238"/>
      <c r="P101" s="238"/>
      <c r="Q101" s="238"/>
      <c r="R101" s="238"/>
      <c r="S101" s="238"/>
      <c r="T101" s="239"/>
      <c r="AT101" s="240" t="s">
        <v>147</v>
      </c>
      <c r="AU101" s="240" t="s">
        <v>87</v>
      </c>
      <c r="AV101" s="13" t="s">
        <v>85</v>
      </c>
      <c r="AW101" s="13" t="s">
        <v>40</v>
      </c>
      <c r="AX101" s="13" t="s">
        <v>77</v>
      </c>
      <c r="AY101" s="240" t="s">
        <v>136</v>
      </c>
    </row>
    <row r="102" spans="2:65" s="11" customFormat="1">
      <c r="B102" s="209"/>
      <c r="C102" s="210"/>
      <c r="D102" s="206" t="s">
        <v>147</v>
      </c>
      <c r="E102" s="211" t="s">
        <v>34</v>
      </c>
      <c r="F102" s="212" t="s">
        <v>1189</v>
      </c>
      <c r="G102" s="210"/>
      <c r="H102" s="213">
        <v>14.1</v>
      </c>
      <c r="I102" s="214"/>
      <c r="J102" s="210"/>
      <c r="K102" s="210"/>
      <c r="L102" s="215"/>
      <c r="M102" s="216"/>
      <c r="N102" s="217"/>
      <c r="O102" s="217"/>
      <c r="P102" s="217"/>
      <c r="Q102" s="217"/>
      <c r="R102" s="217"/>
      <c r="S102" s="217"/>
      <c r="T102" s="218"/>
      <c r="AT102" s="219" t="s">
        <v>147</v>
      </c>
      <c r="AU102" s="219" t="s">
        <v>87</v>
      </c>
      <c r="AV102" s="11" t="s">
        <v>87</v>
      </c>
      <c r="AW102" s="11" t="s">
        <v>40</v>
      </c>
      <c r="AX102" s="11" t="s">
        <v>77</v>
      </c>
      <c r="AY102" s="219" t="s">
        <v>136</v>
      </c>
    </row>
    <row r="103" spans="2:65" s="11" customFormat="1">
      <c r="B103" s="209"/>
      <c r="C103" s="210"/>
      <c r="D103" s="206" t="s">
        <v>147</v>
      </c>
      <c r="E103" s="211" t="s">
        <v>34</v>
      </c>
      <c r="F103" s="212" t="s">
        <v>1190</v>
      </c>
      <c r="G103" s="210"/>
      <c r="H103" s="213">
        <v>12.54</v>
      </c>
      <c r="I103" s="214"/>
      <c r="J103" s="210"/>
      <c r="K103" s="210"/>
      <c r="L103" s="215"/>
      <c r="M103" s="216"/>
      <c r="N103" s="217"/>
      <c r="O103" s="217"/>
      <c r="P103" s="217"/>
      <c r="Q103" s="217"/>
      <c r="R103" s="217"/>
      <c r="S103" s="217"/>
      <c r="T103" s="218"/>
      <c r="AT103" s="219" t="s">
        <v>147</v>
      </c>
      <c r="AU103" s="219" t="s">
        <v>87</v>
      </c>
      <c r="AV103" s="11" t="s">
        <v>87</v>
      </c>
      <c r="AW103" s="11" t="s">
        <v>40</v>
      </c>
      <c r="AX103" s="11" t="s">
        <v>77</v>
      </c>
      <c r="AY103" s="219" t="s">
        <v>136</v>
      </c>
    </row>
    <row r="104" spans="2:65" s="11" customFormat="1">
      <c r="B104" s="209"/>
      <c r="C104" s="210"/>
      <c r="D104" s="206" t="s">
        <v>147</v>
      </c>
      <c r="E104" s="211" t="s">
        <v>34</v>
      </c>
      <c r="F104" s="212" t="s">
        <v>1191</v>
      </c>
      <c r="G104" s="210"/>
      <c r="H104" s="213">
        <v>13.068</v>
      </c>
      <c r="I104" s="214"/>
      <c r="J104" s="210"/>
      <c r="K104" s="210"/>
      <c r="L104" s="215"/>
      <c r="M104" s="216"/>
      <c r="N104" s="217"/>
      <c r="O104" s="217"/>
      <c r="P104" s="217"/>
      <c r="Q104" s="217"/>
      <c r="R104" s="217"/>
      <c r="S104" s="217"/>
      <c r="T104" s="218"/>
      <c r="AT104" s="219" t="s">
        <v>147</v>
      </c>
      <c r="AU104" s="219" t="s">
        <v>87</v>
      </c>
      <c r="AV104" s="11" t="s">
        <v>87</v>
      </c>
      <c r="AW104" s="11" t="s">
        <v>40</v>
      </c>
      <c r="AX104" s="11" t="s">
        <v>77</v>
      </c>
      <c r="AY104" s="219" t="s">
        <v>136</v>
      </c>
    </row>
    <row r="105" spans="2:65" s="11" customFormat="1">
      <c r="B105" s="209"/>
      <c r="C105" s="210"/>
      <c r="D105" s="206" t="s">
        <v>147</v>
      </c>
      <c r="E105" s="211" t="s">
        <v>34</v>
      </c>
      <c r="F105" s="212" t="s">
        <v>1192</v>
      </c>
      <c r="G105" s="210"/>
      <c r="H105" s="213">
        <v>6.1909999999999998</v>
      </c>
      <c r="I105" s="214"/>
      <c r="J105" s="210"/>
      <c r="K105" s="210"/>
      <c r="L105" s="215"/>
      <c r="M105" s="216"/>
      <c r="N105" s="217"/>
      <c r="O105" s="217"/>
      <c r="P105" s="217"/>
      <c r="Q105" s="217"/>
      <c r="R105" s="217"/>
      <c r="S105" s="217"/>
      <c r="T105" s="218"/>
      <c r="AT105" s="219" t="s">
        <v>147</v>
      </c>
      <c r="AU105" s="219" t="s">
        <v>87</v>
      </c>
      <c r="AV105" s="11" t="s">
        <v>87</v>
      </c>
      <c r="AW105" s="11" t="s">
        <v>40</v>
      </c>
      <c r="AX105" s="11" t="s">
        <v>77</v>
      </c>
      <c r="AY105" s="219" t="s">
        <v>136</v>
      </c>
    </row>
    <row r="106" spans="2:65" s="12" customFormat="1">
      <c r="B106" s="220"/>
      <c r="C106" s="221"/>
      <c r="D106" s="206" t="s">
        <v>147</v>
      </c>
      <c r="E106" s="222" t="s">
        <v>34</v>
      </c>
      <c r="F106" s="223" t="s">
        <v>149</v>
      </c>
      <c r="G106" s="221"/>
      <c r="H106" s="224">
        <v>219.23699999999999</v>
      </c>
      <c r="I106" s="225"/>
      <c r="J106" s="221"/>
      <c r="K106" s="221"/>
      <c r="L106" s="226"/>
      <c r="M106" s="227"/>
      <c r="N106" s="228"/>
      <c r="O106" s="228"/>
      <c r="P106" s="228"/>
      <c r="Q106" s="228"/>
      <c r="R106" s="228"/>
      <c r="S106" s="228"/>
      <c r="T106" s="229"/>
      <c r="AT106" s="230" t="s">
        <v>147</v>
      </c>
      <c r="AU106" s="230" t="s">
        <v>87</v>
      </c>
      <c r="AV106" s="12" t="s">
        <v>143</v>
      </c>
      <c r="AW106" s="12" t="s">
        <v>40</v>
      </c>
      <c r="AX106" s="12" t="s">
        <v>85</v>
      </c>
      <c r="AY106" s="230" t="s">
        <v>136</v>
      </c>
    </row>
    <row r="107" spans="2:65" s="1" customFormat="1" ht="25.5" customHeight="1">
      <c r="B107" s="42"/>
      <c r="C107" s="194" t="s">
        <v>87</v>
      </c>
      <c r="D107" s="194" t="s">
        <v>138</v>
      </c>
      <c r="E107" s="195" t="s">
        <v>478</v>
      </c>
      <c r="F107" s="196" t="s">
        <v>479</v>
      </c>
      <c r="G107" s="197" t="s">
        <v>141</v>
      </c>
      <c r="H107" s="198">
        <v>239.96</v>
      </c>
      <c r="I107" s="199">
        <v>63</v>
      </c>
      <c r="J107" s="200">
        <f>ROUND(I107*H107,2)</f>
        <v>15117.48</v>
      </c>
      <c r="K107" s="196" t="s">
        <v>142</v>
      </c>
      <c r="L107" s="62"/>
      <c r="M107" s="201" t="s">
        <v>34</v>
      </c>
      <c r="N107" s="202" t="s">
        <v>48</v>
      </c>
      <c r="O107" s="43"/>
      <c r="P107" s="203">
        <f>O107*H107</f>
        <v>0</v>
      </c>
      <c r="Q107" s="203">
        <v>6.9999999999999999E-4</v>
      </c>
      <c r="R107" s="203">
        <f>Q107*H107</f>
        <v>0.16797200000000001</v>
      </c>
      <c r="S107" s="203">
        <v>0</v>
      </c>
      <c r="T107" s="204">
        <f>S107*H107</f>
        <v>0</v>
      </c>
      <c r="AR107" s="24" t="s">
        <v>143</v>
      </c>
      <c r="AT107" s="24" t="s">
        <v>138</v>
      </c>
      <c r="AU107" s="24" t="s">
        <v>87</v>
      </c>
      <c r="AY107" s="24" t="s">
        <v>136</v>
      </c>
      <c r="BE107" s="205">
        <f>IF(N107="základní",J107,0)</f>
        <v>15117.48</v>
      </c>
      <c r="BF107" s="205">
        <f>IF(N107="snížená",J107,0)</f>
        <v>0</v>
      </c>
      <c r="BG107" s="205">
        <f>IF(N107="zákl. přenesená",J107,0)</f>
        <v>0</v>
      </c>
      <c r="BH107" s="205">
        <f>IF(N107="sníž. přenesená",J107,0)</f>
        <v>0</v>
      </c>
      <c r="BI107" s="205">
        <f>IF(N107="nulová",J107,0)</f>
        <v>0</v>
      </c>
      <c r="BJ107" s="24" t="s">
        <v>85</v>
      </c>
      <c r="BK107" s="205">
        <f>ROUND(I107*H107,2)</f>
        <v>15117.48</v>
      </c>
      <c r="BL107" s="24" t="s">
        <v>143</v>
      </c>
      <c r="BM107" s="24" t="s">
        <v>1193</v>
      </c>
    </row>
    <row r="108" spans="2:65" s="1" customFormat="1" ht="81">
      <c r="B108" s="42"/>
      <c r="C108" s="64"/>
      <c r="D108" s="206" t="s">
        <v>145</v>
      </c>
      <c r="E108" s="64"/>
      <c r="F108" s="207" t="s">
        <v>481</v>
      </c>
      <c r="G108" s="64"/>
      <c r="H108" s="64"/>
      <c r="I108" s="165"/>
      <c r="J108" s="64"/>
      <c r="K108" s="64"/>
      <c r="L108" s="62"/>
      <c r="M108" s="208"/>
      <c r="N108" s="43"/>
      <c r="O108" s="43"/>
      <c r="P108" s="43"/>
      <c r="Q108" s="43"/>
      <c r="R108" s="43"/>
      <c r="S108" s="43"/>
      <c r="T108" s="79"/>
      <c r="AT108" s="24" t="s">
        <v>145</v>
      </c>
      <c r="AU108" s="24" t="s">
        <v>87</v>
      </c>
    </row>
    <row r="109" spans="2:65" s="11" customFormat="1">
      <c r="B109" s="209"/>
      <c r="C109" s="210"/>
      <c r="D109" s="206" t="s">
        <v>147</v>
      </c>
      <c r="E109" s="211" t="s">
        <v>34</v>
      </c>
      <c r="F109" s="212" t="s">
        <v>1194</v>
      </c>
      <c r="G109" s="210"/>
      <c r="H109" s="213">
        <v>112.48</v>
      </c>
      <c r="I109" s="214"/>
      <c r="J109" s="210"/>
      <c r="K109" s="210"/>
      <c r="L109" s="215"/>
      <c r="M109" s="216"/>
      <c r="N109" s="217"/>
      <c r="O109" s="217"/>
      <c r="P109" s="217"/>
      <c r="Q109" s="217"/>
      <c r="R109" s="217"/>
      <c r="S109" s="217"/>
      <c r="T109" s="218"/>
      <c r="AT109" s="219" t="s">
        <v>147</v>
      </c>
      <c r="AU109" s="219" t="s">
        <v>87</v>
      </c>
      <c r="AV109" s="11" t="s">
        <v>87</v>
      </c>
      <c r="AW109" s="11" t="s">
        <v>40</v>
      </c>
      <c r="AX109" s="11" t="s">
        <v>77</v>
      </c>
      <c r="AY109" s="219" t="s">
        <v>136</v>
      </c>
    </row>
    <row r="110" spans="2:65" s="13" customFormat="1">
      <c r="B110" s="231"/>
      <c r="C110" s="232"/>
      <c r="D110" s="206" t="s">
        <v>147</v>
      </c>
      <c r="E110" s="233" t="s">
        <v>34</v>
      </c>
      <c r="F110" s="234" t="s">
        <v>1178</v>
      </c>
      <c r="G110" s="232"/>
      <c r="H110" s="233" t="s">
        <v>34</v>
      </c>
      <c r="I110" s="235"/>
      <c r="J110" s="232"/>
      <c r="K110" s="232"/>
      <c r="L110" s="236"/>
      <c r="M110" s="237"/>
      <c r="N110" s="238"/>
      <c r="O110" s="238"/>
      <c r="P110" s="238"/>
      <c r="Q110" s="238"/>
      <c r="R110" s="238"/>
      <c r="S110" s="238"/>
      <c r="T110" s="239"/>
      <c r="AT110" s="240" t="s">
        <v>147</v>
      </c>
      <c r="AU110" s="240" t="s">
        <v>87</v>
      </c>
      <c r="AV110" s="13" t="s">
        <v>85</v>
      </c>
      <c r="AW110" s="13" t="s">
        <v>40</v>
      </c>
      <c r="AX110" s="13" t="s">
        <v>77</v>
      </c>
      <c r="AY110" s="240" t="s">
        <v>136</v>
      </c>
    </row>
    <row r="111" spans="2:65" s="11" customFormat="1">
      <c r="B111" s="209"/>
      <c r="C111" s="210"/>
      <c r="D111" s="206" t="s">
        <v>147</v>
      </c>
      <c r="E111" s="211" t="s">
        <v>34</v>
      </c>
      <c r="F111" s="212" t="s">
        <v>1195</v>
      </c>
      <c r="G111" s="210"/>
      <c r="H111" s="213">
        <v>57.44</v>
      </c>
      <c r="I111" s="214"/>
      <c r="J111" s="210"/>
      <c r="K111" s="210"/>
      <c r="L111" s="215"/>
      <c r="M111" s="216"/>
      <c r="N111" s="217"/>
      <c r="O111" s="217"/>
      <c r="P111" s="217"/>
      <c r="Q111" s="217"/>
      <c r="R111" s="217"/>
      <c r="S111" s="217"/>
      <c r="T111" s="218"/>
      <c r="AT111" s="219" t="s">
        <v>147</v>
      </c>
      <c r="AU111" s="219" t="s">
        <v>87</v>
      </c>
      <c r="AV111" s="11" t="s">
        <v>87</v>
      </c>
      <c r="AW111" s="11" t="s">
        <v>40</v>
      </c>
      <c r="AX111" s="11" t="s">
        <v>77</v>
      </c>
      <c r="AY111" s="219" t="s">
        <v>136</v>
      </c>
    </row>
    <row r="112" spans="2:65" s="13" customFormat="1">
      <c r="B112" s="231"/>
      <c r="C112" s="232"/>
      <c r="D112" s="206" t="s">
        <v>147</v>
      </c>
      <c r="E112" s="233" t="s">
        <v>34</v>
      </c>
      <c r="F112" s="234" t="s">
        <v>1188</v>
      </c>
      <c r="G112" s="232"/>
      <c r="H112" s="233" t="s">
        <v>34</v>
      </c>
      <c r="I112" s="235"/>
      <c r="J112" s="232"/>
      <c r="K112" s="232"/>
      <c r="L112" s="236"/>
      <c r="M112" s="237"/>
      <c r="N112" s="238"/>
      <c r="O112" s="238"/>
      <c r="P112" s="238"/>
      <c r="Q112" s="238"/>
      <c r="R112" s="238"/>
      <c r="S112" s="238"/>
      <c r="T112" s="239"/>
      <c r="AT112" s="240" t="s">
        <v>147</v>
      </c>
      <c r="AU112" s="240" t="s">
        <v>87</v>
      </c>
      <c r="AV112" s="13" t="s">
        <v>85</v>
      </c>
      <c r="AW112" s="13" t="s">
        <v>40</v>
      </c>
      <c r="AX112" s="13" t="s">
        <v>77</v>
      </c>
      <c r="AY112" s="240" t="s">
        <v>136</v>
      </c>
    </row>
    <row r="113" spans="2:65" s="11" customFormat="1">
      <c r="B113" s="209"/>
      <c r="C113" s="210"/>
      <c r="D113" s="206" t="s">
        <v>147</v>
      </c>
      <c r="E113" s="211" t="s">
        <v>34</v>
      </c>
      <c r="F113" s="212" t="s">
        <v>1196</v>
      </c>
      <c r="G113" s="210"/>
      <c r="H113" s="213">
        <v>55.46</v>
      </c>
      <c r="I113" s="214"/>
      <c r="J113" s="210"/>
      <c r="K113" s="210"/>
      <c r="L113" s="215"/>
      <c r="M113" s="216"/>
      <c r="N113" s="217"/>
      <c r="O113" s="217"/>
      <c r="P113" s="217"/>
      <c r="Q113" s="217"/>
      <c r="R113" s="217"/>
      <c r="S113" s="217"/>
      <c r="T113" s="218"/>
      <c r="AT113" s="219" t="s">
        <v>147</v>
      </c>
      <c r="AU113" s="219" t="s">
        <v>87</v>
      </c>
      <c r="AV113" s="11" t="s">
        <v>87</v>
      </c>
      <c r="AW113" s="11" t="s">
        <v>40</v>
      </c>
      <c r="AX113" s="11" t="s">
        <v>77</v>
      </c>
      <c r="AY113" s="219" t="s">
        <v>136</v>
      </c>
    </row>
    <row r="114" spans="2:65" s="13" customFormat="1">
      <c r="B114" s="231"/>
      <c r="C114" s="232"/>
      <c r="D114" s="206" t="s">
        <v>147</v>
      </c>
      <c r="E114" s="233" t="s">
        <v>34</v>
      </c>
      <c r="F114" s="234" t="s">
        <v>1197</v>
      </c>
      <c r="G114" s="232"/>
      <c r="H114" s="233" t="s">
        <v>34</v>
      </c>
      <c r="I114" s="235"/>
      <c r="J114" s="232"/>
      <c r="K114" s="232"/>
      <c r="L114" s="236"/>
      <c r="M114" s="237"/>
      <c r="N114" s="238"/>
      <c r="O114" s="238"/>
      <c r="P114" s="238"/>
      <c r="Q114" s="238"/>
      <c r="R114" s="238"/>
      <c r="S114" s="238"/>
      <c r="T114" s="239"/>
      <c r="AT114" s="240" t="s">
        <v>147</v>
      </c>
      <c r="AU114" s="240" t="s">
        <v>87</v>
      </c>
      <c r="AV114" s="13" t="s">
        <v>85</v>
      </c>
      <c r="AW114" s="13" t="s">
        <v>40</v>
      </c>
      <c r="AX114" s="13" t="s">
        <v>77</v>
      </c>
      <c r="AY114" s="240" t="s">
        <v>136</v>
      </c>
    </row>
    <row r="115" spans="2:65" s="11" customFormat="1">
      <c r="B115" s="209"/>
      <c r="C115" s="210"/>
      <c r="D115" s="206" t="s">
        <v>147</v>
      </c>
      <c r="E115" s="211" t="s">
        <v>34</v>
      </c>
      <c r="F115" s="212" t="s">
        <v>1198</v>
      </c>
      <c r="G115" s="210"/>
      <c r="H115" s="213">
        <v>14.58</v>
      </c>
      <c r="I115" s="214"/>
      <c r="J115" s="210"/>
      <c r="K115" s="210"/>
      <c r="L115" s="215"/>
      <c r="M115" s="216"/>
      <c r="N115" s="217"/>
      <c r="O115" s="217"/>
      <c r="P115" s="217"/>
      <c r="Q115" s="217"/>
      <c r="R115" s="217"/>
      <c r="S115" s="217"/>
      <c r="T115" s="218"/>
      <c r="AT115" s="219" t="s">
        <v>147</v>
      </c>
      <c r="AU115" s="219" t="s">
        <v>87</v>
      </c>
      <c r="AV115" s="11" t="s">
        <v>87</v>
      </c>
      <c r="AW115" s="11" t="s">
        <v>40</v>
      </c>
      <c r="AX115" s="11" t="s">
        <v>77</v>
      </c>
      <c r="AY115" s="219" t="s">
        <v>136</v>
      </c>
    </row>
    <row r="116" spans="2:65" s="12" customFormat="1">
      <c r="B116" s="220"/>
      <c r="C116" s="221"/>
      <c r="D116" s="206" t="s">
        <v>147</v>
      </c>
      <c r="E116" s="222" t="s">
        <v>34</v>
      </c>
      <c r="F116" s="223" t="s">
        <v>149</v>
      </c>
      <c r="G116" s="221"/>
      <c r="H116" s="224">
        <v>239.96</v>
      </c>
      <c r="I116" s="225"/>
      <c r="J116" s="221"/>
      <c r="K116" s="221"/>
      <c r="L116" s="226"/>
      <c r="M116" s="227"/>
      <c r="N116" s="228"/>
      <c r="O116" s="228"/>
      <c r="P116" s="228"/>
      <c r="Q116" s="228"/>
      <c r="R116" s="228"/>
      <c r="S116" s="228"/>
      <c r="T116" s="229"/>
      <c r="AT116" s="230" t="s">
        <v>147</v>
      </c>
      <c r="AU116" s="230" t="s">
        <v>87</v>
      </c>
      <c r="AV116" s="12" t="s">
        <v>143</v>
      </c>
      <c r="AW116" s="12" t="s">
        <v>40</v>
      </c>
      <c r="AX116" s="12" t="s">
        <v>85</v>
      </c>
      <c r="AY116" s="230" t="s">
        <v>136</v>
      </c>
    </row>
    <row r="117" spans="2:65" s="1" customFormat="1" ht="25.5" customHeight="1">
      <c r="B117" s="42"/>
      <c r="C117" s="194" t="s">
        <v>154</v>
      </c>
      <c r="D117" s="194" t="s">
        <v>138</v>
      </c>
      <c r="E117" s="195" t="s">
        <v>490</v>
      </c>
      <c r="F117" s="196" t="s">
        <v>491</v>
      </c>
      <c r="G117" s="197" t="s">
        <v>141</v>
      </c>
      <c r="H117" s="198">
        <v>239.96</v>
      </c>
      <c r="I117" s="199">
        <v>21</v>
      </c>
      <c r="J117" s="200">
        <f>ROUND(I117*H117,2)</f>
        <v>5039.16</v>
      </c>
      <c r="K117" s="196" t="s">
        <v>142</v>
      </c>
      <c r="L117" s="62"/>
      <c r="M117" s="201" t="s">
        <v>34</v>
      </c>
      <c r="N117" s="202" t="s">
        <v>48</v>
      </c>
      <c r="O117" s="43"/>
      <c r="P117" s="203">
        <f>O117*H117</f>
        <v>0</v>
      </c>
      <c r="Q117" s="203">
        <v>0</v>
      </c>
      <c r="R117" s="203">
        <f>Q117*H117</f>
        <v>0</v>
      </c>
      <c r="S117" s="203">
        <v>0</v>
      </c>
      <c r="T117" s="204">
        <f>S117*H117</f>
        <v>0</v>
      </c>
      <c r="AR117" s="24" t="s">
        <v>143</v>
      </c>
      <c r="AT117" s="24" t="s">
        <v>138</v>
      </c>
      <c r="AU117" s="24" t="s">
        <v>87</v>
      </c>
      <c r="AY117" s="24" t="s">
        <v>136</v>
      </c>
      <c r="BE117" s="205">
        <f>IF(N117="základní",J117,0)</f>
        <v>5039.16</v>
      </c>
      <c r="BF117" s="205">
        <f>IF(N117="snížená",J117,0)</f>
        <v>0</v>
      </c>
      <c r="BG117" s="205">
        <f>IF(N117="zákl. přenesená",J117,0)</f>
        <v>0</v>
      </c>
      <c r="BH117" s="205">
        <f>IF(N117="sníž. přenesená",J117,0)</f>
        <v>0</v>
      </c>
      <c r="BI117" s="205">
        <f>IF(N117="nulová",J117,0)</f>
        <v>0</v>
      </c>
      <c r="BJ117" s="24" t="s">
        <v>85</v>
      </c>
      <c r="BK117" s="205">
        <f>ROUND(I117*H117,2)</f>
        <v>5039.16</v>
      </c>
      <c r="BL117" s="24" t="s">
        <v>143</v>
      </c>
      <c r="BM117" s="24" t="s">
        <v>1199</v>
      </c>
    </row>
    <row r="118" spans="2:65" s="1" customFormat="1" ht="25.5" customHeight="1">
      <c r="B118" s="42"/>
      <c r="C118" s="194" t="s">
        <v>143</v>
      </c>
      <c r="D118" s="194" t="s">
        <v>138</v>
      </c>
      <c r="E118" s="195" t="s">
        <v>493</v>
      </c>
      <c r="F118" s="196" t="s">
        <v>494</v>
      </c>
      <c r="G118" s="197" t="s">
        <v>203</v>
      </c>
      <c r="H118" s="198">
        <v>219.23699999999999</v>
      </c>
      <c r="I118" s="199">
        <v>36</v>
      </c>
      <c r="J118" s="200">
        <f>ROUND(I118*H118,2)</f>
        <v>7892.53</v>
      </c>
      <c r="K118" s="196" t="s">
        <v>142</v>
      </c>
      <c r="L118" s="62"/>
      <c r="M118" s="201" t="s">
        <v>34</v>
      </c>
      <c r="N118" s="202" t="s">
        <v>48</v>
      </c>
      <c r="O118" s="43"/>
      <c r="P118" s="203">
        <f>O118*H118</f>
        <v>0</v>
      </c>
      <c r="Q118" s="203">
        <v>4.6000000000000001E-4</v>
      </c>
      <c r="R118" s="203">
        <f>Q118*H118</f>
        <v>0.10084902</v>
      </c>
      <c r="S118" s="203">
        <v>0</v>
      </c>
      <c r="T118" s="204">
        <f>S118*H118</f>
        <v>0</v>
      </c>
      <c r="AR118" s="24" t="s">
        <v>143</v>
      </c>
      <c r="AT118" s="24" t="s">
        <v>138</v>
      </c>
      <c r="AU118" s="24" t="s">
        <v>87</v>
      </c>
      <c r="AY118" s="24" t="s">
        <v>136</v>
      </c>
      <c r="BE118" s="205">
        <f>IF(N118="základní",J118,0)</f>
        <v>7892.53</v>
      </c>
      <c r="BF118" s="205">
        <f>IF(N118="snížená",J118,0)</f>
        <v>0</v>
      </c>
      <c r="BG118" s="205">
        <f>IF(N118="zákl. přenesená",J118,0)</f>
        <v>0</v>
      </c>
      <c r="BH118" s="205">
        <f>IF(N118="sníž. přenesená",J118,0)</f>
        <v>0</v>
      </c>
      <c r="BI118" s="205">
        <f>IF(N118="nulová",J118,0)</f>
        <v>0</v>
      </c>
      <c r="BJ118" s="24" t="s">
        <v>85</v>
      </c>
      <c r="BK118" s="205">
        <f>ROUND(I118*H118,2)</f>
        <v>7892.53</v>
      </c>
      <c r="BL118" s="24" t="s">
        <v>143</v>
      </c>
      <c r="BM118" s="24" t="s">
        <v>1200</v>
      </c>
    </row>
    <row r="119" spans="2:65" s="1" customFormat="1" ht="54">
      <c r="B119" s="42"/>
      <c r="C119" s="64"/>
      <c r="D119" s="206" t="s">
        <v>145</v>
      </c>
      <c r="E119" s="64"/>
      <c r="F119" s="207" t="s">
        <v>496</v>
      </c>
      <c r="G119" s="64"/>
      <c r="H119" s="64"/>
      <c r="I119" s="165"/>
      <c r="J119" s="64"/>
      <c r="K119" s="64"/>
      <c r="L119" s="62"/>
      <c r="M119" s="208"/>
      <c r="N119" s="43"/>
      <c r="O119" s="43"/>
      <c r="P119" s="43"/>
      <c r="Q119" s="43"/>
      <c r="R119" s="43"/>
      <c r="S119" s="43"/>
      <c r="T119" s="79"/>
      <c r="AT119" s="24" t="s">
        <v>145</v>
      </c>
      <c r="AU119" s="24" t="s">
        <v>87</v>
      </c>
    </row>
    <row r="120" spans="2:65" s="11" customFormat="1">
      <c r="B120" s="209"/>
      <c r="C120" s="210"/>
      <c r="D120" s="206" t="s">
        <v>147</v>
      </c>
      <c r="E120" s="211" t="s">
        <v>34</v>
      </c>
      <c r="F120" s="212" t="s">
        <v>1201</v>
      </c>
      <c r="G120" s="210"/>
      <c r="H120" s="213">
        <v>219.23699999999999</v>
      </c>
      <c r="I120" s="214"/>
      <c r="J120" s="210"/>
      <c r="K120" s="210"/>
      <c r="L120" s="215"/>
      <c r="M120" s="216"/>
      <c r="N120" s="217"/>
      <c r="O120" s="217"/>
      <c r="P120" s="217"/>
      <c r="Q120" s="217"/>
      <c r="R120" s="217"/>
      <c r="S120" s="217"/>
      <c r="T120" s="218"/>
      <c r="AT120" s="219" t="s">
        <v>147</v>
      </c>
      <c r="AU120" s="219" t="s">
        <v>87</v>
      </c>
      <c r="AV120" s="11" t="s">
        <v>87</v>
      </c>
      <c r="AW120" s="11" t="s">
        <v>40</v>
      </c>
      <c r="AX120" s="11" t="s">
        <v>77</v>
      </c>
      <c r="AY120" s="219" t="s">
        <v>136</v>
      </c>
    </row>
    <row r="121" spans="2:65" s="12" customFormat="1">
      <c r="B121" s="220"/>
      <c r="C121" s="221"/>
      <c r="D121" s="206" t="s">
        <v>147</v>
      </c>
      <c r="E121" s="222" t="s">
        <v>34</v>
      </c>
      <c r="F121" s="223" t="s">
        <v>149</v>
      </c>
      <c r="G121" s="221"/>
      <c r="H121" s="224">
        <v>219.23699999999999</v>
      </c>
      <c r="I121" s="225"/>
      <c r="J121" s="221"/>
      <c r="K121" s="221"/>
      <c r="L121" s="226"/>
      <c r="M121" s="227"/>
      <c r="N121" s="228"/>
      <c r="O121" s="228"/>
      <c r="P121" s="228"/>
      <c r="Q121" s="228"/>
      <c r="R121" s="228"/>
      <c r="S121" s="228"/>
      <c r="T121" s="229"/>
      <c r="AT121" s="230" t="s">
        <v>147</v>
      </c>
      <c r="AU121" s="230" t="s">
        <v>87</v>
      </c>
      <c r="AV121" s="12" t="s">
        <v>143</v>
      </c>
      <c r="AW121" s="12" t="s">
        <v>40</v>
      </c>
      <c r="AX121" s="12" t="s">
        <v>85</v>
      </c>
      <c r="AY121" s="230" t="s">
        <v>136</v>
      </c>
    </row>
    <row r="122" spans="2:65" s="1" customFormat="1" ht="25.5" customHeight="1">
      <c r="B122" s="42"/>
      <c r="C122" s="194" t="s">
        <v>167</v>
      </c>
      <c r="D122" s="194" t="s">
        <v>138</v>
      </c>
      <c r="E122" s="195" t="s">
        <v>499</v>
      </c>
      <c r="F122" s="196" t="s">
        <v>500</v>
      </c>
      <c r="G122" s="197" t="s">
        <v>203</v>
      </c>
      <c r="H122" s="198">
        <v>219.23699999999999</v>
      </c>
      <c r="I122" s="199">
        <v>8</v>
      </c>
      <c r="J122" s="200">
        <f>ROUND(I122*H122,2)</f>
        <v>1753.9</v>
      </c>
      <c r="K122" s="196" t="s">
        <v>142</v>
      </c>
      <c r="L122" s="62"/>
      <c r="M122" s="201" t="s">
        <v>34</v>
      </c>
      <c r="N122" s="202" t="s">
        <v>48</v>
      </c>
      <c r="O122" s="43"/>
      <c r="P122" s="203">
        <f>O122*H122</f>
        <v>0</v>
      </c>
      <c r="Q122" s="203">
        <v>0</v>
      </c>
      <c r="R122" s="203">
        <f>Q122*H122</f>
        <v>0</v>
      </c>
      <c r="S122" s="203">
        <v>0</v>
      </c>
      <c r="T122" s="204">
        <f>S122*H122</f>
        <v>0</v>
      </c>
      <c r="AR122" s="24" t="s">
        <v>143</v>
      </c>
      <c r="AT122" s="24" t="s">
        <v>138</v>
      </c>
      <c r="AU122" s="24" t="s">
        <v>87</v>
      </c>
      <c r="AY122" s="24" t="s">
        <v>136</v>
      </c>
      <c r="BE122" s="205">
        <f>IF(N122="základní",J122,0)</f>
        <v>1753.9</v>
      </c>
      <c r="BF122" s="205">
        <f>IF(N122="snížená",J122,0)</f>
        <v>0</v>
      </c>
      <c r="BG122" s="205">
        <f>IF(N122="zákl. přenesená",J122,0)</f>
        <v>0</v>
      </c>
      <c r="BH122" s="205">
        <f>IF(N122="sníž. přenesená",J122,0)</f>
        <v>0</v>
      </c>
      <c r="BI122" s="205">
        <f>IF(N122="nulová",J122,0)</f>
        <v>0</v>
      </c>
      <c r="BJ122" s="24" t="s">
        <v>85</v>
      </c>
      <c r="BK122" s="205">
        <f>ROUND(I122*H122,2)</f>
        <v>1753.9</v>
      </c>
      <c r="BL122" s="24" t="s">
        <v>143</v>
      </c>
      <c r="BM122" s="24" t="s">
        <v>1202</v>
      </c>
    </row>
    <row r="123" spans="2:65" s="1" customFormat="1" ht="25.5" customHeight="1">
      <c r="B123" s="42"/>
      <c r="C123" s="194" t="s">
        <v>173</v>
      </c>
      <c r="D123" s="194" t="s">
        <v>138</v>
      </c>
      <c r="E123" s="195" t="s">
        <v>1203</v>
      </c>
      <c r="F123" s="196" t="s">
        <v>1204</v>
      </c>
      <c r="G123" s="197" t="s">
        <v>141</v>
      </c>
      <c r="H123" s="198">
        <v>239.96</v>
      </c>
      <c r="I123" s="199">
        <v>77</v>
      </c>
      <c r="J123" s="200">
        <f>ROUND(I123*H123,2)</f>
        <v>18476.919999999998</v>
      </c>
      <c r="K123" s="196" t="s">
        <v>142</v>
      </c>
      <c r="L123" s="62"/>
      <c r="M123" s="201" t="s">
        <v>34</v>
      </c>
      <c r="N123" s="202" t="s">
        <v>48</v>
      </c>
      <c r="O123" s="43"/>
      <c r="P123" s="203">
        <f>O123*H123</f>
        <v>0</v>
      </c>
      <c r="Q123" s="203">
        <v>7.9000000000000001E-4</v>
      </c>
      <c r="R123" s="203">
        <f>Q123*H123</f>
        <v>0.1895684</v>
      </c>
      <c r="S123" s="203">
        <v>0</v>
      </c>
      <c r="T123" s="204">
        <f>S123*H123</f>
        <v>0</v>
      </c>
      <c r="AR123" s="24" t="s">
        <v>143</v>
      </c>
      <c r="AT123" s="24" t="s">
        <v>138</v>
      </c>
      <c r="AU123" s="24" t="s">
        <v>87</v>
      </c>
      <c r="AY123" s="24" t="s">
        <v>136</v>
      </c>
      <c r="BE123" s="205">
        <f>IF(N123="základní",J123,0)</f>
        <v>18476.919999999998</v>
      </c>
      <c r="BF123" s="205">
        <f>IF(N123="snížená",J123,0)</f>
        <v>0</v>
      </c>
      <c r="BG123" s="205">
        <f>IF(N123="zákl. přenesená",J123,0)</f>
        <v>0</v>
      </c>
      <c r="BH123" s="205">
        <f>IF(N123="sníž. přenesená",J123,0)</f>
        <v>0</v>
      </c>
      <c r="BI123" s="205">
        <f>IF(N123="nulová",J123,0)</f>
        <v>0</v>
      </c>
      <c r="BJ123" s="24" t="s">
        <v>85</v>
      </c>
      <c r="BK123" s="205">
        <f>ROUND(I123*H123,2)</f>
        <v>18476.919999999998</v>
      </c>
      <c r="BL123" s="24" t="s">
        <v>143</v>
      </c>
      <c r="BM123" s="24" t="s">
        <v>1205</v>
      </c>
    </row>
    <row r="124" spans="2:65" s="1" customFormat="1" ht="40.5">
      <c r="B124" s="42"/>
      <c r="C124" s="64"/>
      <c r="D124" s="206" t="s">
        <v>145</v>
      </c>
      <c r="E124" s="64"/>
      <c r="F124" s="207" t="s">
        <v>1206</v>
      </c>
      <c r="G124" s="64"/>
      <c r="H124" s="64"/>
      <c r="I124" s="165"/>
      <c r="J124" s="64"/>
      <c r="K124" s="64"/>
      <c r="L124" s="62"/>
      <c r="M124" s="208"/>
      <c r="N124" s="43"/>
      <c r="O124" s="43"/>
      <c r="P124" s="43"/>
      <c r="Q124" s="43"/>
      <c r="R124" s="43"/>
      <c r="S124" s="43"/>
      <c r="T124" s="79"/>
      <c r="AT124" s="24" t="s">
        <v>145</v>
      </c>
      <c r="AU124" s="24" t="s">
        <v>87</v>
      </c>
    </row>
    <row r="125" spans="2:65" s="1" customFormat="1" ht="25.5" customHeight="1">
      <c r="B125" s="42"/>
      <c r="C125" s="194" t="s">
        <v>178</v>
      </c>
      <c r="D125" s="194" t="s">
        <v>138</v>
      </c>
      <c r="E125" s="195" t="s">
        <v>1207</v>
      </c>
      <c r="F125" s="196" t="s">
        <v>1208</v>
      </c>
      <c r="G125" s="197" t="s">
        <v>141</v>
      </c>
      <c r="H125" s="198">
        <v>239.96</v>
      </c>
      <c r="I125" s="199">
        <v>18</v>
      </c>
      <c r="J125" s="200">
        <f>ROUND(I125*H125,2)</f>
        <v>4319.28</v>
      </c>
      <c r="K125" s="196" t="s">
        <v>142</v>
      </c>
      <c r="L125" s="62"/>
      <c r="M125" s="201" t="s">
        <v>34</v>
      </c>
      <c r="N125" s="202" t="s">
        <v>48</v>
      </c>
      <c r="O125" s="43"/>
      <c r="P125" s="203">
        <f>O125*H125</f>
        <v>0</v>
      </c>
      <c r="Q125" s="203">
        <v>0</v>
      </c>
      <c r="R125" s="203">
        <f>Q125*H125</f>
        <v>0</v>
      </c>
      <c r="S125" s="203">
        <v>0</v>
      </c>
      <c r="T125" s="204">
        <f>S125*H125</f>
        <v>0</v>
      </c>
      <c r="AR125" s="24" t="s">
        <v>143</v>
      </c>
      <c r="AT125" s="24" t="s">
        <v>138</v>
      </c>
      <c r="AU125" s="24" t="s">
        <v>87</v>
      </c>
      <c r="AY125" s="24" t="s">
        <v>136</v>
      </c>
      <c r="BE125" s="205">
        <f>IF(N125="základní",J125,0)</f>
        <v>4319.28</v>
      </c>
      <c r="BF125" s="205">
        <f>IF(N125="snížená",J125,0)</f>
        <v>0</v>
      </c>
      <c r="BG125" s="205">
        <f>IF(N125="zákl. přenesená",J125,0)</f>
        <v>0</v>
      </c>
      <c r="BH125" s="205">
        <f>IF(N125="sníž. přenesená",J125,0)</f>
        <v>0</v>
      </c>
      <c r="BI125" s="205">
        <f>IF(N125="nulová",J125,0)</f>
        <v>0</v>
      </c>
      <c r="BJ125" s="24" t="s">
        <v>85</v>
      </c>
      <c r="BK125" s="205">
        <f>ROUND(I125*H125,2)</f>
        <v>4319.28</v>
      </c>
      <c r="BL125" s="24" t="s">
        <v>143</v>
      </c>
      <c r="BM125" s="24" t="s">
        <v>1209</v>
      </c>
    </row>
    <row r="126" spans="2:65" s="1" customFormat="1" ht="25.5" customHeight="1">
      <c r="B126" s="42"/>
      <c r="C126" s="194" t="s">
        <v>183</v>
      </c>
      <c r="D126" s="194" t="s">
        <v>138</v>
      </c>
      <c r="E126" s="195" t="s">
        <v>1210</v>
      </c>
      <c r="F126" s="196" t="s">
        <v>1211</v>
      </c>
      <c r="G126" s="197" t="s">
        <v>141</v>
      </c>
      <c r="H126" s="198">
        <v>83.153999999999996</v>
      </c>
      <c r="I126" s="199">
        <v>141</v>
      </c>
      <c r="J126" s="200">
        <f>ROUND(I126*H126,2)</f>
        <v>11724.71</v>
      </c>
      <c r="K126" s="196" t="s">
        <v>142</v>
      </c>
      <c r="L126" s="62"/>
      <c r="M126" s="201" t="s">
        <v>34</v>
      </c>
      <c r="N126" s="202" t="s">
        <v>48</v>
      </c>
      <c r="O126" s="43"/>
      <c r="P126" s="203">
        <f>O126*H126</f>
        <v>0</v>
      </c>
      <c r="Q126" s="203">
        <v>1.49E-3</v>
      </c>
      <c r="R126" s="203">
        <f>Q126*H126</f>
        <v>0.12389945999999999</v>
      </c>
      <c r="S126" s="203">
        <v>0</v>
      </c>
      <c r="T126" s="204">
        <f>S126*H126</f>
        <v>0</v>
      </c>
      <c r="AR126" s="24" t="s">
        <v>143</v>
      </c>
      <c r="AT126" s="24" t="s">
        <v>138</v>
      </c>
      <c r="AU126" s="24" t="s">
        <v>87</v>
      </c>
      <c r="AY126" s="24" t="s">
        <v>136</v>
      </c>
      <c r="BE126" s="205">
        <f>IF(N126="základní",J126,0)</f>
        <v>11724.71</v>
      </c>
      <c r="BF126" s="205">
        <f>IF(N126="snížená",J126,0)</f>
        <v>0</v>
      </c>
      <c r="BG126" s="205">
        <f>IF(N126="zákl. přenesená",J126,0)</f>
        <v>0</v>
      </c>
      <c r="BH126" s="205">
        <f>IF(N126="sníž. přenesená",J126,0)</f>
        <v>0</v>
      </c>
      <c r="BI126" s="205">
        <f>IF(N126="nulová",J126,0)</f>
        <v>0</v>
      </c>
      <c r="BJ126" s="24" t="s">
        <v>85</v>
      </c>
      <c r="BK126" s="205">
        <f>ROUND(I126*H126,2)</f>
        <v>11724.71</v>
      </c>
      <c r="BL126" s="24" t="s">
        <v>143</v>
      </c>
      <c r="BM126" s="24" t="s">
        <v>1212</v>
      </c>
    </row>
    <row r="127" spans="2:65" s="1" customFormat="1" ht="81">
      <c r="B127" s="42"/>
      <c r="C127" s="64"/>
      <c r="D127" s="206" t="s">
        <v>145</v>
      </c>
      <c r="E127" s="64"/>
      <c r="F127" s="207" t="s">
        <v>481</v>
      </c>
      <c r="G127" s="64"/>
      <c r="H127" s="64"/>
      <c r="I127" s="165"/>
      <c r="J127" s="64"/>
      <c r="K127" s="64"/>
      <c r="L127" s="62"/>
      <c r="M127" s="208"/>
      <c r="N127" s="43"/>
      <c r="O127" s="43"/>
      <c r="P127" s="43"/>
      <c r="Q127" s="43"/>
      <c r="R127" s="43"/>
      <c r="S127" s="43"/>
      <c r="T127" s="79"/>
      <c r="AT127" s="24" t="s">
        <v>145</v>
      </c>
      <c r="AU127" s="24" t="s">
        <v>87</v>
      </c>
    </row>
    <row r="128" spans="2:65" s="13" customFormat="1">
      <c r="B128" s="231"/>
      <c r="C128" s="232"/>
      <c r="D128" s="206" t="s">
        <v>147</v>
      </c>
      <c r="E128" s="233" t="s">
        <v>34</v>
      </c>
      <c r="F128" s="234" t="s">
        <v>1213</v>
      </c>
      <c r="G128" s="232"/>
      <c r="H128" s="233" t="s">
        <v>34</v>
      </c>
      <c r="I128" s="235"/>
      <c r="J128" s="232"/>
      <c r="K128" s="232"/>
      <c r="L128" s="236"/>
      <c r="M128" s="237"/>
      <c r="N128" s="238"/>
      <c r="O128" s="238"/>
      <c r="P128" s="238"/>
      <c r="Q128" s="238"/>
      <c r="R128" s="238"/>
      <c r="S128" s="238"/>
      <c r="T128" s="239"/>
      <c r="AT128" s="240" t="s">
        <v>147</v>
      </c>
      <c r="AU128" s="240" t="s">
        <v>87</v>
      </c>
      <c r="AV128" s="13" t="s">
        <v>85</v>
      </c>
      <c r="AW128" s="13" t="s">
        <v>40</v>
      </c>
      <c r="AX128" s="13" t="s">
        <v>77</v>
      </c>
      <c r="AY128" s="240" t="s">
        <v>136</v>
      </c>
    </row>
    <row r="129" spans="2:65" s="11" customFormat="1">
      <c r="B129" s="209"/>
      <c r="C129" s="210"/>
      <c r="D129" s="206" t="s">
        <v>147</v>
      </c>
      <c r="E129" s="211" t="s">
        <v>34</v>
      </c>
      <c r="F129" s="212" t="s">
        <v>1214</v>
      </c>
      <c r="G129" s="210"/>
      <c r="H129" s="213">
        <v>35.777999999999999</v>
      </c>
      <c r="I129" s="214"/>
      <c r="J129" s="210"/>
      <c r="K129" s="210"/>
      <c r="L129" s="215"/>
      <c r="M129" s="216"/>
      <c r="N129" s="217"/>
      <c r="O129" s="217"/>
      <c r="P129" s="217"/>
      <c r="Q129" s="217"/>
      <c r="R129" s="217"/>
      <c r="S129" s="217"/>
      <c r="T129" s="218"/>
      <c r="AT129" s="219" t="s">
        <v>147</v>
      </c>
      <c r="AU129" s="219" t="s">
        <v>87</v>
      </c>
      <c r="AV129" s="11" t="s">
        <v>87</v>
      </c>
      <c r="AW129" s="11" t="s">
        <v>40</v>
      </c>
      <c r="AX129" s="11" t="s">
        <v>77</v>
      </c>
      <c r="AY129" s="219" t="s">
        <v>136</v>
      </c>
    </row>
    <row r="130" spans="2:65" s="13" customFormat="1">
      <c r="B130" s="231"/>
      <c r="C130" s="232"/>
      <c r="D130" s="206" t="s">
        <v>147</v>
      </c>
      <c r="E130" s="233" t="s">
        <v>34</v>
      </c>
      <c r="F130" s="234" t="s">
        <v>1215</v>
      </c>
      <c r="G130" s="232"/>
      <c r="H130" s="233" t="s">
        <v>34</v>
      </c>
      <c r="I130" s="235"/>
      <c r="J130" s="232"/>
      <c r="K130" s="232"/>
      <c r="L130" s="236"/>
      <c r="M130" s="237"/>
      <c r="N130" s="238"/>
      <c r="O130" s="238"/>
      <c r="P130" s="238"/>
      <c r="Q130" s="238"/>
      <c r="R130" s="238"/>
      <c r="S130" s="238"/>
      <c r="T130" s="239"/>
      <c r="AT130" s="240" t="s">
        <v>147</v>
      </c>
      <c r="AU130" s="240" t="s">
        <v>87</v>
      </c>
      <c r="AV130" s="13" t="s">
        <v>85</v>
      </c>
      <c r="AW130" s="13" t="s">
        <v>40</v>
      </c>
      <c r="AX130" s="13" t="s">
        <v>77</v>
      </c>
      <c r="AY130" s="240" t="s">
        <v>136</v>
      </c>
    </row>
    <row r="131" spans="2:65" s="11" customFormat="1">
      <c r="B131" s="209"/>
      <c r="C131" s="210"/>
      <c r="D131" s="206" t="s">
        <v>147</v>
      </c>
      <c r="E131" s="211" t="s">
        <v>34</v>
      </c>
      <c r="F131" s="212" t="s">
        <v>1216</v>
      </c>
      <c r="G131" s="210"/>
      <c r="H131" s="213">
        <v>0.89100000000000001</v>
      </c>
      <c r="I131" s="214"/>
      <c r="J131" s="210"/>
      <c r="K131" s="210"/>
      <c r="L131" s="215"/>
      <c r="M131" s="216"/>
      <c r="N131" s="217"/>
      <c r="O131" s="217"/>
      <c r="P131" s="217"/>
      <c r="Q131" s="217"/>
      <c r="R131" s="217"/>
      <c r="S131" s="217"/>
      <c r="T131" s="218"/>
      <c r="AT131" s="219" t="s">
        <v>147</v>
      </c>
      <c r="AU131" s="219" t="s">
        <v>87</v>
      </c>
      <c r="AV131" s="11" t="s">
        <v>87</v>
      </c>
      <c r="AW131" s="11" t="s">
        <v>40</v>
      </c>
      <c r="AX131" s="11" t="s">
        <v>77</v>
      </c>
      <c r="AY131" s="219" t="s">
        <v>136</v>
      </c>
    </row>
    <row r="132" spans="2:65" s="11" customFormat="1">
      <c r="B132" s="209"/>
      <c r="C132" s="210"/>
      <c r="D132" s="206" t="s">
        <v>147</v>
      </c>
      <c r="E132" s="211" t="s">
        <v>34</v>
      </c>
      <c r="F132" s="212" t="s">
        <v>1217</v>
      </c>
      <c r="G132" s="210"/>
      <c r="H132" s="213">
        <v>1.04</v>
      </c>
      <c r="I132" s="214"/>
      <c r="J132" s="210"/>
      <c r="K132" s="210"/>
      <c r="L132" s="215"/>
      <c r="M132" s="216"/>
      <c r="N132" s="217"/>
      <c r="O132" s="217"/>
      <c r="P132" s="217"/>
      <c r="Q132" s="217"/>
      <c r="R132" s="217"/>
      <c r="S132" s="217"/>
      <c r="T132" s="218"/>
      <c r="AT132" s="219" t="s">
        <v>147</v>
      </c>
      <c r="AU132" s="219" t="s">
        <v>87</v>
      </c>
      <c r="AV132" s="11" t="s">
        <v>87</v>
      </c>
      <c r="AW132" s="11" t="s">
        <v>40</v>
      </c>
      <c r="AX132" s="11" t="s">
        <v>77</v>
      </c>
      <c r="AY132" s="219" t="s">
        <v>136</v>
      </c>
    </row>
    <row r="133" spans="2:65" s="11" customFormat="1">
      <c r="B133" s="209"/>
      <c r="C133" s="210"/>
      <c r="D133" s="206" t="s">
        <v>147</v>
      </c>
      <c r="E133" s="211" t="s">
        <v>34</v>
      </c>
      <c r="F133" s="212" t="s">
        <v>1218</v>
      </c>
      <c r="G133" s="210"/>
      <c r="H133" s="213">
        <v>2.31</v>
      </c>
      <c r="I133" s="214"/>
      <c r="J133" s="210"/>
      <c r="K133" s="210"/>
      <c r="L133" s="215"/>
      <c r="M133" s="216"/>
      <c r="N133" s="217"/>
      <c r="O133" s="217"/>
      <c r="P133" s="217"/>
      <c r="Q133" s="217"/>
      <c r="R133" s="217"/>
      <c r="S133" s="217"/>
      <c r="T133" s="218"/>
      <c r="AT133" s="219" t="s">
        <v>147</v>
      </c>
      <c r="AU133" s="219" t="s">
        <v>87</v>
      </c>
      <c r="AV133" s="11" t="s">
        <v>87</v>
      </c>
      <c r="AW133" s="11" t="s">
        <v>40</v>
      </c>
      <c r="AX133" s="11" t="s">
        <v>77</v>
      </c>
      <c r="AY133" s="219" t="s">
        <v>136</v>
      </c>
    </row>
    <row r="134" spans="2:65" s="11" customFormat="1">
      <c r="B134" s="209"/>
      <c r="C134" s="210"/>
      <c r="D134" s="206" t="s">
        <v>147</v>
      </c>
      <c r="E134" s="211" t="s">
        <v>34</v>
      </c>
      <c r="F134" s="212" t="s">
        <v>1219</v>
      </c>
      <c r="G134" s="210"/>
      <c r="H134" s="213">
        <v>2.04</v>
      </c>
      <c r="I134" s="214"/>
      <c r="J134" s="210"/>
      <c r="K134" s="210"/>
      <c r="L134" s="215"/>
      <c r="M134" s="216"/>
      <c r="N134" s="217"/>
      <c r="O134" s="217"/>
      <c r="P134" s="217"/>
      <c r="Q134" s="217"/>
      <c r="R134" s="217"/>
      <c r="S134" s="217"/>
      <c r="T134" s="218"/>
      <c r="AT134" s="219" t="s">
        <v>147</v>
      </c>
      <c r="AU134" s="219" t="s">
        <v>87</v>
      </c>
      <c r="AV134" s="11" t="s">
        <v>87</v>
      </c>
      <c r="AW134" s="11" t="s">
        <v>40</v>
      </c>
      <c r="AX134" s="11" t="s">
        <v>77</v>
      </c>
      <c r="AY134" s="219" t="s">
        <v>136</v>
      </c>
    </row>
    <row r="135" spans="2:65" s="11" customFormat="1">
      <c r="B135" s="209"/>
      <c r="C135" s="210"/>
      <c r="D135" s="206" t="s">
        <v>147</v>
      </c>
      <c r="E135" s="211" t="s">
        <v>34</v>
      </c>
      <c r="F135" s="212" t="s">
        <v>1220</v>
      </c>
      <c r="G135" s="210"/>
      <c r="H135" s="213">
        <v>3.81</v>
      </c>
      <c r="I135" s="214"/>
      <c r="J135" s="210"/>
      <c r="K135" s="210"/>
      <c r="L135" s="215"/>
      <c r="M135" s="216"/>
      <c r="N135" s="217"/>
      <c r="O135" s="217"/>
      <c r="P135" s="217"/>
      <c r="Q135" s="217"/>
      <c r="R135" s="217"/>
      <c r="S135" s="217"/>
      <c r="T135" s="218"/>
      <c r="AT135" s="219" t="s">
        <v>147</v>
      </c>
      <c r="AU135" s="219" t="s">
        <v>87</v>
      </c>
      <c r="AV135" s="11" t="s">
        <v>87</v>
      </c>
      <c r="AW135" s="11" t="s">
        <v>40</v>
      </c>
      <c r="AX135" s="11" t="s">
        <v>77</v>
      </c>
      <c r="AY135" s="219" t="s">
        <v>136</v>
      </c>
    </row>
    <row r="136" spans="2:65" s="11" customFormat="1">
      <c r="B136" s="209"/>
      <c r="C136" s="210"/>
      <c r="D136" s="206" t="s">
        <v>147</v>
      </c>
      <c r="E136" s="211" t="s">
        <v>34</v>
      </c>
      <c r="F136" s="212" t="s">
        <v>1221</v>
      </c>
      <c r="G136" s="210"/>
      <c r="H136" s="213">
        <v>3.04</v>
      </c>
      <c r="I136" s="214"/>
      <c r="J136" s="210"/>
      <c r="K136" s="210"/>
      <c r="L136" s="215"/>
      <c r="M136" s="216"/>
      <c r="N136" s="217"/>
      <c r="O136" s="217"/>
      <c r="P136" s="217"/>
      <c r="Q136" s="217"/>
      <c r="R136" s="217"/>
      <c r="S136" s="217"/>
      <c r="T136" s="218"/>
      <c r="AT136" s="219" t="s">
        <v>147</v>
      </c>
      <c r="AU136" s="219" t="s">
        <v>87</v>
      </c>
      <c r="AV136" s="11" t="s">
        <v>87</v>
      </c>
      <c r="AW136" s="11" t="s">
        <v>40</v>
      </c>
      <c r="AX136" s="11" t="s">
        <v>77</v>
      </c>
      <c r="AY136" s="219" t="s">
        <v>136</v>
      </c>
    </row>
    <row r="137" spans="2:65" s="11" customFormat="1">
      <c r="B137" s="209"/>
      <c r="C137" s="210"/>
      <c r="D137" s="206" t="s">
        <v>147</v>
      </c>
      <c r="E137" s="211" t="s">
        <v>34</v>
      </c>
      <c r="F137" s="212" t="s">
        <v>1222</v>
      </c>
      <c r="G137" s="210"/>
      <c r="H137" s="213">
        <v>4.4249999999999998</v>
      </c>
      <c r="I137" s="214"/>
      <c r="J137" s="210"/>
      <c r="K137" s="210"/>
      <c r="L137" s="215"/>
      <c r="M137" s="216"/>
      <c r="N137" s="217"/>
      <c r="O137" s="217"/>
      <c r="P137" s="217"/>
      <c r="Q137" s="217"/>
      <c r="R137" s="217"/>
      <c r="S137" s="217"/>
      <c r="T137" s="218"/>
      <c r="AT137" s="219" t="s">
        <v>147</v>
      </c>
      <c r="AU137" s="219" t="s">
        <v>87</v>
      </c>
      <c r="AV137" s="11" t="s">
        <v>87</v>
      </c>
      <c r="AW137" s="11" t="s">
        <v>40</v>
      </c>
      <c r="AX137" s="11" t="s">
        <v>77</v>
      </c>
      <c r="AY137" s="219" t="s">
        <v>136</v>
      </c>
    </row>
    <row r="138" spans="2:65" s="11" customFormat="1">
      <c r="B138" s="209"/>
      <c r="C138" s="210"/>
      <c r="D138" s="206" t="s">
        <v>147</v>
      </c>
      <c r="E138" s="211" t="s">
        <v>34</v>
      </c>
      <c r="F138" s="212" t="s">
        <v>1223</v>
      </c>
      <c r="G138" s="210"/>
      <c r="H138" s="213">
        <v>11.35</v>
      </c>
      <c r="I138" s="214"/>
      <c r="J138" s="210"/>
      <c r="K138" s="210"/>
      <c r="L138" s="215"/>
      <c r="M138" s="216"/>
      <c r="N138" s="217"/>
      <c r="O138" s="217"/>
      <c r="P138" s="217"/>
      <c r="Q138" s="217"/>
      <c r="R138" s="217"/>
      <c r="S138" s="217"/>
      <c r="T138" s="218"/>
      <c r="AT138" s="219" t="s">
        <v>147</v>
      </c>
      <c r="AU138" s="219" t="s">
        <v>87</v>
      </c>
      <c r="AV138" s="11" t="s">
        <v>87</v>
      </c>
      <c r="AW138" s="11" t="s">
        <v>40</v>
      </c>
      <c r="AX138" s="11" t="s">
        <v>77</v>
      </c>
      <c r="AY138" s="219" t="s">
        <v>136</v>
      </c>
    </row>
    <row r="139" spans="2:65" s="11" customFormat="1">
      <c r="B139" s="209"/>
      <c r="C139" s="210"/>
      <c r="D139" s="206" t="s">
        <v>147</v>
      </c>
      <c r="E139" s="211" t="s">
        <v>34</v>
      </c>
      <c r="F139" s="212" t="s">
        <v>1224</v>
      </c>
      <c r="G139" s="210"/>
      <c r="H139" s="213">
        <v>6.06</v>
      </c>
      <c r="I139" s="214"/>
      <c r="J139" s="210"/>
      <c r="K139" s="210"/>
      <c r="L139" s="215"/>
      <c r="M139" s="216"/>
      <c r="N139" s="217"/>
      <c r="O139" s="217"/>
      <c r="P139" s="217"/>
      <c r="Q139" s="217"/>
      <c r="R139" s="217"/>
      <c r="S139" s="217"/>
      <c r="T139" s="218"/>
      <c r="AT139" s="219" t="s">
        <v>147</v>
      </c>
      <c r="AU139" s="219" t="s">
        <v>87</v>
      </c>
      <c r="AV139" s="11" t="s">
        <v>87</v>
      </c>
      <c r="AW139" s="11" t="s">
        <v>40</v>
      </c>
      <c r="AX139" s="11" t="s">
        <v>77</v>
      </c>
      <c r="AY139" s="219" t="s">
        <v>136</v>
      </c>
    </row>
    <row r="140" spans="2:65" s="11" customFormat="1">
      <c r="B140" s="209"/>
      <c r="C140" s="210"/>
      <c r="D140" s="206" t="s">
        <v>147</v>
      </c>
      <c r="E140" s="211" t="s">
        <v>34</v>
      </c>
      <c r="F140" s="212" t="s">
        <v>1225</v>
      </c>
      <c r="G140" s="210"/>
      <c r="H140" s="213">
        <v>5.31</v>
      </c>
      <c r="I140" s="214"/>
      <c r="J140" s="210"/>
      <c r="K140" s="210"/>
      <c r="L140" s="215"/>
      <c r="M140" s="216"/>
      <c r="N140" s="217"/>
      <c r="O140" s="217"/>
      <c r="P140" s="217"/>
      <c r="Q140" s="217"/>
      <c r="R140" s="217"/>
      <c r="S140" s="217"/>
      <c r="T140" s="218"/>
      <c r="AT140" s="219" t="s">
        <v>147</v>
      </c>
      <c r="AU140" s="219" t="s">
        <v>87</v>
      </c>
      <c r="AV140" s="11" t="s">
        <v>87</v>
      </c>
      <c r="AW140" s="11" t="s">
        <v>40</v>
      </c>
      <c r="AX140" s="11" t="s">
        <v>77</v>
      </c>
      <c r="AY140" s="219" t="s">
        <v>136</v>
      </c>
    </row>
    <row r="141" spans="2:65" s="11" customFormat="1">
      <c r="B141" s="209"/>
      <c r="C141" s="210"/>
      <c r="D141" s="206" t="s">
        <v>147</v>
      </c>
      <c r="E141" s="211" t="s">
        <v>34</v>
      </c>
      <c r="F141" s="212" t="s">
        <v>1226</v>
      </c>
      <c r="G141" s="210"/>
      <c r="H141" s="213">
        <v>4.5599999999999996</v>
      </c>
      <c r="I141" s="214"/>
      <c r="J141" s="210"/>
      <c r="K141" s="210"/>
      <c r="L141" s="215"/>
      <c r="M141" s="216"/>
      <c r="N141" s="217"/>
      <c r="O141" s="217"/>
      <c r="P141" s="217"/>
      <c r="Q141" s="217"/>
      <c r="R141" s="217"/>
      <c r="S141" s="217"/>
      <c r="T141" s="218"/>
      <c r="AT141" s="219" t="s">
        <v>147</v>
      </c>
      <c r="AU141" s="219" t="s">
        <v>87</v>
      </c>
      <c r="AV141" s="11" t="s">
        <v>87</v>
      </c>
      <c r="AW141" s="11" t="s">
        <v>40</v>
      </c>
      <c r="AX141" s="11" t="s">
        <v>77</v>
      </c>
      <c r="AY141" s="219" t="s">
        <v>136</v>
      </c>
    </row>
    <row r="142" spans="2:65" s="11" customFormat="1">
      <c r="B142" s="209"/>
      <c r="C142" s="210"/>
      <c r="D142" s="206" t="s">
        <v>147</v>
      </c>
      <c r="E142" s="211" t="s">
        <v>34</v>
      </c>
      <c r="F142" s="212" t="s">
        <v>1227</v>
      </c>
      <c r="G142" s="210"/>
      <c r="H142" s="213">
        <v>2.54</v>
      </c>
      <c r="I142" s="214"/>
      <c r="J142" s="210"/>
      <c r="K142" s="210"/>
      <c r="L142" s="215"/>
      <c r="M142" s="216"/>
      <c r="N142" s="217"/>
      <c r="O142" s="217"/>
      <c r="P142" s="217"/>
      <c r="Q142" s="217"/>
      <c r="R142" s="217"/>
      <c r="S142" s="217"/>
      <c r="T142" s="218"/>
      <c r="AT142" s="219" t="s">
        <v>147</v>
      </c>
      <c r="AU142" s="219" t="s">
        <v>87</v>
      </c>
      <c r="AV142" s="11" t="s">
        <v>87</v>
      </c>
      <c r="AW142" s="11" t="s">
        <v>40</v>
      </c>
      <c r="AX142" s="11" t="s">
        <v>77</v>
      </c>
      <c r="AY142" s="219" t="s">
        <v>136</v>
      </c>
    </row>
    <row r="143" spans="2:65" s="12" customFormat="1">
      <c r="B143" s="220"/>
      <c r="C143" s="221"/>
      <c r="D143" s="206" t="s">
        <v>147</v>
      </c>
      <c r="E143" s="222" t="s">
        <v>34</v>
      </c>
      <c r="F143" s="223" t="s">
        <v>149</v>
      </c>
      <c r="G143" s="221"/>
      <c r="H143" s="224">
        <v>83.153999999999996</v>
      </c>
      <c r="I143" s="225"/>
      <c r="J143" s="221"/>
      <c r="K143" s="221"/>
      <c r="L143" s="226"/>
      <c r="M143" s="227"/>
      <c r="N143" s="228"/>
      <c r="O143" s="228"/>
      <c r="P143" s="228"/>
      <c r="Q143" s="228"/>
      <c r="R143" s="228"/>
      <c r="S143" s="228"/>
      <c r="T143" s="229"/>
      <c r="AT143" s="230" t="s">
        <v>147</v>
      </c>
      <c r="AU143" s="230" t="s">
        <v>87</v>
      </c>
      <c r="AV143" s="12" t="s">
        <v>143</v>
      </c>
      <c r="AW143" s="12" t="s">
        <v>40</v>
      </c>
      <c r="AX143" s="12" t="s">
        <v>85</v>
      </c>
      <c r="AY143" s="230" t="s">
        <v>136</v>
      </c>
    </row>
    <row r="144" spans="2:65" s="1" customFormat="1" ht="25.5" customHeight="1">
      <c r="B144" s="42"/>
      <c r="C144" s="194" t="s">
        <v>188</v>
      </c>
      <c r="D144" s="194" t="s">
        <v>138</v>
      </c>
      <c r="E144" s="195" t="s">
        <v>1228</v>
      </c>
      <c r="F144" s="196" t="s">
        <v>1229</v>
      </c>
      <c r="G144" s="197" t="s">
        <v>141</v>
      </c>
      <c r="H144" s="198">
        <v>83.153999999999996</v>
      </c>
      <c r="I144" s="199">
        <v>42</v>
      </c>
      <c r="J144" s="200">
        <f>ROUND(I144*H144,2)</f>
        <v>3492.47</v>
      </c>
      <c r="K144" s="196" t="s">
        <v>142</v>
      </c>
      <c r="L144" s="62"/>
      <c r="M144" s="201" t="s">
        <v>34</v>
      </c>
      <c r="N144" s="202" t="s">
        <v>48</v>
      </c>
      <c r="O144" s="43"/>
      <c r="P144" s="203">
        <f>O144*H144</f>
        <v>0</v>
      </c>
      <c r="Q144" s="203">
        <v>0</v>
      </c>
      <c r="R144" s="203">
        <f>Q144*H144</f>
        <v>0</v>
      </c>
      <c r="S144" s="203">
        <v>0</v>
      </c>
      <c r="T144" s="204">
        <f>S144*H144</f>
        <v>0</v>
      </c>
      <c r="AR144" s="24" t="s">
        <v>143</v>
      </c>
      <c r="AT144" s="24" t="s">
        <v>138</v>
      </c>
      <c r="AU144" s="24" t="s">
        <v>87</v>
      </c>
      <c r="AY144" s="24" t="s">
        <v>136</v>
      </c>
      <c r="BE144" s="205">
        <f>IF(N144="základní",J144,0)</f>
        <v>3492.47</v>
      </c>
      <c r="BF144" s="205">
        <f>IF(N144="snížená",J144,0)</f>
        <v>0</v>
      </c>
      <c r="BG144" s="205">
        <f>IF(N144="zákl. přenesená",J144,0)</f>
        <v>0</v>
      </c>
      <c r="BH144" s="205">
        <f>IF(N144="sníž. přenesená",J144,0)</f>
        <v>0</v>
      </c>
      <c r="BI144" s="205">
        <f>IF(N144="nulová",J144,0)</f>
        <v>0</v>
      </c>
      <c r="BJ144" s="24" t="s">
        <v>85</v>
      </c>
      <c r="BK144" s="205">
        <f>ROUND(I144*H144,2)</f>
        <v>3492.47</v>
      </c>
      <c r="BL144" s="24" t="s">
        <v>143</v>
      </c>
      <c r="BM144" s="24" t="s">
        <v>1230</v>
      </c>
    </row>
    <row r="145" spans="2:65" s="1" customFormat="1" ht="25.5" customHeight="1">
      <c r="B145" s="42"/>
      <c r="C145" s="194" t="s">
        <v>196</v>
      </c>
      <c r="D145" s="194" t="s">
        <v>138</v>
      </c>
      <c r="E145" s="195" t="s">
        <v>1231</v>
      </c>
      <c r="F145" s="196" t="s">
        <v>1232</v>
      </c>
      <c r="G145" s="197" t="s">
        <v>203</v>
      </c>
      <c r="H145" s="198">
        <v>24.946000000000002</v>
      </c>
      <c r="I145" s="199">
        <v>50</v>
      </c>
      <c r="J145" s="200">
        <f>ROUND(I145*H145,2)</f>
        <v>1247.3</v>
      </c>
      <c r="K145" s="196" t="s">
        <v>142</v>
      </c>
      <c r="L145" s="62"/>
      <c r="M145" s="201" t="s">
        <v>34</v>
      </c>
      <c r="N145" s="202" t="s">
        <v>48</v>
      </c>
      <c r="O145" s="43"/>
      <c r="P145" s="203">
        <f>O145*H145</f>
        <v>0</v>
      </c>
      <c r="Q145" s="203">
        <v>1.3600000000000001E-3</v>
      </c>
      <c r="R145" s="203">
        <f>Q145*H145</f>
        <v>3.3926560000000001E-2</v>
      </c>
      <c r="S145" s="203">
        <v>0</v>
      </c>
      <c r="T145" s="204">
        <f>S145*H145</f>
        <v>0</v>
      </c>
      <c r="AR145" s="24" t="s">
        <v>143</v>
      </c>
      <c r="AT145" s="24" t="s">
        <v>138</v>
      </c>
      <c r="AU145" s="24" t="s">
        <v>87</v>
      </c>
      <c r="AY145" s="24" t="s">
        <v>136</v>
      </c>
      <c r="BE145" s="205">
        <f>IF(N145="základní",J145,0)</f>
        <v>1247.3</v>
      </c>
      <c r="BF145" s="205">
        <f>IF(N145="snížená",J145,0)</f>
        <v>0</v>
      </c>
      <c r="BG145" s="205">
        <f>IF(N145="zákl. přenesená",J145,0)</f>
        <v>0</v>
      </c>
      <c r="BH145" s="205">
        <f>IF(N145="sníž. přenesená",J145,0)</f>
        <v>0</v>
      </c>
      <c r="BI145" s="205">
        <f>IF(N145="nulová",J145,0)</f>
        <v>0</v>
      </c>
      <c r="BJ145" s="24" t="s">
        <v>85</v>
      </c>
      <c r="BK145" s="205">
        <f>ROUND(I145*H145,2)</f>
        <v>1247.3</v>
      </c>
      <c r="BL145" s="24" t="s">
        <v>143</v>
      </c>
      <c r="BM145" s="24" t="s">
        <v>1233</v>
      </c>
    </row>
    <row r="146" spans="2:65" s="1" customFormat="1" ht="54">
      <c r="B146" s="42"/>
      <c r="C146" s="64"/>
      <c r="D146" s="206" t="s">
        <v>145</v>
      </c>
      <c r="E146" s="64"/>
      <c r="F146" s="207" t="s">
        <v>496</v>
      </c>
      <c r="G146" s="64"/>
      <c r="H146" s="64"/>
      <c r="I146" s="165"/>
      <c r="J146" s="64"/>
      <c r="K146" s="64"/>
      <c r="L146" s="62"/>
      <c r="M146" s="208"/>
      <c r="N146" s="43"/>
      <c r="O146" s="43"/>
      <c r="P146" s="43"/>
      <c r="Q146" s="43"/>
      <c r="R146" s="43"/>
      <c r="S146" s="43"/>
      <c r="T146" s="79"/>
      <c r="AT146" s="24" t="s">
        <v>145</v>
      </c>
      <c r="AU146" s="24" t="s">
        <v>87</v>
      </c>
    </row>
    <row r="147" spans="2:65" s="13" customFormat="1">
      <c r="B147" s="231"/>
      <c r="C147" s="232"/>
      <c r="D147" s="206" t="s">
        <v>147</v>
      </c>
      <c r="E147" s="233" t="s">
        <v>34</v>
      </c>
      <c r="F147" s="234" t="s">
        <v>1213</v>
      </c>
      <c r="G147" s="232"/>
      <c r="H147" s="233" t="s">
        <v>34</v>
      </c>
      <c r="I147" s="235"/>
      <c r="J147" s="232"/>
      <c r="K147" s="232"/>
      <c r="L147" s="236"/>
      <c r="M147" s="237"/>
      <c r="N147" s="238"/>
      <c r="O147" s="238"/>
      <c r="P147" s="238"/>
      <c r="Q147" s="238"/>
      <c r="R147" s="238"/>
      <c r="S147" s="238"/>
      <c r="T147" s="239"/>
      <c r="AT147" s="240" t="s">
        <v>147</v>
      </c>
      <c r="AU147" s="240" t="s">
        <v>87</v>
      </c>
      <c r="AV147" s="13" t="s">
        <v>85</v>
      </c>
      <c r="AW147" s="13" t="s">
        <v>40</v>
      </c>
      <c r="AX147" s="13" t="s">
        <v>77</v>
      </c>
      <c r="AY147" s="240" t="s">
        <v>136</v>
      </c>
    </row>
    <row r="148" spans="2:65" s="11" customFormat="1">
      <c r="B148" s="209"/>
      <c r="C148" s="210"/>
      <c r="D148" s="206" t="s">
        <v>147</v>
      </c>
      <c r="E148" s="211" t="s">
        <v>34</v>
      </c>
      <c r="F148" s="212" t="s">
        <v>1234</v>
      </c>
      <c r="G148" s="210"/>
      <c r="H148" s="213">
        <v>10.733000000000001</v>
      </c>
      <c r="I148" s="214"/>
      <c r="J148" s="210"/>
      <c r="K148" s="210"/>
      <c r="L148" s="215"/>
      <c r="M148" s="216"/>
      <c r="N148" s="217"/>
      <c r="O148" s="217"/>
      <c r="P148" s="217"/>
      <c r="Q148" s="217"/>
      <c r="R148" s="217"/>
      <c r="S148" s="217"/>
      <c r="T148" s="218"/>
      <c r="AT148" s="219" t="s">
        <v>147</v>
      </c>
      <c r="AU148" s="219" t="s">
        <v>87</v>
      </c>
      <c r="AV148" s="11" t="s">
        <v>87</v>
      </c>
      <c r="AW148" s="11" t="s">
        <v>40</v>
      </c>
      <c r="AX148" s="11" t="s">
        <v>77</v>
      </c>
      <c r="AY148" s="219" t="s">
        <v>136</v>
      </c>
    </row>
    <row r="149" spans="2:65" s="13" customFormat="1">
      <c r="B149" s="231"/>
      <c r="C149" s="232"/>
      <c r="D149" s="206" t="s">
        <v>147</v>
      </c>
      <c r="E149" s="233" t="s">
        <v>34</v>
      </c>
      <c r="F149" s="234" t="s">
        <v>1215</v>
      </c>
      <c r="G149" s="232"/>
      <c r="H149" s="233" t="s">
        <v>34</v>
      </c>
      <c r="I149" s="235"/>
      <c r="J149" s="232"/>
      <c r="K149" s="232"/>
      <c r="L149" s="236"/>
      <c r="M149" s="237"/>
      <c r="N149" s="238"/>
      <c r="O149" s="238"/>
      <c r="P149" s="238"/>
      <c r="Q149" s="238"/>
      <c r="R149" s="238"/>
      <c r="S149" s="238"/>
      <c r="T149" s="239"/>
      <c r="AT149" s="240" t="s">
        <v>147</v>
      </c>
      <c r="AU149" s="240" t="s">
        <v>87</v>
      </c>
      <c r="AV149" s="13" t="s">
        <v>85</v>
      </c>
      <c r="AW149" s="13" t="s">
        <v>40</v>
      </c>
      <c r="AX149" s="13" t="s">
        <v>77</v>
      </c>
      <c r="AY149" s="240" t="s">
        <v>136</v>
      </c>
    </row>
    <row r="150" spans="2:65" s="11" customFormat="1">
      <c r="B150" s="209"/>
      <c r="C150" s="210"/>
      <c r="D150" s="206" t="s">
        <v>147</v>
      </c>
      <c r="E150" s="211" t="s">
        <v>34</v>
      </c>
      <c r="F150" s="212" t="s">
        <v>1235</v>
      </c>
      <c r="G150" s="210"/>
      <c r="H150" s="213">
        <v>0.26700000000000002</v>
      </c>
      <c r="I150" s="214"/>
      <c r="J150" s="210"/>
      <c r="K150" s="210"/>
      <c r="L150" s="215"/>
      <c r="M150" s="216"/>
      <c r="N150" s="217"/>
      <c r="O150" s="217"/>
      <c r="P150" s="217"/>
      <c r="Q150" s="217"/>
      <c r="R150" s="217"/>
      <c r="S150" s="217"/>
      <c r="T150" s="218"/>
      <c r="AT150" s="219" t="s">
        <v>147</v>
      </c>
      <c r="AU150" s="219" t="s">
        <v>87</v>
      </c>
      <c r="AV150" s="11" t="s">
        <v>87</v>
      </c>
      <c r="AW150" s="11" t="s">
        <v>40</v>
      </c>
      <c r="AX150" s="11" t="s">
        <v>77</v>
      </c>
      <c r="AY150" s="219" t="s">
        <v>136</v>
      </c>
    </row>
    <row r="151" spans="2:65" s="11" customFormat="1">
      <c r="B151" s="209"/>
      <c r="C151" s="210"/>
      <c r="D151" s="206" t="s">
        <v>147</v>
      </c>
      <c r="E151" s="211" t="s">
        <v>34</v>
      </c>
      <c r="F151" s="212" t="s">
        <v>1236</v>
      </c>
      <c r="G151" s="210"/>
      <c r="H151" s="213">
        <v>0.312</v>
      </c>
      <c r="I151" s="214"/>
      <c r="J151" s="210"/>
      <c r="K151" s="210"/>
      <c r="L151" s="215"/>
      <c r="M151" s="216"/>
      <c r="N151" s="217"/>
      <c r="O151" s="217"/>
      <c r="P151" s="217"/>
      <c r="Q151" s="217"/>
      <c r="R151" s="217"/>
      <c r="S151" s="217"/>
      <c r="T151" s="218"/>
      <c r="AT151" s="219" t="s">
        <v>147</v>
      </c>
      <c r="AU151" s="219" t="s">
        <v>87</v>
      </c>
      <c r="AV151" s="11" t="s">
        <v>87</v>
      </c>
      <c r="AW151" s="11" t="s">
        <v>40</v>
      </c>
      <c r="AX151" s="11" t="s">
        <v>77</v>
      </c>
      <c r="AY151" s="219" t="s">
        <v>136</v>
      </c>
    </row>
    <row r="152" spans="2:65" s="11" customFormat="1">
      <c r="B152" s="209"/>
      <c r="C152" s="210"/>
      <c r="D152" s="206" t="s">
        <v>147</v>
      </c>
      <c r="E152" s="211" t="s">
        <v>34</v>
      </c>
      <c r="F152" s="212" t="s">
        <v>1237</v>
      </c>
      <c r="G152" s="210"/>
      <c r="H152" s="213">
        <v>0.69299999999999995</v>
      </c>
      <c r="I152" s="214"/>
      <c r="J152" s="210"/>
      <c r="K152" s="210"/>
      <c r="L152" s="215"/>
      <c r="M152" s="216"/>
      <c r="N152" s="217"/>
      <c r="O152" s="217"/>
      <c r="P152" s="217"/>
      <c r="Q152" s="217"/>
      <c r="R152" s="217"/>
      <c r="S152" s="217"/>
      <c r="T152" s="218"/>
      <c r="AT152" s="219" t="s">
        <v>147</v>
      </c>
      <c r="AU152" s="219" t="s">
        <v>87</v>
      </c>
      <c r="AV152" s="11" t="s">
        <v>87</v>
      </c>
      <c r="AW152" s="11" t="s">
        <v>40</v>
      </c>
      <c r="AX152" s="11" t="s">
        <v>77</v>
      </c>
      <c r="AY152" s="219" t="s">
        <v>136</v>
      </c>
    </row>
    <row r="153" spans="2:65" s="11" customFormat="1">
      <c r="B153" s="209"/>
      <c r="C153" s="210"/>
      <c r="D153" s="206" t="s">
        <v>147</v>
      </c>
      <c r="E153" s="211" t="s">
        <v>34</v>
      </c>
      <c r="F153" s="212" t="s">
        <v>1238</v>
      </c>
      <c r="G153" s="210"/>
      <c r="H153" s="213">
        <v>0.61199999999999999</v>
      </c>
      <c r="I153" s="214"/>
      <c r="J153" s="210"/>
      <c r="K153" s="210"/>
      <c r="L153" s="215"/>
      <c r="M153" s="216"/>
      <c r="N153" s="217"/>
      <c r="O153" s="217"/>
      <c r="P153" s="217"/>
      <c r="Q153" s="217"/>
      <c r="R153" s="217"/>
      <c r="S153" s="217"/>
      <c r="T153" s="218"/>
      <c r="AT153" s="219" t="s">
        <v>147</v>
      </c>
      <c r="AU153" s="219" t="s">
        <v>87</v>
      </c>
      <c r="AV153" s="11" t="s">
        <v>87</v>
      </c>
      <c r="AW153" s="11" t="s">
        <v>40</v>
      </c>
      <c r="AX153" s="11" t="s">
        <v>77</v>
      </c>
      <c r="AY153" s="219" t="s">
        <v>136</v>
      </c>
    </row>
    <row r="154" spans="2:65" s="11" customFormat="1">
      <c r="B154" s="209"/>
      <c r="C154" s="210"/>
      <c r="D154" s="206" t="s">
        <v>147</v>
      </c>
      <c r="E154" s="211" t="s">
        <v>34</v>
      </c>
      <c r="F154" s="212" t="s">
        <v>1239</v>
      </c>
      <c r="G154" s="210"/>
      <c r="H154" s="213">
        <v>1.143</v>
      </c>
      <c r="I154" s="214"/>
      <c r="J154" s="210"/>
      <c r="K154" s="210"/>
      <c r="L154" s="215"/>
      <c r="M154" s="216"/>
      <c r="N154" s="217"/>
      <c r="O154" s="217"/>
      <c r="P154" s="217"/>
      <c r="Q154" s="217"/>
      <c r="R154" s="217"/>
      <c r="S154" s="217"/>
      <c r="T154" s="218"/>
      <c r="AT154" s="219" t="s">
        <v>147</v>
      </c>
      <c r="AU154" s="219" t="s">
        <v>87</v>
      </c>
      <c r="AV154" s="11" t="s">
        <v>87</v>
      </c>
      <c r="AW154" s="11" t="s">
        <v>40</v>
      </c>
      <c r="AX154" s="11" t="s">
        <v>77</v>
      </c>
      <c r="AY154" s="219" t="s">
        <v>136</v>
      </c>
    </row>
    <row r="155" spans="2:65" s="11" customFormat="1">
      <c r="B155" s="209"/>
      <c r="C155" s="210"/>
      <c r="D155" s="206" t="s">
        <v>147</v>
      </c>
      <c r="E155" s="211" t="s">
        <v>34</v>
      </c>
      <c r="F155" s="212" t="s">
        <v>1240</v>
      </c>
      <c r="G155" s="210"/>
      <c r="H155" s="213">
        <v>0.91200000000000003</v>
      </c>
      <c r="I155" s="214"/>
      <c r="J155" s="210"/>
      <c r="K155" s="210"/>
      <c r="L155" s="215"/>
      <c r="M155" s="216"/>
      <c r="N155" s="217"/>
      <c r="O155" s="217"/>
      <c r="P155" s="217"/>
      <c r="Q155" s="217"/>
      <c r="R155" s="217"/>
      <c r="S155" s="217"/>
      <c r="T155" s="218"/>
      <c r="AT155" s="219" t="s">
        <v>147</v>
      </c>
      <c r="AU155" s="219" t="s">
        <v>87</v>
      </c>
      <c r="AV155" s="11" t="s">
        <v>87</v>
      </c>
      <c r="AW155" s="11" t="s">
        <v>40</v>
      </c>
      <c r="AX155" s="11" t="s">
        <v>77</v>
      </c>
      <c r="AY155" s="219" t="s">
        <v>136</v>
      </c>
    </row>
    <row r="156" spans="2:65" s="11" customFormat="1">
      <c r="B156" s="209"/>
      <c r="C156" s="210"/>
      <c r="D156" s="206" t="s">
        <v>147</v>
      </c>
      <c r="E156" s="211" t="s">
        <v>34</v>
      </c>
      <c r="F156" s="212" t="s">
        <v>1241</v>
      </c>
      <c r="G156" s="210"/>
      <c r="H156" s="213">
        <v>1.3280000000000001</v>
      </c>
      <c r="I156" s="214"/>
      <c r="J156" s="210"/>
      <c r="K156" s="210"/>
      <c r="L156" s="215"/>
      <c r="M156" s="216"/>
      <c r="N156" s="217"/>
      <c r="O156" s="217"/>
      <c r="P156" s="217"/>
      <c r="Q156" s="217"/>
      <c r="R156" s="217"/>
      <c r="S156" s="217"/>
      <c r="T156" s="218"/>
      <c r="AT156" s="219" t="s">
        <v>147</v>
      </c>
      <c r="AU156" s="219" t="s">
        <v>87</v>
      </c>
      <c r="AV156" s="11" t="s">
        <v>87</v>
      </c>
      <c r="AW156" s="11" t="s">
        <v>40</v>
      </c>
      <c r="AX156" s="11" t="s">
        <v>77</v>
      </c>
      <c r="AY156" s="219" t="s">
        <v>136</v>
      </c>
    </row>
    <row r="157" spans="2:65" s="11" customFormat="1">
      <c r="B157" s="209"/>
      <c r="C157" s="210"/>
      <c r="D157" s="206" t="s">
        <v>147</v>
      </c>
      <c r="E157" s="211" t="s">
        <v>34</v>
      </c>
      <c r="F157" s="212" t="s">
        <v>1242</v>
      </c>
      <c r="G157" s="210"/>
      <c r="H157" s="213">
        <v>3.4049999999999998</v>
      </c>
      <c r="I157" s="214"/>
      <c r="J157" s="210"/>
      <c r="K157" s="210"/>
      <c r="L157" s="215"/>
      <c r="M157" s="216"/>
      <c r="N157" s="217"/>
      <c r="O157" s="217"/>
      <c r="P157" s="217"/>
      <c r="Q157" s="217"/>
      <c r="R157" s="217"/>
      <c r="S157" s="217"/>
      <c r="T157" s="218"/>
      <c r="AT157" s="219" t="s">
        <v>147</v>
      </c>
      <c r="AU157" s="219" t="s">
        <v>87</v>
      </c>
      <c r="AV157" s="11" t="s">
        <v>87</v>
      </c>
      <c r="AW157" s="11" t="s">
        <v>40</v>
      </c>
      <c r="AX157" s="11" t="s">
        <v>77</v>
      </c>
      <c r="AY157" s="219" t="s">
        <v>136</v>
      </c>
    </row>
    <row r="158" spans="2:65" s="11" customFormat="1">
      <c r="B158" s="209"/>
      <c r="C158" s="210"/>
      <c r="D158" s="206" t="s">
        <v>147</v>
      </c>
      <c r="E158" s="211" t="s">
        <v>34</v>
      </c>
      <c r="F158" s="212" t="s">
        <v>1243</v>
      </c>
      <c r="G158" s="210"/>
      <c r="H158" s="213">
        <v>1.8180000000000001</v>
      </c>
      <c r="I158" s="214"/>
      <c r="J158" s="210"/>
      <c r="K158" s="210"/>
      <c r="L158" s="215"/>
      <c r="M158" s="216"/>
      <c r="N158" s="217"/>
      <c r="O158" s="217"/>
      <c r="P158" s="217"/>
      <c r="Q158" s="217"/>
      <c r="R158" s="217"/>
      <c r="S158" s="217"/>
      <c r="T158" s="218"/>
      <c r="AT158" s="219" t="s">
        <v>147</v>
      </c>
      <c r="AU158" s="219" t="s">
        <v>87</v>
      </c>
      <c r="AV158" s="11" t="s">
        <v>87</v>
      </c>
      <c r="AW158" s="11" t="s">
        <v>40</v>
      </c>
      <c r="AX158" s="11" t="s">
        <v>77</v>
      </c>
      <c r="AY158" s="219" t="s">
        <v>136</v>
      </c>
    </row>
    <row r="159" spans="2:65" s="11" customFormat="1">
      <c r="B159" s="209"/>
      <c r="C159" s="210"/>
      <c r="D159" s="206" t="s">
        <v>147</v>
      </c>
      <c r="E159" s="211" t="s">
        <v>34</v>
      </c>
      <c r="F159" s="212" t="s">
        <v>1244</v>
      </c>
      <c r="G159" s="210"/>
      <c r="H159" s="213">
        <v>1.593</v>
      </c>
      <c r="I159" s="214"/>
      <c r="J159" s="210"/>
      <c r="K159" s="210"/>
      <c r="L159" s="215"/>
      <c r="M159" s="216"/>
      <c r="N159" s="217"/>
      <c r="O159" s="217"/>
      <c r="P159" s="217"/>
      <c r="Q159" s="217"/>
      <c r="R159" s="217"/>
      <c r="S159" s="217"/>
      <c r="T159" s="218"/>
      <c r="AT159" s="219" t="s">
        <v>147</v>
      </c>
      <c r="AU159" s="219" t="s">
        <v>87</v>
      </c>
      <c r="AV159" s="11" t="s">
        <v>87</v>
      </c>
      <c r="AW159" s="11" t="s">
        <v>40</v>
      </c>
      <c r="AX159" s="11" t="s">
        <v>77</v>
      </c>
      <c r="AY159" s="219" t="s">
        <v>136</v>
      </c>
    </row>
    <row r="160" spans="2:65" s="11" customFormat="1">
      <c r="B160" s="209"/>
      <c r="C160" s="210"/>
      <c r="D160" s="206" t="s">
        <v>147</v>
      </c>
      <c r="E160" s="211" t="s">
        <v>34</v>
      </c>
      <c r="F160" s="212" t="s">
        <v>1245</v>
      </c>
      <c r="G160" s="210"/>
      <c r="H160" s="213">
        <v>1.3680000000000001</v>
      </c>
      <c r="I160" s="214"/>
      <c r="J160" s="210"/>
      <c r="K160" s="210"/>
      <c r="L160" s="215"/>
      <c r="M160" s="216"/>
      <c r="N160" s="217"/>
      <c r="O160" s="217"/>
      <c r="P160" s="217"/>
      <c r="Q160" s="217"/>
      <c r="R160" s="217"/>
      <c r="S160" s="217"/>
      <c r="T160" s="218"/>
      <c r="AT160" s="219" t="s">
        <v>147</v>
      </c>
      <c r="AU160" s="219" t="s">
        <v>87</v>
      </c>
      <c r="AV160" s="11" t="s">
        <v>87</v>
      </c>
      <c r="AW160" s="11" t="s">
        <v>40</v>
      </c>
      <c r="AX160" s="11" t="s">
        <v>77</v>
      </c>
      <c r="AY160" s="219" t="s">
        <v>136</v>
      </c>
    </row>
    <row r="161" spans="2:65" s="11" customFormat="1">
      <c r="B161" s="209"/>
      <c r="C161" s="210"/>
      <c r="D161" s="206" t="s">
        <v>147</v>
      </c>
      <c r="E161" s="211" t="s">
        <v>34</v>
      </c>
      <c r="F161" s="212" t="s">
        <v>1246</v>
      </c>
      <c r="G161" s="210"/>
      <c r="H161" s="213">
        <v>0.76200000000000001</v>
      </c>
      <c r="I161" s="214"/>
      <c r="J161" s="210"/>
      <c r="K161" s="210"/>
      <c r="L161" s="215"/>
      <c r="M161" s="216"/>
      <c r="N161" s="217"/>
      <c r="O161" s="217"/>
      <c r="P161" s="217"/>
      <c r="Q161" s="217"/>
      <c r="R161" s="217"/>
      <c r="S161" s="217"/>
      <c r="T161" s="218"/>
      <c r="AT161" s="219" t="s">
        <v>147</v>
      </c>
      <c r="AU161" s="219" t="s">
        <v>87</v>
      </c>
      <c r="AV161" s="11" t="s">
        <v>87</v>
      </c>
      <c r="AW161" s="11" t="s">
        <v>40</v>
      </c>
      <c r="AX161" s="11" t="s">
        <v>77</v>
      </c>
      <c r="AY161" s="219" t="s">
        <v>136</v>
      </c>
    </row>
    <row r="162" spans="2:65" s="12" customFormat="1">
      <c r="B162" s="220"/>
      <c r="C162" s="221"/>
      <c r="D162" s="206" t="s">
        <v>147</v>
      </c>
      <c r="E162" s="222" t="s">
        <v>34</v>
      </c>
      <c r="F162" s="223" t="s">
        <v>149</v>
      </c>
      <c r="G162" s="221"/>
      <c r="H162" s="224">
        <v>24.946000000000002</v>
      </c>
      <c r="I162" s="225"/>
      <c r="J162" s="221"/>
      <c r="K162" s="221"/>
      <c r="L162" s="226"/>
      <c r="M162" s="227"/>
      <c r="N162" s="228"/>
      <c r="O162" s="228"/>
      <c r="P162" s="228"/>
      <c r="Q162" s="228"/>
      <c r="R162" s="228"/>
      <c r="S162" s="228"/>
      <c r="T162" s="229"/>
      <c r="AT162" s="230" t="s">
        <v>147</v>
      </c>
      <c r="AU162" s="230" t="s">
        <v>87</v>
      </c>
      <c r="AV162" s="12" t="s">
        <v>143</v>
      </c>
      <c r="AW162" s="12" t="s">
        <v>40</v>
      </c>
      <c r="AX162" s="12" t="s">
        <v>85</v>
      </c>
      <c r="AY162" s="230" t="s">
        <v>136</v>
      </c>
    </row>
    <row r="163" spans="2:65" s="1" customFormat="1" ht="25.5" customHeight="1">
      <c r="B163" s="42"/>
      <c r="C163" s="194" t="s">
        <v>200</v>
      </c>
      <c r="D163" s="194" t="s">
        <v>138</v>
      </c>
      <c r="E163" s="195" t="s">
        <v>1247</v>
      </c>
      <c r="F163" s="196" t="s">
        <v>1248</v>
      </c>
      <c r="G163" s="197" t="s">
        <v>203</v>
      </c>
      <c r="H163" s="198">
        <v>24.946000000000002</v>
      </c>
      <c r="I163" s="199">
        <v>11</v>
      </c>
      <c r="J163" s="200">
        <f>ROUND(I163*H163,2)</f>
        <v>274.41000000000003</v>
      </c>
      <c r="K163" s="196" t="s">
        <v>142</v>
      </c>
      <c r="L163" s="62"/>
      <c r="M163" s="201" t="s">
        <v>34</v>
      </c>
      <c r="N163" s="202" t="s">
        <v>48</v>
      </c>
      <c r="O163" s="43"/>
      <c r="P163" s="203">
        <f>O163*H163</f>
        <v>0</v>
      </c>
      <c r="Q163" s="203">
        <v>0</v>
      </c>
      <c r="R163" s="203">
        <f>Q163*H163</f>
        <v>0</v>
      </c>
      <c r="S163" s="203">
        <v>0</v>
      </c>
      <c r="T163" s="204">
        <f>S163*H163</f>
        <v>0</v>
      </c>
      <c r="AR163" s="24" t="s">
        <v>143</v>
      </c>
      <c r="AT163" s="24" t="s">
        <v>138</v>
      </c>
      <c r="AU163" s="24" t="s">
        <v>87</v>
      </c>
      <c r="AY163" s="24" t="s">
        <v>136</v>
      </c>
      <c r="BE163" s="205">
        <f>IF(N163="základní",J163,0)</f>
        <v>274.41000000000003</v>
      </c>
      <c r="BF163" s="205">
        <f>IF(N163="snížená",J163,0)</f>
        <v>0</v>
      </c>
      <c r="BG163" s="205">
        <f>IF(N163="zákl. přenesená",J163,0)</f>
        <v>0</v>
      </c>
      <c r="BH163" s="205">
        <f>IF(N163="sníž. přenesená",J163,0)</f>
        <v>0</v>
      </c>
      <c r="BI163" s="205">
        <f>IF(N163="nulová",J163,0)</f>
        <v>0</v>
      </c>
      <c r="BJ163" s="24" t="s">
        <v>85</v>
      </c>
      <c r="BK163" s="205">
        <f>ROUND(I163*H163,2)</f>
        <v>274.41000000000003</v>
      </c>
      <c r="BL163" s="24" t="s">
        <v>143</v>
      </c>
      <c r="BM163" s="24" t="s">
        <v>1249</v>
      </c>
    </row>
    <row r="164" spans="2:65" s="1" customFormat="1" ht="25.5" customHeight="1">
      <c r="B164" s="42"/>
      <c r="C164" s="194" t="s">
        <v>208</v>
      </c>
      <c r="D164" s="194" t="s">
        <v>138</v>
      </c>
      <c r="E164" s="195" t="s">
        <v>1250</v>
      </c>
      <c r="F164" s="196" t="s">
        <v>1251</v>
      </c>
      <c r="G164" s="197" t="s">
        <v>141</v>
      </c>
      <c r="H164" s="198">
        <v>83.153999999999996</v>
      </c>
      <c r="I164" s="199">
        <v>206</v>
      </c>
      <c r="J164" s="200">
        <f>ROUND(I164*H164,2)</f>
        <v>17129.72</v>
      </c>
      <c r="K164" s="196" t="s">
        <v>142</v>
      </c>
      <c r="L164" s="62"/>
      <c r="M164" s="201" t="s">
        <v>34</v>
      </c>
      <c r="N164" s="202" t="s">
        <v>48</v>
      </c>
      <c r="O164" s="43"/>
      <c r="P164" s="203">
        <f>O164*H164</f>
        <v>0</v>
      </c>
      <c r="Q164" s="203">
        <v>4.0499999999999998E-3</v>
      </c>
      <c r="R164" s="203">
        <f>Q164*H164</f>
        <v>0.33677369999999995</v>
      </c>
      <c r="S164" s="203">
        <v>0</v>
      </c>
      <c r="T164" s="204">
        <f>S164*H164</f>
        <v>0</v>
      </c>
      <c r="AR164" s="24" t="s">
        <v>143</v>
      </c>
      <c r="AT164" s="24" t="s">
        <v>138</v>
      </c>
      <c r="AU164" s="24" t="s">
        <v>87</v>
      </c>
      <c r="AY164" s="24" t="s">
        <v>136</v>
      </c>
      <c r="BE164" s="205">
        <f>IF(N164="základní",J164,0)</f>
        <v>17129.72</v>
      </c>
      <c r="BF164" s="205">
        <f>IF(N164="snížená",J164,0)</f>
        <v>0</v>
      </c>
      <c r="BG164" s="205">
        <f>IF(N164="zákl. přenesená",J164,0)</f>
        <v>0</v>
      </c>
      <c r="BH164" s="205">
        <f>IF(N164="sníž. přenesená",J164,0)</f>
        <v>0</v>
      </c>
      <c r="BI164" s="205">
        <f>IF(N164="nulová",J164,0)</f>
        <v>0</v>
      </c>
      <c r="BJ164" s="24" t="s">
        <v>85</v>
      </c>
      <c r="BK164" s="205">
        <f>ROUND(I164*H164,2)</f>
        <v>17129.72</v>
      </c>
      <c r="BL164" s="24" t="s">
        <v>143</v>
      </c>
      <c r="BM164" s="24" t="s">
        <v>1252</v>
      </c>
    </row>
    <row r="165" spans="2:65" s="1" customFormat="1" ht="40.5">
      <c r="B165" s="42"/>
      <c r="C165" s="64"/>
      <c r="D165" s="206" t="s">
        <v>145</v>
      </c>
      <c r="E165" s="64"/>
      <c r="F165" s="207" t="s">
        <v>1206</v>
      </c>
      <c r="G165" s="64"/>
      <c r="H165" s="64"/>
      <c r="I165" s="165"/>
      <c r="J165" s="64"/>
      <c r="K165" s="64"/>
      <c r="L165" s="62"/>
      <c r="M165" s="208"/>
      <c r="N165" s="43"/>
      <c r="O165" s="43"/>
      <c r="P165" s="43"/>
      <c r="Q165" s="43"/>
      <c r="R165" s="43"/>
      <c r="S165" s="43"/>
      <c r="T165" s="79"/>
      <c r="AT165" s="24" t="s">
        <v>145</v>
      </c>
      <c r="AU165" s="24" t="s">
        <v>87</v>
      </c>
    </row>
    <row r="166" spans="2:65" s="1" customFormat="1" ht="25.5" customHeight="1">
      <c r="B166" s="42"/>
      <c r="C166" s="194" t="s">
        <v>214</v>
      </c>
      <c r="D166" s="194" t="s">
        <v>138</v>
      </c>
      <c r="E166" s="195" t="s">
        <v>1253</v>
      </c>
      <c r="F166" s="196" t="s">
        <v>1254</v>
      </c>
      <c r="G166" s="197" t="s">
        <v>141</v>
      </c>
      <c r="H166" s="198">
        <v>83.153999999999996</v>
      </c>
      <c r="I166" s="199">
        <v>46</v>
      </c>
      <c r="J166" s="200">
        <f>ROUND(I166*H166,2)</f>
        <v>3825.08</v>
      </c>
      <c r="K166" s="196" t="s">
        <v>142</v>
      </c>
      <c r="L166" s="62"/>
      <c r="M166" s="201" t="s">
        <v>34</v>
      </c>
      <c r="N166" s="202" t="s">
        <v>48</v>
      </c>
      <c r="O166" s="43"/>
      <c r="P166" s="203">
        <f>O166*H166</f>
        <v>0</v>
      </c>
      <c r="Q166" s="203">
        <v>0</v>
      </c>
      <c r="R166" s="203">
        <f>Q166*H166</f>
        <v>0</v>
      </c>
      <c r="S166" s="203">
        <v>0</v>
      </c>
      <c r="T166" s="204">
        <f>S166*H166</f>
        <v>0</v>
      </c>
      <c r="AR166" s="24" t="s">
        <v>143</v>
      </c>
      <c r="AT166" s="24" t="s">
        <v>138</v>
      </c>
      <c r="AU166" s="24" t="s">
        <v>87</v>
      </c>
      <c r="AY166" s="24" t="s">
        <v>136</v>
      </c>
      <c r="BE166" s="205">
        <f>IF(N166="základní",J166,0)</f>
        <v>3825.08</v>
      </c>
      <c r="BF166" s="205">
        <f>IF(N166="snížená",J166,0)</f>
        <v>0</v>
      </c>
      <c r="BG166" s="205">
        <f>IF(N166="zákl. přenesená",J166,0)</f>
        <v>0</v>
      </c>
      <c r="BH166" s="205">
        <f>IF(N166="sníž. přenesená",J166,0)</f>
        <v>0</v>
      </c>
      <c r="BI166" s="205">
        <f>IF(N166="nulová",J166,0)</f>
        <v>0</v>
      </c>
      <c r="BJ166" s="24" t="s">
        <v>85</v>
      </c>
      <c r="BK166" s="205">
        <f>ROUND(I166*H166,2)</f>
        <v>3825.08</v>
      </c>
      <c r="BL166" s="24" t="s">
        <v>143</v>
      </c>
      <c r="BM166" s="24" t="s">
        <v>1255</v>
      </c>
    </row>
    <row r="167" spans="2:65" s="1" customFormat="1" ht="38.25" customHeight="1">
      <c r="B167" s="42"/>
      <c r="C167" s="194" t="s">
        <v>219</v>
      </c>
      <c r="D167" s="194" t="s">
        <v>138</v>
      </c>
      <c r="E167" s="195" t="s">
        <v>502</v>
      </c>
      <c r="F167" s="196" t="s">
        <v>503</v>
      </c>
      <c r="G167" s="197" t="s">
        <v>203</v>
      </c>
      <c r="H167" s="198">
        <v>212.74</v>
      </c>
      <c r="I167" s="199">
        <v>75.27</v>
      </c>
      <c r="J167" s="200">
        <f>ROUND(I167*H167,2)</f>
        <v>16012.94</v>
      </c>
      <c r="K167" s="196" t="s">
        <v>142</v>
      </c>
      <c r="L167" s="62"/>
      <c r="M167" s="201" t="s">
        <v>34</v>
      </c>
      <c r="N167" s="202" t="s">
        <v>48</v>
      </c>
      <c r="O167" s="43"/>
      <c r="P167" s="203">
        <f>O167*H167</f>
        <v>0</v>
      </c>
      <c r="Q167" s="203">
        <v>0</v>
      </c>
      <c r="R167" s="203">
        <f>Q167*H167</f>
        <v>0</v>
      </c>
      <c r="S167" s="203">
        <v>0</v>
      </c>
      <c r="T167" s="204">
        <f>S167*H167</f>
        <v>0</v>
      </c>
      <c r="AR167" s="24" t="s">
        <v>143</v>
      </c>
      <c r="AT167" s="24" t="s">
        <v>138</v>
      </c>
      <c r="AU167" s="24" t="s">
        <v>87</v>
      </c>
      <c r="AY167" s="24" t="s">
        <v>136</v>
      </c>
      <c r="BE167" s="205">
        <f>IF(N167="základní",J167,0)</f>
        <v>16012.94</v>
      </c>
      <c r="BF167" s="205">
        <f>IF(N167="snížená",J167,0)</f>
        <v>0</v>
      </c>
      <c r="BG167" s="205">
        <f>IF(N167="zákl. přenesená",J167,0)</f>
        <v>0</v>
      </c>
      <c r="BH167" s="205">
        <f>IF(N167="sníž. přenesená",J167,0)</f>
        <v>0</v>
      </c>
      <c r="BI167" s="205">
        <f>IF(N167="nulová",J167,0)</f>
        <v>0</v>
      </c>
      <c r="BJ167" s="24" t="s">
        <v>85</v>
      </c>
      <c r="BK167" s="205">
        <f>ROUND(I167*H167,2)</f>
        <v>16012.94</v>
      </c>
      <c r="BL167" s="24" t="s">
        <v>143</v>
      </c>
      <c r="BM167" s="24" t="s">
        <v>1256</v>
      </c>
    </row>
    <row r="168" spans="2:65" s="1" customFormat="1" ht="94.5">
      <c r="B168" s="42"/>
      <c r="C168" s="64"/>
      <c r="D168" s="206" t="s">
        <v>145</v>
      </c>
      <c r="E168" s="64"/>
      <c r="F168" s="207" t="s">
        <v>505</v>
      </c>
      <c r="G168" s="64"/>
      <c r="H168" s="64"/>
      <c r="I168" s="165"/>
      <c r="J168" s="64"/>
      <c r="K168" s="64"/>
      <c r="L168" s="62"/>
      <c r="M168" s="208"/>
      <c r="N168" s="43"/>
      <c r="O168" s="43"/>
      <c r="P168" s="43"/>
      <c r="Q168" s="43"/>
      <c r="R168" s="43"/>
      <c r="S168" s="43"/>
      <c r="T168" s="79"/>
      <c r="AT168" s="24" t="s">
        <v>145</v>
      </c>
      <c r="AU168" s="24" t="s">
        <v>87</v>
      </c>
    </row>
    <row r="169" spans="2:65" s="11" customFormat="1">
      <c r="B169" s="209"/>
      <c r="C169" s="210"/>
      <c r="D169" s="206" t="s">
        <v>147</v>
      </c>
      <c r="E169" s="211" t="s">
        <v>34</v>
      </c>
      <c r="F169" s="212" t="s">
        <v>1177</v>
      </c>
      <c r="G169" s="210"/>
      <c r="H169" s="213">
        <v>108.688</v>
      </c>
      <c r="I169" s="214"/>
      <c r="J169" s="210"/>
      <c r="K169" s="210"/>
      <c r="L169" s="215"/>
      <c r="M169" s="216"/>
      <c r="N169" s="217"/>
      <c r="O169" s="217"/>
      <c r="P169" s="217"/>
      <c r="Q169" s="217"/>
      <c r="R169" s="217"/>
      <c r="S169" s="217"/>
      <c r="T169" s="218"/>
      <c r="AT169" s="219" t="s">
        <v>147</v>
      </c>
      <c r="AU169" s="219" t="s">
        <v>87</v>
      </c>
      <c r="AV169" s="11" t="s">
        <v>87</v>
      </c>
      <c r="AW169" s="11" t="s">
        <v>40</v>
      </c>
      <c r="AX169" s="11" t="s">
        <v>77</v>
      </c>
      <c r="AY169" s="219" t="s">
        <v>136</v>
      </c>
    </row>
    <row r="170" spans="2:65" s="13" customFormat="1">
      <c r="B170" s="231"/>
      <c r="C170" s="232"/>
      <c r="D170" s="206" t="s">
        <v>147</v>
      </c>
      <c r="E170" s="233" t="s">
        <v>34</v>
      </c>
      <c r="F170" s="234" t="s">
        <v>1178</v>
      </c>
      <c r="G170" s="232"/>
      <c r="H170" s="233" t="s">
        <v>34</v>
      </c>
      <c r="I170" s="235"/>
      <c r="J170" s="232"/>
      <c r="K170" s="232"/>
      <c r="L170" s="236"/>
      <c r="M170" s="237"/>
      <c r="N170" s="238"/>
      <c r="O170" s="238"/>
      <c r="P170" s="238"/>
      <c r="Q170" s="238"/>
      <c r="R170" s="238"/>
      <c r="S170" s="238"/>
      <c r="T170" s="239"/>
      <c r="AT170" s="240" t="s">
        <v>147</v>
      </c>
      <c r="AU170" s="240" t="s">
        <v>87</v>
      </c>
      <c r="AV170" s="13" t="s">
        <v>85</v>
      </c>
      <c r="AW170" s="13" t="s">
        <v>40</v>
      </c>
      <c r="AX170" s="13" t="s">
        <v>77</v>
      </c>
      <c r="AY170" s="240" t="s">
        <v>136</v>
      </c>
    </row>
    <row r="171" spans="2:65" s="11" customFormat="1">
      <c r="B171" s="209"/>
      <c r="C171" s="210"/>
      <c r="D171" s="206" t="s">
        <v>147</v>
      </c>
      <c r="E171" s="211" t="s">
        <v>34</v>
      </c>
      <c r="F171" s="212" t="s">
        <v>1179</v>
      </c>
      <c r="G171" s="210"/>
      <c r="H171" s="213">
        <v>0.63600000000000001</v>
      </c>
      <c r="I171" s="214"/>
      <c r="J171" s="210"/>
      <c r="K171" s="210"/>
      <c r="L171" s="215"/>
      <c r="M171" s="216"/>
      <c r="N171" s="217"/>
      <c r="O171" s="217"/>
      <c r="P171" s="217"/>
      <c r="Q171" s="217"/>
      <c r="R171" s="217"/>
      <c r="S171" s="217"/>
      <c r="T171" s="218"/>
      <c r="AT171" s="219" t="s">
        <v>147</v>
      </c>
      <c r="AU171" s="219" t="s">
        <v>87</v>
      </c>
      <c r="AV171" s="11" t="s">
        <v>87</v>
      </c>
      <c r="AW171" s="11" t="s">
        <v>40</v>
      </c>
      <c r="AX171" s="11" t="s">
        <v>77</v>
      </c>
      <c r="AY171" s="219" t="s">
        <v>136</v>
      </c>
    </row>
    <row r="172" spans="2:65" s="11" customFormat="1">
      <c r="B172" s="209"/>
      <c r="C172" s="210"/>
      <c r="D172" s="206" t="s">
        <v>147</v>
      </c>
      <c r="E172" s="211" t="s">
        <v>34</v>
      </c>
      <c r="F172" s="212" t="s">
        <v>1180</v>
      </c>
      <c r="G172" s="210"/>
      <c r="H172" s="213">
        <v>4.7679999999999998</v>
      </c>
      <c r="I172" s="214"/>
      <c r="J172" s="210"/>
      <c r="K172" s="210"/>
      <c r="L172" s="215"/>
      <c r="M172" s="216"/>
      <c r="N172" s="217"/>
      <c r="O172" s="217"/>
      <c r="P172" s="217"/>
      <c r="Q172" s="217"/>
      <c r="R172" s="217"/>
      <c r="S172" s="217"/>
      <c r="T172" s="218"/>
      <c r="AT172" s="219" t="s">
        <v>147</v>
      </c>
      <c r="AU172" s="219" t="s">
        <v>87</v>
      </c>
      <c r="AV172" s="11" t="s">
        <v>87</v>
      </c>
      <c r="AW172" s="11" t="s">
        <v>40</v>
      </c>
      <c r="AX172" s="11" t="s">
        <v>77</v>
      </c>
      <c r="AY172" s="219" t="s">
        <v>136</v>
      </c>
    </row>
    <row r="173" spans="2:65" s="11" customFormat="1">
      <c r="B173" s="209"/>
      <c r="C173" s="210"/>
      <c r="D173" s="206" t="s">
        <v>147</v>
      </c>
      <c r="E173" s="211" t="s">
        <v>34</v>
      </c>
      <c r="F173" s="212" t="s">
        <v>1183</v>
      </c>
      <c r="G173" s="210"/>
      <c r="H173" s="213">
        <v>8.67</v>
      </c>
      <c r="I173" s="214"/>
      <c r="J173" s="210"/>
      <c r="K173" s="210"/>
      <c r="L173" s="215"/>
      <c r="M173" s="216"/>
      <c r="N173" s="217"/>
      <c r="O173" s="217"/>
      <c r="P173" s="217"/>
      <c r="Q173" s="217"/>
      <c r="R173" s="217"/>
      <c r="S173" s="217"/>
      <c r="T173" s="218"/>
      <c r="AT173" s="219" t="s">
        <v>147</v>
      </c>
      <c r="AU173" s="219" t="s">
        <v>87</v>
      </c>
      <c r="AV173" s="11" t="s">
        <v>87</v>
      </c>
      <c r="AW173" s="11" t="s">
        <v>40</v>
      </c>
      <c r="AX173" s="11" t="s">
        <v>77</v>
      </c>
      <c r="AY173" s="219" t="s">
        <v>136</v>
      </c>
    </row>
    <row r="174" spans="2:65" s="11" customFormat="1">
      <c r="B174" s="209"/>
      <c r="C174" s="210"/>
      <c r="D174" s="206" t="s">
        <v>147</v>
      </c>
      <c r="E174" s="211" t="s">
        <v>34</v>
      </c>
      <c r="F174" s="212" t="s">
        <v>1184</v>
      </c>
      <c r="G174" s="210"/>
      <c r="H174" s="213">
        <v>8.8810000000000002</v>
      </c>
      <c r="I174" s="214"/>
      <c r="J174" s="210"/>
      <c r="K174" s="210"/>
      <c r="L174" s="215"/>
      <c r="M174" s="216"/>
      <c r="N174" s="217"/>
      <c r="O174" s="217"/>
      <c r="P174" s="217"/>
      <c r="Q174" s="217"/>
      <c r="R174" s="217"/>
      <c r="S174" s="217"/>
      <c r="T174" s="218"/>
      <c r="AT174" s="219" t="s">
        <v>147</v>
      </c>
      <c r="AU174" s="219" t="s">
        <v>87</v>
      </c>
      <c r="AV174" s="11" t="s">
        <v>87</v>
      </c>
      <c r="AW174" s="11" t="s">
        <v>40</v>
      </c>
      <c r="AX174" s="11" t="s">
        <v>77</v>
      </c>
      <c r="AY174" s="219" t="s">
        <v>136</v>
      </c>
    </row>
    <row r="175" spans="2:65" s="11" customFormat="1">
      <c r="B175" s="209"/>
      <c r="C175" s="210"/>
      <c r="D175" s="206" t="s">
        <v>147</v>
      </c>
      <c r="E175" s="211" t="s">
        <v>34</v>
      </c>
      <c r="F175" s="212" t="s">
        <v>1185</v>
      </c>
      <c r="G175" s="210"/>
      <c r="H175" s="213">
        <v>8.6850000000000005</v>
      </c>
      <c r="I175" s="214"/>
      <c r="J175" s="210"/>
      <c r="K175" s="210"/>
      <c r="L175" s="215"/>
      <c r="M175" s="216"/>
      <c r="N175" s="217"/>
      <c r="O175" s="217"/>
      <c r="P175" s="217"/>
      <c r="Q175" s="217"/>
      <c r="R175" s="217"/>
      <c r="S175" s="217"/>
      <c r="T175" s="218"/>
      <c r="AT175" s="219" t="s">
        <v>147</v>
      </c>
      <c r="AU175" s="219" t="s">
        <v>87</v>
      </c>
      <c r="AV175" s="11" t="s">
        <v>87</v>
      </c>
      <c r="AW175" s="11" t="s">
        <v>40</v>
      </c>
      <c r="AX175" s="11" t="s">
        <v>77</v>
      </c>
      <c r="AY175" s="219" t="s">
        <v>136</v>
      </c>
    </row>
    <row r="176" spans="2:65" s="11" customFormat="1">
      <c r="B176" s="209"/>
      <c r="C176" s="210"/>
      <c r="D176" s="206" t="s">
        <v>147</v>
      </c>
      <c r="E176" s="211" t="s">
        <v>34</v>
      </c>
      <c r="F176" s="212" t="s">
        <v>1186</v>
      </c>
      <c r="G176" s="210"/>
      <c r="H176" s="213">
        <v>9.8000000000000007</v>
      </c>
      <c r="I176" s="214"/>
      <c r="J176" s="210"/>
      <c r="K176" s="210"/>
      <c r="L176" s="215"/>
      <c r="M176" s="216"/>
      <c r="N176" s="217"/>
      <c r="O176" s="217"/>
      <c r="P176" s="217"/>
      <c r="Q176" s="217"/>
      <c r="R176" s="217"/>
      <c r="S176" s="217"/>
      <c r="T176" s="218"/>
      <c r="AT176" s="219" t="s">
        <v>147</v>
      </c>
      <c r="AU176" s="219" t="s">
        <v>87</v>
      </c>
      <c r="AV176" s="11" t="s">
        <v>87</v>
      </c>
      <c r="AW176" s="11" t="s">
        <v>40</v>
      </c>
      <c r="AX176" s="11" t="s">
        <v>77</v>
      </c>
      <c r="AY176" s="219" t="s">
        <v>136</v>
      </c>
    </row>
    <row r="177" spans="2:65" s="11" customFormat="1">
      <c r="B177" s="209"/>
      <c r="C177" s="210"/>
      <c r="D177" s="206" t="s">
        <v>147</v>
      </c>
      <c r="E177" s="211" t="s">
        <v>34</v>
      </c>
      <c r="F177" s="212" t="s">
        <v>1187</v>
      </c>
      <c r="G177" s="210"/>
      <c r="H177" s="213">
        <v>16.713000000000001</v>
      </c>
      <c r="I177" s="214"/>
      <c r="J177" s="210"/>
      <c r="K177" s="210"/>
      <c r="L177" s="215"/>
      <c r="M177" s="216"/>
      <c r="N177" s="217"/>
      <c r="O177" s="217"/>
      <c r="P177" s="217"/>
      <c r="Q177" s="217"/>
      <c r="R177" s="217"/>
      <c r="S177" s="217"/>
      <c r="T177" s="218"/>
      <c r="AT177" s="219" t="s">
        <v>147</v>
      </c>
      <c r="AU177" s="219" t="s">
        <v>87</v>
      </c>
      <c r="AV177" s="11" t="s">
        <v>87</v>
      </c>
      <c r="AW177" s="11" t="s">
        <v>40</v>
      </c>
      <c r="AX177" s="11" t="s">
        <v>77</v>
      </c>
      <c r="AY177" s="219" t="s">
        <v>136</v>
      </c>
    </row>
    <row r="178" spans="2:65" s="13" customFormat="1">
      <c r="B178" s="231"/>
      <c r="C178" s="232"/>
      <c r="D178" s="206" t="s">
        <v>147</v>
      </c>
      <c r="E178" s="233" t="s">
        <v>34</v>
      </c>
      <c r="F178" s="234" t="s">
        <v>1188</v>
      </c>
      <c r="G178" s="232"/>
      <c r="H178" s="233" t="s">
        <v>34</v>
      </c>
      <c r="I178" s="235"/>
      <c r="J178" s="232"/>
      <c r="K178" s="232"/>
      <c r="L178" s="236"/>
      <c r="M178" s="237"/>
      <c r="N178" s="238"/>
      <c r="O178" s="238"/>
      <c r="P178" s="238"/>
      <c r="Q178" s="238"/>
      <c r="R178" s="238"/>
      <c r="S178" s="238"/>
      <c r="T178" s="239"/>
      <c r="AT178" s="240" t="s">
        <v>147</v>
      </c>
      <c r="AU178" s="240" t="s">
        <v>87</v>
      </c>
      <c r="AV178" s="13" t="s">
        <v>85</v>
      </c>
      <c r="AW178" s="13" t="s">
        <v>40</v>
      </c>
      <c r="AX178" s="13" t="s">
        <v>77</v>
      </c>
      <c r="AY178" s="240" t="s">
        <v>136</v>
      </c>
    </row>
    <row r="179" spans="2:65" s="11" customFormat="1">
      <c r="B179" s="209"/>
      <c r="C179" s="210"/>
      <c r="D179" s="206" t="s">
        <v>147</v>
      </c>
      <c r="E179" s="211" t="s">
        <v>34</v>
      </c>
      <c r="F179" s="212" t="s">
        <v>1189</v>
      </c>
      <c r="G179" s="210"/>
      <c r="H179" s="213">
        <v>14.1</v>
      </c>
      <c r="I179" s="214"/>
      <c r="J179" s="210"/>
      <c r="K179" s="210"/>
      <c r="L179" s="215"/>
      <c r="M179" s="216"/>
      <c r="N179" s="217"/>
      <c r="O179" s="217"/>
      <c r="P179" s="217"/>
      <c r="Q179" s="217"/>
      <c r="R179" s="217"/>
      <c r="S179" s="217"/>
      <c r="T179" s="218"/>
      <c r="AT179" s="219" t="s">
        <v>147</v>
      </c>
      <c r="AU179" s="219" t="s">
        <v>87</v>
      </c>
      <c r="AV179" s="11" t="s">
        <v>87</v>
      </c>
      <c r="AW179" s="11" t="s">
        <v>40</v>
      </c>
      <c r="AX179" s="11" t="s">
        <v>77</v>
      </c>
      <c r="AY179" s="219" t="s">
        <v>136</v>
      </c>
    </row>
    <row r="180" spans="2:65" s="11" customFormat="1">
      <c r="B180" s="209"/>
      <c r="C180" s="210"/>
      <c r="D180" s="206" t="s">
        <v>147</v>
      </c>
      <c r="E180" s="211" t="s">
        <v>34</v>
      </c>
      <c r="F180" s="212" t="s">
        <v>1190</v>
      </c>
      <c r="G180" s="210"/>
      <c r="H180" s="213">
        <v>12.54</v>
      </c>
      <c r="I180" s="214"/>
      <c r="J180" s="210"/>
      <c r="K180" s="210"/>
      <c r="L180" s="215"/>
      <c r="M180" s="216"/>
      <c r="N180" s="217"/>
      <c r="O180" s="217"/>
      <c r="P180" s="217"/>
      <c r="Q180" s="217"/>
      <c r="R180" s="217"/>
      <c r="S180" s="217"/>
      <c r="T180" s="218"/>
      <c r="AT180" s="219" t="s">
        <v>147</v>
      </c>
      <c r="AU180" s="219" t="s">
        <v>87</v>
      </c>
      <c r="AV180" s="11" t="s">
        <v>87</v>
      </c>
      <c r="AW180" s="11" t="s">
        <v>40</v>
      </c>
      <c r="AX180" s="11" t="s">
        <v>77</v>
      </c>
      <c r="AY180" s="219" t="s">
        <v>136</v>
      </c>
    </row>
    <row r="181" spans="2:65" s="11" customFormat="1">
      <c r="B181" s="209"/>
      <c r="C181" s="210"/>
      <c r="D181" s="206" t="s">
        <v>147</v>
      </c>
      <c r="E181" s="211" t="s">
        <v>34</v>
      </c>
      <c r="F181" s="212" t="s">
        <v>1191</v>
      </c>
      <c r="G181" s="210"/>
      <c r="H181" s="213">
        <v>13.068</v>
      </c>
      <c r="I181" s="214"/>
      <c r="J181" s="210"/>
      <c r="K181" s="210"/>
      <c r="L181" s="215"/>
      <c r="M181" s="216"/>
      <c r="N181" s="217"/>
      <c r="O181" s="217"/>
      <c r="P181" s="217"/>
      <c r="Q181" s="217"/>
      <c r="R181" s="217"/>
      <c r="S181" s="217"/>
      <c r="T181" s="218"/>
      <c r="AT181" s="219" t="s">
        <v>147</v>
      </c>
      <c r="AU181" s="219" t="s">
        <v>87</v>
      </c>
      <c r="AV181" s="11" t="s">
        <v>87</v>
      </c>
      <c r="AW181" s="11" t="s">
        <v>40</v>
      </c>
      <c r="AX181" s="11" t="s">
        <v>77</v>
      </c>
      <c r="AY181" s="219" t="s">
        <v>136</v>
      </c>
    </row>
    <row r="182" spans="2:65" s="11" customFormat="1">
      <c r="B182" s="209"/>
      <c r="C182" s="210"/>
      <c r="D182" s="206" t="s">
        <v>147</v>
      </c>
      <c r="E182" s="211" t="s">
        <v>34</v>
      </c>
      <c r="F182" s="212" t="s">
        <v>1192</v>
      </c>
      <c r="G182" s="210"/>
      <c r="H182" s="213">
        <v>6.1909999999999998</v>
      </c>
      <c r="I182" s="214"/>
      <c r="J182" s="210"/>
      <c r="K182" s="210"/>
      <c r="L182" s="215"/>
      <c r="M182" s="216"/>
      <c r="N182" s="217"/>
      <c r="O182" s="217"/>
      <c r="P182" s="217"/>
      <c r="Q182" s="217"/>
      <c r="R182" s="217"/>
      <c r="S182" s="217"/>
      <c r="T182" s="218"/>
      <c r="AT182" s="219" t="s">
        <v>147</v>
      </c>
      <c r="AU182" s="219" t="s">
        <v>87</v>
      </c>
      <c r="AV182" s="11" t="s">
        <v>87</v>
      </c>
      <c r="AW182" s="11" t="s">
        <v>40</v>
      </c>
      <c r="AX182" s="11" t="s">
        <v>77</v>
      </c>
      <c r="AY182" s="219" t="s">
        <v>136</v>
      </c>
    </row>
    <row r="183" spans="2:65" s="12" customFormat="1">
      <c r="B183" s="220"/>
      <c r="C183" s="221"/>
      <c r="D183" s="206" t="s">
        <v>147</v>
      </c>
      <c r="E183" s="222" t="s">
        <v>34</v>
      </c>
      <c r="F183" s="223" t="s">
        <v>149</v>
      </c>
      <c r="G183" s="221"/>
      <c r="H183" s="224">
        <v>212.74</v>
      </c>
      <c r="I183" s="225"/>
      <c r="J183" s="221"/>
      <c r="K183" s="221"/>
      <c r="L183" s="226"/>
      <c r="M183" s="227"/>
      <c r="N183" s="228"/>
      <c r="O183" s="228"/>
      <c r="P183" s="228"/>
      <c r="Q183" s="228"/>
      <c r="R183" s="228"/>
      <c r="S183" s="228"/>
      <c r="T183" s="229"/>
      <c r="AT183" s="230" t="s">
        <v>147</v>
      </c>
      <c r="AU183" s="230" t="s">
        <v>87</v>
      </c>
      <c r="AV183" s="12" t="s">
        <v>143</v>
      </c>
      <c r="AW183" s="12" t="s">
        <v>40</v>
      </c>
      <c r="AX183" s="12" t="s">
        <v>85</v>
      </c>
      <c r="AY183" s="230" t="s">
        <v>136</v>
      </c>
    </row>
    <row r="184" spans="2:65" s="1" customFormat="1" ht="38.25" customHeight="1">
      <c r="B184" s="42"/>
      <c r="C184" s="194" t="s">
        <v>10</v>
      </c>
      <c r="D184" s="194" t="s">
        <v>138</v>
      </c>
      <c r="E184" s="195" t="s">
        <v>232</v>
      </c>
      <c r="F184" s="196" t="s">
        <v>233</v>
      </c>
      <c r="G184" s="197" t="s">
        <v>203</v>
      </c>
      <c r="H184" s="198">
        <v>86.796999999999997</v>
      </c>
      <c r="I184" s="199">
        <v>60.34</v>
      </c>
      <c r="J184" s="200">
        <f>ROUND(I184*H184,2)</f>
        <v>5237.33</v>
      </c>
      <c r="K184" s="196" t="s">
        <v>142</v>
      </c>
      <c r="L184" s="62"/>
      <c r="M184" s="201" t="s">
        <v>34</v>
      </c>
      <c r="N184" s="202" t="s">
        <v>48</v>
      </c>
      <c r="O184" s="43"/>
      <c r="P184" s="203">
        <f>O184*H184</f>
        <v>0</v>
      </c>
      <c r="Q184" s="203">
        <v>0</v>
      </c>
      <c r="R184" s="203">
        <f>Q184*H184</f>
        <v>0</v>
      </c>
      <c r="S184" s="203">
        <v>0</v>
      </c>
      <c r="T184" s="204">
        <f>S184*H184</f>
        <v>0</v>
      </c>
      <c r="AR184" s="24" t="s">
        <v>143</v>
      </c>
      <c r="AT184" s="24" t="s">
        <v>138</v>
      </c>
      <c r="AU184" s="24" t="s">
        <v>87</v>
      </c>
      <c r="AY184" s="24" t="s">
        <v>136</v>
      </c>
      <c r="BE184" s="205">
        <f>IF(N184="základní",J184,0)</f>
        <v>5237.33</v>
      </c>
      <c r="BF184" s="205">
        <f>IF(N184="snížená",J184,0)</f>
        <v>0</v>
      </c>
      <c r="BG184" s="205">
        <f>IF(N184="zákl. přenesená",J184,0)</f>
        <v>0</v>
      </c>
      <c r="BH184" s="205">
        <f>IF(N184="sníž. přenesená",J184,0)</f>
        <v>0</v>
      </c>
      <c r="BI184" s="205">
        <f>IF(N184="nulová",J184,0)</f>
        <v>0</v>
      </c>
      <c r="BJ184" s="24" t="s">
        <v>85</v>
      </c>
      <c r="BK184" s="205">
        <f>ROUND(I184*H184,2)</f>
        <v>5237.33</v>
      </c>
      <c r="BL184" s="24" t="s">
        <v>143</v>
      </c>
      <c r="BM184" s="24" t="s">
        <v>1257</v>
      </c>
    </row>
    <row r="185" spans="2:65" s="1" customFormat="1" ht="189">
      <c r="B185" s="42"/>
      <c r="C185" s="64"/>
      <c r="D185" s="206" t="s">
        <v>145</v>
      </c>
      <c r="E185" s="64"/>
      <c r="F185" s="207" t="s">
        <v>235</v>
      </c>
      <c r="G185" s="64"/>
      <c r="H185" s="64"/>
      <c r="I185" s="165"/>
      <c r="J185" s="64"/>
      <c r="K185" s="64"/>
      <c r="L185" s="62"/>
      <c r="M185" s="208"/>
      <c r="N185" s="43"/>
      <c r="O185" s="43"/>
      <c r="P185" s="43"/>
      <c r="Q185" s="43"/>
      <c r="R185" s="43"/>
      <c r="S185" s="43"/>
      <c r="T185" s="79"/>
      <c r="AT185" s="24" t="s">
        <v>145</v>
      </c>
      <c r="AU185" s="24" t="s">
        <v>87</v>
      </c>
    </row>
    <row r="186" spans="2:65" s="11" customFormat="1">
      <c r="B186" s="209"/>
      <c r="C186" s="210"/>
      <c r="D186" s="206" t="s">
        <v>147</v>
      </c>
      <c r="E186" s="211" t="s">
        <v>34</v>
      </c>
      <c r="F186" s="212" t="s">
        <v>1258</v>
      </c>
      <c r="G186" s="210"/>
      <c r="H186" s="213">
        <v>86.796999999999997</v>
      </c>
      <c r="I186" s="214"/>
      <c r="J186" s="210"/>
      <c r="K186" s="210"/>
      <c r="L186" s="215"/>
      <c r="M186" s="216"/>
      <c r="N186" s="217"/>
      <c r="O186" s="217"/>
      <c r="P186" s="217"/>
      <c r="Q186" s="217"/>
      <c r="R186" s="217"/>
      <c r="S186" s="217"/>
      <c r="T186" s="218"/>
      <c r="AT186" s="219" t="s">
        <v>147</v>
      </c>
      <c r="AU186" s="219" t="s">
        <v>87</v>
      </c>
      <c r="AV186" s="11" t="s">
        <v>87</v>
      </c>
      <c r="AW186" s="11" t="s">
        <v>40</v>
      </c>
      <c r="AX186" s="11" t="s">
        <v>77</v>
      </c>
      <c r="AY186" s="219" t="s">
        <v>136</v>
      </c>
    </row>
    <row r="187" spans="2:65" s="12" customFormat="1">
      <c r="B187" s="220"/>
      <c r="C187" s="221"/>
      <c r="D187" s="206" t="s">
        <v>147</v>
      </c>
      <c r="E187" s="222" t="s">
        <v>34</v>
      </c>
      <c r="F187" s="223" t="s">
        <v>149</v>
      </c>
      <c r="G187" s="221"/>
      <c r="H187" s="224">
        <v>86.796999999999997</v>
      </c>
      <c r="I187" s="225"/>
      <c r="J187" s="221"/>
      <c r="K187" s="221"/>
      <c r="L187" s="226"/>
      <c r="M187" s="227"/>
      <c r="N187" s="228"/>
      <c r="O187" s="228"/>
      <c r="P187" s="228"/>
      <c r="Q187" s="228"/>
      <c r="R187" s="228"/>
      <c r="S187" s="228"/>
      <c r="T187" s="229"/>
      <c r="AT187" s="230" t="s">
        <v>147</v>
      </c>
      <c r="AU187" s="230" t="s">
        <v>87</v>
      </c>
      <c r="AV187" s="12" t="s">
        <v>143</v>
      </c>
      <c r="AW187" s="12" t="s">
        <v>40</v>
      </c>
      <c r="AX187" s="12" t="s">
        <v>85</v>
      </c>
      <c r="AY187" s="230" t="s">
        <v>136</v>
      </c>
    </row>
    <row r="188" spans="2:65" s="1" customFormat="1" ht="38.25" customHeight="1">
      <c r="B188" s="42"/>
      <c r="C188" s="194" t="s">
        <v>226</v>
      </c>
      <c r="D188" s="194" t="s">
        <v>138</v>
      </c>
      <c r="E188" s="195" t="s">
        <v>238</v>
      </c>
      <c r="F188" s="196" t="s">
        <v>239</v>
      </c>
      <c r="G188" s="197" t="s">
        <v>203</v>
      </c>
      <c r="H188" s="198">
        <v>132.44</v>
      </c>
      <c r="I188" s="199">
        <v>77.14</v>
      </c>
      <c r="J188" s="200">
        <f>ROUND(I188*H188,2)</f>
        <v>10216.42</v>
      </c>
      <c r="K188" s="196" t="s">
        <v>142</v>
      </c>
      <c r="L188" s="62"/>
      <c r="M188" s="201" t="s">
        <v>34</v>
      </c>
      <c r="N188" s="202" t="s">
        <v>48</v>
      </c>
      <c r="O188" s="43"/>
      <c r="P188" s="203">
        <f>O188*H188</f>
        <v>0</v>
      </c>
      <c r="Q188" s="203">
        <v>0</v>
      </c>
      <c r="R188" s="203">
        <f>Q188*H188</f>
        <v>0</v>
      </c>
      <c r="S188" s="203">
        <v>0</v>
      </c>
      <c r="T188" s="204">
        <f>S188*H188</f>
        <v>0</v>
      </c>
      <c r="AR188" s="24" t="s">
        <v>143</v>
      </c>
      <c r="AT188" s="24" t="s">
        <v>138</v>
      </c>
      <c r="AU188" s="24" t="s">
        <v>87</v>
      </c>
      <c r="AY188" s="24" t="s">
        <v>136</v>
      </c>
      <c r="BE188" s="205">
        <f>IF(N188="základní",J188,0)</f>
        <v>10216.42</v>
      </c>
      <c r="BF188" s="205">
        <f>IF(N188="snížená",J188,0)</f>
        <v>0</v>
      </c>
      <c r="BG188" s="205">
        <f>IF(N188="zákl. přenesená",J188,0)</f>
        <v>0</v>
      </c>
      <c r="BH188" s="205">
        <f>IF(N188="sníž. přenesená",J188,0)</f>
        <v>0</v>
      </c>
      <c r="BI188" s="205">
        <f>IF(N188="nulová",J188,0)</f>
        <v>0</v>
      </c>
      <c r="BJ188" s="24" t="s">
        <v>85</v>
      </c>
      <c r="BK188" s="205">
        <f>ROUND(I188*H188,2)</f>
        <v>10216.42</v>
      </c>
      <c r="BL188" s="24" t="s">
        <v>143</v>
      </c>
      <c r="BM188" s="24" t="s">
        <v>1259</v>
      </c>
    </row>
    <row r="189" spans="2:65" s="1" customFormat="1" ht="189">
      <c r="B189" s="42"/>
      <c r="C189" s="64"/>
      <c r="D189" s="206" t="s">
        <v>145</v>
      </c>
      <c r="E189" s="64"/>
      <c r="F189" s="207" t="s">
        <v>235</v>
      </c>
      <c r="G189" s="64"/>
      <c r="H189" s="64"/>
      <c r="I189" s="165"/>
      <c r="J189" s="64"/>
      <c r="K189" s="64"/>
      <c r="L189" s="62"/>
      <c r="M189" s="208"/>
      <c r="N189" s="43"/>
      <c r="O189" s="43"/>
      <c r="P189" s="43"/>
      <c r="Q189" s="43"/>
      <c r="R189" s="43"/>
      <c r="S189" s="43"/>
      <c r="T189" s="79"/>
      <c r="AT189" s="24" t="s">
        <v>145</v>
      </c>
      <c r="AU189" s="24" t="s">
        <v>87</v>
      </c>
    </row>
    <row r="190" spans="2:65" s="11" customFormat="1">
      <c r="B190" s="209"/>
      <c r="C190" s="210"/>
      <c r="D190" s="206" t="s">
        <v>147</v>
      </c>
      <c r="E190" s="211" t="s">
        <v>34</v>
      </c>
      <c r="F190" s="212" t="s">
        <v>1201</v>
      </c>
      <c r="G190" s="210"/>
      <c r="H190" s="213">
        <v>219.23699999999999</v>
      </c>
      <c r="I190" s="214"/>
      <c r="J190" s="210"/>
      <c r="K190" s="210"/>
      <c r="L190" s="215"/>
      <c r="M190" s="216"/>
      <c r="N190" s="217"/>
      <c r="O190" s="217"/>
      <c r="P190" s="217"/>
      <c r="Q190" s="217"/>
      <c r="R190" s="217"/>
      <c r="S190" s="217"/>
      <c r="T190" s="218"/>
      <c r="AT190" s="219" t="s">
        <v>147</v>
      </c>
      <c r="AU190" s="219" t="s">
        <v>87</v>
      </c>
      <c r="AV190" s="11" t="s">
        <v>87</v>
      </c>
      <c r="AW190" s="11" t="s">
        <v>40</v>
      </c>
      <c r="AX190" s="11" t="s">
        <v>77</v>
      </c>
      <c r="AY190" s="219" t="s">
        <v>136</v>
      </c>
    </row>
    <row r="191" spans="2:65" s="11" customFormat="1">
      <c r="B191" s="209"/>
      <c r="C191" s="210"/>
      <c r="D191" s="206" t="s">
        <v>147</v>
      </c>
      <c r="E191" s="211" t="s">
        <v>34</v>
      </c>
      <c r="F191" s="212" t="s">
        <v>1260</v>
      </c>
      <c r="G191" s="210"/>
      <c r="H191" s="213">
        <v>-86.796999999999997</v>
      </c>
      <c r="I191" s="214"/>
      <c r="J191" s="210"/>
      <c r="K191" s="210"/>
      <c r="L191" s="215"/>
      <c r="M191" s="216"/>
      <c r="N191" s="217"/>
      <c r="O191" s="217"/>
      <c r="P191" s="217"/>
      <c r="Q191" s="217"/>
      <c r="R191" s="217"/>
      <c r="S191" s="217"/>
      <c r="T191" s="218"/>
      <c r="AT191" s="219" t="s">
        <v>147</v>
      </c>
      <c r="AU191" s="219" t="s">
        <v>87</v>
      </c>
      <c r="AV191" s="11" t="s">
        <v>87</v>
      </c>
      <c r="AW191" s="11" t="s">
        <v>40</v>
      </c>
      <c r="AX191" s="11" t="s">
        <v>77</v>
      </c>
      <c r="AY191" s="219" t="s">
        <v>136</v>
      </c>
    </row>
    <row r="192" spans="2:65" s="13" customFormat="1">
      <c r="B192" s="231"/>
      <c r="C192" s="232"/>
      <c r="D192" s="206" t="s">
        <v>147</v>
      </c>
      <c r="E192" s="233" t="s">
        <v>34</v>
      </c>
      <c r="F192" s="234" t="s">
        <v>1261</v>
      </c>
      <c r="G192" s="232"/>
      <c r="H192" s="233" t="s">
        <v>34</v>
      </c>
      <c r="I192" s="235"/>
      <c r="J192" s="232"/>
      <c r="K192" s="232"/>
      <c r="L192" s="236"/>
      <c r="M192" s="237"/>
      <c r="N192" s="238"/>
      <c r="O192" s="238"/>
      <c r="P192" s="238"/>
      <c r="Q192" s="238"/>
      <c r="R192" s="238"/>
      <c r="S192" s="238"/>
      <c r="T192" s="239"/>
      <c r="AT192" s="240" t="s">
        <v>147</v>
      </c>
      <c r="AU192" s="240" t="s">
        <v>87</v>
      </c>
      <c r="AV192" s="13" t="s">
        <v>85</v>
      </c>
      <c r="AW192" s="13" t="s">
        <v>40</v>
      </c>
      <c r="AX192" s="13" t="s">
        <v>77</v>
      </c>
      <c r="AY192" s="240" t="s">
        <v>136</v>
      </c>
    </row>
    <row r="193" spans="2:65" s="12" customFormat="1">
      <c r="B193" s="220"/>
      <c r="C193" s="221"/>
      <c r="D193" s="206" t="s">
        <v>147</v>
      </c>
      <c r="E193" s="222" t="s">
        <v>34</v>
      </c>
      <c r="F193" s="223" t="s">
        <v>149</v>
      </c>
      <c r="G193" s="221"/>
      <c r="H193" s="224">
        <v>132.44</v>
      </c>
      <c r="I193" s="225"/>
      <c r="J193" s="221"/>
      <c r="K193" s="221"/>
      <c r="L193" s="226"/>
      <c r="M193" s="227"/>
      <c r="N193" s="228"/>
      <c r="O193" s="228"/>
      <c r="P193" s="228"/>
      <c r="Q193" s="228"/>
      <c r="R193" s="228"/>
      <c r="S193" s="228"/>
      <c r="T193" s="229"/>
      <c r="AT193" s="230" t="s">
        <v>147</v>
      </c>
      <c r="AU193" s="230" t="s">
        <v>87</v>
      </c>
      <c r="AV193" s="12" t="s">
        <v>143</v>
      </c>
      <c r="AW193" s="12" t="s">
        <v>40</v>
      </c>
      <c r="AX193" s="12" t="s">
        <v>85</v>
      </c>
      <c r="AY193" s="230" t="s">
        <v>136</v>
      </c>
    </row>
    <row r="194" spans="2:65" s="1" customFormat="1" ht="25.5" customHeight="1">
      <c r="B194" s="42"/>
      <c r="C194" s="194" t="s">
        <v>231</v>
      </c>
      <c r="D194" s="194" t="s">
        <v>138</v>
      </c>
      <c r="E194" s="195" t="s">
        <v>1262</v>
      </c>
      <c r="F194" s="196" t="s">
        <v>1263</v>
      </c>
      <c r="G194" s="197" t="s">
        <v>203</v>
      </c>
      <c r="H194" s="198">
        <v>86.796999999999997</v>
      </c>
      <c r="I194" s="199">
        <v>161.22999999999999</v>
      </c>
      <c r="J194" s="200">
        <f>ROUND(I194*H194,2)</f>
        <v>13994.28</v>
      </c>
      <c r="K194" s="196" t="s">
        <v>142</v>
      </c>
      <c r="L194" s="62"/>
      <c r="M194" s="201" t="s">
        <v>34</v>
      </c>
      <c r="N194" s="202" t="s">
        <v>48</v>
      </c>
      <c r="O194" s="43"/>
      <c r="P194" s="203">
        <f>O194*H194</f>
        <v>0</v>
      </c>
      <c r="Q194" s="203">
        <v>0</v>
      </c>
      <c r="R194" s="203">
        <f>Q194*H194</f>
        <v>0</v>
      </c>
      <c r="S194" s="203">
        <v>0</v>
      </c>
      <c r="T194" s="204">
        <f>S194*H194</f>
        <v>0</v>
      </c>
      <c r="AR194" s="24" t="s">
        <v>143</v>
      </c>
      <c r="AT194" s="24" t="s">
        <v>138</v>
      </c>
      <c r="AU194" s="24" t="s">
        <v>87</v>
      </c>
      <c r="AY194" s="24" t="s">
        <v>136</v>
      </c>
      <c r="BE194" s="205">
        <f>IF(N194="základní",J194,0)</f>
        <v>13994.28</v>
      </c>
      <c r="BF194" s="205">
        <f>IF(N194="snížená",J194,0)</f>
        <v>0</v>
      </c>
      <c r="BG194" s="205">
        <f>IF(N194="zákl. přenesená",J194,0)</f>
        <v>0</v>
      </c>
      <c r="BH194" s="205">
        <f>IF(N194="sníž. přenesená",J194,0)</f>
        <v>0</v>
      </c>
      <c r="BI194" s="205">
        <f>IF(N194="nulová",J194,0)</f>
        <v>0</v>
      </c>
      <c r="BJ194" s="24" t="s">
        <v>85</v>
      </c>
      <c r="BK194" s="205">
        <f>ROUND(I194*H194,2)</f>
        <v>13994.28</v>
      </c>
      <c r="BL194" s="24" t="s">
        <v>143</v>
      </c>
      <c r="BM194" s="24" t="s">
        <v>1264</v>
      </c>
    </row>
    <row r="195" spans="2:65" s="1" customFormat="1" ht="148.5">
      <c r="B195" s="42"/>
      <c r="C195" s="64"/>
      <c r="D195" s="206" t="s">
        <v>145</v>
      </c>
      <c r="E195" s="64"/>
      <c r="F195" s="207" t="s">
        <v>245</v>
      </c>
      <c r="G195" s="64"/>
      <c r="H195" s="64"/>
      <c r="I195" s="165"/>
      <c r="J195" s="64"/>
      <c r="K195" s="64"/>
      <c r="L195" s="62"/>
      <c r="M195" s="208"/>
      <c r="N195" s="43"/>
      <c r="O195" s="43"/>
      <c r="P195" s="43"/>
      <c r="Q195" s="43"/>
      <c r="R195" s="43"/>
      <c r="S195" s="43"/>
      <c r="T195" s="79"/>
      <c r="AT195" s="24" t="s">
        <v>145</v>
      </c>
      <c r="AU195" s="24" t="s">
        <v>87</v>
      </c>
    </row>
    <row r="196" spans="2:65" s="11" customFormat="1">
      <c r="B196" s="209"/>
      <c r="C196" s="210"/>
      <c r="D196" s="206" t="s">
        <v>147</v>
      </c>
      <c r="E196" s="211" t="s">
        <v>34</v>
      </c>
      <c r="F196" s="212" t="s">
        <v>1265</v>
      </c>
      <c r="G196" s="210"/>
      <c r="H196" s="213">
        <v>86.796999999999997</v>
      </c>
      <c r="I196" s="214"/>
      <c r="J196" s="210"/>
      <c r="K196" s="210"/>
      <c r="L196" s="215"/>
      <c r="M196" s="216"/>
      <c r="N196" s="217"/>
      <c r="O196" s="217"/>
      <c r="P196" s="217"/>
      <c r="Q196" s="217"/>
      <c r="R196" s="217"/>
      <c r="S196" s="217"/>
      <c r="T196" s="218"/>
      <c r="AT196" s="219" t="s">
        <v>147</v>
      </c>
      <c r="AU196" s="219" t="s">
        <v>87</v>
      </c>
      <c r="AV196" s="11" t="s">
        <v>87</v>
      </c>
      <c r="AW196" s="11" t="s">
        <v>40</v>
      </c>
      <c r="AX196" s="11" t="s">
        <v>77</v>
      </c>
      <c r="AY196" s="219" t="s">
        <v>136</v>
      </c>
    </row>
    <row r="197" spans="2:65" s="12" customFormat="1">
      <c r="B197" s="220"/>
      <c r="C197" s="221"/>
      <c r="D197" s="206" t="s">
        <v>147</v>
      </c>
      <c r="E197" s="222" t="s">
        <v>34</v>
      </c>
      <c r="F197" s="223" t="s">
        <v>149</v>
      </c>
      <c r="G197" s="221"/>
      <c r="H197" s="224">
        <v>86.796999999999997</v>
      </c>
      <c r="I197" s="225"/>
      <c r="J197" s="221"/>
      <c r="K197" s="221"/>
      <c r="L197" s="226"/>
      <c r="M197" s="227"/>
      <c r="N197" s="228"/>
      <c r="O197" s="228"/>
      <c r="P197" s="228"/>
      <c r="Q197" s="228"/>
      <c r="R197" s="228"/>
      <c r="S197" s="228"/>
      <c r="T197" s="229"/>
      <c r="AT197" s="230" t="s">
        <v>147</v>
      </c>
      <c r="AU197" s="230" t="s">
        <v>87</v>
      </c>
      <c r="AV197" s="12" t="s">
        <v>143</v>
      </c>
      <c r="AW197" s="12" t="s">
        <v>40</v>
      </c>
      <c r="AX197" s="12" t="s">
        <v>85</v>
      </c>
      <c r="AY197" s="230" t="s">
        <v>136</v>
      </c>
    </row>
    <row r="198" spans="2:65" s="1" customFormat="1" ht="16.5" customHeight="1">
      <c r="B198" s="42"/>
      <c r="C198" s="194" t="s">
        <v>237</v>
      </c>
      <c r="D198" s="194" t="s">
        <v>138</v>
      </c>
      <c r="E198" s="195" t="s">
        <v>257</v>
      </c>
      <c r="F198" s="196" t="s">
        <v>258</v>
      </c>
      <c r="G198" s="197" t="s">
        <v>203</v>
      </c>
      <c r="H198" s="198">
        <v>132.44</v>
      </c>
      <c r="I198" s="199">
        <v>14.6</v>
      </c>
      <c r="J198" s="200">
        <f>ROUND(I198*H198,2)</f>
        <v>1933.62</v>
      </c>
      <c r="K198" s="196" t="s">
        <v>142</v>
      </c>
      <c r="L198" s="62"/>
      <c r="M198" s="201" t="s">
        <v>34</v>
      </c>
      <c r="N198" s="202" t="s">
        <v>48</v>
      </c>
      <c r="O198" s="43"/>
      <c r="P198" s="203">
        <f>O198*H198</f>
        <v>0</v>
      </c>
      <c r="Q198" s="203">
        <v>0</v>
      </c>
      <c r="R198" s="203">
        <f>Q198*H198</f>
        <v>0</v>
      </c>
      <c r="S198" s="203">
        <v>0</v>
      </c>
      <c r="T198" s="204">
        <f>S198*H198</f>
        <v>0</v>
      </c>
      <c r="AR198" s="24" t="s">
        <v>143</v>
      </c>
      <c r="AT198" s="24" t="s">
        <v>138</v>
      </c>
      <c r="AU198" s="24" t="s">
        <v>87</v>
      </c>
      <c r="AY198" s="24" t="s">
        <v>136</v>
      </c>
      <c r="BE198" s="205">
        <f>IF(N198="základní",J198,0)</f>
        <v>1933.62</v>
      </c>
      <c r="BF198" s="205">
        <f>IF(N198="snížená",J198,0)</f>
        <v>0</v>
      </c>
      <c r="BG198" s="205">
        <f>IF(N198="zákl. přenesená",J198,0)</f>
        <v>0</v>
      </c>
      <c r="BH198" s="205">
        <f>IF(N198="sníž. přenesená",J198,0)</f>
        <v>0</v>
      </c>
      <c r="BI198" s="205">
        <f>IF(N198="nulová",J198,0)</f>
        <v>0</v>
      </c>
      <c r="BJ198" s="24" t="s">
        <v>85</v>
      </c>
      <c r="BK198" s="205">
        <f>ROUND(I198*H198,2)</f>
        <v>1933.62</v>
      </c>
      <c r="BL198" s="24" t="s">
        <v>143</v>
      </c>
      <c r="BM198" s="24" t="s">
        <v>1266</v>
      </c>
    </row>
    <row r="199" spans="2:65" s="1" customFormat="1" ht="283.5">
      <c r="B199" s="42"/>
      <c r="C199" s="64"/>
      <c r="D199" s="206" t="s">
        <v>145</v>
      </c>
      <c r="E199" s="64"/>
      <c r="F199" s="207" t="s">
        <v>260</v>
      </c>
      <c r="G199" s="64"/>
      <c r="H199" s="64"/>
      <c r="I199" s="165"/>
      <c r="J199" s="64"/>
      <c r="K199" s="64"/>
      <c r="L199" s="62"/>
      <c r="M199" s="208"/>
      <c r="N199" s="43"/>
      <c r="O199" s="43"/>
      <c r="P199" s="43"/>
      <c r="Q199" s="43"/>
      <c r="R199" s="43"/>
      <c r="S199" s="43"/>
      <c r="T199" s="79"/>
      <c r="AT199" s="24" t="s">
        <v>145</v>
      </c>
      <c r="AU199" s="24" t="s">
        <v>87</v>
      </c>
    </row>
    <row r="200" spans="2:65" s="11" customFormat="1">
      <c r="B200" s="209"/>
      <c r="C200" s="210"/>
      <c r="D200" s="206" t="s">
        <v>147</v>
      </c>
      <c r="E200" s="211" t="s">
        <v>34</v>
      </c>
      <c r="F200" s="212" t="s">
        <v>1267</v>
      </c>
      <c r="G200" s="210"/>
      <c r="H200" s="213">
        <v>132.44</v>
      </c>
      <c r="I200" s="214"/>
      <c r="J200" s="210"/>
      <c r="K200" s="210"/>
      <c r="L200" s="215"/>
      <c r="M200" s="216"/>
      <c r="N200" s="217"/>
      <c r="O200" s="217"/>
      <c r="P200" s="217"/>
      <c r="Q200" s="217"/>
      <c r="R200" s="217"/>
      <c r="S200" s="217"/>
      <c r="T200" s="218"/>
      <c r="AT200" s="219" t="s">
        <v>147</v>
      </c>
      <c r="AU200" s="219" t="s">
        <v>87</v>
      </c>
      <c r="AV200" s="11" t="s">
        <v>87</v>
      </c>
      <c r="AW200" s="11" t="s">
        <v>40</v>
      </c>
      <c r="AX200" s="11" t="s">
        <v>77</v>
      </c>
      <c r="AY200" s="219" t="s">
        <v>136</v>
      </c>
    </row>
    <row r="201" spans="2:65" s="12" customFormat="1">
      <c r="B201" s="220"/>
      <c r="C201" s="221"/>
      <c r="D201" s="206" t="s">
        <v>147</v>
      </c>
      <c r="E201" s="222" t="s">
        <v>34</v>
      </c>
      <c r="F201" s="223" t="s">
        <v>149</v>
      </c>
      <c r="G201" s="221"/>
      <c r="H201" s="224">
        <v>132.44</v>
      </c>
      <c r="I201" s="225"/>
      <c r="J201" s="221"/>
      <c r="K201" s="221"/>
      <c r="L201" s="226"/>
      <c r="M201" s="227"/>
      <c r="N201" s="228"/>
      <c r="O201" s="228"/>
      <c r="P201" s="228"/>
      <c r="Q201" s="228"/>
      <c r="R201" s="228"/>
      <c r="S201" s="228"/>
      <c r="T201" s="229"/>
      <c r="AT201" s="230" t="s">
        <v>147</v>
      </c>
      <c r="AU201" s="230" t="s">
        <v>87</v>
      </c>
      <c r="AV201" s="12" t="s">
        <v>143</v>
      </c>
      <c r="AW201" s="12" t="s">
        <v>40</v>
      </c>
      <c r="AX201" s="12" t="s">
        <v>85</v>
      </c>
      <c r="AY201" s="230" t="s">
        <v>136</v>
      </c>
    </row>
    <row r="202" spans="2:65" s="1" customFormat="1" ht="25.5" customHeight="1">
      <c r="B202" s="42"/>
      <c r="C202" s="194" t="s">
        <v>241</v>
      </c>
      <c r="D202" s="194" t="s">
        <v>138</v>
      </c>
      <c r="E202" s="195" t="s">
        <v>538</v>
      </c>
      <c r="F202" s="196" t="s">
        <v>539</v>
      </c>
      <c r="G202" s="197" t="s">
        <v>351</v>
      </c>
      <c r="H202" s="198">
        <v>73.578000000000003</v>
      </c>
      <c r="I202" s="199">
        <v>329</v>
      </c>
      <c r="J202" s="200">
        <f>ROUND(I202*H202,2)</f>
        <v>24207.16</v>
      </c>
      <c r="K202" s="196" t="s">
        <v>142</v>
      </c>
      <c r="L202" s="62"/>
      <c r="M202" s="201" t="s">
        <v>34</v>
      </c>
      <c r="N202" s="202" t="s">
        <v>48</v>
      </c>
      <c r="O202" s="43"/>
      <c r="P202" s="203">
        <f>O202*H202</f>
        <v>0</v>
      </c>
      <c r="Q202" s="203">
        <v>0</v>
      </c>
      <c r="R202" s="203">
        <f>Q202*H202</f>
        <v>0</v>
      </c>
      <c r="S202" s="203">
        <v>0</v>
      </c>
      <c r="T202" s="204">
        <f>S202*H202</f>
        <v>0</v>
      </c>
      <c r="AR202" s="24" t="s">
        <v>143</v>
      </c>
      <c r="AT202" s="24" t="s">
        <v>138</v>
      </c>
      <c r="AU202" s="24" t="s">
        <v>87</v>
      </c>
      <c r="AY202" s="24" t="s">
        <v>136</v>
      </c>
      <c r="BE202" s="205">
        <f>IF(N202="základní",J202,0)</f>
        <v>24207.16</v>
      </c>
      <c r="BF202" s="205">
        <f>IF(N202="snížená",J202,0)</f>
        <v>0</v>
      </c>
      <c r="BG202" s="205">
        <f>IF(N202="zákl. přenesená",J202,0)</f>
        <v>0</v>
      </c>
      <c r="BH202" s="205">
        <f>IF(N202="sníž. přenesená",J202,0)</f>
        <v>0</v>
      </c>
      <c r="BI202" s="205">
        <f>IF(N202="nulová",J202,0)</f>
        <v>0</v>
      </c>
      <c r="BJ202" s="24" t="s">
        <v>85</v>
      </c>
      <c r="BK202" s="205">
        <f>ROUND(I202*H202,2)</f>
        <v>24207.16</v>
      </c>
      <c r="BL202" s="24" t="s">
        <v>143</v>
      </c>
      <c r="BM202" s="24" t="s">
        <v>1268</v>
      </c>
    </row>
    <row r="203" spans="2:65" s="1" customFormat="1" ht="27">
      <c r="B203" s="42"/>
      <c r="C203" s="64"/>
      <c r="D203" s="206" t="s">
        <v>145</v>
      </c>
      <c r="E203" s="64"/>
      <c r="F203" s="207" t="s">
        <v>541</v>
      </c>
      <c r="G203" s="64"/>
      <c r="H203" s="64"/>
      <c r="I203" s="165"/>
      <c r="J203" s="64"/>
      <c r="K203" s="64"/>
      <c r="L203" s="62"/>
      <c r="M203" s="208"/>
      <c r="N203" s="43"/>
      <c r="O203" s="43"/>
      <c r="P203" s="43"/>
      <c r="Q203" s="43"/>
      <c r="R203" s="43"/>
      <c r="S203" s="43"/>
      <c r="T203" s="79"/>
      <c r="AT203" s="24" t="s">
        <v>145</v>
      </c>
      <c r="AU203" s="24" t="s">
        <v>87</v>
      </c>
    </row>
    <row r="204" spans="2:65" s="11" customFormat="1">
      <c r="B204" s="209"/>
      <c r="C204" s="210"/>
      <c r="D204" s="206" t="s">
        <v>147</v>
      </c>
      <c r="E204" s="211" t="s">
        <v>34</v>
      </c>
      <c r="F204" s="212" t="s">
        <v>1269</v>
      </c>
      <c r="G204" s="210"/>
      <c r="H204" s="213">
        <v>73.578000000000003</v>
      </c>
      <c r="I204" s="214"/>
      <c r="J204" s="210"/>
      <c r="K204" s="210"/>
      <c r="L204" s="215"/>
      <c r="M204" s="216"/>
      <c r="N204" s="217"/>
      <c r="O204" s="217"/>
      <c r="P204" s="217"/>
      <c r="Q204" s="217"/>
      <c r="R204" s="217"/>
      <c r="S204" s="217"/>
      <c r="T204" s="218"/>
      <c r="AT204" s="219" t="s">
        <v>147</v>
      </c>
      <c r="AU204" s="219" t="s">
        <v>87</v>
      </c>
      <c r="AV204" s="11" t="s">
        <v>87</v>
      </c>
      <c r="AW204" s="11" t="s">
        <v>40</v>
      </c>
      <c r="AX204" s="11" t="s">
        <v>77</v>
      </c>
      <c r="AY204" s="219" t="s">
        <v>136</v>
      </c>
    </row>
    <row r="205" spans="2:65" s="12" customFormat="1">
      <c r="B205" s="220"/>
      <c r="C205" s="221"/>
      <c r="D205" s="206" t="s">
        <v>147</v>
      </c>
      <c r="E205" s="222" t="s">
        <v>34</v>
      </c>
      <c r="F205" s="223" t="s">
        <v>149</v>
      </c>
      <c r="G205" s="221"/>
      <c r="H205" s="224">
        <v>73.578000000000003</v>
      </c>
      <c r="I205" s="225"/>
      <c r="J205" s="221"/>
      <c r="K205" s="221"/>
      <c r="L205" s="226"/>
      <c r="M205" s="227"/>
      <c r="N205" s="228"/>
      <c r="O205" s="228"/>
      <c r="P205" s="228"/>
      <c r="Q205" s="228"/>
      <c r="R205" s="228"/>
      <c r="S205" s="228"/>
      <c r="T205" s="229"/>
      <c r="AT205" s="230" t="s">
        <v>147</v>
      </c>
      <c r="AU205" s="230" t="s">
        <v>87</v>
      </c>
      <c r="AV205" s="12" t="s">
        <v>143</v>
      </c>
      <c r="AW205" s="12" t="s">
        <v>40</v>
      </c>
      <c r="AX205" s="12" t="s">
        <v>85</v>
      </c>
      <c r="AY205" s="230" t="s">
        <v>136</v>
      </c>
    </row>
    <row r="206" spans="2:65" s="1" customFormat="1" ht="25.5" customHeight="1">
      <c r="B206" s="42"/>
      <c r="C206" s="194" t="s">
        <v>246</v>
      </c>
      <c r="D206" s="194" t="s">
        <v>138</v>
      </c>
      <c r="E206" s="195" t="s">
        <v>1270</v>
      </c>
      <c r="F206" s="196" t="s">
        <v>1271</v>
      </c>
      <c r="G206" s="197" t="s">
        <v>203</v>
      </c>
      <c r="H206" s="198">
        <v>86.796999999999997</v>
      </c>
      <c r="I206" s="199">
        <v>80.62</v>
      </c>
      <c r="J206" s="200">
        <f>ROUND(I206*H206,2)</f>
        <v>6997.57</v>
      </c>
      <c r="K206" s="196" t="s">
        <v>142</v>
      </c>
      <c r="L206" s="62"/>
      <c r="M206" s="201" t="s">
        <v>34</v>
      </c>
      <c r="N206" s="202" t="s">
        <v>48</v>
      </c>
      <c r="O206" s="43"/>
      <c r="P206" s="203">
        <f>O206*H206</f>
        <v>0</v>
      </c>
      <c r="Q206" s="203">
        <v>0</v>
      </c>
      <c r="R206" s="203">
        <f>Q206*H206</f>
        <v>0</v>
      </c>
      <c r="S206" s="203">
        <v>0</v>
      </c>
      <c r="T206" s="204">
        <f>S206*H206</f>
        <v>0</v>
      </c>
      <c r="AR206" s="24" t="s">
        <v>143</v>
      </c>
      <c r="AT206" s="24" t="s">
        <v>138</v>
      </c>
      <c r="AU206" s="24" t="s">
        <v>87</v>
      </c>
      <c r="AY206" s="24" t="s">
        <v>136</v>
      </c>
      <c r="BE206" s="205">
        <f>IF(N206="základní",J206,0)</f>
        <v>6997.57</v>
      </c>
      <c r="BF206" s="205">
        <f>IF(N206="snížená",J206,0)</f>
        <v>0</v>
      </c>
      <c r="BG206" s="205">
        <f>IF(N206="zákl. přenesená",J206,0)</f>
        <v>0</v>
      </c>
      <c r="BH206" s="205">
        <f>IF(N206="sníž. přenesená",J206,0)</f>
        <v>0</v>
      </c>
      <c r="BI206" s="205">
        <f>IF(N206="nulová",J206,0)</f>
        <v>0</v>
      </c>
      <c r="BJ206" s="24" t="s">
        <v>85</v>
      </c>
      <c r="BK206" s="205">
        <f>ROUND(I206*H206,2)</f>
        <v>6997.57</v>
      </c>
      <c r="BL206" s="24" t="s">
        <v>143</v>
      </c>
      <c r="BM206" s="24" t="s">
        <v>1272</v>
      </c>
    </row>
    <row r="207" spans="2:65" s="1" customFormat="1" ht="409.5">
      <c r="B207" s="42"/>
      <c r="C207" s="64"/>
      <c r="D207" s="206" t="s">
        <v>145</v>
      </c>
      <c r="E207" s="64"/>
      <c r="F207" s="207" t="s">
        <v>1273</v>
      </c>
      <c r="G207" s="64"/>
      <c r="H207" s="64"/>
      <c r="I207" s="165"/>
      <c r="J207" s="64"/>
      <c r="K207" s="64"/>
      <c r="L207" s="62"/>
      <c r="M207" s="208"/>
      <c r="N207" s="43"/>
      <c r="O207" s="43"/>
      <c r="P207" s="43"/>
      <c r="Q207" s="43"/>
      <c r="R207" s="43"/>
      <c r="S207" s="43"/>
      <c r="T207" s="79"/>
      <c r="AT207" s="24" t="s">
        <v>145</v>
      </c>
      <c r="AU207" s="24" t="s">
        <v>87</v>
      </c>
    </row>
    <row r="208" spans="2:65" s="11" customFormat="1">
      <c r="B208" s="209"/>
      <c r="C208" s="210"/>
      <c r="D208" s="206" t="s">
        <v>147</v>
      </c>
      <c r="E208" s="211" t="s">
        <v>34</v>
      </c>
      <c r="F208" s="212" t="s">
        <v>1201</v>
      </c>
      <c r="G208" s="210"/>
      <c r="H208" s="213">
        <v>219.23699999999999</v>
      </c>
      <c r="I208" s="214"/>
      <c r="J208" s="210"/>
      <c r="K208" s="210"/>
      <c r="L208" s="215"/>
      <c r="M208" s="216"/>
      <c r="N208" s="217"/>
      <c r="O208" s="217"/>
      <c r="P208" s="217"/>
      <c r="Q208" s="217"/>
      <c r="R208" s="217"/>
      <c r="S208" s="217"/>
      <c r="T208" s="218"/>
      <c r="AT208" s="219" t="s">
        <v>147</v>
      </c>
      <c r="AU208" s="219" t="s">
        <v>87</v>
      </c>
      <c r="AV208" s="11" t="s">
        <v>87</v>
      </c>
      <c r="AW208" s="11" t="s">
        <v>40</v>
      </c>
      <c r="AX208" s="11" t="s">
        <v>77</v>
      </c>
      <c r="AY208" s="219" t="s">
        <v>136</v>
      </c>
    </row>
    <row r="209" spans="2:65" s="11" customFormat="1">
      <c r="B209" s="209"/>
      <c r="C209" s="210"/>
      <c r="D209" s="206" t="s">
        <v>147</v>
      </c>
      <c r="E209" s="211" t="s">
        <v>34</v>
      </c>
      <c r="F209" s="212" t="s">
        <v>1274</v>
      </c>
      <c r="G209" s="210"/>
      <c r="H209" s="213">
        <v>-132.44</v>
      </c>
      <c r="I209" s="214"/>
      <c r="J209" s="210"/>
      <c r="K209" s="210"/>
      <c r="L209" s="215"/>
      <c r="M209" s="216"/>
      <c r="N209" s="217"/>
      <c r="O209" s="217"/>
      <c r="P209" s="217"/>
      <c r="Q209" s="217"/>
      <c r="R209" s="217"/>
      <c r="S209" s="217"/>
      <c r="T209" s="218"/>
      <c r="AT209" s="219" t="s">
        <v>147</v>
      </c>
      <c r="AU209" s="219" t="s">
        <v>87</v>
      </c>
      <c r="AV209" s="11" t="s">
        <v>87</v>
      </c>
      <c r="AW209" s="11" t="s">
        <v>40</v>
      </c>
      <c r="AX209" s="11" t="s">
        <v>77</v>
      </c>
      <c r="AY209" s="219" t="s">
        <v>136</v>
      </c>
    </row>
    <row r="210" spans="2:65" s="12" customFormat="1">
      <c r="B210" s="220"/>
      <c r="C210" s="221"/>
      <c r="D210" s="206" t="s">
        <v>147</v>
      </c>
      <c r="E210" s="222" t="s">
        <v>34</v>
      </c>
      <c r="F210" s="223" t="s">
        <v>149</v>
      </c>
      <c r="G210" s="221"/>
      <c r="H210" s="224">
        <v>86.796999999999997</v>
      </c>
      <c r="I210" s="225"/>
      <c r="J210" s="221"/>
      <c r="K210" s="221"/>
      <c r="L210" s="226"/>
      <c r="M210" s="227"/>
      <c r="N210" s="228"/>
      <c r="O210" s="228"/>
      <c r="P210" s="228"/>
      <c r="Q210" s="228"/>
      <c r="R210" s="228"/>
      <c r="S210" s="228"/>
      <c r="T210" s="229"/>
      <c r="AT210" s="230" t="s">
        <v>147</v>
      </c>
      <c r="AU210" s="230" t="s">
        <v>87</v>
      </c>
      <c r="AV210" s="12" t="s">
        <v>143</v>
      </c>
      <c r="AW210" s="12" t="s">
        <v>40</v>
      </c>
      <c r="AX210" s="12" t="s">
        <v>85</v>
      </c>
      <c r="AY210" s="230" t="s">
        <v>136</v>
      </c>
    </row>
    <row r="211" spans="2:65" s="1" customFormat="1" ht="25.5" customHeight="1">
      <c r="B211" s="42"/>
      <c r="C211" s="194" t="s">
        <v>9</v>
      </c>
      <c r="D211" s="194" t="s">
        <v>138</v>
      </c>
      <c r="E211" s="195" t="s">
        <v>558</v>
      </c>
      <c r="F211" s="196" t="s">
        <v>559</v>
      </c>
      <c r="G211" s="197" t="s">
        <v>141</v>
      </c>
      <c r="H211" s="198">
        <v>124.075</v>
      </c>
      <c r="I211" s="199">
        <v>9.67</v>
      </c>
      <c r="J211" s="200">
        <f>ROUND(I211*H211,2)</f>
        <v>1199.81</v>
      </c>
      <c r="K211" s="196" t="s">
        <v>142</v>
      </c>
      <c r="L211" s="62"/>
      <c r="M211" s="201" t="s">
        <v>34</v>
      </c>
      <c r="N211" s="202" t="s">
        <v>48</v>
      </c>
      <c r="O211" s="43"/>
      <c r="P211" s="203">
        <f>O211*H211</f>
        <v>0</v>
      </c>
      <c r="Q211" s="203">
        <v>0</v>
      </c>
      <c r="R211" s="203">
        <f>Q211*H211</f>
        <v>0</v>
      </c>
      <c r="S211" s="203">
        <v>0</v>
      </c>
      <c r="T211" s="204">
        <f>S211*H211</f>
        <v>0</v>
      </c>
      <c r="AR211" s="24" t="s">
        <v>143</v>
      </c>
      <c r="AT211" s="24" t="s">
        <v>138</v>
      </c>
      <c r="AU211" s="24" t="s">
        <v>87</v>
      </c>
      <c r="AY211" s="24" t="s">
        <v>136</v>
      </c>
      <c r="BE211" s="205">
        <f>IF(N211="základní",J211,0)</f>
        <v>1199.81</v>
      </c>
      <c r="BF211" s="205">
        <f>IF(N211="snížená",J211,0)</f>
        <v>0</v>
      </c>
      <c r="BG211" s="205">
        <f>IF(N211="zákl. přenesená",J211,0)</f>
        <v>0</v>
      </c>
      <c r="BH211" s="205">
        <f>IF(N211="sníž. přenesená",J211,0)</f>
        <v>0</v>
      </c>
      <c r="BI211" s="205">
        <f>IF(N211="nulová",J211,0)</f>
        <v>0</v>
      </c>
      <c r="BJ211" s="24" t="s">
        <v>85</v>
      </c>
      <c r="BK211" s="205">
        <f>ROUND(I211*H211,2)</f>
        <v>1199.81</v>
      </c>
      <c r="BL211" s="24" t="s">
        <v>143</v>
      </c>
      <c r="BM211" s="24" t="s">
        <v>1275</v>
      </c>
    </row>
    <row r="212" spans="2:65" s="1" customFormat="1" ht="162">
      <c r="B212" s="42"/>
      <c r="C212" s="64"/>
      <c r="D212" s="206" t="s">
        <v>145</v>
      </c>
      <c r="E212" s="64"/>
      <c r="F212" s="207" t="s">
        <v>561</v>
      </c>
      <c r="G212" s="64"/>
      <c r="H212" s="64"/>
      <c r="I212" s="165"/>
      <c r="J212" s="64"/>
      <c r="K212" s="64"/>
      <c r="L212" s="62"/>
      <c r="M212" s="208"/>
      <c r="N212" s="43"/>
      <c r="O212" s="43"/>
      <c r="P212" s="43"/>
      <c r="Q212" s="43"/>
      <c r="R212" s="43"/>
      <c r="S212" s="43"/>
      <c r="T212" s="79"/>
      <c r="AT212" s="24" t="s">
        <v>145</v>
      </c>
      <c r="AU212" s="24" t="s">
        <v>87</v>
      </c>
    </row>
    <row r="213" spans="2:65" s="11" customFormat="1">
      <c r="B213" s="209"/>
      <c r="C213" s="210"/>
      <c r="D213" s="206" t="s">
        <v>147</v>
      </c>
      <c r="E213" s="211" t="s">
        <v>34</v>
      </c>
      <c r="F213" s="212" t="s">
        <v>1276</v>
      </c>
      <c r="G213" s="210"/>
      <c r="H213" s="213">
        <v>124.075</v>
      </c>
      <c r="I213" s="214"/>
      <c r="J213" s="210"/>
      <c r="K213" s="210"/>
      <c r="L213" s="215"/>
      <c r="M213" s="216"/>
      <c r="N213" s="217"/>
      <c r="O213" s="217"/>
      <c r="P213" s="217"/>
      <c r="Q213" s="217"/>
      <c r="R213" s="217"/>
      <c r="S213" s="217"/>
      <c r="T213" s="218"/>
      <c r="AT213" s="219" t="s">
        <v>147</v>
      </c>
      <c r="AU213" s="219" t="s">
        <v>87</v>
      </c>
      <c r="AV213" s="11" t="s">
        <v>87</v>
      </c>
      <c r="AW213" s="11" t="s">
        <v>40</v>
      </c>
      <c r="AX213" s="11" t="s">
        <v>77</v>
      </c>
      <c r="AY213" s="219" t="s">
        <v>136</v>
      </c>
    </row>
    <row r="214" spans="2:65" s="12" customFormat="1">
      <c r="B214" s="220"/>
      <c r="C214" s="221"/>
      <c r="D214" s="206" t="s">
        <v>147</v>
      </c>
      <c r="E214" s="222" t="s">
        <v>34</v>
      </c>
      <c r="F214" s="223" t="s">
        <v>149</v>
      </c>
      <c r="G214" s="221"/>
      <c r="H214" s="224">
        <v>124.075</v>
      </c>
      <c r="I214" s="225"/>
      <c r="J214" s="221"/>
      <c r="K214" s="221"/>
      <c r="L214" s="226"/>
      <c r="M214" s="227"/>
      <c r="N214" s="228"/>
      <c r="O214" s="228"/>
      <c r="P214" s="228"/>
      <c r="Q214" s="228"/>
      <c r="R214" s="228"/>
      <c r="S214" s="228"/>
      <c r="T214" s="229"/>
      <c r="AT214" s="230" t="s">
        <v>147</v>
      </c>
      <c r="AU214" s="230" t="s">
        <v>87</v>
      </c>
      <c r="AV214" s="12" t="s">
        <v>143</v>
      </c>
      <c r="AW214" s="12" t="s">
        <v>40</v>
      </c>
      <c r="AX214" s="12" t="s">
        <v>85</v>
      </c>
      <c r="AY214" s="230" t="s">
        <v>136</v>
      </c>
    </row>
    <row r="215" spans="2:65" s="10" customFormat="1" ht="29.85" customHeight="1">
      <c r="B215" s="178"/>
      <c r="C215" s="179"/>
      <c r="D215" s="180" t="s">
        <v>76</v>
      </c>
      <c r="E215" s="192" t="s">
        <v>87</v>
      </c>
      <c r="F215" s="192" t="s">
        <v>319</v>
      </c>
      <c r="G215" s="179"/>
      <c r="H215" s="179"/>
      <c r="I215" s="182"/>
      <c r="J215" s="193">
        <f>BK215</f>
        <v>100132.46</v>
      </c>
      <c r="K215" s="179"/>
      <c r="L215" s="184"/>
      <c r="M215" s="185"/>
      <c r="N215" s="186"/>
      <c r="O215" s="186"/>
      <c r="P215" s="187">
        <f>SUM(P216:P301)</f>
        <v>0</v>
      </c>
      <c r="Q215" s="186"/>
      <c r="R215" s="187">
        <f>SUM(R216:R301)</f>
        <v>195.856523395148</v>
      </c>
      <c r="S215" s="186"/>
      <c r="T215" s="188">
        <f>SUM(T216:T301)</f>
        <v>0</v>
      </c>
      <c r="AR215" s="189" t="s">
        <v>85</v>
      </c>
      <c r="AT215" s="190" t="s">
        <v>76</v>
      </c>
      <c r="AU215" s="190" t="s">
        <v>85</v>
      </c>
      <c r="AY215" s="189" t="s">
        <v>136</v>
      </c>
      <c r="BK215" s="191">
        <f>SUM(BK216:BK301)</f>
        <v>100132.46</v>
      </c>
    </row>
    <row r="216" spans="2:65" s="1" customFormat="1" ht="25.5" customHeight="1">
      <c r="B216" s="42"/>
      <c r="C216" s="194" t="s">
        <v>256</v>
      </c>
      <c r="D216" s="194" t="s">
        <v>138</v>
      </c>
      <c r="E216" s="195" t="s">
        <v>1277</v>
      </c>
      <c r="F216" s="196" t="s">
        <v>1278</v>
      </c>
      <c r="G216" s="197" t="s">
        <v>203</v>
      </c>
      <c r="H216" s="198">
        <v>43.56</v>
      </c>
      <c r="I216" s="199">
        <v>757.47</v>
      </c>
      <c r="J216" s="200">
        <f>ROUND(I216*H216,2)</f>
        <v>32995.39</v>
      </c>
      <c r="K216" s="196" t="s">
        <v>142</v>
      </c>
      <c r="L216" s="62"/>
      <c r="M216" s="201" t="s">
        <v>34</v>
      </c>
      <c r="N216" s="202" t="s">
        <v>48</v>
      </c>
      <c r="O216" s="43"/>
      <c r="P216" s="203">
        <f>O216*H216</f>
        <v>0</v>
      </c>
      <c r="Q216" s="203">
        <v>2.16</v>
      </c>
      <c r="R216" s="203">
        <f>Q216*H216</f>
        <v>94.089600000000004</v>
      </c>
      <c r="S216" s="203">
        <v>0</v>
      </c>
      <c r="T216" s="204">
        <f>S216*H216</f>
        <v>0</v>
      </c>
      <c r="AR216" s="24" t="s">
        <v>143</v>
      </c>
      <c r="AT216" s="24" t="s">
        <v>138</v>
      </c>
      <c r="AU216" s="24" t="s">
        <v>87</v>
      </c>
      <c r="AY216" s="24" t="s">
        <v>136</v>
      </c>
      <c r="BE216" s="205">
        <f>IF(N216="základní",J216,0)</f>
        <v>32995.39</v>
      </c>
      <c r="BF216" s="205">
        <f>IF(N216="snížená",J216,0)</f>
        <v>0</v>
      </c>
      <c r="BG216" s="205">
        <f>IF(N216="zákl. přenesená",J216,0)</f>
        <v>0</v>
      </c>
      <c r="BH216" s="205">
        <f>IF(N216="sníž. přenesená",J216,0)</f>
        <v>0</v>
      </c>
      <c r="BI216" s="205">
        <f>IF(N216="nulová",J216,0)</f>
        <v>0</v>
      </c>
      <c r="BJ216" s="24" t="s">
        <v>85</v>
      </c>
      <c r="BK216" s="205">
        <f>ROUND(I216*H216,2)</f>
        <v>32995.39</v>
      </c>
      <c r="BL216" s="24" t="s">
        <v>143</v>
      </c>
      <c r="BM216" s="24" t="s">
        <v>1279</v>
      </c>
    </row>
    <row r="217" spans="2:65" s="1" customFormat="1" ht="40.5">
      <c r="B217" s="42"/>
      <c r="C217" s="64"/>
      <c r="D217" s="206" t="s">
        <v>145</v>
      </c>
      <c r="E217" s="64"/>
      <c r="F217" s="207" t="s">
        <v>1280</v>
      </c>
      <c r="G217" s="64"/>
      <c r="H217" s="64"/>
      <c r="I217" s="165"/>
      <c r="J217" s="64"/>
      <c r="K217" s="64"/>
      <c r="L217" s="62"/>
      <c r="M217" s="208"/>
      <c r="N217" s="43"/>
      <c r="O217" s="43"/>
      <c r="P217" s="43"/>
      <c r="Q217" s="43"/>
      <c r="R217" s="43"/>
      <c r="S217" s="43"/>
      <c r="T217" s="79"/>
      <c r="AT217" s="24" t="s">
        <v>145</v>
      </c>
      <c r="AU217" s="24" t="s">
        <v>87</v>
      </c>
    </row>
    <row r="218" spans="2:65" s="11" customFormat="1">
      <c r="B218" s="209"/>
      <c r="C218" s="210"/>
      <c r="D218" s="206" t="s">
        <v>147</v>
      </c>
      <c r="E218" s="211" t="s">
        <v>34</v>
      </c>
      <c r="F218" s="212" t="s">
        <v>1281</v>
      </c>
      <c r="G218" s="210"/>
      <c r="H218" s="213">
        <v>43.56</v>
      </c>
      <c r="I218" s="214"/>
      <c r="J218" s="210"/>
      <c r="K218" s="210"/>
      <c r="L218" s="215"/>
      <c r="M218" s="216"/>
      <c r="N218" s="217"/>
      <c r="O218" s="217"/>
      <c r="P218" s="217"/>
      <c r="Q218" s="217"/>
      <c r="R218" s="217"/>
      <c r="S218" s="217"/>
      <c r="T218" s="218"/>
      <c r="AT218" s="219" t="s">
        <v>147</v>
      </c>
      <c r="AU218" s="219" t="s">
        <v>87</v>
      </c>
      <c r="AV218" s="11" t="s">
        <v>87</v>
      </c>
      <c r="AW218" s="11" t="s">
        <v>40</v>
      </c>
      <c r="AX218" s="11" t="s">
        <v>77</v>
      </c>
      <c r="AY218" s="219" t="s">
        <v>136</v>
      </c>
    </row>
    <row r="219" spans="2:65" s="12" customFormat="1">
      <c r="B219" s="220"/>
      <c r="C219" s="221"/>
      <c r="D219" s="206" t="s">
        <v>147</v>
      </c>
      <c r="E219" s="222" t="s">
        <v>34</v>
      </c>
      <c r="F219" s="223" t="s">
        <v>149</v>
      </c>
      <c r="G219" s="221"/>
      <c r="H219" s="224">
        <v>43.56</v>
      </c>
      <c r="I219" s="225"/>
      <c r="J219" s="221"/>
      <c r="K219" s="221"/>
      <c r="L219" s="226"/>
      <c r="M219" s="227"/>
      <c r="N219" s="228"/>
      <c r="O219" s="228"/>
      <c r="P219" s="228"/>
      <c r="Q219" s="228"/>
      <c r="R219" s="228"/>
      <c r="S219" s="228"/>
      <c r="T219" s="229"/>
      <c r="AT219" s="230" t="s">
        <v>147</v>
      </c>
      <c r="AU219" s="230" t="s">
        <v>87</v>
      </c>
      <c r="AV219" s="12" t="s">
        <v>143</v>
      </c>
      <c r="AW219" s="12" t="s">
        <v>40</v>
      </c>
      <c r="AX219" s="12" t="s">
        <v>85</v>
      </c>
      <c r="AY219" s="230" t="s">
        <v>136</v>
      </c>
    </row>
    <row r="220" spans="2:65" s="1" customFormat="1" ht="38.25" customHeight="1">
      <c r="B220" s="42"/>
      <c r="C220" s="194" t="s">
        <v>262</v>
      </c>
      <c r="D220" s="194" t="s">
        <v>138</v>
      </c>
      <c r="E220" s="195" t="s">
        <v>593</v>
      </c>
      <c r="F220" s="196" t="s">
        <v>594</v>
      </c>
      <c r="G220" s="197" t="s">
        <v>141</v>
      </c>
      <c r="H220" s="198">
        <v>124.075</v>
      </c>
      <c r="I220" s="199">
        <v>5.67</v>
      </c>
      <c r="J220" s="200">
        <f>ROUND(I220*H220,2)</f>
        <v>703.51</v>
      </c>
      <c r="K220" s="196" t="s">
        <v>142</v>
      </c>
      <c r="L220" s="62"/>
      <c r="M220" s="201" t="s">
        <v>34</v>
      </c>
      <c r="N220" s="202" t="s">
        <v>48</v>
      </c>
      <c r="O220" s="43"/>
      <c r="P220" s="203">
        <f>O220*H220</f>
        <v>0</v>
      </c>
      <c r="Q220" s="203">
        <v>0</v>
      </c>
      <c r="R220" s="203">
        <f>Q220*H220</f>
        <v>0</v>
      </c>
      <c r="S220" s="203">
        <v>0</v>
      </c>
      <c r="T220" s="204">
        <f>S220*H220</f>
        <v>0</v>
      </c>
      <c r="AR220" s="24" t="s">
        <v>143</v>
      </c>
      <c r="AT220" s="24" t="s">
        <v>138</v>
      </c>
      <c r="AU220" s="24" t="s">
        <v>87</v>
      </c>
      <c r="AY220" s="24" t="s">
        <v>136</v>
      </c>
      <c r="BE220" s="205">
        <f>IF(N220="základní",J220,0)</f>
        <v>703.51</v>
      </c>
      <c r="BF220" s="205">
        <f>IF(N220="snížená",J220,0)</f>
        <v>0</v>
      </c>
      <c r="BG220" s="205">
        <f>IF(N220="zákl. přenesená",J220,0)</f>
        <v>0</v>
      </c>
      <c r="BH220" s="205">
        <f>IF(N220="sníž. přenesená",J220,0)</f>
        <v>0</v>
      </c>
      <c r="BI220" s="205">
        <f>IF(N220="nulová",J220,0)</f>
        <v>0</v>
      </c>
      <c r="BJ220" s="24" t="s">
        <v>85</v>
      </c>
      <c r="BK220" s="205">
        <f>ROUND(I220*H220,2)</f>
        <v>703.51</v>
      </c>
      <c r="BL220" s="24" t="s">
        <v>143</v>
      </c>
      <c r="BM220" s="24" t="s">
        <v>1282</v>
      </c>
    </row>
    <row r="221" spans="2:65" s="1" customFormat="1" ht="67.5">
      <c r="B221" s="42"/>
      <c r="C221" s="64"/>
      <c r="D221" s="206" t="s">
        <v>145</v>
      </c>
      <c r="E221" s="64"/>
      <c r="F221" s="207" t="s">
        <v>596</v>
      </c>
      <c r="G221" s="64"/>
      <c r="H221" s="64"/>
      <c r="I221" s="165"/>
      <c r="J221" s="64"/>
      <c r="K221" s="64"/>
      <c r="L221" s="62"/>
      <c r="M221" s="208"/>
      <c r="N221" s="43"/>
      <c r="O221" s="43"/>
      <c r="P221" s="43"/>
      <c r="Q221" s="43"/>
      <c r="R221" s="43"/>
      <c r="S221" s="43"/>
      <c r="T221" s="79"/>
      <c r="AT221" s="24" t="s">
        <v>145</v>
      </c>
      <c r="AU221" s="24" t="s">
        <v>87</v>
      </c>
    </row>
    <row r="222" spans="2:65" s="11" customFormat="1">
      <c r="B222" s="209"/>
      <c r="C222" s="210"/>
      <c r="D222" s="206" t="s">
        <v>147</v>
      </c>
      <c r="E222" s="211" t="s">
        <v>34</v>
      </c>
      <c r="F222" s="212" t="s">
        <v>1283</v>
      </c>
      <c r="G222" s="210"/>
      <c r="H222" s="213">
        <v>59.719000000000001</v>
      </c>
      <c r="I222" s="214"/>
      <c r="J222" s="210"/>
      <c r="K222" s="210"/>
      <c r="L222" s="215"/>
      <c r="M222" s="216"/>
      <c r="N222" s="217"/>
      <c r="O222" s="217"/>
      <c r="P222" s="217"/>
      <c r="Q222" s="217"/>
      <c r="R222" s="217"/>
      <c r="S222" s="217"/>
      <c r="T222" s="218"/>
      <c r="AT222" s="219" t="s">
        <v>147</v>
      </c>
      <c r="AU222" s="219" t="s">
        <v>87</v>
      </c>
      <c r="AV222" s="11" t="s">
        <v>87</v>
      </c>
      <c r="AW222" s="11" t="s">
        <v>40</v>
      </c>
      <c r="AX222" s="11" t="s">
        <v>77</v>
      </c>
      <c r="AY222" s="219" t="s">
        <v>136</v>
      </c>
    </row>
    <row r="223" spans="2:65" s="13" customFormat="1">
      <c r="B223" s="231"/>
      <c r="C223" s="232"/>
      <c r="D223" s="206" t="s">
        <v>147</v>
      </c>
      <c r="E223" s="233" t="s">
        <v>34</v>
      </c>
      <c r="F223" s="234" t="s">
        <v>1178</v>
      </c>
      <c r="G223" s="232"/>
      <c r="H223" s="233" t="s">
        <v>34</v>
      </c>
      <c r="I223" s="235"/>
      <c r="J223" s="232"/>
      <c r="K223" s="232"/>
      <c r="L223" s="236"/>
      <c r="M223" s="237"/>
      <c r="N223" s="238"/>
      <c r="O223" s="238"/>
      <c r="P223" s="238"/>
      <c r="Q223" s="238"/>
      <c r="R223" s="238"/>
      <c r="S223" s="238"/>
      <c r="T223" s="239"/>
      <c r="AT223" s="240" t="s">
        <v>147</v>
      </c>
      <c r="AU223" s="240" t="s">
        <v>87</v>
      </c>
      <c r="AV223" s="13" t="s">
        <v>85</v>
      </c>
      <c r="AW223" s="13" t="s">
        <v>40</v>
      </c>
      <c r="AX223" s="13" t="s">
        <v>77</v>
      </c>
      <c r="AY223" s="240" t="s">
        <v>136</v>
      </c>
    </row>
    <row r="224" spans="2:65" s="11" customFormat="1">
      <c r="B224" s="209"/>
      <c r="C224" s="210"/>
      <c r="D224" s="206" t="s">
        <v>147</v>
      </c>
      <c r="E224" s="211" t="s">
        <v>34</v>
      </c>
      <c r="F224" s="212" t="s">
        <v>1284</v>
      </c>
      <c r="G224" s="210"/>
      <c r="H224" s="213">
        <v>0.55300000000000005</v>
      </c>
      <c r="I224" s="214"/>
      <c r="J224" s="210"/>
      <c r="K224" s="210"/>
      <c r="L224" s="215"/>
      <c r="M224" s="216"/>
      <c r="N224" s="217"/>
      <c r="O224" s="217"/>
      <c r="P224" s="217"/>
      <c r="Q224" s="217"/>
      <c r="R224" s="217"/>
      <c r="S224" s="217"/>
      <c r="T224" s="218"/>
      <c r="AT224" s="219" t="s">
        <v>147</v>
      </c>
      <c r="AU224" s="219" t="s">
        <v>87</v>
      </c>
      <c r="AV224" s="11" t="s">
        <v>87</v>
      </c>
      <c r="AW224" s="11" t="s">
        <v>40</v>
      </c>
      <c r="AX224" s="11" t="s">
        <v>77</v>
      </c>
      <c r="AY224" s="219" t="s">
        <v>136</v>
      </c>
    </row>
    <row r="225" spans="2:65" s="11" customFormat="1">
      <c r="B225" s="209"/>
      <c r="C225" s="210"/>
      <c r="D225" s="206" t="s">
        <v>147</v>
      </c>
      <c r="E225" s="211" t="s">
        <v>34</v>
      </c>
      <c r="F225" s="212" t="s">
        <v>1285</v>
      </c>
      <c r="G225" s="210"/>
      <c r="H225" s="213">
        <v>4.1459999999999999</v>
      </c>
      <c r="I225" s="214"/>
      <c r="J225" s="210"/>
      <c r="K225" s="210"/>
      <c r="L225" s="215"/>
      <c r="M225" s="216"/>
      <c r="N225" s="217"/>
      <c r="O225" s="217"/>
      <c r="P225" s="217"/>
      <c r="Q225" s="217"/>
      <c r="R225" s="217"/>
      <c r="S225" s="217"/>
      <c r="T225" s="218"/>
      <c r="AT225" s="219" t="s">
        <v>147</v>
      </c>
      <c r="AU225" s="219" t="s">
        <v>87</v>
      </c>
      <c r="AV225" s="11" t="s">
        <v>87</v>
      </c>
      <c r="AW225" s="11" t="s">
        <v>40</v>
      </c>
      <c r="AX225" s="11" t="s">
        <v>77</v>
      </c>
      <c r="AY225" s="219" t="s">
        <v>136</v>
      </c>
    </row>
    <row r="226" spans="2:65" s="11" customFormat="1">
      <c r="B226" s="209"/>
      <c r="C226" s="210"/>
      <c r="D226" s="206" t="s">
        <v>147</v>
      </c>
      <c r="E226" s="211" t="s">
        <v>34</v>
      </c>
      <c r="F226" s="212" t="s">
        <v>1286</v>
      </c>
      <c r="G226" s="210"/>
      <c r="H226" s="213">
        <v>2.7639999999999998</v>
      </c>
      <c r="I226" s="214"/>
      <c r="J226" s="210"/>
      <c r="K226" s="210"/>
      <c r="L226" s="215"/>
      <c r="M226" s="216"/>
      <c r="N226" s="217"/>
      <c r="O226" s="217"/>
      <c r="P226" s="217"/>
      <c r="Q226" s="217"/>
      <c r="R226" s="217"/>
      <c r="S226" s="217"/>
      <c r="T226" s="218"/>
      <c r="AT226" s="219" t="s">
        <v>147</v>
      </c>
      <c r="AU226" s="219" t="s">
        <v>87</v>
      </c>
      <c r="AV226" s="11" t="s">
        <v>87</v>
      </c>
      <c r="AW226" s="11" t="s">
        <v>40</v>
      </c>
      <c r="AX226" s="11" t="s">
        <v>77</v>
      </c>
      <c r="AY226" s="219" t="s">
        <v>136</v>
      </c>
    </row>
    <row r="227" spans="2:65" s="11" customFormat="1">
      <c r="B227" s="209"/>
      <c r="C227" s="210"/>
      <c r="D227" s="206" t="s">
        <v>147</v>
      </c>
      <c r="E227" s="211" t="s">
        <v>34</v>
      </c>
      <c r="F227" s="212" t="s">
        <v>1287</v>
      </c>
      <c r="G227" s="210"/>
      <c r="H227" s="213">
        <v>3.9750000000000001</v>
      </c>
      <c r="I227" s="214"/>
      <c r="J227" s="210"/>
      <c r="K227" s="210"/>
      <c r="L227" s="215"/>
      <c r="M227" s="216"/>
      <c r="N227" s="217"/>
      <c r="O227" s="217"/>
      <c r="P227" s="217"/>
      <c r="Q227" s="217"/>
      <c r="R227" s="217"/>
      <c r="S227" s="217"/>
      <c r="T227" s="218"/>
      <c r="AT227" s="219" t="s">
        <v>147</v>
      </c>
      <c r="AU227" s="219" t="s">
        <v>87</v>
      </c>
      <c r="AV227" s="11" t="s">
        <v>87</v>
      </c>
      <c r="AW227" s="11" t="s">
        <v>40</v>
      </c>
      <c r="AX227" s="11" t="s">
        <v>77</v>
      </c>
      <c r="AY227" s="219" t="s">
        <v>136</v>
      </c>
    </row>
    <row r="228" spans="2:65" s="11" customFormat="1">
      <c r="B228" s="209"/>
      <c r="C228" s="210"/>
      <c r="D228" s="206" t="s">
        <v>147</v>
      </c>
      <c r="E228" s="211" t="s">
        <v>34</v>
      </c>
      <c r="F228" s="212" t="s">
        <v>1288</v>
      </c>
      <c r="G228" s="210"/>
      <c r="H228" s="213">
        <v>4.492</v>
      </c>
      <c r="I228" s="214"/>
      <c r="J228" s="210"/>
      <c r="K228" s="210"/>
      <c r="L228" s="215"/>
      <c r="M228" s="216"/>
      <c r="N228" s="217"/>
      <c r="O228" s="217"/>
      <c r="P228" s="217"/>
      <c r="Q228" s="217"/>
      <c r="R228" s="217"/>
      <c r="S228" s="217"/>
      <c r="T228" s="218"/>
      <c r="AT228" s="219" t="s">
        <v>147</v>
      </c>
      <c r="AU228" s="219" t="s">
        <v>87</v>
      </c>
      <c r="AV228" s="11" t="s">
        <v>87</v>
      </c>
      <c r="AW228" s="11" t="s">
        <v>40</v>
      </c>
      <c r="AX228" s="11" t="s">
        <v>77</v>
      </c>
      <c r="AY228" s="219" t="s">
        <v>136</v>
      </c>
    </row>
    <row r="229" spans="2:65" s="11" customFormat="1">
      <c r="B229" s="209"/>
      <c r="C229" s="210"/>
      <c r="D229" s="206" t="s">
        <v>147</v>
      </c>
      <c r="E229" s="211" t="s">
        <v>34</v>
      </c>
      <c r="F229" s="212" t="s">
        <v>1289</v>
      </c>
      <c r="G229" s="210"/>
      <c r="H229" s="213">
        <v>4.601</v>
      </c>
      <c r="I229" s="214"/>
      <c r="J229" s="210"/>
      <c r="K229" s="210"/>
      <c r="L229" s="215"/>
      <c r="M229" s="216"/>
      <c r="N229" s="217"/>
      <c r="O229" s="217"/>
      <c r="P229" s="217"/>
      <c r="Q229" s="217"/>
      <c r="R229" s="217"/>
      <c r="S229" s="217"/>
      <c r="T229" s="218"/>
      <c r="AT229" s="219" t="s">
        <v>147</v>
      </c>
      <c r="AU229" s="219" t="s">
        <v>87</v>
      </c>
      <c r="AV229" s="11" t="s">
        <v>87</v>
      </c>
      <c r="AW229" s="11" t="s">
        <v>40</v>
      </c>
      <c r="AX229" s="11" t="s">
        <v>77</v>
      </c>
      <c r="AY229" s="219" t="s">
        <v>136</v>
      </c>
    </row>
    <row r="230" spans="2:65" s="11" customFormat="1">
      <c r="B230" s="209"/>
      <c r="C230" s="210"/>
      <c r="D230" s="206" t="s">
        <v>147</v>
      </c>
      <c r="E230" s="211" t="s">
        <v>34</v>
      </c>
      <c r="F230" s="212" t="s">
        <v>1290</v>
      </c>
      <c r="G230" s="210"/>
      <c r="H230" s="213">
        <v>4.5</v>
      </c>
      <c r="I230" s="214"/>
      <c r="J230" s="210"/>
      <c r="K230" s="210"/>
      <c r="L230" s="215"/>
      <c r="M230" s="216"/>
      <c r="N230" s="217"/>
      <c r="O230" s="217"/>
      <c r="P230" s="217"/>
      <c r="Q230" s="217"/>
      <c r="R230" s="217"/>
      <c r="S230" s="217"/>
      <c r="T230" s="218"/>
      <c r="AT230" s="219" t="s">
        <v>147</v>
      </c>
      <c r="AU230" s="219" t="s">
        <v>87</v>
      </c>
      <c r="AV230" s="11" t="s">
        <v>87</v>
      </c>
      <c r="AW230" s="11" t="s">
        <v>40</v>
      </c>
      <c r="AX230" s="11" t="s">
        <v>77</v>
      </c>
      <c r="AY230" s="219" t="s">
        <v>136</v>
      </c>
    </row>
    <row r="231" spans="2:65" s="11" customFormat="1">
      <c r="B231" s="209"/>
      <c r="C231" s="210"/>
      <c r="D231" s="206" t="s">
        <v>147</v>
      </c>
      <c r="E231" s="211" t="s">
        <v>34</v>
      </c>
      <c r="F231" s="212" t="s">
        <v>1291</v>
      </c>
      <c r="G231" s="210"/>
      <c r="H231" s="213">
        <v>5</v>
      </c>
      <c r="I231" s="214"/>
      <c r="J231" s="210"/>
      <c r="K231" s="210"/>
      <c r="L231" s="215"/>
      <c r="M231" s="216"/>
      <c r="N231" s="217"/>
      <c r="O231" s="217"/>
      <c r="P231" s="217"/>
      <c r="Q231" s="217"/>
      <c r="R231" s="217"/>
      <c r="S231" s="217"/>
      <c r="T231" s="218"/>
      <c r="AT231" s="219" t="s">
        <v>147</v>
      </c>
      <c r="AU231" s="219" t="s">
        <v>87</v>
      </c>
      <c r="AV231" s="11" t="s">
        <v>87</v>
      </c>
      <c r="AW231" s="11" t="s">
        <v>40</v>
      </c>
      <c r="AX231" s="11" t="s">
        <v>77</v>
      </c>
      <c r="AY231" s="219" t="s">
        <v>136</v>
      </c>
    </row>
    <row r="232" spans="2:65" s="11" customFormat="1">
      <c r="B232" s="209"/>
      <c r="C232" s="210"/>
      <c r="D232" s="206" t="s">
        <v>147</v>
      </c>
      <c r="E232" s="211" t="s">
        <v>34</v>
      </c>
      <c r="F232" s="212" t="s">
        <v>1292</v>
      </c>
      <c r="G232" s="210"/>
      <c r="H232" s="213">
        <v>8.75</v>
      </c>
      <c r="I232" s="214"/>
      <c r="J232" s="210"/>
      <c r="K232" s="210"/>
      <c r="L232" s="215"/>
      <c r="M232" s="216"/>
      <c r="N232" s="217"/>
      <c r="O232" s="217"/>
      <c r="P232" s="217"/>
      <c r="Q232" s="217"/>
      <c r="R232" s="217"/>
      <c r="S232" s="217"/>
      <c r="T232" s="218"/>
      <c r="AT232" s="219" t="s">
        <v>147</v>
      </c>
      <c r="AU232" s="219" t="s">
        <v>87</v>
      </c>
      <c r="AV232" s="11" t="s">
        <v>87</v>
      </c>
      <c r="AW232" s="11" t="s">
        <v>40</v>
      </c>
      <c r="AX232" s="11" t="s">
        <v>77</v>
      </c>
      <c r="AY232" s="219" t="s">
        <v>136</v>
      </c>
    </row>
    <row r="233" spans="2:65" s="13" customFormat="1">
      <c r="B233" s="231"/>
      <c r="C233" s="232"/>
      <c r="D233" s="206" t="s">
        <v>147</v>
      </c>
      <c r="E233" s="233" t="s">
        <v>34</v>
      </c>
      <c r="F233" s="234" t="s">
        <v>1188</v>
      </c>
      <c r="G233" s="232"/>
      <c r="H233" s="233" t="s">
        <v>34</v>
      </c>
      <c r="I233" s="235"/>
      <c r="J233" s="232"/>
      <c r="K233" s="232"/>
      <c r="L233" s="236"/>
      <c r="M233" s="237"/>
      <c r="N233" s="238"/>
      <c r="O233" s="238"/>
      <c r="P233" s="238"/>
      <c r="Q233" s="238"/>
      <c r="R233" s="238"/>
      <c r="S233" s="238"/>
      <c r="T233" s="239"/>
      <c r="AT233" s="240" t="s">
        <v>147</v>
      </c>
      <c r="AU233" s="240" t="s">
        <v>87</v>
      </c>
      <c r="AV233" s="13" t="s">
        <v>85</v>
      </c>
      <c r="AW233" s="13" t="s">
        <v>40</v>
      </c>
      <c r="AX233" s="13" t="s">
        <v>77</v>
      </c>
      <c r="AY233" s="240" t="s">
        <v>136</v>
      </c>
    </row>
    <row r="234" spans="2:65" s="11" customFormat="1">
      <c r="B234" s="209"/>
      <c r="C234" s="210"/>
      <c r="D234" s="206" t="s">
        <v>147</v>
      </c>
      <c r="E234" s="211" t="s">
        <v>34</v>
      </c>
      <c r="F234" s="212" t="s">
        <v>1293</v>
      </c>
      <c r="G234" s="210"/>
      <c r="H234" s="213">
        <v>7.5</v>
      </c>
      <c r="I234" s="214"/>
      <c r="J234" s="210"/>
      <c r="K234" s="210"/>
      <c r="L234" s="215"/>
      <c r="M234" s="216"/>
      <c r="N234" s="217"/>
      <c r="O234" s="217"/>
      <c r="P234" s="217"/>
      <c r="Q234" s="217"/>
      <c r="R234" s="217"/>
      <c r="S234" s="217"/>
      <c r="T234" s="218"/>
      <c r="AT234" s="219" t="s">
        <v>147</v>
      </c>
      <c r="AU234" s="219" t="s">
        <v>87</v>
      </c>
      <c r="AV234" s="11" t="s">
        <v>87</v>
      </c>
      <c r="AW234" s="11" t="s">
        <v>40</v>
      </c>
      <c r="AX234" s="11" t="s">
        <v>77</v>
      </c>
      <c r="AY234" s="219" t="s">
        <v>136</v>
      </c>
    </row>
    <row r="235" spans="2:65" s="11" customFormat="1">
      <c r="B235" s="209"/>
      <c r="C235" s="210"/>
      <c r="D235" s="206" t="s">
        <v>147</v>
      </c>
      <c r="E235" s="211" t="s">
        <v>34</v>
      </c>
      <c r="F235" s="212" t="s">
        <v>1294</v>
      </c>
      <c r="G235" s="210"/>
      <c r="H235" s="213">
        <v>6.6</v>
      </c>
      <c r="I235" s="214"/>
      <c r="J235" s="210"/>
      <c r="K235" s="210"/>
      <c r="L235" s="215"/>
      <c r="M235" s="216"/>
      <c r="N235" s="217"/>
      <c r="O235" s="217"/>
      <c r="P235" s="217"/>
      <c r="Q235" s="217"/>
      <c r="R235" s="217"/>
      <c r="S235" s="217"/>
      <c r="T235" s="218"/>
      <c r="AT235" s="219" t="s">
        <v>147</v>
      </c>
      <c r="AU235" s="219" t="s">
        <v>87</v>
      </c>
      <c r="AV235" s="11" t="s">
        <v>87</v>
      </c>
      <c r="AW235" s="11" t="s">
        <v>40</v>
      </c>
      <c r="AX235" s="11" t="s">
        <v>77</v>
      </c>
      <c r="AY235" s="219" t="s">
        <v>136</v>
      </c>
    </row>
    <row r="236" spans="2:65" s="11" customFormat="1">
      <c r="B236" s="209"/>
      <c r="C236" s="210"/>
      <c r="D236" s="206" t="s">
        <v>147</v>
      </c>
      <c r="E236" s="211" t="s">
        <v>34</v>
      </c>
      <c r="F236" s="212" t="s">
        <v>1294</v>
      </c>
      <c r="G236" s="210"/>
      <c r="H236" s="213">
        <v>6.6</v>
      </c>
      <c r="I236" s="214"/>
      <c r="J236" s="210"/>
      <c r="K236" s="210"/>
      <c r="L236" s="215"/>
      <c r="M236" s="216"/>
      <c r="N236" s="217"/>
      <c r="O236" s="217"/>
      <c r="P236" s="217"/>
      <c r="Q236" s="217"/>
      <c r="R236" s="217"/>
      <c r="S236" s="217"/>
      <c r="T236" s="218"/>
      <c r="AT236" s="219" t="s">
        <v>147</v>
      </c>
      <c r="AU236" s="219" t="s">
        <v>87</v>
      </c>
      <c r="AV236" s="11" t="s">
        <v>87</v>
      </c>
      <c r="AW236" s="11" t="s">
        <v>40</v>
      </c>
      <c r="AX236" s="11" t="s">
        <v>77</v>
      </c>
      <c r="AY236" s="219" t="s">
        <v>136</v>
      </c>
    </row>
    <row r="237" spans="2:65" s="11" customFormat="1">
      <c r="B237" s="209"/>
      <c r="C237" s="210"/>
      <c r="D237" s="206" t="s">
        <v>147</v>
      </c>
      <c r="E237" s="211" t="s">
        <v>34</v>
      </c>
      <c r="F237" s="212" t="s">
        <v>1295</v>
      </c>
      <c r="G237" s="210"/>
      <c r="H237" s="213">
        <v>4.875</v>
      </c>
      <c r="I237" s="214"/>
      <c r="J237" s="210"/>
      <c r="K237" s="210"/>
      <c r="L237" s="215"/>
      <c r="M237" s="216"/>
      <c r="N237" s="217"/>
      <c r="O237" s="217"/>
      <c r="P237" s="217"/>
      <c r="Q237" s="217"/>
      <c r="R237" s="217"/>
      <c r="S237" s="217"/>
      <c r="T237" s="218"/>
      <c r="AT237" s="219" t="s">
        <v>147</v>
      </c>
      <c r="AU237" s="219" t="s">
        <v>87</v>
      </c>
      <c r="AV237" s="11" t="s">
        <v>87</v>
      </c>
      <c r="AW237" s="11" t="s">
        <v>40</v>
      </c>
      <c r="AX237" s="11" t="s">
        <v>77</v>
      </c>
      <c r="AY237" s="219" t="s">
        <v>136</v>
      </c>
    </row>
    <row r="238" spans="2:65" s="12" customFormat="1">
      <c r="B238" s="220"/>
      <c r="C238" s="221"/>
      <c r="D238" s="206" t="s">
        <v>147</v>
      </c>
      <c r="E238" s="222" t="s">
        <v>34</v>
      </c>
      <c r="F238" s="223" t="s">
        <v>149</v>
      </c>
      <c r="G238" s="221"/>
      <c r="H238" s="224">
        <v>124.075</v>
      </c>
      <c r="I238" s="225"/>
      <c r="J238" s="221"/>
      <c r="K238" s="221"/>
      <c r="L238" s="226"/>
      <c r="M238" s="227"/>
      <c r="N238" s="228"/>
      <c r="O238" s="228"/>
      <c r="P238" s="228"/>
      <c r="Q238" s="228"/>
      <c r="R238" s="228"/>
      <c r="S238" s="228"/>
      <c r="T238" s="229"/>
      <c r="AT238" s="230" t="s">
        <v>147</v>
      </c>
      <c r="AU238" s="230" t="s">
        <v>87</v>
      </c>
      <c r="AV238" s="12" t="s">
        <v>143</v>
      </c>
      <c r="AW238" s="12" t="s">
        <v>40</v>
      </c>
      <c r="AX238" s="12" t="s">
        <v>85</v>
      </c>
      <c r="AY238" s="230" t="s">
        <v>136</v>
      </c>
    </row>
    <row r="239" spans="2:65" s="1" customFormat="1" ht="25.5" customHeight="1">
      <c r="B239" s="42"/>
      <c r="C239" s="194" t="s">
        <v>270</v>
      </c>
      <c r="D239" s="194" t="s">
        <v>138</v>
      </c>
      <c r="E239" s="195" t="s">
        <v>1296</v>
      </c>
      <c r="F239" s="196" t="s">
        <v>1297</v>
      </c>
      <c r="G239" s="197" t="s">
        <v>203</v>
      </c>
      <c r="H239" s="198">
        <v>35.659999999999997</v>
      </c>
      <c r="I239" s="199">
        <v>927.8</v>
      </c>
      <c r="J239" s="200">
        <f>ROUND(I239*H239,2)</f>
        <v>33085.35</v>
      </c>
      <c r="K239" s="196" t="s">
        <v>142</v>
      </c>
      <c r="L239" s="62"/>
      <c r="M239" s="201" t="s">
        <v>34</v>
      </c>
      <c r="N239" s="202" t="s">
        <v>48</v>
      </c>
      <c r="O239" s="43"/>
      <c r="P239" s="203">
        <f>O239*H239</f>
        <v>0</v>
      </c>
      <c r="Q239" s="203">
        <v>2.16</v>
      </c>
      <c r="R239" s="203">
        <f>Q239*H239</f>
        <v>77.025599999999997</v>
      </c>
      <c r="S239" s="203">
        <v>0</v>
      </c>
      <c r="T239" s="204">
        <f>S239*H239</f>
        <v>0</v>
      </c>
      <c r="AR239" s="24" t="s">
        <v>143</v>
      </c>
      <c r="AT239" s="24" t="s">
        <v>138</v>
      </c>
      <c r="AU239" s="24" t="s">
        <v>87</v>
      </c>
      <c r="AY239" s="24" t="s">
        <v>136</v>
      </c>
      <c r="BE239" s="205">
        <f>IF(N239="základní",J239,0)</f>
        <v>33085.35</v>
      </c>
      <c r="BF239" s="205">
        <f>IF(N239="snížená",J239,0)</f>
        <v>0</v>
      </c>
      <c r="BG239" s="205">
        <f>IF(N239="zákl. přenesená",J239,0)</f>
        <v>0</v>
      </c>
      <c r="BH239" s="205">
        <f>IF(N239="sníž. přenesená",J239,0)</f>
        <v>0</v>
      </c>
      <c r="BI239" s="205">
        <f>IF(N239="nulová",J239,0)</f>
        <v>0</v>
      </c>
      <c r="BJ239" s="24" t="s">
        <v>85</v>
      </c>
      <c r="BK239" s="205">
        <f>ROUND(I239*H239,2)</f>
        <v>33085.35</v>
      </c>
      <c r="BL239" s="24" t="s">
        <v>143</v>
      </c>
      <c r="BM239" s="24" t="s">
        <v>1298</v>
      </c>
    </row>
    <row r="240" spans="2:65" s="1" customFormat="1" ht="54">
      <c r="B240" s="42"/>
      <c r="C240" s="64"/>
      <c r="D240" s="206" t="s">
        <v>145</v>
      </c>
      <c r="E240" s="64"/>
      <c r="F240" s="207" t="s">
        <v>1299</v>
      </c>
      <c r="G240" s="64"/>
      <c r="H240" s="64"/>
      <c r="I240" s="165"/>
      <c r="J240" s="64"/>
      <c r="K240" s="64"/>
      <c r="L240" s="62"/>
      <c r="M240" s="208"/>
      <c r="N240" s="43"/>
      <c r="O240" s="43"/>
      <c r="P240" s="43"/>
      <c r="Q240" s="43"/>
      <c r="R240" s="43"/>
      <c r="S240" s="43"/>
      <c r="T240" s="79"/>
      <c r="AT240" s="24" t="s">
        <v>145</v>
      </c>
      <c r="AU240" s="24" t="s">
        <v>87</v>
      </c>
    </row>
    <row r="241" spans="2:65" s="11" customFormat="1">
      <c r="B241" s="209"/>
      <c r="C241" s="210"/>
      <c r="D241" s="206" t="s">
        <v>147</v>
      </c>
      <c r="E241" s="211" t="s">
        <v>34</v>
      </c>
      <c r="F241" s="212" t="s">
        <v>1300</v>
      </c>
      <c r="G241" s="210"/>
      <c r="H241" s="213">
        <v>19.2</v>
      </c>
      <c r="I241" s="214"/>
      <c r="J241" s="210"/>
      <c r="K241" s="210"/>
      <c r="L241" s="215"/>
      <c r="M241" s="216"/>
      <c r="N241" s="217"/>
      <c r="O241" s="217"/>
      <c r="P241" s="217"/>
      <c r="Q241" s="217"/>
      <c r="R241" s="217"/>
      <c r="S241" s="217"/>
      <c r="T241" s="218"/>
      <c r="AT241" s="219" t="s">
        <v>147</v>
      </c>
      <c r="AU241" s="219" t="s">
        <v>87</v>
      </c>
      <c r="AV241" s="11" t="s">
        <v>87</v>
      </c>
      <c r="AW241" s="11" t="s">
        <v>40</v>
      </c>
      <c r="AX241" s="11" t="s">
        <v>77</v>
      </c>
      <c r="AY241" s="219" t="s">
        <v>136</v>
      </c>
    </row>
    <row r="242" spans="2:65" s="13" customFormat="1">
      <c r="B242" s="231"/>
      <c r="C242" s="232"/>
      <c r="D242" s="206" t="s">
        <v>147</v>
      </c>
      <c r="E242" s="233" t="s">
        <v>34</v>
      </c>
      <c r="F242" s="234" t="s">
        <v>1301</v>
      </c>
      <c r="G242" s="232"/>
      <c r="H242" s="233" t="s">
        <v>34</v>
      </c>
      <c r="I242" s="235"/>
      <c r="J242" s="232"/>
      <c r="K242" s="232"/>
      <c r="L242" s="236"/>
      <c r="M242" s="237"/>
      <c r="N242" s="238"/>
      <c r="O242" s="238"/>
      <c r="P242" s="238"/>
      <c r="Q242" s="238"/>
      <c r="R242" s="238"/>
      <c r="S242" s="238"/>
      <c r="T242" s="239"/>
      <c r="AT242" s="240" t="s">
        <v>147</v>
      </c>
      <c r="AU242" s="240" t="s">
        <v>87</v>
      </c>
      <c r="AV242" s="13" t="s">
        <v>85</v>
      </c>
      <c r="AW242" s="13" t="s">
        <v>40</v>
      </c>
      <c r="AX242" s="13" t="s">
        <v>77</v>
      </c>
      <c r="AY242" s="240" t="s">
        <v>136</v>
      </c>
    </row>
    <row r="243" spans="2:65" s="11" customFormat="1">
      <c r="B243" s="209"/>
      <c r="C243" s="210"/>
      <c r="D243" s="206" t="s">
        <v>147</v>
      </c>
      <c r="E243" s="211" t="s">
        <v>34</v>
      </c>
      <c r="F243" s="212" t="s">
        <v>1302</v>
      </c>
      <c r="G243" s="210"/>
      <c r="H243" s="213">
        <v>5.6</v>
      </c>
      <c r="I243" s="214"/>
      <c r="J243" s="210"/>
      <c r="K243" s="210"/>
      <c r="L243" s="215"/>
      <c r="M243" s="216"/>
      <c r="N243" s="217"/>
      <c r="O243" s="217"/>
      <c r="P243" s="217"/>
      <c r="Q243" s="217"/>
      <c r="R243" s="217"/>
      <c r="S243" s="217"/>
      <c r="T243" s="218"/>
      <c r="AT243" s="219" t="s">
        <v>147</v>
      </c>
      <c r="AU243" s="219" t="s">
        <v>87</v>
      </c>
      <c r="AV243" s="11" t="s">
        <v>87</v>
      </c>
      <c r="AW243" s="11" t="s">
        <v>40</v>
      </c>
      <c r="AX243" s="11" t="s">
        <v>77</v>
      </c>
      <c r="AY243" s="219" t="s">
        <v>136</v>
      </c>
    </row>
    <row r="244" spans="2:65" s="11" customFormat="1">
      <c r="B244" s="209"/>
      <c r="C244" s="210"/>
      <c r="D244" s="206" t="s">
        <v>147</v>
      </c>
      <c r="E244" s="211" t="s">
        <v>34</v>
      </c>
      <c r="F244" s="212" t="s">
        <v>1303</v>
      </c>
      <c r="G244" s="210"/>
      <c r="H244" s="213">
        <v>2.76</v>
      </c>
      <c r="I244" s="214"/>
      <c r="J244" s="210"/>
      <c r="K244" s="210"/>
      <c r="L244" s="215"/>
      <c r="M244" s="216"/>
      <c r="N244" s="217"/>
      <c r="O244" s="217"/>
      <c r="P244" s="217"/>
      <c r="Q244" s="217"/>
      <c r="R244" s="217"/>
      <c r="S244" s="217"/>
      <c r="T244" s="218"/>
      <c r="AT244" s="219" t="s">
        <v>147</v>
      </c>
      <c r="AU244" s="219" t="s">
        <v>87</v>
      </c>
      <c r="AV244" s="11" t="s">
        <v>87</v>
      </c>
      <c r="AW244" s="11" t="s">
        <v>40</v>
      </c>
      <c r="AX244" s="11" t="s">
        <v>77</v>
      </c>
      <c r="AY244" s="219" t="s">
        <v>136</v>
      </c>
    </row>
    <row r="245" spans="2:65" s="11" customFormat="1">
      <c r="B245" s="209"/>
      <c r="C245" s="210"/>
      <c r="D245" s="206" t="s">
        <v>147</v>
      </c>
      <c r="E245" s="211" t="s">
        <v>34</v>
      </c>
      <c r="F245" s="212" t="s">
        <v>1304</v>
      </c>
      <c r="G245" s="210"/>
      <c r="H245" s="213">
        <v>1.6</v>
      </c>
      <c r="I245" s="214"/>
      <c r="J245" s="210"/>
      <c r="K245" s="210"/>
      <c r="L245" s="215"/>
      <c r="M245" s="216"/>
      <c r="N245" s="217"/>
      <c r="O245" s="217"/>
      <c r="P245" s="217"/>
      <c r="Q245" s="217"/>
      <c r="R245" s="217"/>
      <c r="S245" s="217"/>
      <c r="T245" s="218"/>
      <c r="AT245" s="219" t="s">
        <v>147</v>
      </c>
      <c r="AU245" s="219" t="s">
        <v>87</v>
      </c>
      <c r="AV245" s="11" t="s">
        <v>87</v>
      </c>
      <c r="AW245" s="11" t="s">
        <v>40</v>
      </c>
      <c r="AX245" s="11" t="s">
        <v>77</v>
      </c>
      <c r="AY245" s="219" t="s">
        <v>136</v>
      </c>
    </row>
    <row r="246" spans="2:65" s="11" customFormat="1">
      <c r="B246" s="209"/>
      <c r="C246" s="210"/>
      <c r="D246" s="206" t="s">
        <v>147</v>
      </c>
      <c r="E246" s="211" t="s">
        <v>34</v>
      </c>
      <c r="F246" s="212" t="s">
        <v>1305</v>
      </c>
      <c r="G246" s="210"/>
      <c r="H246" s="213">
        <v>3.4</v>
      </c>
      <c r="I246" s="214"/>
      <c r="J246" s="210"/>
      <c r="K246" s="210"/>
      <c r="L246" s="215"/>
      <c r="M246" s="216"/>
      <c r="N246" s="217"/>
      <c r="O246" s="217"/>
      <c r="P246" s="217"/>
      <c r="Q246" s="217"/>
      <c r="R246" s="217"/>
      <c r="S246" s="217"/>
      <c r="T246" s="218"/>
      <c r="AT246" s="219" t="s">
        <v>147</v>
      </c>
      <c r="AU246" s="219" t="s">
        <v>87</v>
      </c>
      <c r="AV246" s="11" t="s">
        <v>87</v>
      </c>
      <c r="AW246" s="11" t="s">
        <v>40</v>
      </c>
      <c r="AX246" s="11" t="s">
        <v>77</v>
      </c>
      <c r="AY246" s="219" t="s">
        <v>136</v>
      </c>
    </row>
    <row r="247" spans="2:65" s="13" customFormat="1">
      <c r="B247" s="231"/>
      <c r="C247" s="232"/>
      <c r="D247" s="206" t="s">
        <v>147</v>
      </c>
      <c r="E247" s="233" t="s">
        <v>34</v>
      </c>
      <c r="F247" s="234" t="s">
        <v>1178</v>
      </c>
      <c r="G247" s="232"/>
      <c r="H247" s="233" t="s">
        <v>34</v>
      </c>
      <c r="I247" s="235"/>
      <c r="J247" s="232"/>
      <c r="K247" s="232"/>
      <c r="L247" s="236"/>
      <c r="M247" s="237"/>
      <c r="N247" s="238"/>
      <c r="O247" s="238"/>
      <c r="P247" s="238"/>
      <c r="Q247" s="238"/>
      <c r="R247" s="238"/>
      <c r="S247" s="238"/>
      <c r="T247" s="239"/>
      <c r="AT247" s="240" t="s">
        <v>147</v>
      </c>
      <c r="AU247" s="240" t="s">
        <v>87</v>
      </c>
      <c r="AV247" s="13" t="s">
        <v>85</v>
      </c>
      <c r="AW247" s="13" t="s">
        <v>40</v>
      </c>
      <c r="AX247" s="13" t="s">
        <v>77</v>
      </c>
      <c r="AY247" s="240" t="s">
        <v>136</v>
      </c>
    </row>
    <row r="248" spans="2:65" s="11" customFormat="1">
      <c r="B248" s="209"/>
      <c r="C248" s="210"/>
      <c r="D248" s="206" t="s">
        <v>147</v>
      </c>
      <c r="E248" s="211" t="s">
        <v>34</v>
      </c>
      <c r="F248" s="212" t="s">
        <v>1306</v>
      </c>
      <c r="G248" s="210"/>
      <c r="H248" s="213">
        <v>0.72</v>
      </c>
      <c r="I248" s="214"/>
      <c r="J248" s="210"/>
      <c r="K248" s="210"/>
      <c r="L248" s="215"/>
      <c r="M248" s="216"/>
      <c r="N248" s="217"/>
      <c r="O248" s="217"/>
      <c r="P248" s="217"/>
      <c r="Q248" s="217"/>
      <c r="R248" s="217"/>
      <c r="S248" s="217"/>
      <c r="T248" s="218"/>
      <c r="AT248" s="219" t="s">
        <v>147</v>
      </c>
      <c r="AU248" s="219" t="s">
        <v>87</v>
      </c>
      <c r="AV248" s="11" t="s">
        <v>87</v>
      </c>
      <c r="AW248" s="11" t="s">
        <v>40</v>
      </c>
      <c r="AX248" s="11" t="s">
        <v>77</v>
      </c>
      <c r="AY248" s="219" t="s">
        <v>136</v>
      </c>
    </row>
    <row r="249" spans="2:65" s="11" customFormat="1">
      <c r="B249" s="209"/>
      <c r="C249" s="210"/>
      <c r="D249" s="206" t="s">
        <v>147</v>
      </c>
      <c r="E249" s="211" t="s">
        <v>34</v>
      </c>
      <c r="F249" s="212" t="s">
        <v>1307</v>
      </c>
      <c r="G249" s="210"/>
      <c r="H249" s="213">
        <v>0.56000000000000005</v>
      </c>
      <c r="I249" s="214"/>
      <c r="J249" s="210"/>
      <c r="K249" s="210"/>
      <c r="L249" s="215"/>
      <c r="M249" s="216"/>
      <c r="N249" s="217"/>
      <c r="O249" s="217"/>
      <c r="P249" s="217"/>
      <c r="Q249" s="217"/>
      <c r="R249" s="217"/>
      <c r="S249" s="217"/>
      <c r="T249" s="218"/>
      <c r="AT249" s="219" t="s">
        <v>147</v>
      </c>
      <c r="AU249" s="219" t="s">
        <v>87</v>
      </c>
      <c r="AV249" s="11" t="s">
        <v>87</v>
      </c>
      <c r="AW249" s="11" t="s">
        <v>40</v>
      </c>
      <c r="AX249" s="11" t="s">
        <v>77</v>
      </c>
      <c r="AY249" s="219" t="s">
        <v>136</v>
      </c>
    </row>
    <row r="250" spans="2:65" s="11" customFormat="1">
      <c r="B250" s="209"/>
      <c r="C250" s="210"/>
      <c r="D250" s="206" t="s">
        <v>147</v>
      </c>
      <c r="E250" s="211" t="s">
        <v>34</v>
      </c>
      <c r="F250" s="212" t="s">
        <v>1308</v>
      </c>
      <c r="G250" s="210"/>
      <c r="H250" s="213">
        <v>1.02</v>
      </c>
      <c r="I250" s="214"/>
      <c r="J250" s="210"/>
      <c r="K250" s="210"/>
      <c r="L250" s="215"/>
      <c r="M250" s="216"/>
      <c r="N250" s="217"/>
      <c r="O250" s="217"/>
      <c r="P250" s="217"/>
      <c r="Q250" s="217"/>
      <c r="R250" s="217"/>
      <c r="S250" s="217"/>
      <c r="T250" s="218"/>
      <c r="AT250" s="219" t="s">
        <v>147</v>
      </c>
      <c r="AU250" s="219" t="s">
        <v>87</v>
      </c>
      <c r="AV250" s="11" t="s">
        <v>87</v>
      </c>
      <c r="AW250" s="11" t="s">
        <v>40</v>
      </c>
      <c r="AX250" s="11" t="s">
        <v>77</v>
      </c>
      <c r="AY250" s="219" t="s">
        <v>136</v>
      </c>
    </row>
    <row r="251" spans="2:65" s="11" customFormat="1">
      <c r="B251" s="209"/>
      <c r="C251" s="210"/>
      <c r="D251" s="206" t="s">
        <v>147</v>
      </c>
      <c r="E251" s="211" t="s">
        <v>34</v>
      </c>
      <c r="F251" s="212" t="s">
        <v>1309</v>
      </c>
      <c r="G251" s="210"/>
      <c r="H251" s="213">
        <v>0.8</v>
      </c>
      <c r="I251" s="214"/>
      <c r="J251" s="210"/>
      <c r="K251" s="210"/>
      <c r="L251" s="215"/>
      <c r="M251" s="216"/>
      <c r="N251" s="217"/>
      <c r="O251" s="217"/>
      <c r="P251" s="217"/>
      <c r="Q251" s="217"/>
      <c r="R251" s="217"/>
      <c r="S251" s="217"/>
      <c r="T251" s="218"/>
      <c r="AT251" s="219" t="s">
        <v>147</v>
      </c>
      <c r="AU251" s="219" t="s">
        <v>87</v>
      </c>
      <c r="AV251" s="11" t="s">
        <v>87</v>
      </c>
      <c r="AW251" s="11" t="s">
        <v>40</v>
      </c>
      <c r="AX251" s="11" t="s">
        <v>77</v>
      </c>
      <c r="AY251" s="219" t="s">
        <v>136</v>
      </c>
    </row>
    <row r="252" spans="2:65" s="14" customFormat="1">
      <c r="B252" s="257"/>
      <c r="C252" s="258"/>
      <c r="D252" s="206" t="s">
        <v>147</v>
      </c>
      <c r="E252" s="259" t="s">
        <v>34</v>
      </c>
      <c r="F252" s="260" t="s">
        <v>1310</v>
      </c>
      <c r="G252" s="258"/>
      <c r="H252" s="261">
        <v>35.659999999999997</v>
      </c>
      <c r="I252" s="262"/>
      <c r="J252" s="258"/>
      <c r="K252" s="258"/>
      <c r="L252" s="263"/>
      <c r="M252" s="264"/>
      <c r="N252" s="265"/>
      <c r="O252" s="265"/>
      <c r="P252" s="265"/>
      <c r="Q252" s="265"/>
      <c r="R252" s="265"/>
      <c r="S252" s="265"/>
      <c r="T252" s="266"/>
      <c r="AT252" s="267" t="s">
        <v>147</v>
      </c>
      <c r="AU252" s="267" t="s">
        <v>87</v>
      </c>
      <c r="AV252" s="14" t="s">
        <v>154</v>
      </c>
      <c r="AW252" s="14" t="s">
        <v>40</v>
      </c>
      <c r="AX252" s="14" t="s">
        <v>77</v>
      </c>
      <c r="AY252" s="267" t="s">
        <v>136</v>
      </c>
    </row>
    <row r="253" spans="2:65" s="12" customFormat="1">
      <c r="B253" s="220"/>
      <c r="C253" s="221"/>
      <c r="D253" s="206" t="s">
        <v>147</v>
      </c>
      <c r="E253" s="222" t="s">
        <v>34</v>
      </c>
      <c r="F253" s="223" t="s">
        <v>149</v>
      </c>
      <c r="G253" s="221"/>
      <c r="H253" s="224">
        <v>35.659999999999997</v>
      </c>
      <c r="I253" s="225"/>
      <c r="J253" s="221"/>
      <c r="K253" s="221"/>
      <c r="L253" s="226"/>
      <c r="M253" s="227"/>
      <c r="N253" s="228"/>
      <c r="O253" s="228"/>
      <c r="P253" s="228"/>
      <c r="Q253" s="228"/>
      <c r="R253" s="228"/>
      <c r="S253" s="228"/>
      <c r="T253" s="229"/>
      <c r="AT253" s="230" t="s">
        <v>147</v>
      </c>
      <c r="AU253" s="230" t="s">
        <v>87</v>
      </c>
      <c r="AV253" s="12" t="s">
        <v>143</v>
      </c>
      <c r="AW253" s="12" t="s">
        <v>40</v>
      </c>
      <c r="AX253" s="12" t="s">
        <v>85</v>
      </c>
      <c r="AY253" s="230" t="s">
        <v>136</v>
      </c>
    </row>
    <row r="254" spans="2:65" s="1" customFormat="1" ht="25.5" customHeight="1">
      <c r="B254" s="42"/>
      <c r="C254" s="194" t="s">
        <v>277</v>
      </c>
      <c r="D254" s="194" t="s">
        <v>138</v>
      </c>
      <c r="E254" s="195" t="s">
        <v>1311</v>
      </c>
      <c r="F254" s="196" t="s">
        <v>1312</v>
      </c>
      <c r="G254" s="197" t="s">
        <v>203</v>
      </c>
      <c r="H254" s="198">
        <v>10.936999999999999</v>
      </c>
      <c r="I254" s="199">
        <v>2202.48</v>
      </c>
      <c r="J254" s="200">
        <f>ROUND(I254*H254,2)</f>
        <v>24088.52</v>
      </c>
      <c r="K254" s="196" t="s">
        <v>142</v>
      </c>
      <c r="L254" s="62"/>
      <c r="M254" s="201" t="s">
        <v>34</v>
      </c>
      <c r="N254" s="202" t="s">
        <v>48</v>
      </c>
      <c r="O254" s="43"/>
      <c r="P254" s="203">
        <f>O254*H254</f>
        <v>0</v>
      </c>
      <c r="Q254" s="203">
        <v>2.2563422040000001</v>
      </c>
      <c r="R254" s="203">
        <f>Q254*H254</f>
        <v>24.677614685148001</v>
      </c>
      <c r="S254" s="203">
        <v>0</v>
      </c>
      <c r="T254" s="204">
        <f>S254*H254</f>
        <v>0</v>
      </c>
      <c r="AR254" s="24" t="s">
        <v>143</v>
      </c>
      <c r="AT254" s="24" t="s">
        <v>138</v>
      </c>
      <c r="AU254" s="24" t="s">
        <v>87</v>
      </c>
      <c r="AY254" s="24" t="s">
        <v>136</v>
      </c>
      <c r="BE254" s="205">
        <f>IF(N254="základní",J254,0)</f>
        <v>24088.52</v>
      </c>
      <c r="BF254" s="205">
        <f>IF(N254="snížená",J254,0)</f>
        <v>0</v>
      </c>
      <c r="BG254" s="205">
        <f>IF(N254="zákl. přenesená",J254,0)</f>
        <v>0</v>
      </c>
      <c r="BH254" s="205">
        <f>IF(N254="sníž. přenesená",J254,0)</f>
        <v>0</v>
      </c>
      <c r="BI254" s="205">
        <f>IF(N254="nulová",J254,0)</f>
        <v>0</v>
      </c>
      <c r="BJ254" s="24" t="s">
        <v>85</v>
      </c>
      <c r="BK254" s="205">
        <f>ROUND(I254*H254,2)</f>
        <v>24088.52</v>
      </c>
      <c r="BL254" s="24" t="s">
        <v>143</v>
      </c>
      <c r="BM254" s="24" t="s">
        <v>1313</v>
      </c>
    </row>
    <row r="255" spans="2:65" s="1" customFormat="1" ht="81">
      <c r="B255" s="42"/>
      <c r="C255" s="64"/>
      <c r="D255" s="206" t="s">
        <v>145</v>
      </c>
      <c r="E255" s="64"/>
      <c r="F255" s="207" t="s">
        <v>633</v>
      </c>
      <c r="G255" s="64"/>
      <c r="H255" s="64"/>
      <c r="I255" s="165"/>
      <c r="J255" s="64"/>
      <c r="K255" s="64"/>
      <c r="L255" s="62"/>
      <c r="M255" s="208"/>
      <c r="N255" s="43"/>
      <c r="O255" s="43"/>
      <c r="P255" s="43"/>
      <c r="Q255" s="43"/>
      <c r="R255" s="43"/>
      <c r="S255" s="43"/>
      <c r="T255" s="79"/>
      <c r="AT255" s="24" t="s">
        <v>145</v>
      </c>
      <c r="AU255" s="24" t="s">
        <v>87</v>
      </c>
    </row>
    <row r="256" spans="2:65" s="13" customFormat="1">
      <c r="B256" s="231"/>
      <c r="C256" s="232"/>
      <c r="D256" s="206" t="s">
        <v>147</v>
      </c>
      <c r="E256" s="233" t="s">
        <v>34</v>
      </c>
      <c r="F256" s="234" t="s">
        <v>1301</v>
      </c>
      <c r="G256" s="232"/>
      <c r="H256" s="233" t="s">
        <v>34</v>
      </c>
      <c r="I256" s="235"/>
      <c r="J256" s="232"/>
      <c r="K256" s="232"/>
      <c r="L256" s="236"/>
      <c r="M256" s="237"/>
      <c r="N256" s="238"/>
      <c r="O256" s="238"/>
      <c r="P256" s="238"/>
      <c r="Q256" s="238"/>
      <c r="R256" s="238"/>
      <c r="S256" s="238"/>
      <c r="T256" s="239"/>
      <c r="AT256" s="240" t="s">
        <v>147</v>
      </c>
      <c r="AU256" s="240" t="s">
        <v>87</v>
      </c>
      <c r="AV256" s="13" t="s">
        <v>85</v>
      </c>
      <c r="AW256" s="13" t="s">
        <v>40</v>
      </c>
      <c r="AX256" s="13" t="s">
        <v>77</v>
      </c>
      <c r="AY256" s="240" t="s">
        <v>136</v>
      </c>
    </row>
    <row r="257" spans="2:51" s="11" customFormat="1">
      <c r="B257" s="209"/>
      <c r="C257" s="210"/>
      <c r="D257" s="206" t="s">
        <v>147</v>
      </c>
      <c r="E257" s="211" t="s">
        <v>34</v>
      </c>
      <c r="F257" s="212" t="s">
        <v>1314</v>
      </c>
      <c r="G257" s="210"/>
      <c r="H257" s="213">
        <v>2.1</v>
      </c>
      <c r="I257" s="214"/>
      <c r="J257" s="210"/>
      <c r="K257" s="210"/>
      <c r="L257" s="215"/>
      <c r="M257" s="216"/>
      <c r="N257" s="217"/>
      <c r="O257" s="217"/>
      <c r="P257" s="217"/>
      <c r="Q257" s="217"/>
      <c r="R257" s="217"/>
      <c r="S257" s="217"/>
      <c r="T257" s="218"/>
      <c r="AT257" s="219" t="s">
        <v>147</v>
      </c>
      <c r="AU257" s="219" t="s">
        <v>87</v>
      </c>
      <c r="AV257" s="11" t="s">
        <v>87</v>
      </c>
      <c r="AW257" s="11" t="s">
        <v>40</v>
      </c>
      <c r="AX257" s="11" t="s">
        <v>77</v>
      </c>
      <c r="AY257" s="219" t="s">
        <v>136</v>
      </c>
    </row>
    <row r="258" spans="2:51" s="11" customFormat="1">
      <c r="B258" s="209"/>
      <c r="C258" s="210"/>
      <c r="D258" s="206" t="s">
        <v>147</v>
      </c>
      <c r="E258" s="211" t="s">
        <v>34</v>
      </c>
      <c r="F258" s="212" t="s">
        <v>1315</v>
      </c>
      <c r="G258" s="210"/>
      <c r="H258" s="213">
        <v>1.0349999999999999</v>
      </c>
      <c r="I258" s="214"/>
      <c r="J258" s="210"/>
      <c r="K258" s="210"/>
      <c r="L258" s="215"/>
      <c r="M258" s="216"/>
      <c r="N258" s="217"/>
      <c r="O258" s="217"/>
      <c r="P258" s="217"/>
      <c r="Q258" s="217"/>
      <c r="R258" s="217"/>
      <c r="S258" s="217"/>
      <c r="T258" s="218"/>
      <c r="AT258" s="219" t="s">
        <v>147</v>
      </c>
      <c r="AU258" s="219" t="s">
        <v>87</v>
      </c>
      <c r="AV258" s="11" t="s">
        <v>87</v>
      </c>
      <c r="AW258" s="11" t="s">
        <v>40</v>
      </c>
      <c r="AX258" s="11" t="s">
        <v>77</v>
      </c>
      <c r="AY258" s="219" t="s">
        <v>136</v>
      </c>
    </row>
    <row r="259" spans="2:51" s="11" customFormat="1">
      <c r="B259" s="209"/>
      <c r="C259" s="210"/>
      <c r="D259" s="206" t="s">
        <v>147</v>
      </c>
      <c r="E259" s="211" t="s">
        <v>34</v>
      </c>
      <c r="F259" s="212" t="s">
        <v>1316</v>
      </c>
      <c r="G259" s="210"/>
      <c r="H259" s="213">
        <v>0.6</v>
      </c>
      <c r="I259" s="214"/>
      <c r="J259" s="210"/>
      <c r="K259" s="210"/>
      <c r="L259" s="215"/>
      <c r="M259" s="216"/>
      <c r="N259" s="217"/>
      <c r="O259" s="217"/>
      <c r="P259" s="217"/>
      <c r="Q259" s="217"/>
      <c r="R259" s="217"/>
      <c r="S259" s="217"/>
      <c r="T259" s="218"/>
      <c r="AT259" s="219" t="s">
        <v>147</v>
      </c>
      <c r="AU259" s="219" t="s">
        <v>87</v>
      </c>
      <c r="AV259" s="11" t="s">
        <v>87</v>
      </c>
      <c r="AW259" s="11" t="s">
        <v>40</v>
      </c>
      <c r="AX259" s="11" t="s">
        <v>77</v>
      </c>
      <c r="AY259" s="219" t="s">
        <v>136</v>
      </c>
    </row>
    <row r="260" spans="2:51" s="11" customFormat="1">
      <c r="B260" s="209"/>
      <c r="C260" s="210"/>
      <c r="D260" s="206" t="s">
        <v>147</v>
      </c>
      <c r="E260" s="211" t="s">
        <v>34</v>
      </c>
      <c r="F260" s="212" t="s">
        <v>1317</v>
      </c>
      <c r="G260" s="210"/>
      <c r="H260" s="213">
        <v>1.2749999999999999</v>
      </c>
      <c r="I260" s="214"/>
      <c r="J260" s="210"/>
      <c r="K260" s="210"/>
      <c r="L260" s="215"/>
      <c r="M260" s="216"/>
      <c r="N260" s="217"/>
      <c r="O260" s="217"/>
      <c r="P260" s="217"/>
      <c r="Q260" s="217"/>
      <c r="R260" s="217"/>
      <c r="S260" s="217"/>
      <c r="T260" s="218"/>
      <c r="AT260" s="219" t="s">
        <v>147</v>
      </c>
      <c r="AU260" s="219" t="s">
        <v>87</v>
      </c>
      <c r="AV260" s="11" t="s">
        <v>87</v>
      </c>
      <c r="AW260" s="11" t="s">
        <v>40</v>
      </c>
      <c r="AX260" s="11" t="s">
        <v>77</v>
      </c>
      <c r="AY260" s="219" t="s">
        <v>136</v>
      </c>
    </row>
    <row r="261" spans="2:51" s="13" customFormat="1">
      <c r="B261" s="231"/>
      <c r="C261" s="232"/>
      <c r="D261" s="206" t="s">
        <v>147</v>
      </c>
      <c r="E261" s="233" t="s">
        <v>34</v>
      </c>
      <c r="F261" s="234" t="s">
        <v>1178</v>
      </c>
      <c r="G261" s="232"/>
      <c r="H261" s="233" t="s">
        <v>34</v>
      </c>
      <c r="I261" s="235"/>
      <c r="J261" s="232"/>
      <c r="K261" s="232"/>
      <c r="L261" s="236"/>
      <c r="M261" s="237"/>
      <c r="N261" s="238"/>
      <c r="O261" s="238"/>
      <c r="P261" s="238"/>
      <c r="Q261" s="238"/>
      <c r="R261" s="238"/>
      <c r="S261" s="238"/>
      <c r="T261" s="239"/>
      <c r="AT261" s="240" t="s">
        <v>147</v>
      </c>
      <c r="AU261" s="240" t="s">
        <v>87</v>
      </c>
      <c r="AV261" s="13" t="s">
        <v>85</v>
      </c>
      <c r="AW261" s="13" t="s">
        <v>40</v>
      </c>
      <c r="AX261" s="13" t="s">
        <v>77</v>
      </c>
      <c r="AY261" s="240" t="s">
        <v>136</v>
      </c>
    </row>
    <row r="262" spans="2:51" s="11" customFormat="1">
      <c r="B262" s="209"/>
      <c r="C262" s="210"/>
      <c r="D262" s="206" t="s">
        <v>147</v>
      </c>
      <c r="E262" s="211" t="s">
        <v>34</v>
      </c>
      <c r="F262" s="212" t="s">
        <v>1318</v>
      </c>
      <c r="G262" s="210"/>
      <c r="H262" s="213">
        <v>0.27</v>
      </c>
      <c r="I262" s="214"/>
      <c r="J262" s="210"/>
      <c r="K262" s="210"/>
      <c r="L262" s="215"/>
      <c r="M262" s="216"/>
      <c r="N262" s="217"/>
      <c r="O262" s="217"/>
      <c r="P262" s="217"/>
      <c r="Q262" s="217"/>
      <c r="R262" s="217"/>
      <c r="S262" s="217"/>
      <c r="T262" s="218"/>
      <c r="AT262" s="219" t="s">
        <v>147</v>
      </c>
      <c r="AU262" s="219" t="s">
        <v>87</v>
      </c>
      <c r="AV262" s="11" t="s">
        <v>87</v>
      </c>
      <c r="AW262" s="11" t="s">
        <v>40</v>
      </c>
      <c r="AX262" s="11" t="s">
        <v>77</v>
      </c>
      <c r="AY262" s="219" t="s">
        <v>136</v>
      </c>
    </row>
    <row r="263" spans="2:51" s="11" customFormat="1">
      <c r="B263" s="209"/>
      <c r="C263" s="210"/>
      <c r="D263" s="206" t="s">
        <v>147</v>
      </c>
      <c r="E263" s="211" t="s">
        <v>34</v>
      </c>
      <c r="F263" s="212" t="s">
        <v>1319</v>
      </c>
      <c r="G263" s="210"/>
      <c r="H263" s="213">
        <v>0.21</v>
      </c>
      <c r="I263" s="214"/>
      <c r="J263" s="210"/>
      <c r="K263" s="210"/>
      <c r="L263" s="215"/>
      <c r="M263" s="216"/>
      <c r="N263" s="217"/>
      <c r="O263" s="217"/>
      <c r="P263" s="217"/>
      <c r="Q263" s="217"/>
      <c r="R263" s="217"/>
      <c r="S263" s="217"/>
      <c r="T263" s="218"/>
      <c r="AT263" s="219" t="s">
        <v>147</v>
      </c>
      <c r="AU263" s="219" t="s">
        <v>87</v>
      </c>
      <c r="AV263" s="11" t="s">
        <v>87</v>
      </c>
      <c r="AW263" s="11" t="s">
        <v>40</v>
      </c>
      <c r="AX263" s="11" t="s">
        <v>77</v>
      </c>
      <c r="AY263" s="219" t="s">
        <v>136</v>
      </c>
    </row>
    <row r="264" spans="2:51" s="11" customFormat="1">
      <c r="B264" s="209"/>
      <c r="C264" s="210"/>
      <c r="D264" s="206" t="s">
        <v>147</v>
      </c>
      <c r="E264" s="211" t="s">
        <v>34</v>
      </c>
      <c r="F264" s="212" t="s">
        <v>1320</v>
      </c>
      <c r="G264" s="210"/>
      <c r="H264" s="213">
        <v>0.38300000000000001</v>
      </c>
      <c r="I264" s="214"/>
      <c r="J264" s="210"/>
      <c r="K264" s="210"/>
      <c r="L264" s="215"/>
      <c r="M264" s="216"/>
      <c r="N264" s="217"/>
      <c r="O264" s="217"/>
      <c r="P264" s="217"/>
      <c r="Q264" s="217"/>
      <c r="R264" s="217"/>
      <c r="S264" s="217"/>
      <c r="T264" s="218"/>
      <c r="AT264" s="219" t="s">
        <v>147</v>
      </c>
      <c r="AU264" s="219" t="s">
        <v>87</v>
      </c>
      <c r="AV264" s="11" t="s">
        <v>87</v>
      </c>
      <c r="AW264" s="11" t="s">
        <v>40</v>
      </c>
      <c r="AX264" s="11" t="s">
        <v>77</v>
      </c>
      <c r="AY264" s="219" t="s">
        <v>136</v>
      </c>
    </row>
    <row r="265" spans="2:51" s="11" customFormat="1">
      <c r="B265" s="209"/>
      <c r="C265" s="210"/>
      <c r="D265" s="206" t="s">
        <v>147</v>
      </c>
      <c r="E265" s="211" t="s">
        <v>34</v>
      </c>
      <c r="F265" s="212" t="s">
        <v>1321</v>
      </c>
      <c r="G265" s="210"/>
      <c r="H265" s="213">
        <v>0.3</v>
      </c>
      <c r="I265" s="214"/>
      <c r="J265" s="210"/>
      <c r="K265" s="210"/>
      <c r="L265" s="215"/>
      <c r="M265" s="216"/>
      <c r="N265" s="217"/>
      <c r="O265" s="217"/>
      <c r="P265" s="217"/>
      <c r="Q265" s="217"/>
      <c r="R265" s="217"/>
      <c r="S265" s="217"/>
      <c r="T265" s="218"/>
      <c r="AT265" s="219" t="s">
        <v>147</v>
      </c>
      <c r="AU265" s="219" t="s">
        <v>87</v>
      </c>
      <c r="AV265" s="11" t="s">
        <v>87</v>
      </c>
      <c r="AW265" s="11" t="s">
        <v>40</v>
      </c>
      <c r="AX265" s="11" t="s">
        <v>77</v>
      </c>
      <c r="AY265" s="219" t="s">
        <v>136</v>
      </c>
    </row>
    <row r="266" spans="2:51" s="11" customFormat="1">
      <c r="B266" s="209"/>
      <c r="C266" s="210"/>
      <c r="D266" s="206" t="s">
        <v>147</v>
      </c>
      <c r="E266" s="211" t="s">
        <v>34</v>
      </c>
      <c r="F266" s="212" t="s">
        <v>1322</v>
      </c>
      <c r="G266" s="210"/>
      <c r="H266" s="213">
        <v>0.34499999999999997</v>
      </c>
      <c r="I266" s="214"/>
      <c r="J266" s="210"/>
      <c r="K266" s="210"/>
      <c r="L266" s="215"/>
      <c r="M266" s="216"/>
      <c r="N266" s="217"/>
      <c r="O266" s="217"/>
      <c r="P266" s="217"/>
      <c r="Q266" s="217"/>
      <c r="R266" s="217"/>
      <c r="S266" s="217"/>
      <c r="T266" s="218"/>
      <c r="AT266" s="219" t="s">
        <v>147</v>
      </c>
      <c r="AU266" s="219" t="s">
        <v>87</v>
      </c>
      <c r="AV266" s="11" t="s">
        <v>87</v>
      </c>
      <c r="AW266" s="11" t="s">
        <v>40</v>
      </c>
      <c r="AX266" s="11" t="s">
        <v>77</v>
      </c>
      <c r="AY266" s="219" t="s">
        <v>136</v>
      </c>
    </row>
    <row r="267" spans="2:51" s="11" customFormat="1">
      <c r="B267" s="209"/>
      <c r="C267" s="210"/>
      <c r="D267" s="206" t="s">
        <v>147</v>
      </c>
      <c r="E267" s="211" t="s">
        <v>34</v>
      </c>
      <c r="F267" s="212" t="s">
        <v>1323</v>
      </c>
      <c r="G267" s="210"/>
      <c r="H267" s="213">
        <v>0.56299999999999994</v>
      </c>
      <c r="I267" s="214"/>
      <c r="J267" s="210"/>
      <c r="K267" s="210"/>
      <c r="L267" s="215"/>
      <c r="M267" s="216"/>
      <c r="N267" s="217"/>
      <c r="O267" s="217"/>
      <c r="P267" s="217"/>
      <c r="Q267" s="217"/>
      <c r="R267" s="217"/>
      <c r="S267" s="217"/>
      <c r="T267" s="218"/>
      <c r="AT267" s="219" t="s">
        <v>147</v>
      </c>
      <c r="AU267" s="219" t="s">
        <v>87</v>
      </c>
      <c r="AV267" s="11" t="s">
        <v>87</v>
      </c>
      <c r="AW267" s="11" t="s">
        <v>40</v>
      </c>
      <c r="AX267" s="11" t="s">
        <v>77</v>
      </c>
      <c r="AY267" s="219" t="s">
        <v>136</v>
      </c>
    </row>
    <row r="268" spans="2:51" s="11" customFormat="1">
      <c r="B268" s="209"/>
      <c r="C268" s="210"/>
      <c r="D268" s="206" t="s">
        <v>147</v>
      </c>
      <c r="E268" s="211" t="s">
        <v>34</v>
      </c>
      <c r="F268" s="212" t="s">
        <v>1324</v>
      </c>
      <c r="G268" s="210"/>
      <c r="H268" s="213">
        <v>0.63</v>
      </c>
      <c r="I268" s="214"/>
      <c r="J268" s="210"/>
      <c r="K268" s="210"/>
      <c r="L268" s="215"/>
      <c r="M268" s="216"/>
      <c r="N268" s="217"/>
      <c r="O268" s="217"/>
      <c r="P268" s="217"/>
      <c r="Q268" s="217"/>
      <c r="R268" s="217"/>
      <c r="S268" s="217"/>
      <c r="T268" s="218"/>
      <c r="AT268" s="219" t="s">
        <v>147</v>
      </c>
      <c r="AU268" s="219" t="s">
        <v>87</v>
      </c>
      <c r="AV268" s="11" t="s">
        <v>87</v>
      </c>
      <c r="AW268" s="11" t="s">
        <v>40</v>
      </c>
      <c r="AX268" s="11" t="s">
        <v>77</v>
      </c>
      <c r="AY268" s="219" t="s">
        <v>136</v>
      </c>
    </row>
    <row r="269" spans="2:51" s="11" customFormat="1">
      <c r="B269" s="209"/>
      <c r="C269" s="210"/>
      <c r="D269" s="206" t="s">
        <v>147</v>
      </c>
      <c r="E269" s="211" t="s">
        <v>34</v>
      </c>
      <c r="F269" s="212" t="s">
        <v>1325</v>
      </c>
      <c r="G269" s="210"/>
      <c r="H269" s="213">
        <v>0.495</v>
      </c>
      <c r="I269" s="214"/>
      <c r="J269" s="210"/>
      <c r="K269" s="210"/>
      <c r="L269" s="215"/>
      <c r="M269" s="216"/>
      <c r="N269" s="217"/>
      <c r="O269" s="217"/>
      <c r="P269" s="217"/>
      <c r="Q269" s="217"/>
      <c r="R269" s="217"/>
      <c r="S269" s="217"/>
      <c r="T269" s="218"/>
      <c r="AT269" s="219" t="s">
        <v>147</v>
      </c>
      <c r="AU269" s="219" t="s">
        <v>87</v>
      </c>
      <c r="AV269" s="11" t="s">
        <v>87</v>
      </c>
      <c r="AW269" s="11" t="s">
        <v>40</v>
      </c>
      <c r="AX269" s="11" t="s">
        <v>77</v>
      </c>
      <c r="AY269" s="219" t="s">
        <v>136</v>
      </c>
    </row>
    <row r="270" spans="2:51" s="13" customFormat="1">
      <c r="B270" s="231"/>
      <c r="C270" s="232"/>
      <c r="D270" s="206" t="s">
        <v>147</v>
      </c>
      <c r="E270" s="233" t="s">
        <v>34</v>
      </c>
      <c r="F270" s="234" t="s">
        <v>1188</v>
      </c>
      <c r="G270" s="232"/>
      <c r="H270" s="233" t="s">
        <v>34</v>
      </c>
      <c r="I270" s="235"/>
      <c r="J270" s="232"/>
      <c r="K270" s="232"/>
      <c r="L270" s="236"/>
      <c r="M270" s="237"/>
      <c r="N270" s="238"/>
      <c r="O270" s="238"/>
      <c r="P270" s="238"/>
      <c r="Q270" s="238"/>
      <c r="R270" s="238"/>
      <c r="S270" s="238"/>
      <c r="T270" s="239"/>
      <c r="AT270" s="240" t="s">
        <v>147</v>
      </c>
      <c r="AU270" s="240" t="s">
        <v>87</v>
      </c>
      <c r="AV270" s="13" t="s">
        <v>85</v>
      </c>
      <c r="AW270" s="13" t="s">
        <v>40</v>
      </c>
      <c r="AX270" s="13" t="s">
        <v>77</v>
      </c>
      <c r="AY270" s="240" t="s">
        <v>136</v>
      </c>
    </row>
    <row r="271" spans="2:51" s="11" customFormat="1">
      <c r="B271" s="209"/>
      <c r="C271" s="210"/>
      <c r="D271" s="206" t="s">
        <v>147</v>
      </c>
      <c r="E271" s="211" t="s">
        <v>34</v>
      </c>
      <c r="F271" s="212" t="s">
        <v>1325</v>
      </c>
      <c r="G271" s="210"/>
      <c r="H271" s="213">
        <v>0.495</v>
      </c>
      <c r="I271" s="214"/>
      <c r="J271" s="210"/>
      <c r="K271" s="210"/>
      <c r="L271" s="215"/>
      <c r="M271" s="216"/>
      <c r="N271" s="217"/>
      <c r="O271" s="217"/>
      <c r="P271" s="217"/>
      <c r="Q271" s="217"/>
      <c r="R271" s="217"/>
      <c r="S271" s="217"/>
      <c r="T271" s="218"/>
      <c r="AT271" s="219" t="s">
        <v>147</v>
      </c>
      <c r="AU271" s="219" t="s">
        <v>87</v>
      </c>
      <c r="AV271" s="11" t="s">
        <v>87</v>
      </c>
      <c r="AW271" s="11" t="s">
        <v>40</v>
      </c>
      <c r="AX271" s="11" t="s">
        <v>77</v>
      </c>
      <c r="AY271" s="219" t="s">
        <v>136</v>
      </c>
    </row>
    <row r="272" spans="2:51" s="11" customFormat="1">
      <c r="B272" s="209"/>
      <c r="C272" s="210"/>
      <c r="D272" s="206" t="s">
        <v>147</v>
      </c>
      <c r="E272" s="211" t="s">
        <v>34</v>
      </c>
      <c r="F272" s="212" t="s">
        <v>1326</v>
      </c>
      <c r="G272" s="210"/>
      <c r="H272" s="213">
        <v>0.69799999999999995</v>
      </c>
      <c r="I272" s="214"/>
      <c r="J272" s="210"/>
      <c r="K272" s="210"/>
      <c r="L272" s="215"/>
      <c r="M272" s="216"/>
      <c r="N272" s="217"/>
      <c r="O272" s="217"/>
      <c r="P272" s="217"/>
      <c r="Q272" s="217"/>
      <c r="R272" s="217"/>
      <c r="S272" s="217"/>
      <c r="T272" s="218"/>
      <c r="AT272" s="219" t="s">
        <v>147</v>
      </c>
      <c r="AU272" s="219" t="s">
        <v>87</v>
      </c>
      <c r="AV272" s="11" t="s">
        <v>87</v>
      </c>
      <c r="AW272" s="11" t="s">
        <v>40</v>
      </c>
      <c r="AX272" s="11" t="s">
        <v>77</v>
      </c>
      <c r="AY272" s="219" t="s">
        <v>136</v>
      </c>
    </row>
    <row r="273" spans="2:65" s="11" customFormat="1">
      <c r="B273" s="209"/>
      <c r="C273" s="210"/>
      <c r="D273" s="206" t="s">
        <v>147</v>
      </c>
      <c r="E273" s="211" t="s">
        <v>34</v>
      </c>
      <c r="F273" s="212" t="s">
        <v>1324</v>
      </c>
      <c r="G273" s="210"/>
      <c r="H273" s="213">
        <v>0.63</v>
      </c>
      <c r="I273" s="214"/>
      <c r="J273" s="210"/>
      <c r="K273" s="210"/>
      <c r="L273" s="215"/>
      <c r="M273" s="216"/>
      <c r="N273" s="217"/>
      <c r="O273" s="217"/>
      <c r="P273" s="217"/>
      <c r="Q273" s="217"/>
      <c r="R273" s="217"/>
      <c r="S273" s="217"/>
      <c r="T273" s="218"/>
      <c r="AT273" s="219" t="s">
        <v>147</v>
      </c>
      <c r="AU273" s="219" t="s">
        <v>87</v>
      </c>
      <c r="AV273" s="11" t="s">
        <v>87</v>
      </c>
      <c r="AW273" s="11" t="s">
        <v>40</v>
      </c>
      <c r="AX273" s="11" t="s">
        <v>77</v>
      </c>
      <c r="AY273" s="219" t="s">
        <v>136</v>
      </c>
    </row>
    <row r="274" spans="2:65" s="11" customFormat="1">
      <c r="B274" s="209"/>
      <c r="C274" s="210"/>
      <c r="D274" s="206" t="s">
        <v>147</v>
      </c>
      <c r="E274" s="211" t="s">
        <v>34</v>
      </c>
      <c r="F274" s="212" t="s">
        <v>1323</v>
      </c>
      <c r="G274" s="210"/>
      <c r="H274" s="213">
        <v>0.56299999999999994</v>
      </c>
      <c r="I274" s="214"/>
      <c r="J274" s="210"/>
      <c r="K274" s="210"/>
      <c r="L274" s="215"/>
      <c r="M274" s="216"/>
      <c r="N274" s="217"/>
      <c r="O274" s="217"/>
      <c r="P274" s="217"/>
      <c r="Q274" s="217"/>
      <c r="R274" s="217"/>
      <c r="S274" s="217"/>
      <c r="T274" s="218"/>
      <c r="AT274" s="219" t="s">
        <v>147</v>
      </c>
      <c r="AU274" s="219" t="s">
        <v>87</v>
      </c>
      <c r="AV274" s="11" t="s">
        <v>87</v>
      </c>
      <c r="AW274" s="11" t="s">
        <v>40</v>
      </c>
      <c r="AX274" s="11" t="s">
        <v>77</v>
      </c>
      <c r="AY274" s="219" t="s">
        <v>136</v>
      </c>
    </row>
    <row r="275" spans="2:65" s="11" customFormat="1">
      <c r="B275" s="209"/>
      <c r="C275" s="210"/>
      <c r="D275" s="206" t="s">
        <v>147</v>
      </c>
      <c r="E275" s="211" t="s">
        <v>34</v>
      </c>
      <c r="F275" s="212" t="s">
        <v>1322</v>
      </c>
      <c r="G275" s="210"/>
      <c r="H275" s="213">
        <v>0.34499999999999997</v>
      </c>
      <c r="I275" s="214"/>
      <c r="J275" s="210"/>
      <c r="K275" s="210"/>
      <c r="L275" s="215"/>
      <c r="M275" s="216"/>
      <c r="N275" s="217"/>
      <c r="O275" s="217"/>
      <c r="P275" s="217"/>
      <c r="Q275" s="217"/>
      <c r="R275" s="217"/>
      <c r="S275" s="217"/>
      <c r="T275" s="218"/>
      <c r="AT275" s="219" t="s">
        <v>147</v>
      </c>
      <c r="AU275" s="219" t="s">
        <v>87</v>
      </c>
      <c r="AV275" s="11" t="s">
        <v>87</v>
      </c>
      <c r="AW275" s="11" t="s">
        <v>40</v>
      </c>
      <c r="AX275" s="11" t="s">
        <v>77</v>
      </c>
      <c r="AY275" s="219" t="s">
        <v>136</v>
      </c>
    </row>
    <row r="276" spans="2:65" s="12" customFormat="1">
      <c r="B276" s="220"/>
      <c r="C276" s="221"/>
      <c r="D276" s="206" t="s">
        <v>147</v>
      </c>
      <c r="E276" s="222" t="s">
        <v>34</v>
      </c>
      <c r="F276" s="223" t="s">
        <v>149</v>
      </c>
      <c r="G276" s="221"/>
      <c r="H276" s="224">
        <v>10.936999999999999</v>
      </c>
      <c r="I276" s="225"/>
      <c r="J276" s="221"/>
      <c r="K276" s="221"/>
      <c r="L276" s="226"/>
      <c r="M276" s="227"/>
      <c r="N276" s="228"/>
      <c r="O276" s="228"/>
      <c r="P276" s="228"/>
      <c r="Q276" s="228"/>
      <c r="R276" s="228"/>
      <c r="S276" s="228"/>
      <c r="T276" s="229"/>
      <c r="AT276" s="230" t="s">
        <v>147</v>
      </c>
      <c r="AU276" s="230" t="s">
        <v>87</v>
      </c>
      <c r="AV276" s="12" t="s">
        <v>143</v>
      </c>
      <c r="AW276" s="12" t="s">
        <v>40</v>
      </c>
      <c r="AX276" s="12" t="s">
        <v>85</v>
      </c>
      <c r="AY276" s="230" t="s">
        <v>136</v>
      </c>
    </row>
    <row r="277" spans="2:65" s="1" customFormat="1" ht="16.5" customHeight="1">
      <c r="B277" s="42"/>
      <c r="C277" s="194" t="s">
        <v>282</v>
      </c>
      <c r="D277" s="194" t="s">
        <v>138</v>
      </c>
      <c r="E277" s="195" t="s">
        <v>1327</v>
      </c>
      <c r="F277" s="196" t="s">
        <v>1328</v>
      </c>
      <c r="G277" s="197" t="s">
        <v>141</v>
      </c>
      <c r="H277" s="198">
        <v>25.792999999999999</v>
      </c>
      <c r="I277" s="199">
        <v>279</v>
      </c>
      <c r="J277" s="200">
        <f>ROUND(I277*H277,2)</f>
        <v>7196.25</v>
      </c>
      <c r="K277" s="196" t="s">
        <v>142</v>
      </c>
      <c r="L277" s="62"/>
      <c r="M277" s="201" t="s">
        <v>34</v>
      </c>
      <c r="N277" s="202" t="s">
        <v>48</v>
      </c>
      <c r="O277" s="43"/>
      <c r="P277" s="203">
        <f>O277*H277</f>
        <v>0</v>
      </c>
      <c r="Q277" s="203">
        <v>2.47E-3</v>
      </c>
      <c r="R277" s="203">
        <f>Q277*H277</f>
        <v>6.3708710000000002E-2</v>
      </c>
      <c r="S277" s="203">
        <v>0</v>
      </c>
      <c r="T277" s="204">
        <f>S277*H277</f>
        <v>0</v>
      </c>
      <c r="AR277" s="24" t="s">
        <v>143</v>
      </c>
      <c r="AT277" s="24" t="s">
        <v>138</v>
      </c>
      <c r="AU277" s="24" t="s">
        <v>87</v>
      </c>
      <c r="AY277" s="24" t="s">
        <v>136</v>
      </c>
      <c r="BE277" s="205">
        <f>IF(N277="základní",J277,0)</f>
        <v>7196.25</v>
      </c>
      <c r="BF277" s="205">
        <f>IF(N277="snížená",J277,0)</f>
        <v>0</v>
      </c>
      <c r="BG277" s="205">
        <f>IF(N277="zákl. přenesená",J277,0)</f>
        <v>0</v>
      </c>
      <c r="BH277" s="205">
        <f>IF(N277="sníž. přenesená",J277,0)</f>
        <v>0</v>
      </c>
      <c r="BI277" s="205">
        <f>IF(N277="nulová",J277,0)</f>
        <v>0</v>
      </c>
      <c r="BJ277" s="24" t="s">
        <v>85</v>
      </c>
      <c r="BK277" s="205">
        <f>ROUND(I277*H277,2)</f>
        <v>7196.25</v>
      </c>
      <c r="BL277" s="24" t="s">
        <v>143</v>
      </c>
      <c r="BM277" s="24" t="s">
        <v>1329</v>
      </c>
    </row>
    <row r="278" spans="2:65" s="1" customFormat="1" ht="40.5">
      <c r="B278" s="42"/>
      <c r="C278" s="64"/>
      <c r="D278" s="206" t="s">
        <v>145</v>
      </c>
      <c r="E278" s="64"/>
      <c r="F278" s="207" t="s">
        <v>1330</v>
      </c>
      <c r="G278" s="64"/>
      <c r="H278" s="64"/>
      <c r="I278" s="165"/>
      <c r="J278" s="64"/>
      <c r="K278" s="64"/>
      <c r="L278" s="62"/>
      <c r="M278" s="208"/>
      <c r="N278" s="43"/>
      <c r="O278" s="43"/>
      <c r="P278" s="43"/>
      <c r="Q278" s="43"/>
      <c r="R278" s="43"/>
      <c r="S278" s="43"/>
      <c r="T278" s="79"/>
      <c r="AT278" s="24" t="s">
        <v>145</v>
      </c>
      <c r="AU278" s="24" t="s">
        <v>87</v>
      </c>
    </row>
    <row r="279" spans="2:65" s="13" customFormat="1">
      <c r="B279" s="231"/>
      <c r="C279" s="232"/>
      <c r="D279" s="206" t="s">
        <v>147</v>
      </c>
      <c r="E279" s="233" t="s">
        <v>34</v>
      </c>
      <c r="F279" s="234" t="s">
        <v>1301</v>
      </c>
      <c r="G279" s="232"/>
      <c r="H279" s="233" t="s">
        <v>34</v>
      </c>
      <c r="I279" s="235"/>
      <c r="J279" s="232"/>
      <c r="K279" s="232"/>
      <c r="L279" s="236"/>
      <c r="M279" s="237"/>
      <c r="N279" s="238"/>
      <c r="O279" s="238"/>
      <c r="P279" s="238"/>
      <c r="Q279" s="238"/>
      <c r="R279" s="238"/>
      <c r="S279" s="238"/>
      <c r="T279" s="239"/>
      <c r="AT279" s="240" t="s">
        <v>147</v>
      </c>
      <c r="AU279" s="240" t="s">
        <v>87</v>
      </c>
      <c r="AV279" s="13" t="s">
        <v>85</v>
      </c>
      <c r="AW279" s="13" t="s">
        <v>40</v>
      </c>
      <c r="AX279" s="13" t="s">
        <v>77</v>
      </c>
      <c r="AY279" s="240" t="s">
        <v>136</v>
      </c>
    </row>
    <row r="280" spans="2:65" s="11" customFormat="1">
      <c r="B280" s="209"/>
      <c r="C280" s="210"/>
      <c r="D280" s="206" t="s">
        <v>147</v>
      </c>
      <c r="E280" s="211" t="s">
        <v>34</v>
      </c>
      <c r="F280" s="212" t="s">
        <v>1331</v>
      </c>
      <c r="G280" s="210"/>
      <c r="H280" s="213">
        <v>4.5</v>
      </c>
      <c r="I280" s="214"/>
      <c r="J280" s="210"/>
      <c r="K280" s="210"/>
      <c r="L280" s="215"/>
      <c r="M280" s="216"/>
      <c r="N280" s="217"/>
      <c r="O280" s="217"/>
      <c r="P280" s="217"/>
      <c r="Q280" s="217"/>
      <c r="R280" s="217"/>
      <c r="S280" s="217"/>
      <c r="T280" s="218"/>
      <c r="AT280" s="219" t="s">
        <v>147</v>
      </c>
      <c r="AU280" s="219" t="s">
        <v>87</v>
      </c>
      <c r="AV280" s="11" t="s">
        <v>87</v>
      </c>
      <c r="AW280" s="11" t="s">
        <v>40</v>
      </c>
      <c r="AX280" s="11" t="s">
        <v>77</v>
      </c>
      <c r="AY280" s="219" t="s">
        <v>136</v>
      </c>
    </row>
    <row r="281" spans="2:65" s="11" customFormat="1">
      <c r="B281" s="209"/>
      <c r="C281" s="210"/>
      <c r="D281" s="206" t="s">
        <v>147</v>
      </c>
      <c r="E281" s="211" t="s">
        <v>34</v>
      </c>
      <c r="F281" s="212" t="s">
        <v>1332</v>
      </c>
      <c r="G281" s="210"/>
      <c r="H281" s="213">
        <v>2.145</v>
      </c>
      <c r="I281" s="214"/>
      <c r="J281" s="210"/>
      <c r="K281" s="210"/>
      <c r="L281" s="215"/>
      <c r="M281" s="216"/>
      <c r="N281" s="217"/>
      <c r="O281" s="217"/>
      <c r="P281" s="217"/>
      <c r="Q281" s="217"/>
      <c r="R281" s="217"/>
      <c r="S281" s="217"/>
      <c r="T281" s="218"/>
      <c r="AT281" s="219" t="s">
        <v>147</v>
      </c>
      <c r="AU281" s="219" t="s">
        <v>87</v>
      </c>
      <c r="AV281" s="11" t="s">
        <v>87</v>
      </c>
      <c r="AW281" s="11" t="s">
        <v>40</v>
      </c>
      <c r="AX281" s="11" t="s">
        <v>77</v>
      </c>
      <c r="AY281" s="219" t="s">
        <v>136</v>
      </c>
    </row>
    <row r="282" spans="2:65" s="11" customFormat="1">
      <c r="B282" s="209"/>
      <c r="C282" s="210"/>
      <c r="D282" s="206" t="s">
        <v>147</v>
      </c>
      <c r="E282" s="211" t="s">
        <v>34</v>
      </c>
      <c r="F282" s="212" t="s">
        <v>1333</v>
      </c>
      <c r="G282" s="210"/>
      <c r="H282" s="213">
        <v>1.5</v>
      </c>
      <c r="I282" s="214"/>
      <c r="J282" s="210"/>
      <c r="K282" s="210"/>
      <c r="L282" s="215"/>
      <c r="M282" s="216"/>
      <c r="N282" s="217"/>
      <c r="O282" s="217"/>
      <c r="P282" s="217"/>
      <c r="Q282" s="217"/>
      <c r="R282" s="217"/>
      <c r="S282" s="217"/>
      <c r="T282" s="218"/>
      <c r="AT282" s="219" t="s">
        <v>147</v>
      </c>
      <c r="AU282" s="219" t="s">
        <v>87</v>
      </c>
      <c r="AV282" s="11" t="s">
        <v>87</v>
      </c>
      <c r="AW282" s="11" t="s">
        <v>40</v>
      </c>
      <c r="AX282" s="11" t="s">
        <v>77</v>
      </c>
      <c r="AY282" s="219" t="s">
        <v>136</v>
      </c>
    </row>
    <row r="283" spans="2:65" s="11" customFormat="1">
      <c r="B283" s="209"/>
      <c r="C283" s="210"/>
      <c r="D283" s="206" t="s">
        <v>147</v>
      </c>
      <c r="E283" s="211" t="s">
        <v>34</v>
      </c>
      <c r="F283" s="212" t="s">
        <v>1334</v>
      </c>
      <c r="G283" s="210"/>
      <c r="H283" s="213">
        <v>3.2549999999999999</v>
      </c>
      <c r="I283" s="214"/>
      <c r="J283" s="210"/>
      <c r="K283" s="210"/>
      <c r="L283" s="215"/>
      <c r="M283" s="216"/>
      <c r="N283" s="217"/>
      <c r="O283" s="217"/>
      <c r="P283" s="217"/>
      <c r="Q283" s="217"/>
      <c r="R283" s="217"/>
      <c r="S283" s="217"/>
      <c r="T283" s="218"/>
      <c r="AT283" s="219" t="s">
        <v>147</v>
      </c>
      <c r="AU283" s="219" t="s">
        <v>87</v>
      </c>
      <c r="AV283" s="11" t="s">
        <v>87</v>
      </c>
      <c r="AW283" s="11" t="s">
        <v>40</v>
      </c>
      <c r="AX283" s="11" t="s">
        <v>77</v>
      </c>
      <c r="AY283" s="219" t="s">
        <v>136</v>
      </c>
    </row>
    <row r="284" spans="2:65" s="13" customFormat="1">
      <c r="B284" s="231"/>
      <c r="C284" s="232"/>
      <c r="D284" s="206" t="s">
        <v>147</v>
      </c>
      <c r="E284" s="233" t="s">
        <v>34</v>
      </c>
      <c r="F284" s="234" t="s">
        <v>1178</v>
      </c>
      <c r="G284" s="232"/>
      <c r="H284" s="233" t="s">
        <v>34</v>
      </c>
      <c r="I284" s="235"/>
      <c r="J284" s="232"/>
      <c r="K284" s="232"/>
      <c r="L284" s="236"/>
      <c r="M284" s="237"/>
      <c r="N284" s="238"/>
      <c r="O284" s="238"/>
      <c r="P284" s="238"/>
      <c r="Q284" s="238"/>
      <c r="R284" s="238"/>
      <c r="S284" s="238"/>
      <c r="T284" s="239"/>
      <c r="AT284" s="240" t="s">
        <v>147</v>
      </c>
      <c r="AU284" s="240" t="s">
        <v>87</v>
      </c>
      <c r="AV284" s="13" t="s">
        <v>85</v>
      </c>
      <c r="AW284" s="13" t="s">
        <v>40</v>
      </c>
      <c r="AX284" s="13" t="s">
        <v>77</v>
      </c>
      <c r="AY284" s="240" t="s">
        <v>136</v>
      </c>
    </row>
    <row r="285" spans="2:65" s="11" customFormat="1">
      <c r="B285" s="209"/>
      <c r="C285" s="210"/>
      <c r="D285" s="206" t="s">
        <v>147</v>
      </c>
      <c r="E285" s="211" t="s">
        <v>34</v>
      </c>
      <c r="F285" s="212" t="s">
        <v>1335</v>
      </c>
      <c r="G285" s="210"/>
      <c r="H285" s="213">
        <v>1.08</v>
      </c>
      <c r="I285" s="214"/>
      <c r="J285" s="210"/>
      <c r="K285" s="210"/>
      <c r="L285" s="215"/>
      <c r="M285" s="216"/>
      <c r="N285" s="217"/>
      <c r="O285" s="217"/>
      <c r="P285" s="217"/>
      <c r="Q285" s="217"/>
      <c r="R285" s="217"/>
      <c r="S285" s="217"/>
      <c r="T285" s="218"/>
      <c r="AT285" s="219" t="s">
        <v>147</v>
      </c>
      <c r="AU285" s="219" t="s">
        <v>87</v>
      </c>
      <c r="AV285" s="11" t="s">
        <v>87</v>
      </c>
      <c r="AW285" s="11" t="s">
        <v>40</v>
      </c>
      <c r="AX285" s="11" t="s">
        <v>77</v>
      </c>
      <c r="AY285" s="219" t="s">
        <v>136</v>
      </c>
    </row>
    <row r="286" spans="2:65" s="11" customFormat="1">
      <c r="B286" s="209"/>
      <c r="C286" s="210"/>
      <c r="D286" s="206" t="s">
        <v>147</v>
      </c>
      <c r="E286" s="211" t="s">
        <v>34</v>
      </c>
      <c r="F286" s="212" t="s">
        <v>1336</v>
      </c>
      <c r="G286" s="210"/>
      <c r="H286" s="213">
        <v>0.81</v>
      </c>
      <c r="I286" s="214"/>
      <c r="J286" s="210"/>
      <c r="K286" s="210"/>
      <c r="L286" s="215"/>
      <c r="M286" s="216"/>
      <c r="N286" s="217"/>
      <c r="O286" s="217"/>
      <c r="P286" s="217"/>
      <c r="Q286" s="217"/>
      <c r="R286" s="217"/>
      <c r="S286" s="217"/>
      <c r="T286" s="218"/>
      <c r="AT286" s="219" t="s">
        <v>147</v>
      </c>
      <c r="AU286" s="219" t="s">
        <v>87</v>
      </c>
      <c r="AV286" s="11" t="s">
        <v>87</v>
      </c>
      <c r="AW286" s="11" t="s">
        <v>40</v>
      </c>
      <c r="AX286" s="11" t="s">
        <v>77</v>
      </c>
      <c r="AY286" s="219" t="s">
        <v>136</v>
      </c>
    </row>
    <row r="287" spans="2:65" s="11" customFormat="1">
      <c r="B287" s="209"/>
      <c r="C287" s="210"/>
      <c r="D287" s="206" t="s">
        <v>147</v>
      </c>
      <c r="E287" s="211" t="s">
        <v>34</v>
      </c>
      <c r="F287" s="212" t="s">
        <v>1337</v>
      </c>
      <c r="G287" s="210"/>
      <c r="H287" s="213">
        <v>1.155</v>
      </c>
      <c r="I287" s="214"/>
      <c r="J287" s="210"/>
      <c r="K287" s="210"/>
      <c r="L287" s="215"/>
      <c r="M287" s="216"/>
      <c r="N287" s="217"/>
      <c r="O287" s="217"/>
      <c r="P287" s="217"/>
      <c r="Q287" s="217"/>
      <c r="R287" s="217"/>
      <c r="S287" s="217"/>
      <c r="T287" s="218"/>
      <c r="AT287" s="219" t="s">
        <v>147</v>
      </c>
      <c r="AU287" s="219" t="s">
        <v>87</v>
      </c>
      <c r="AV287" s="11" t="s">
        <v>87</v>
      </c>
      <c r="AW287" s="11" t="s">
        <v>40</v>
      </c>
      <c r="AX287" s="11" t="s">
        <v>77</v>
      </c>
      <c r="AY287" s="219" t="s">
        <v>136</v>
      </c>
    </row>
    <row r="288" spans="2:65" s="11" customFormat="1">
      <c r="B288" s="209"/>
      <c r="C288" s="210"/>
      <c r="D288" s="206" t="s">
        <v>147</v>
      </c>
      <c r="E288" s="211" t="s">
        <v>34</v>
      </c>
      <c r="F288" s="212" t="s">
        <v>1338</v>
      </c>
      <c r="G288" s="210"/>
      <c r="H288" s="213">
        <v>0.9</v>
      </c>
      <c r="I288" s="214"/>
      <c r="J288" s="210"/>
      <c r="K288" s="210"/>
      <c r="L288" s="215"/>
      <c r="M288" s="216"/>
      <c r="N288" s="217"/>
      <c r="O288" s="217"/>
      <c r="P288" s="217"/>
      <c r="Q288" s="217"/>
      <c r="R288" s="217"/>
      <c r="S288" s="217"/>
      <c r="T288" s="218"/>
      <c r="AT288" s="219" t="s">
        <v>147</v>
      </c>
      <c r="AU288" s="219" t="s">
        <v>87</v>
      </c>
      <c r="AV288" s="11" t="s">
        <v>87</v>
      </c>
      <c r="AW288" s="11" t="s">
        <v>40</v>
      </c>
      <c r="AX288" s="11" t="s">
        <v>77</v>
      </c>
      <c r="AY288" s="219" t="s">
        <v>136</v>
      </c>
    </row>
    <row r="289" spans="2:65" s="11" customFormat="1">
      <c r="B289" s="209"/>
      <c r="C289" s="210"/>
      <c r="D289" s="206" t="s">
        <v>147</v>
      </c>
      <c r="E289" s="211" t="s">
        <v>34</v>
      </c>
      <c r="F289" s="212" t="s">
        <v>1339</v>
      </c>
      <c r="G289" s="210"/>
      <c r="H289" s="213">
        <v>0.94499999999999995</v>
      </c>
      <c r="I289" s="214"/>
      <c r="J289" s="210"/>
      <c r="K289" s="210"/>
      <c r="L289" s="215"/>
      <c r="M289" s="216"/>
      <c r="N289" s="217"/>
      <c r="O289" s="217"/>
      <c r="P289" s="217"/>
      <c r="Q289" s="217"/>
      <c r="R289" s="217"/>
      <c r="S289" s="217"/>
      <c r="T289" s="218"/>
      <c r="AT289" s="219" t="s">
        <v>147</v>
      </c>
      <c r="AU289" s="219" t="s">
        <v>87</v>
      </c>
      <c r="AV289" s="11" t="s">
        <v>87</v>
      </c>
      <c r="AW289" s="11" t="s">
        <v>40</v>
      </c>
      <c r="AX289" s="11" t="s">
        <v>77</v>
      </c>
      <c r="AY289" s="219" t="s">
        <v>136</v>
      </c>
    </row>
    <row r="290" spans="2:65" s="11" customFormat="1">
      <c r="B290" s="209"/>
      <c r="C290" s="210"/>
      <c r="D290" s="206" t="s">
        <v>147</v>
      </c>
      <c r="E290" s="211" t="s">
        <v>34</v>
      </c>
      <c r="F290" s="212" t="s">
        <v>1340</v>
      </c>
      <c r="G290" s="210"/>
      <c r="H290" s="213">
        <v>1.0880000000000001</v>
      </c>
      <c r="I290" s="214"/>
      <c r="J290" s="210"/>
      <c r="K290" s="210"/>
      <c r="L290" s="215"/>
      <c r="M290" s="216"/>
      <c r="N290" s="217"/>
      <c r="O290" s="217"/>
      <c r="P290" s="217"/>
      <c r="Q290" s="217"/>
      <c r="R290" s="217"/>
      <c r="S290" s="217"/>
      <c r="T290" s="218"/>
      <c r="AT290" s="219" t="s">
        <v>147</v>
      </c>
      <c r="AU290" s="219" t="s">
        <v>87</v>
      </c>
      <c r="AV290" s="11" t="s">
        <v>87</v>
      </c>
      <c r="AW290" s="11" t="s">
        <v>40</v>
      </c>
      <c r="AX290" s="11" t="s">
        <v>77</v>
      </c>
      <c r="AY290" s="219" t="s">
        <v>136</v>
      </c>
    </row>
    <row r="291" spans="2:65" s="11" customFormat="1">
      <c r="B291" s="209"/>
      <c r="C291" s="210"/>
      <c r="D291" s="206" t="s">
        <v>147</v>
      </c>
      <c r="E291" s="211" t="s">
        <v>34</v>
      </c>
      <c r="F291" s="212" t="s">
        <v>1341</v>
      </c>
      <c r="G291" s="210"/>
      <c r="H291" s="213">
        <v>1.32</v>
      </c>
      <c r="I291" s="214"/>
      <c r="J291" s="210"/>
      <c r="K291" s="210"/>
      <c r="L291" s="215"/>
      <c r="M291" s="216"/>
      <c r="N291" s="217"/>
      <c r="O291" s="217"/>
      <c r="P291" s="217"/>
      <c r="Q291" s="217"/>
      <c r="R291" s="217"/>
      <c r="S291" s="217"/>
      <c r="T291" s="218"/>
      <c r="AT291" s="219" t="s">
        <v>147</v>
      </c>
      <c r="AU291" s="219" t="s">
        <v>87</v>
      </c>
      <c r="AV291" s="11" t="s">
        <v>87</v>
      </c>
      <c r="AW291" s="11" t="s">
        <v>40</v>
      </c>
      <c r="AX291" s="11" t="s">
        <v>77</v>
      </c>
      <c r="AY291" s="219" t="s">
        <v>136</v>
      </c>
    </row>
    <row r="292" spans="2:65" s="11" customFormat="1">
      <c r="B292" s="209"/>
      <c r="C292" s="210"/>
      <c r="D292" s="206" t="s">
        <v>147</v>
      </c>
      <c r="E292" s="211" t="s">
        <v>34</v>
      </c>
      <c r="F292" s="212" t="s">
        <v>1342</v>
      </c>
      <c r="G292" s="210"/>
      <c r="H292" s="213">
        <v>1.095</v>
      </c>
      <c r="I292" s="214"/>
      <c r="J292" s="210"/>
      <c r="K292" s="210"/>
      <c r="L292" s="215"/>
      <c r="M292" s="216"/>
      <c r="N292" s="217"/>
      <c r="O292" s="217"/>
      <c r="P292" s="217"/>
      <c r="Q292" s="217"/>
      <c r="R292" s="217"/>
      <c r="S292" s="217"/>
      <c r="T292" s="218"/>
      <c r="AT292" s="219" t="s">
        <v>147</v>
      </c>
      <c r="AU292" s="219" t="s">
        <v>87</v>
      </c>
      <c r="AV292" s="11" t="s">
        <v>87</v>
      </c>
      <c r="AW292" s="11" t="s">
        <v>40</v>
      </c>
      <c r="AX292" s="11" t="s">
        <v>77</v>
      </c>
      <c r="AY292" s="219" t="s">
        <v>136</v>
      </c>
    </row>
    <row r="293" spans="2:65" s="13" customFormat="1">
      <c r="B293" s="231"/>
      <c r="C293" s="232"/>
      <c r="D293" s="206" t="s">
        <v>147</v>
      </c>
      <c r="E293" s="233" t="s">
        <v>34</v>
      </c>
      <c r="F293" s="234" t="s">
        <v>1188</v>
      </c>
      <c r="G293" s="232"/>
      <c r="H293" s="233" t="s">
        <v>34</v>
      </c>
      <c r="I293" s="235"/>
      <c r="J293" s="232"/>
      <c r="K293" s="232"/>
      <c r="L293" s="236"/>
      <c r="M293" s="237"/>
      <c r="N293" s="238"/>
      <c r="O293" s="238"/>
      <c r="P293" s="238"/>
      <c r="Q293" s="238"/>
      <c r="R293" s="238"/>
      <c r="S293" s="238"/>
      <c r="T293" s="239"/>
      <c r="AT293" s="240" t="s">
        <v>147</v>
      </c>
      <c r="AU293" s="240" t="s">
        <v>87</v>
      </c>
      <c r="AV293" s="13" t="s">
        <v>85</v>
      </c>
      <c r="AW293" s="13" t="s">
        <v>40</v>
      </c>
      <c r="AX293" s="13" t="s">
        <v>77</v>
      </c>
      <c r="AY293" s="240" t="s">
        <v>136</v>
      </c>
    </row>
    <row r="294" spans="2:65" s="11" customFormat="1">
      <c r="B294" s="209"/>
      <c r="C294" s="210"/>
      <c r="D294" s="206" t="s">
        <v>147</v>
      </c>
      <c r="E294" s="211" t="s">
        <v>34</v>
      </c>
      <c r="F294" s="212" t="s">
        <v>1342</v>
      </c>
      <c r="G294" s="210"/>
      <c r="H294" s="213">
        <v>1.095</v>
      </c>
      <c r="I294" s="214"/>
      <c r="J294" s="210"/>
      <c r="K294" s="210"/>
      <c r="L294" s="215"/>
      <c r="M294" s="216"/>
      <c r="N294" s="217"/>
      <c r="O294" s="217"/>
      <c r="P294" s="217"/>
      <c r="Q294" s="217"/>
      <c r="R294" s="217"/>
      <c r="S294" s="217"/>
      <c r="T294" s="218"/>
      <c r="AT294" s="219" t="s">
        <v>147</v>
      </c>
      <c r="AU294" s="219" t="s">
        <v>87</v>
      </c>
      <c r="AV294" s="11" t="s">
        <v>87</v>
      </c>
      <c r="AW294" s="11" t="s">
        <v>40</v>
      </c>
      <c r="AX294" s="11" t="s">
        <v>77</v>
      </c>
      <c r="AY294" s="219" t="s">
        <v>136</v>
      </c>
    </row>
    <row r="295" spans="2:65" s="11" customFormat="1">
      <c r="B295" s="209"/>
      <c r="C295" s="210"/>
      <c r="D295" s="206" t="s">
        <v>147</v>
      </c>
      <c r="E295" s="211" t="s">
        <v>34</v>
      </c>
      <c r="F295" s="212" t="s">
        <v>1343</v>
      </c>
      <c r="G295" s="210"/>
      <c r="H295" s="213">
        <v>1.365</v>
      </c>
      <c r="I295" s="214"/>
      <c r="J295" s="210"/>
      <c r="K295" s="210"/>
      <c r="L295" s="215"/>
      <c r="M295" s="216"/>
      <c r="N295" s="217"/>
      <c r="O295" s="217"/>
      <c r="P295" s="217"/>
      <c r="Q295" s="217"/>
      <c r="R295" s="217"/>
      <c r="S295" s="217"/>
      <c r="T295" s="218"/>
      <c r="AT295" s="219" t="s">
        <v>147</v>
      </c>
      <c r="AU295" s="219" t="s">
        <v>87</v>
      </c>
      <c r="AV295" s="11" t="s">
        <v>87</v>
      </c>
      <c r="AW295" s="11" t="s">
        <v>40</v>
      </c>
      <c r="AX295" s="11" t="s">
        <v>77</v>
      </c>
      <c r="AY295" s="219" t="s">
        <v>136</v>
      </c>
    </row>
    <row r="296" spans="2:65" s="11" customFormat="1">
      <c r="B296" s="209"/>
      <c r="C296" s="210"/>
      <c r="D296" s="206" t="s">
        <v>147</v>
      </c>
      <c r="E296" s="211" t="s">
        <v>34</v>
      </c>
      <c r="F296" s="212" t="s">
        <v>1341</v>
      </c>
      <c r="G296" s="210"/>
      <c r="H296" s="213">
        <v>1.32</v>
      </c>
      <c r="I296" s="214"/>
      <c r="J296" s="210"/>
      <c r="K296" s="210"/>
      <c r="L296" s="215"/>
      <c r="M296" s="216"/>
      <c r="N296" s="217"/>
      <c r="O296" s="217"/>
      <c r="P296" s="217"/>
      <c r="Q296" s="217"/>
      <c r="R296" s="217"/>
      <c r="S296" s="217"/>
      <c r="T296" s="218"/>
      <c r="AT296" s="219" t="s">
        <v>147</v>
      </c>
      <c r="AU296" s="219" t="s">
        <v>87</v>
      </c>
      <c r="AV296" s="11" t="s">
        <v>87</v>
      </c>
      <c r="AW296" s="11" t="s">
        <v>40</v>
      </c>
      <c r="AX296" s="11" t="s">
        <v>77</v>
      </c>
      <c r="AY296" s="219" t="s">
        <v>136</v>
      </c>
    </row>
    <row r="297" spans="2:65" s="11" customFormat="1">
      <c r="B297" s="209"/>
      <c r="C297" s="210"/>
      <c r="D297" s="206" t="s">
        <v>147</v>
      </c>
      <c r="E297" s="211" t="s">
        <v>34</v>
      </c>
      <c r="F297" s="212" t="s">
        <v>1344</v>
      </c>
      <c r="G297" s="210"/>
      <c r="H297" s="213">
        <v>1.2749999999999999</v>
      </c>
      <c r="I297" s="214"/>
      <c r="J297" s="210"/>
      <c r="K297" s="210"/>
      <c r="L297" s="215"/>
      <c r="M297" s="216"/>
      <c r="N297" s="217"/>
      <c r="O297" s="217"/>
      <c r="P297" s="217"/>
      <c r="Q297" s="217"/>
      <c r="R297" s="217"/>
      <c r="S297" s="217"/>
      <c r="T297" s="218"/>
      <c r="AT297" s="219" t="s">
        <v>147</v>
      </c>
      <c r="AU297" s="219" t="s">
        <v>87</v>
      </c>
      <c r="AV297" s="11" t="s">
        <v>87</v>
      </c>
      <c r="AW297" s="11" t="s">
        <v>40</v>
      </c>
      <c r="AX297" s="11" t="s">
        <v>77</v>
      </c>
      <c r="AY297" s="219" t="s">
        <v>136</v>
      </c>
    </row>
    <row r="298" spans="2:65" s="11" customFormat="1">
      <c r="B298" s="209"/>
      <c r="C298" s="210"/>
      <c r="D298" s="206" t="s">
        <v>147</v>
      </c>
      <c r="E298" s="211" t="s">
        <v>34</v>
      </c>
      <c r="F298" s="212" t="s">
        <v>1339</v>
      </c>
      <c r="G298" s="210"/>
      <c r="H298" s="213">
        <v>0.94499999999999995</v>
      </c>
      <c r="I298" s="214"/>
      <c r="J298" s="210"/>
      <c r="K298" s="210"/>
      <c r="L298" s="215"/>
      <c r="M298" s="216"/>
      <c r="N298" s="217"/>
      <c r="O298" s="217"/>
      <c r="P298" s="217"/>
      <c r="Q298" s="217"/>
      <c r="R298" s="217"/>
      <c r="S298" s="217"/>
      <c r="T298" s="218"/>
      <c r="AT298" s="219" t="s">
        <v>147</v>
      </c>
      <c r="AU298" s="219" t="s">
        <v>87</v>
      </c>
      <c r="AV298" s="11" t="s">
        <v>87</v>
      </c>
      <c r="AW298" s="11" t="s">
        <v>40</v>
      </c>
      <c r="AX298" s="11" t="s">
        <v>77</v>
      </c>
      <c r="AY298" s="219" t="s">
        <v>136</v>
      </c>
    </row>
    <row r="299" spans="2:65" s="12" customFormat="1">
      <c r="B299" s="220"/>
      <c r="C299" s="221"/>
      <c r="D299" s="206" t="s">
        <v>147</v>
      </c>
      <c r="E299" s="222" t="s">
        <v>34</v>
      </c>
      <c r="F299" s="223" t="s">
        <v>149</v>
      </c>
      <c r="G299" s="221"/>
      <c r="H299" s="224">
        <v>25.792999999999999</v>
      </c>
      <c r="I299" s="225"/>
      <c r="J299" s="221"/>
      <c r="K299" s="221"/>
      <c r="L299" s="226"/>
      <c r="M299" s="227"/>
      <c r="N299" s="228"/>
      <c r="O299" s="228"/>
      <c r="P299" s="228"/>
      <c r="Q299" s="228"/>
      <c r="R299" s="228"/>
      <c r="S299" s="228"/>
      <c r="T299" s="229"/>
      <c r="AT299" s="230" t="s">
        <v>147</v>
      </c>
      <c r="AU299" s="230" t="s">
        <v>87</v>
      </c>
      <c r="AV299" s="12" t="s">
        <v>143</v>
      </c>
      <c r="AW299" s="12" t="s">
        <v>40</v>
      </c>
      <c r="AX299" s="12" t="s">
        <v>85</v>
      </c>
      <c r="AY299" s="230" t="s">
        <v>136</v>
      </c>
    </row>
    <row r="300" spans="2:65" s="1" customFormat="1" ht="16.5" customHeight="1">
      <c r="B300" s="42"/>
      <c r="C300" s="194" t="s">
        <v>289</v>
      </c>
      <c r="D300" s="194" t="s">
        <v>138</v>
      </c>
      <c r="E300" s="195" t="s">
        <v>1345</v>
      </c>
      <c r="F300" s="196" t="s">
        <v>1346</v>
      </c>
      <c r="G300" s="197" t="s">
        <v>141</v>
      </c>
      <c r="H300" s="198">
        <v>25.792999999999999</v>
      </c>
      <c r="I300" s="199">
        <v>80</v>
      </c>
      <c r="J300" s="200">
        <f>ROUND(I300*H300,2)</f>
        <v>2063.44</v>
      </c>
      <c r="K300" s="196" t="s">
        <v>142</v>
      </c>
      <c r="L300" s="62"/>
      <c r="M300" s="201" t="s">
        <v>34</v>
      </c>
      <c r="N300" s="202" t="s">
        <v>48</v>
      </c>
      <c r="O300" s="43"/>
      <c r="P300" s="203">
        <f>O300*H300</f>
        <v>0</v>
      </c>
      <c r="Q300" s="203">
        <v>0</v>
      </c>
      <c r="R300" s="203">
        <f>Q300*H300</f>
        <v>0</v>
      </c>
      <c r="S300" s="203">
        <v>0</v>
      </c>
      <c r="T300" s="204">
        <f>S300*H300</f>
        <v>0</v>
      </c>
      <c r="AR300" s="24" t="s">
        <v>143</v>
      </c>
      <c r="AT300" s="24" t="s">
        <v>138</v>
      </c>
      <c r="AU300" s="24" t="s">
        <v>87</v>
      </c>
      <c r="AY300" s="24" t="s">
        <v>136</v>
      </c>
      <c r="BE300" s="205">
        <f>IF(N300="základní",J300,0)</f>
        <v>2063.44</v>
      </c>
      <c r="BF300" s="205">
        <f>IF(N300="snížená",J300,0)</f>
        <v>0</v>
      </c>
      <c r="BG300" s="205">
        <f>IF(N300="zákl. přenesená",J300,0)</f>
        <v>0</v>
      </c>
      <c r="BH300" s="205">
        <f>IF(N300="sníž. přenesená",J300,0)</f>
        <v>0</v>
      </c>
      <c r="BI300" s="205">
        <f>IF(N300="nulová",J300,0)</f>
        <v>0</v>
      </c>
      <c r="BJ300" s="24" t="s">
        <v>85</v>
      </c>
      <c r="BK300" s="205">
        <f>ROUND(I300*H300,2)</f>
        <v>2063.44</v>
      </c>
      <c r="BL300" s="24" t="s">
        <v>143</v>
      </c>
      <c r="BM300" s="24" t="s">
        <v>1347</v>
      </c>
    </row>
    <row r="301" spans="2:65" s="1" customFormat="1" ht="40.5">
      <c r="B301" s="42"/>
      <c r="C301" s="64"/>
      <c r="D301" s="206" t="s">
        <v>145</v>
      </c>
      <c r="E301" s="64"/>
      <c r="F301" s="207" t="s">
        <v>1330</v>
      </c>
      <c r="G301" s="64"/>
      <c r="H301" s="64"/>
      <c r="I301" s="165"/>
      <c r="J301" s="64"/>
      <c r="K301" s="64"/>
      <c r="L301" s="62"/>
      <c r="M301" s="208"/>
      <c r="N301" s="43"/>
      <c r="O301" s="43"/>
      <c r="P301" s="43"/>
      <c r="Q301" s="43"/>
      <c r="R301" s="43"/>
      <c r="S301" s="43"/>
      <c r="T301" s="79"/>
      <c r="AT301" s="24" t="s">
        <v>145</v>
      </c>
      <c r="AU301" s="24" t="s">
        <v>87</v>
      </c>
    </row>
    <row r="302" spans="2:65" s="10" customFormat="1" ht="29.85" customHeight="1">
      <c r="B302" s="178"/>
      <c r="C302" s="179"/>
      <c r="D302" s="180" t="s">
        <v>76</v>
      </c>
      <c r="E302" s="192" t="s">
        <v>154</v>
      </c>
      <c r="F302" s="192" t="s">
        <v>634</v>
      </c>
      <c r="G302" s="179"/>
      <c r="H302" s="179"/>
      <c r="I302" s="182"/>
      <c r="J302" s="193">
        <f>BK302</f>
        <v>387281.73</v>
      </c>
      <c r="K302" s="179"/>
      <c r="L302" s="184"/>
      <c r="M302" s="185"/>
      <c r="N302" s="186"/>
      <c r="O302" s="186"/>
      <c r="P302" s="187">
        <f>SUM(P303:P312)</f>
        <v>0</v>
      </c>
      <c r="Q302" s="186"/>
      <c r="R302" s="187">
        <f>SUM(R303:R312)</f>
        <v>39.869280000000003</v>
      </c>
      <c r="S302" s="186"/>
      <c r="T302" s="188">
        <f>SUM(T303:T312)</f>
        <v>0</v>
      </c>
      <c r="AR302" s="189" t="s">
        <v>85</v>
      </c>
      <c r="AT302" s="190" t="s">
        <v>76</v>
      </c>
      <c r="AU302" s="190" t="s">
        <v>85</v>
      </c>
      <c r="AY302" s="189" t="s">
        <v>136</v>
      </c>
      <c r="BK302" s="191">
        <f>SUM(BK303:BK312)</f>
        <v>387281.73</v>
      </c>
    </row>
    <row r="303" spans="2:65" s="1" customFormat="1" ht="25.5" customHeight="1">
      <c r="B303" s="42"/>
      <c r="C303" s="194" t="s">
        <v>295</v>
      </c>
      <c r="D303" s="194" t="s">
        <v>138</v>
      </c>
      <c r="E303" s="195" t="s">
        <v>1348</v>
      </c>
      <c r="F303" s="196" t="s">
        <v>1349</v>
      </c>
      <c r="G303" s="197" t="s">
        <v>141</v>
      </c>
      <c r="H303" s="198">
        <v>44.155000000000001</v>
      </c>
      <c r="I303" s="199">
        <v>295</v>
      </c>
      <c r="J303" s="200">
        <f>ROUND(I303*H303,2)</f>
        <v>13025.73</v>
      </c>
      <c r="K303" s="196" t="s">
        <v>34</v>
      </c>
      <c r="L303" s="62"/>
      <c r="M303" s="201" t="s">
        <v>34</v>
      </c>
      <c r="N303" s="202" t="s">
        <v>48</v>
      </c>
      <c r="O303" s="43"/>
      <c r="P303" s="203">
        <f>O303*H303</f>
        <v>0</v>
      </c>
      <c r="Q303" s="203">
        <v>0</v>
      </c>
      <c r="R303" s="203">
        <f>Q303*H303</f>
        <v>0</v>
      </c>
      <c r="S303" s="203">
        <v>0</v>
      </c>
      <c r="T303" s="204">
        <f>S303*H303</f>
        <v>0</v>
      </c>
      <c r="AR303" s="24" t="s">
        <v>143</v>
      </c>
      <c r="AT303" s="24" t="s">
        <v>138</v>
      </c>
      <c r="AU303" s="24" t="s">
        <v>87</v>
      </c>
      <c r="AY303" s="24" t="s">
        <v>136</v>
      </c>
      <c r="BE303" s="205">
        <f>IF(N303="základní",J303,0)</f>
        <v>13025.73</v>
      </c>
      <c r="BF303" s="205">
        <f>IF(N303="snížená",J303,0)</f>
        <v>0</v>
      </c>
      <c r="BG303" s="205">
        <f>IF(N303="zákl. přenesená",J303,0)</f>
        <v>0</v>
      </c>
      <c r="BH303" s="205">
        <f>IF(N303="sníž. přenesená",J303,0)</f>
        <v>0</v>
      </c>
      <c r="BI303" s="205">
        <f>IF(N303="nulová",J303,0)</f>
        <v>0</v>
      </c>
      <c r="BJ303" s="24" t="s">
        <v>85</v>
      </c>
      <c r="BK303" s="205">
        <f>ROUND(I303*H303,2)</f>
        <v>13025.73</v>
      </c>
      <c r="BL303" s="24" t="s">
        <v>143</v>
      </c>
      <c r="BM303" s="24" t="s">
        <v>1350</v>
      </c>
    </row>
    <row r="304" spans="2:65" s="13" customFormat="1">
      <c r="B304" s="231"/>
      <c r="C304" s="232"/>
      <c r="D304" s="206" t="s">
        <v>147</v>
      </c>
      <c r="E304" s="233" t="s">
        <v>34</v>
      </c>
      <c r="F304" s="234" t="s">
        <v>1351</v>
      </c>
      <c r="G304" s="232"/>
      <c r="H304" s="233" t="s">
        <v>34</v>
      </c>
      <c r="I304" s="235"/>
      <c r="J304" s="232"/>
      <c r="K304" s="232"/>
      <c r="L304" s="236"/>
      <c r="M304" s="237"/>
      <c r="N304" s="238"/>
      <c r="O304" s="238"/>
      <c r="P304" s="238"/>
      <c r="Q304" s="238"/>
      <c r="R304" s="238"/>
      <c r="S304" s="238"/>
      <c r="T304" s="239"/>
      <c r="AT304" s="240" t="s">
        <v>147</v>
      </c>
      <c r="AU304" s="240" t="s">
        <v>87</v>
      </c>
      <c r="AV304" s="13" t="s">
        <v>85</v>
      </c>
      <c r="AW304" s="13" t="s">
        <v>40</v>
      </c>
      <c r="AX304" s="13" t="s">
        <v>77</v>
      </c>
      <c r="AY304" s="240" t="s">
        <v>136</v>
      </c>
    </row>
    <row r="305" spans="2:65" s="11" customFormat="1">
      <c r="B305" s="209"/>
      <c r="C305" s="210"/>
      <c r="D305" s="206" t="s">
        <v>147</v>
      </c>
      <c r="E305" s="211" t="s">
        <v>34</v>
      </c>
      <c r="F305" s="212" t="s">
        <v>1352</v>
      </c>
      <c r="G305" s="210"/>
      <c r="H305" s="213">
        <v>16.433</v>
      </c>
      <c r="I305" s="214"/>
      <c r="J305" s="210"/>
      <c r="K305" s="210"/>
      <c r="L305" s="215"/>
      <c r="M305" s="216"/>
      <c r="N305" s="217"/>
      <c r="O305" s="217"/>
      <c r="P305" s="217"/>
      <c r="Q305" s="217"/>
      <c r="R305" s="217"/>
      <c r="S305" s="217"/>
      <c r="T305" s="218"/>
      <c r="AT305" s="219" t="s">
        <v>147</v>
      </c>
      <c r="AU305" s="219" t="s">
        <v>87</v>
      </c>
      <c r="AV305" s="11" t="s">
        <v>87</v>
      </c>
      <c r="AW305" s="11" t="s">
        <v>40</v>
      </c>
      <c r="AX305" s="11" t="s">
        <v>77</v>
      </c>
      <c r="AY305" s="219" t="s">
        <v>136</v>
      </c>
    </row>
    <row r="306" spans="2:65" s="11" customFormat="1">
      <c r="B306" s="209"/>
      <c r="C306" s="210"/>
      <c r="D306" s="206" t="s">
        <v>147</v>
      </c>
      <c r="E306" s="211" t="s">
        <v>34</v>
      </c>
      <c r="F306" s="212" t="s">
        <v>1353</v>
      </c>
      <c r="G306" s="210"/>
      <c r="H306" s="213">
        <v>12.912000000000001</v>
      </c>
      <c r="I306" s="214"/>
      <c r="J306" s="210"/>
      <c r="K306" s="210"/>
      <c r="L306" s="215"/>
      <c r="M306" s="216"/>
      <c r="N306" s="217"/>
      <c r="O306" s="217"/>
      <c r="P306" s="217"/>
      <c r="Q306" s="217"/>
      <c r="R306" s="217"/>
      <c r="S306" s="217"/>
      <c r="T306" s="218"/>
      <c r="AT306" s="219" t="s">
        <v>147</v>
      </c>
      <c r="AU306" s="219" t="s">
        <v>87</v>
      </c>
      <c r="AV306" s="11" t="s">
        <v>87</v>
      </c>
      <c r="AW306" s="11" t="s">
        <v>40</v>
      </c>
      <c r="AX306" s="11" t="s">
        <v>77</v>
      </c>
      <c r="AY306" s="219" t="s">
        <v>136</v>
      </c>
    </row>
    <row r="307" spans="2:65" s="11" customFormat="1">
      <c r="B307" s="209"/>
      <c r="C307" s="210"/>
      <c r="D307" s="206" t="s">
        <v>147</v>
      </c>
      <c r="E307" s="211" t="s">
        <v>34</v>
      </c>
      <c r="F307" s="212" t="s">
        <v>1354</v>
      </c>
      <c r="G307" s="210"/>
      <c r="H307" s="213">
        <v>14.81</v>
      </c>
      <c r="I307" s="214"/>
      <c r="J307" s="210"/>
      <c r="K307" s="210"/>
      <c r="L307" s="215"/>
      <c r="M307" s="216"/>
      <c r="N307" s="217"/>
      <c r="O307" s="217"/>
      <c r="P307" s="217"/>
      <c r="Q307" s="217"/>
      <c r="R307" s="217"/>
      <c r="S307" s="217"/>
      <c r="T307" s="218"/>
      <c r="AT307" s="219" t="s">
        <v>147</v>
      </c>
      <c r="AU307" s="219" t="s">
        <v>87</v>
      </c>
      <c r="AV307" s="11" t="s">
        <v>87</v>
      </c>
      <c r="AW307" s="11" t="s">
        <v>40</v>
      </c>
      <c r="AX307" s="11" t="s">
        <v>77</v>
      </c>
      <c r="AY307" s="219" t="s">
        <v>136</v>
      </c>
    </row>
    <row r="308" spans="2:65" s="12" customFormat="1">
      <c r="B308" s="220"/>
      <c r="C308" s="221"/>
      <c r="D308" s="206" t="s">
        <v>147</v>
      </c>
      <c r="E308" s="222" t="s">
        <v>34</v>
      </c>
      <c r="F308" s="223" t="s">
        <v>149</v>
      </c>
      <c r="G308" s="221"/>
      <c r="H308" s="224">
        <v>44.155000000000001</v>
      </c>
      <c r="I308" s="225"/>
      <c r="J308" s="221"/>
      <c r="K308" s="221"/>
      <c r="L308" s="226"/>
      <c r="M308" s="227"/>
      <c r="N308" s="228"/>
      <c r="O308" s="228"/>
      <c r="P308" s="228"/>
      <c r="Q308" s="228"/>
      <c r="R308" s="228"/>
      <c r="S308" s="228"/>
      <c r="T308" s="229"/>
      <c r="AT308" s="230" t="s">
        <v>147</v>
      </c>
      <c r="AU308" s="230" t="s">
        <v>87</v>
      </c>
      <c r="AV308" s="12" t="s">
        <v>143</v>
      </c>
      <c r="AW308" s="12" t="s">
        <v>40</v>
      </c>
      <c r="AX308" s="12" t="s">
        <v>85</v>
      </c>
      <c r="AY308" s="230" t="s">
        <v>136</v>
      </c>
    </row>
    <row r="309" spans="2:65" s="1" customFormat="1" ht="25.5" customHeight="1">
      <c r="B309" s="42"/>
      <c r="C309" s="194" t="s">
        <v>300</v>
      </c>
      <c r="D309" s="194" t="s">
        <v>138</v>
      </c>
      <c r="E309" s="195" t="s">
        <v>1355</v>
      </c>
      <c r="F309" s="196" t="s">
        <v>1356</v>
      </c>
      <c r="G309" s="197" t="s">
        <v>191</v>
      </c>
      <c r="H309" s="198">
        <v>72</v>
      </c>
      <c r="I309" s="199">
        <v>5198</v>
      </c>
      <c r="J309" s="200">
        <f>ROUND(I309*H309,2)</f>
        <v>374256</v>
      </c>
      <c r="K309" s="196" t="s">
        <v>34</v>
      </c>
      <c r="L309" s="62"/>
      <c r="M309" s="201" t="s">
        <v>34</v>
      </c>
      <c r="N309" s="202" t="s">
        <v>48</v>
      </c>
      <c r="O309" s="43"/>
      <c r="P309" s="203">
        <f>O309*H309</f>
        <v>0</v>
      </c>
      <c r="Q309" s="203">
        <v>0.55374000000000001</v>
      </c>
      <c r="R309" s="203">
        <f>Q309*H309</f>
        <v>39.869280000000003</v>
      </c>
      <c r="S309" s="203">
        <v>0</v>
      </c>
      <c r="T309" s="204">
        <f>S309*H309</f>
        <v>0</v>
      </c>
      <c r="AR309" s="24" t="s">
        <v>143</v>
      </c>
      <c r="AT309" s="24" t="s">
        <v>138</v>
      </c>
      <c r="AU309" s="24" t="s">
        <v>87</v>
      </c>
      <c r="AY309" s="24" t="s">
        <v>136</v>
      </c>
      <c r="BE309" s="205">
        <f>IF(N309="základní",J309,0)</f>
        <v>374256</v>
      </c>
      <c r="BF309" s="205">
        <f>IF(N309="snížená",J309,0)</f>
        <v>0</v>
      </c>
      <c r="BG309" s="205">
        <f>IF(N309="zákl. přenesená",J309,0)</f>
        <v>0</v>
      </c>
      <c r="BH309" s="205">
        <f>IF(N309="sníž. přenesená",J309,0)</f>
        <v>0</v>
      </c>
      <c r="BI309" s="205">
        <f>IF(N309="nulová",J309,0)</f>
        <v>0</v>
      </c>
      <c r="BJ309" s="24" t="s">
        <v>85</v>
      </c>
      <c r="BK309" s="205">
        <f>ROUND(I309*H309,2)</f>
        <v>374256</v>
      </c>
      <c r="BL309" s="24" t="s">
        <v>143</v>
      </c>
      <c r="BM309" s="24" t="s">
        <v>1357</v>
      </c>
    </row>
    <row r="310" spans="2:65" s="1" customFormat="1" ht="216">
      <c r="B310" s="42"/>
      <c r="C310" s="64"/>
      <c r="D310" s="206" t="s">
        <v>585</v>
      </c>
      <c r="E310" s="64"/>
      <c r="F310" s="207" t="s">
        <v>1358</v>
      </c>
      <c r="G310" s="64"/>
      <c r="H310" s="64"/>
      <c r="I310" s="165"/>
      <c r="J310" s="64"/>
      <c r="K310" s="64"/>
      <c r="L310" s="62"/>
      <c r="M310" s="208"/>
      <c r="N310" s="43"/>
      <c r="O310" s="43"/>
      <c r="P310" s="43"/>
      <c r="Q310" s="43"/>
      <c r="R310" s="43"/>
      <c r="S310" s="43"/>
      <c r="T310" s="79"/>
      <c r="AT310" s="24" t="s">
        <v>585</v>
      </c>
      <c r="AU310" s="24" t="s">
        <v>87</v>
      </c>
    </row>
    <row r="311" spans="2:65" s="11" customFormat="1">
      <c r="B311" s="209"/>
      <c r="C311" s="210"/>
      <c r="D311" s="206" t="s">
        <v>147</v>
      </c>
      <c r="E311" s="211" t="s">
        <v>34</v>
      </c>
      <c r="F311" s="212" t="s">
        <v>1359</v>
      </c>
      <c r="G311" s="210"/>
      <c r="H311" s="213">
        <v>72</v>
      </c>
      <c r="I311" s="214"/>
      <c r="J311" s="210"/>
      <c r="K311" s="210"/>
      <c r="L311" s="215"/>
      <c r="M311" s="216"/>
      <c r="N311" s="217"/>
      <c r="O311" s="217"/>
      <c r="P311" s="217"/>
      <c r="Q311" s="217"/>
      <c r="R311" s="217"/>
      <c r="S311" s="217"/>
      <c r="T311" s="218"/>
      <c r="AT311" s="219" t="s">
        <v>147</v>
      </c>
      <c r="AU311" s="219" t="s">
        <v>87</v>
      </c>
      <c r="AV311" s="11" t="s">
        <v>87</v>
      </c>
      <c r="AW311" s="11" t="s">
        <v>40</v>
      </c>
      <c r="AX311" s="11" t="s">
        <v>77</v>
      </c>
      <c r="AY311" s="219" t="s">
        <v>136</v>
      </c>
    </row>
    <row r="312" spans="2:65" s="12" customFormat="1">
      <c r="B312" s="220"/>
      <c r="C312" s="221"/>
      <c r="D312" s="206" t="s">
        <v>147</v>
      </c>
      <c r="E312" s="222" t="s">
        <v>34</v>
      </c>
      <c r="F312" s="223" t="s">
        <v>149</v>
      </c>
      <c r="G312" s="221"/>
      <c r="H312" s="224">
        <v>72</v>
      </c>
      <c r="I312" s="225"/>
      <c r="J312" s="221"/>
      <c r="K312" s="221"/>
      <c r="L312" s="226"/>
      <c r="M312" s="227"/>
      <c r="N312" s="228"/>
      <c r="O312" s="228"/>
      <c r="P312" s="228"/>
      <c r="Q312" s="228"/>
      <c r="R312" s="228"/>
      <c r="S312" s="228"/>
      <c r="T312" s="229"/>
      <c r="AT312" s="230" t="s">
        <v>147</v>
      </c>
      <c r="AU312" s="230" t="s">
        <v>87</v>
      </c>
      <c r="AV312" s="12" t="s">
        <v>143</v>
      </c>
      <c r="AW312" s="12" t="s">
        <v>40</v>
      </c>
      <c r="AX312" s="12" t="s">
        <v>85</v>
      </c>
      <c r="AY312" s="230" t="s">
        <v>136</v>
      </c>
    </row>
    <row r="313" spans="2:65" s="10" customFormat="1" ht="29.85" customHeight="1">
      <c r="B313" s="178"/>
      <c r="C313" s="179"/>
      <c r="D313" s="180" t="s">
        <v>76</v>
      </c>
      <c r="E313" s="192" t="s">
        <v>143</v>
      </c>
      <c r="F313" s="192" t="s">
        <v>735</v>
      </c>
      <c r="G313" s="179"/>
      <c r="H313" s="179"/>
      <c r="I313" s="182"/>
      <c r="J313" s="193">
        <f>BK313</f>
        <v>22913.27</v>
      </c>
      <c r="K313" s="179"/>
      <c r="L313" s="184"/>
      <c r="M313" s="185"/>
      <c r="N313" s="186"/>
      <c r="O313" s="186"/>
      <c r="P313" s="187">
        <f>SUM(P314:P330)</f>
        <v>0</v>
      </c>
      <c r="Q313" s="186"/>
      <c r="R313" s="187">
        <f>SUM(R314:R330)</f>
        <v>61.852699999999999</v>
      </c>
      <c r="S313" s="186"/>
      <c r="T313" s="188">
        <f>SUM(T314:T330)</f>
        <v>0</v>
      </c>
      <c r="AR313" s="189" t="s">
        <v>85</v>
      </c>
      <c r="AT313" s="190" t="s">
        <v>76</v>
      </c>
      <c r="AU313" s="190" t="s">
        <v>85</v>
      </c>
      <c r="AY313" s="189" t="s">
        <v>136</v>
      </c>
      <c r="BK313" s="191">
        <f>SUM(BK314:BK330)</f>
        <v>22913.27</v>
      </c>
    </row>
    <row r="314" spans="2:65" s="1" customFormat="1" ht="16.5" customHeight="1">
      <c r="B314" s="42"/>
      <c r="C314" s="194" t="s">
        <v>304</v>
      </c>
      <c r="D314" s="194" t="s">
        <v>138</v>
      </c>
      <c r="E314" s="195" t="s">
        <v>1360</v>
      </c>
      <c r="F314" s="196" t="s">
        <v>1361</v>
      </c>
      <c r="G314" s="197" t="s">
        <v>203</v>
      </c>
      <c r="H314" s="198">
        <v>25.245999999999999</v>
      </c>
      <c r="I314" s="199">
        <v>907.6</v>
      </c>
      <c r="J314" s="200">
        <f>ROUND(I314*H314,2)</f>
        <v>22913.27</v>
      </c>
      <c r="K314" s="196" t="s">
        <v>142</v>
      </c>
      <c r="L314" s="62"/>
      <c r="M314" s="201" t="s">
        <v>34</v>
      </c>
      <c r="N314" s="202" t="s">
        <v>48</v>
      </c>
      <c r="O314" s="43"/>
      <c r="P314" s="203">
        <f>O314*H314</f>
        <v>0</v>
      </c>
      <c r="Q314" s="203">
        <v>2.4500000000000002</v>
      </c>
      <c r="R314" s="203">
        <f>Q314*H314</f>
        <v>61.852699999999999</v>
      </c>
      <c r="S314" s="203">
        <v>0</v>
      </c>
      <c r="T314" s="204">
        <f>S314*H314</f>
        <v>0</v>
      </c>
      <c r="AR314" s="24" t="s">
        <v>143</v>
      </c>
      <c r="AT314" s="24" t="s">
        <v>138</v>
      </c>
      <c r="AU314" s="24" t="s">
        <v>87</v>
      </c>
      <c r="AY314" s="24" t="s">
        <v>136</v>
      </c>
      <c r="BE314" s="205">
        <f>IF(N314="základní",J314,0)</f>
        <v>22913.27</v>
      </c>
      <c r="BF314" s="205">
        <f>IF(N314="snížená",J314,0)</f>
        <v>0</v>
      </c>
      <c r="BG314" s="205">
        <f>IF(N314="zákl. přenesená",J314,0)</f>
        <v>0</v>
      </c>
      <c r="BH314" s="205">
        <f>IF(N314="sníž. přenesená",J314,0)</f>
        <v>0</v>
      </c>
      <c r="BI314" s="205">
        <f>IF(N314="nulová",J314,0)</f>
        <v>0</v>
      </c>
      <c r="BJ314" s="24" t="s">
        <v>85</v>
      </c>
      <c r="BK314" s="205">
        <f>ROUND(I314*H314,2)</f>
        <v>22913.27</v>
      </c>
      <c r="BL314" s="24" t="s">
        <v>143</v>
      </c>
      <c r="BM314" s="24" t="s">
        <v>1362</v>
      </c>
    </row>
    <row r="315" spans="2:65" s="1" customFormat="1" ht="94.5">
      <c r="B315" s="42"/>
      <c r="C315" s="64"/>
      <c r="D315" s="206" t="s">
        <v>145</v>
      </c>
      <c r="E315" s="64"/>
      <c r="F315" s="207" t="s">
        <v>1363</v>
      </c>
      <c r="G315" s="64"/>
      <c r="H315" s="64"/>
      <c r="I315" s="165"/>
      <c r="J315" s="64"/>
      <c r="K315" s="64"/>
      <c r="L315" s="62"/>
      <c r="M315" s="208"/>
      <c r="N315" s="43"/>
      <c r="O315" s="43"/>
      <c r="P315" s="43"/>
      <c r="Q315" s="43"/>
      <c r="R315" s="43"/>
      <c r="S315" s="43"/>
      <c r="T315" s="79"/>
      <c r="AT315" s="24" t="s">
        <v>145</v>
      </c>
      <c r="AU315" s="24" t="s">
        <v>87</v>
      </c>
    </row>
    <row r="316" spans="2:65" s="11" customFormat="1">
      <c r="B316" s="209"/>
      <c r="C316" s="210"/>
      <c r="D316" s="206" t="s">
        <v>147</v>
      </c>
      <c r="E316" s="211" t="s">
        <v>34</v>
      </c>
      <c r="F316" s="212" t="s">
        <v>1234</v>
      </c>
      <c r="G316" s="210"/>
      <c r="H316" s="213">
        <v>10.733000000000001</v>
      </c>
      <c r="I316" s="214"/>
      <c r="J316" s="210"/>
      <c r="K316" s="210"/>
      <c r="L316" s="215"/>
      <c r="M316" s="216"/>
      <c r="N316" s="217"/>
      <c r="O316" s="217"/>
      <c r="P316" s="217"/>
      <c r="Q316" s="217"/>
      <c r="R316" s="217"/>
      <c r="S316" s="217"/>
      <c r="T316" s="218"/>
      <c r="AT316" s="219" t="s">
        <v>147</v>
      </c>
      <c r="AU316" s="219" t="s">
        <v>87</v>
      </c>
      <c r="AV316" s="11" t="s">
        <v>87</v>
      </c>
      <c r="AW316" s="11" t="s">
        <v>40</v>
      </c>
      <c r="AX316" s="11" t="s">
        <v>77</v>
      </c>
      <c r="AY316" s="219" t="s">
        <v>136</v>
      </c>
    </row>
    <row r="317" spans="2:65" s="13" customFormat="1">
      <c r="B317" s="231"/>
      <c r="C317" s="232"/>
      <c r="D317" s="206" t="s">
        <v>147</v>
      </c>
      <c r="E317" s="233" t="s">
        <v>34</v>
      </c>
      <c r="F317" s="234" t="s">
        <v>1215</v>
      </c>
      <c r="G317" s="232"/>
      <c r="H317" s="233" t="s">
        <v>34</v>
      </c>
      <c r="I317" s="235"/>
      <c r="J317" s="232"/>
      <c r="K317" s="232"/>
      <c r="L317" s="236"/>
      <c r="M317" s="237"/>
      <c r="N317" s="238"/>
      <c r="O317" s="238"/>
      <c r="P317" s="238"/>
      <c r="Q317" s="238"/>
      <c r="R317" s="238"/>
      <c r="S317" s="238"/>
      <c r="T317" s="239"/>
      <c r="AT317" s="240" t="s">
        <v>147</v>
      </c>
      <c r="AU317" s="240" t="s">
        <v>87</v>
      </c>
      <c r="AV317" s="13" t="s">
        <v>85</v>
      </c>
      <c r="AW317" s="13" t="s">
        <v>40</v>
      </c>
      <c r="AX317" s="13" t="s">
        <v>77</v>
      </c>
      <c r="AY317" s="240" t="s">
        <v>136</v>
      </c>
    </row>
    <row r="318" spans="2:65" s="11" customFormat="1">
      <c r="B318" s="209"/>
      <c r="C318" s="210"/>
      <c r="D318" s="206" t="s">
        <v>147</v>
      </c>
      <c r="E318" s="211" t="s">
        <v>34</v>
      </c>
      <c r="F318" s="212" t="s">
        <v>1235</v>
      </c>
      <c r="G318" s="210"/>
      <c r="H318" s="213">
        <v>0.26700000000000002</v>
      </c>
      <c r="I318" s="214"/>
      <c r="J318" s="210"/>
      <c r="K318" s="210"/>
      <c r="L318" s="215"/>
      <c r="M318" s="216"/>
      <c r="N318" s="217"/>
      <c r="O318" s="217"/>
      <c r="P318" s="217"/>
      <c r="Q318" s="217"/>
      <c r="R318" s="217"/>
      <c r="S318" s="217"/>
      <c r="T318" s="218"/>
      <c r="AT318" s="219" t="s">
        <v>147</v>
      </c>
      <c r="AU318" s="219" t="s">
        <v>87</v>
      </c>
      <c r="AV318" s="11" t="s">
        <v>87</v>
      </c>
      <c r="AW318" s="11" t="s">
        <v>40</v>
      </c>
      <c r="AX318" s="11" t="s">
        <v>77</v>
      </c>
      <c r="AY318" s="219" t="s">
        <v>136</v>
      </c>
    </row>
    <row r="319" spans="2:65" s="11" customFormat="1">
      <c r="B319" s="209"/>
      <c r="C319" s="210"/>
      <c r="D319" s="206" t="s">
        <v>147</v>
      </c>
      <c r="E319" s="211" t="s">
        <v>34</v>
      </c>
      <c r="F319" s="212" t="s">
        <v>1236</v>
      </c>
      <c r="G319" s="210"/>
      <c r="H319" s="213">
        <v>0.312</v>
      </c>
      <c r="I319" s="214"/>
      <c r="J319" s="210"/>
      <c r="K319" s="210"/>
      <c r="L319" s="215"/>
      <c r="M319" s="216"/>
      <c r="N319" s="217"/>
      <c r="O319" s="217"/>
      <c r="P319" s="217"/>
      <c r="Q319" s="217"/>
      <c r="R319" s="217"/>
      <c r="S319" s="217"/>
      <c r="T319" s="218"/>
      <c r="AT319" s="219" t="s">
        <v>147</v>
      </c>
      <c r="AU319" s="219" t="s">
        <v>87</v>
      </c>
      <c r="AV319" s="11" t="s">
        <v>87</v>
      </c>
      <c r="AW319" s="11" t="s">
        <v>40</v>
      </c>
      <c r="AX319" s="11" t="s">
        <v>77</v>
      </c>
      <c r="AY319" s="219" t="s">
        <v>136</v>
      </c>
    </row>
    <row r="320" spans="2:65" s="11" customFormat="1">
      <c r="B320" s="209"/>
      <c r="C320" s="210"/>
      <c r="D320" s="206" t="s">
        <v>147</v>
      </c>
      <c r="E320" s="211" t="s">
        <v>34</v>
      </c>
      <c r="F320" s="212" t="s">
        <v>1237</v>
      </c>
      <c r="G320" s="210"/>
      <c r="H320" s="213">
        <v>0.69299999999999995</v>
      </c>
      <c r="I320" s="214"/>
      <c r="J320" s="210"/>
      <c r="K320" s="210"/>
      <c r="L320" s="215"/>
      <c r="M320" s="216"/>
      <c r="N320" s="217"/>
      <c r="O320" s="217"/>
      <c r="P320" s="217"/>
      <c r="Q320" s="217"/>
      <c r="R320" s="217"/>
      <c r="S320" s="217"/>
      <c r="T320" s="218"/>
      <c r="AT320" s="219" t="s">
        <v>147</v>
      </c>
      <c r="AU320" s="219" t="s">
        <v>87</v>
      </c>
      <c r="AV320" s="11" t="s">
        <v>87</v>
      </c>
      <c r="AW320" s="11" t="s">
        <v>40</v>
      </c>
      <c r="AX320" s="11" t="s">
        <v>77</v>
      </c>
      <c r="AY320" s="219" t="s">
        <v>136</v>
      </c>
    </row>
    <row r="321" spans="2:65" s="11" customFormat="1">
      <c r="B321" s="209"/>
      <c r="C321" s="210"/>
      <c r="D321" s="206" t="s">
        <v>147</v>
      </c>
      <c r="E321" s="211" t="s">
        <v>34</v>
      </c>
      <c r="F321" s="212" t="s">
        <v>1364</v>
      </c>
      <c r="G321" s="210"/>
      <c r="H321" s="213">
        <v>0.91200000000000003</v>
      </c>
      <c r="I321" s="214"/>
      <c r="J321" s="210"/>
      <c r="K321" s="210"/>
      <c r="L321" s="215"/>
      <c r="M321" s="216"/>
      <c r="N321" s="217"/>
      <c r="O321" s="217"/>
      <c r="P321" s="217"/>
      <c r="Q321" s="217"/>
      <c r="R321" s="217"/>
      <c r="S321" s="217"/>
      <c r="T321" s="218"/>
      <c r="AT321" s="219" t="s">
        <v>147</v>
      </c>
      <c r="AU321" s="219" t="s">
        <v>87</v>
      </c>
      <c r="AV321" s="11" t="s">
        <v>87</v>
      </c>
      <c r="AW321" s="11" t="s">
        <v>40</v>
      </c>
      <c r="AX321" s="11" t="s">
        <v>77</v>
      </c>
      <c r="AY321" s="219" t="s">
        <v>136</v>
      </c>
    </row>
    <row r="322" spans="2:65" s="11" customFormat="1">
      <c r="B322" s="209"/>
      <c r="C322" s="210"/>
      <c r="D322" s="206" t="s">
        <v>147</v>
      </c>
      <c r="E322" s="211" t="s">
        <v>34</v>
      </c>
      <c r="F322" s="212" t="s">
        <v>1239</v>
      </c>
      <c r="G322" s="210"/>
      <c r="H322" s="213">
        <v>1.143</v>
      </c>
      <c r="I322" s="214"/>
      <c r="J322" s="210"/>
      <c r="K322" s="210"/>
      <c r="L322" s="215"/>
      <c r="M322" s="216"/>
      <c r="N322" s="217"/>
      <c r="O322" s="217"/>
      <c r="P322" s="217"/>
      <c r="Q322" s="217"/>
      <c r="R322" s="217"/>
      <c r="S322" s="217"/>
      <c r="T322" s="218"/>
      <c r="AT322" s="219" t="s">
        <v>147</v>
      </c>
      <c r="AU322" s="219" t="s">
        <v>87</v>
      </c>
      <c r="AV322" s="11" t="s">
        <v>87</v>
      </c>
      <c r="AW322" s="11" t="s">
        <v>40</v>
      </c>
      <c r="AX322" s="11" t="s">
        <v>77</v>
      </c>
      <c r="AY322" s="219" t="s">
        <v>136</v>
      </c>
    </row>
    <row r="323" spans="2:65" s="11" customFormat="1">
      <c r="B323" s="209"/>
      <c r="C323" s="210"/>
      <c r="D323" s="206" t="s">
        <v>147</v>
      </c>
      <c r="E323" s="211" t="s">
        <v>34</v>
      </c>
      <c r="F323" s="212" t="s">
        <v>1240</v>
      </c>
      <c r="G323" s="210"/>
      <c r="H323" s="213">
        <v>0.91200000000000003</v>
      </c>
      <c r="I323" s="214"/>
      <c r="J323" s="210"/>
      <c r="K323" s="210"/>
      <c r="L323" s="215"/>
      <c r="M323" s="216"/>
      <c r="N323" s="217"/>
      <c r="O323" s="217"/>
      <c r="P323" s="217"/>
      <c r="Q323" s="217"/>
      <c r="R323" s="217"/>
      <c r="S323" s="217"/>
      <c r="T323" s="218"/>
      <c r="AT323" s="219" t="s">
        <v>147</v>
      </c>
      <c r="AU323" s="219" t="s">
        <v>87</v>
      </c>
      <c r="AV323" s="11" t="s">
        <v>87</v>
      </c>
      <c r="AW323" s="11" t="s">
        <v>40</v>
      </c>
      <c r="AX323" s="11" t="s">
        <v>77</v>
      </c>
      <c r="AY323" s="219" t="s">
        <v>136</v>
      </c>
    </row>
    <row r="324" spans="2:65" s="11" customFormat="1">
      <c r="B324" s="209"/>
      <c r="C324" s="210"/>
      <c r="D324" s="206" t="s">
        <v>147</v>
      </c>
      <c r="E324" s="211" t="s">
        <v>34</v>
      </c>
      <c r="F324" s="212" t="s">
        <v>1241</v>
      </c>
      <c r="G324" s="210"/>
      <c r="H324" s="213">
        <v>1.3280000000000001</v>
      </c>
      <c r="I324" s="214"/>
      <c r="J324" s="210"/>
      <c r="K324" s="210"/>
      <c r="L324" s="215"/>
      <c r="M324" s="216"/>
      <c r="N324" s="217"/>
      <c r="O324" s="217"/>
      <c r="P324" s="217"/>
      <c r="Q324" s="217"/>
      <c r="R324" s="217"/>
      <c r="S324" s="217"/>
      <c r="T324" s="218"/>
      <c r="AT324" s="219" t="s">
        <v>147</v>
      </c>
      <c r="AU324" s="219" t="s">
        <v>87</v>
      </c>
      <c r="AV324" s="11" t="s">
        <v>87</v>
      </c>
      <c r="AW324" s="11" t="s">
        <v>40</v>
      </c>
      <c r="AX324" s="11" t="s">
        <v>77</v>
      </c>
      <c r="AY324" s="219" t="s">
        <v>136</v>
      </c>
    </row>
    <row r="325" spans="2:65" s="11" customFormat="1">
      <c r="B325" s="209"/>
      <c r="C325" s="210"/>
      <c r="D325" s="206" t="s">
        <v>147</v>
      </c>
      <c r="E325" s="211" t="s">
        <v>34</v>
      </c>
      <c r="F325" s="212" t="s">
        <v>1242</v>
      </c>
      <c r="G325" s="210"/>
      <c r="H325" s="213">
        <v>3.4049999999999998</v>
      </c>
      <c r="I325" s="214"/>
      <c r="J325" s="210"/>
      <c r="K325" s="210"/>
      <c r="L325" s="215"/>
      <c r="M325" s="216"/>
      <c r="N325" s="217"/>
      <c r="O325" s="217"/>
      <c r="P325" s="217"/>
      <c r="Q325" s="217"/>
      <c r="R325" s="217"/>
      <c r="S325" s="217"/>
      <c r="T325" s="218"/>
      <c r="AT325" s="219" t="s">
        <v>147</v>
      </c>
      <c r="AU325" s="219" t="s">
        <v>87</v>
      </c>
      <c r="AV325" s="11" t="s">
        <v>87</v>
      </c>
      <c r="AW325" s="11" t="s">
        <v>40</v>
      </c>
      <c r="AX325" s="11" t="s">
        <v>77</v>
      </c>
      <c r="AY325" s="219" t="s">
        <v>136</v>
      </c>
    </row>
    <row r="326" spans="2:65" s="11" customFormat="1">
      <c r="B326" s="209"/>
      <c r="C326" s="210"/>
      <c r="D326" s="206" t="s">
        <v>147</v>
      </c>
      <c r="E326" s="211" t="s">
        <v>34</v>
      </c>
      <c r="F326" s="212" t="s">
        <v>1243</v>
      </c>
      <c r="G326" s="210"/>
      <c r="H326" s="213">
        <v>1.8180000000000001</v>
      </c>
      <c r="I326" s="214"/>
      <c r="J326" s="210"/>
      <c r="K326" s="210"/>
      <c r="L326" s="215"/>
      <c r="M326" s="216"/>
      <c r="N326" s="217"/>
      <c r="O326" s="217"/>
      <c r="P326" s="217"/>
      <c r="Q326" s="217"/>
      <c r="R326" s="217"/>
      <c r="S326" s="217"/>
      <c r="T326" s="218"/>
      <c r="AT326" s="219" t="s">
        <v>147</v>
      </c>
      <c r="AU326" s="219" t="s">
        <v>87</v>
      </c>
      <c r="AV326" s="11" t="s">
        <v>87</v>
      </c>
      <c r="AW326" s="11" t="s">
        <v>40</v>
      </c>
      <c r="AX326" s="11" t="s">
        <v>77</v>
      </c>
      <c r="AY326" s="219" t="s">
        <v>136</v>
      </c>
    </row>
    <row r="327" spans="2:65" s="11" customFormat="1">
      <c r="B327" s="209"/>
      <c r="C327" s="210"/>
      <c r="D327" s="206" t="s">
        <v>147</v>
      </c>
      <c r="E327" s="211" t="s">
        <v>34</v>
      </c>
      <c r="F327" s="212" t="s">
        <v>1244</v>
      </c>
      <c r="G327" s="210"/>
      <c r="H327" s="213">
        <v>1.593</v>
      </c>
      <c r="I327" s="214"/>
      <c r="J327" s="210"/>
      <c r="K327" s="210"/>
      <c r="L327" s="215"/>
      <c r="M327" s="216"/>
      <c r="N327" s="217"/>
      <c r="O327" s="217"/>
      <c r="P327" s="217"/>
      <c r="Q327" s="217"/>
      <c r="R327" s="217"/>
      <c r="S327" s="217"/>
      <c r="T327" s="218"/>
      <c r="AT327" s="219" t="s">
        <v>147</v>
      </c>
      <c r="AU327" s="219" t="s">
        <v>87</v>
      </c>
      <c r="AV327" s="11" t="s">
        <v>87</v>
      </c>
      <c r="AW327" s="11" t="s">
        <v>40</v>
      </c>
      <c r="AX327" s="11" t="s">
        <v>77</v>
      </c>
      <c r="AY327" s="219" t="s">
        <v>136</v>
      </c>
    </row>
    <row r="328" spans="2:65" s="11" customFormat="1">
      <c r="B328" s="209"/>
      <c r="C328" s="210"/>
      <c r="D328" s="206" t="s">
        <v>147</v>
      </c>
      <c r="E328" s="211" t="s">
        <v>34</v>
      </c>
      <c r="F328" s="212" t="s">
        <v>1245</v>
      </c>
      <c r="G328" s="210"/>
      <c r="H328" s="213">
        <v>1.3680000000000001</v>
      </c>
      <c r="I328" s="214"/>
      <c r="J328" s="210"/>
      <c r="K328" s="210"/>
      <c r="L328" s="215"/>
      <c r="M328" s="216"/>
      <c r="N328" s="217"/>
      <c r="O328" s="217"/>
      <c r="P328" s="217"/>
      <c r="Q328" s="217"/>
      <c r="R328" s="217"/>
      <c r="S328" s="217"/>
      <c r="T328" s="218"/>
      <c r="AT328" s="219" t="s">
        <v>147</v>
      </c>
      <c r="AU328" s="219" t="s">
        <v>87</v>
      </c>
      <c r="AV328" s="11" t="s">
        <v>87</v>
      </c>
      <c r="AW328" s="11" t="s">
        <v>40</v>
      </c>
      <c r="AX328" s="11" t="s">
        <v>77</v>
      </c>
      <c r="AY328" s="219" t="s">
        <v>136</v>
      </c>
    </row>
    <row r="329" spans="2:65" s="11" customFormat="1">
      <c r="B329" s="209"/>
      <c r="C329" s="210"/>
      <c r="D329" s="206" t="s">
        <v>147</v>
      </c>
      <c r="E329" s="211" t="s">
        <v>34</v>
      </c>
      <c r="F329" s="212" t="s">
        <v>1246</v>
      </c>
      <c r="G329" s="210"/>
      <c r="H329" s="213">
        <v>0.76200000000000001</v>
      </c>
      <c r="I329" s="214"/>
      <c r="J329" s="210"/>
      <c r="K329" s="210"/>
      <c r="L329" s="215"/>
      <c r="M329" s="216"/>
      <c r="N329" s="217"/>
      <c r="O329" s="217"/>
      <c r="P329" s="217"/>
      <c r="Q329" s="217"/>
      <c r="R329" s="217"/>
      <c r="S329" s="217"/>
      <c r="T329" s="218"/>
      <c r="AT329" s="219" t="s">
        <v>147</v>
      </c>
      <c r="AU329" s="219" t="s">
        <v>87</v>
      </c>
      <c r="AV329" s="11" t="s">
        <v>87</v>
      </c>
      <c r="AW329" s="11" t="s">
        <v>40</v>
      </c>
      <c r="AX329" s="11" t="s">
        <v>77</v>
      </c>
      <c r="AY329" s="219" t="s">
        <v>136</v>
      </c>
    </row>
    <row r="330" spans="2:65" s="12" customFormat="1">
      <c r="B330" s="220"/>
      <c r="C330" s="221"/>
      <c r="D330" s="206" t="s">
        <v>147</v>
      </c>
      <c r="E330" s="222" t="s">
        <v>34</v>
      </c>
      <c r="F330" s="223" t="s">
        <v>149</v>
      </c>
      <c r="G330" s="221"/>
      <c r="H330" s="224">
        <v>25.245999999999999</v>
      </c>
      <c r="I330" s="225"/>
      <c r="J330" s="221"/>
      <c r="K330" s="221"/>
      <c r="L330" s="226"/>
      <c r="M330" s="227"/>
      <c r="N330" s="228"/>
      <c r="O330" s="228"/>
      <c r="P330" s="228"/>
      <c r="Q330" s="228"/>
      <c r="R330" s="228"/>
      <c r="S330" s="228"/>
      <c r="T330" s="229"/>
      <c r="AT330" s="230" t="s">
        <v>147</v>
      </c>
      <c r="AU330" s="230" t="s">
        <v>87</v>
      </c>
      <c r="AV330" s="12" t="s">
        <v>143</v>
      </c>
      <c r="AW330" s="12" t="s">
        <v>40</v>
      </c>
      <c r="AX330" s="12" t="s">
        <v>85</v>
      </c>
      <c r="AY330" s="230" t="s">
        <v>136</v>
      </c>
    </row>
    <row r="331" spans="2:65" s="10" customFormat="1" ht="29.85" customHeight="1">
      <c r="B331" s="178"/>
      <c r="C331" s="179"/>
      <c r="D331" s="180" t="s">
        <v>76</v>
      </c>
      <c r="E331" s="192" t="s">
        <v>173</v>
      </c>
      <c r="F331" s="192" t="s">
        <v>820</v>
      </c>
      <c r="G331" s="179"/>
      <c r="H331" s="179"/>
      <c r="I331" s="182"/>
      <c r="J331" s="193">
        <f>BK331</f>
        <v>12757.5</v>
      </c>
      <c r="K331" s="179"/>
      <c r="L331" s="184"/>
      <c r="M331" s="185"/>
      <c r="N331" s="186"/>
      <c r="O331" s="186"/>
      <c r="P331" s="187">
        <f>SUM(P332:P354)</f>
        <v>0</v>
      </c>
      <c r="Q331" s="186"/>
      <c r="R331" s="187">
        <f>SUM(R332:R354)</f>
        <v>8.9739900000000006</v>
      </c>
      <c r="S331" s="186"/>
      <c r="T331" s="188">
        <f>SUM(T332:T354)</f>
        <v>0</v>
      </c>
      <c r="AR331" s="189" t="s">
        <v>85</v>
      </c>
      <c r="AT331" s="190" t="s">
        <v>76</v>
      </c>
      <c r="AU331" s="190" t="s">
        <v>85</v>
      </c>
      <c r="AY331" s="189" t="s">
        <v>136</v>
      </c>
      <c r="BK331" s="191">
        <f>SUM(BK332:BK354)</f>
        <v>12757.5</v>
      </c>
    </row>
    <row r="332" spans="2:65" s="1" customFormat="1" ht="25.5" customHeight="1">
      <c r="B332" s="42"/>
      <c r="C332" s="194" t="s">
        <v>309</v>
      </c>
      <c r="D332" s="194" t="s">
        <v>138</v>
      </c>
      <c r="E332" s="195" t="s">
        <v>1365</v>
      </c>
      <c r="F332" s="196" t="s">
        <v>1366</v>
      </c>
      <c r="G332" s="197" t="s">
        <v>141</v>
      </c>
      <c r="H332" s="198">
        <v>72.900000000000006</v>
      </c>
      <c r="I332" s="199">
        <v>175</v>
      </c>
      <c r="J332" s="200">
        <f>ROUND(I332*H332,2)</f>
        <v>12757.5</v>
      </c>
      <c r="K332" s="196" t="s">
        <v>142</v>
      </c>
      <c r="L332" s="62"/>
      <c r="M332" s="201" t="s">
        <v>34</v>
      </c>
      <c r="N332" s="202" t="s">
        <v>48</v>
      </c>
      <c r="O332" s="43"/>
      <c r="P332" s="203">
        <f>O332*H332</f>
        <v>0</v>
      </c>
      <c r="Q332" s="203">
        <v>0.1231</v>
      </c>
      <c r="R332" s="203">
        <f>Q332*H332</f>
        <v>8.9739900000000006</v>
      </c>
      <c r="S332" s="203">
        <v>0</v>
      </c>
      <c r="T332" s="204">
        <f>S332*H332</f>
        <v>0</v>
      </c>
      <c r="AR332" s="24" t="s">
        <v>143</v>
      </c>
      <c r="AT332" s="24" t="s">
        <v>138</v>
      </c>
      <c r="AU332" s="24" t="s">
        <v>87</v>
      </c>
      <c r="AY332" s="24" t="s">
        <v>136</v>
      </c>
      <c r="BE332" s="205">
        <f>IF(N332="základní",J332,0)</f>
        <v>12757.5</v>
      </c>
      <c r="BF332" s="205">
        <f>IF(N332="snížená",J332,0)</f>
        <v>0</v>
      </c>
      <c r="BG332" s="205">
        <f>IF(N332="zákl. přenesená",J332,0)</f>
        <v>0</v>
      </c>
      <c r="BH332" s="205">
        <f>IF(N332="sníž. přenesená",J332,0)</f>
        <v>0</v>
      </c>
      <c r="BI332" s="205">
        <f>IF(N332="nulová",J332,0)</f>
        <v>0</v>
      </c>
      <c r="BJ332" s="24" t="s">
        <v>85</v>
      </c>
      <c r="BK332" s="205">
        <f>ROUND(I332*H332,2)</f>
        <v>12757.5</v>
      </c>
      <c r="BL332" s="24" t="s">
        <v>143</v>
      </c>
      <c r="BM332" s="24" t="s">
        <v>1367</v>
      </c>
    </row>
    <row r="333" spans="2:65" s="1" customFormat="1" ht="54">
      <c r="B333" s="42"/>
      <c r="C333" s="64"/>
      <c r="D333" s="206" t="s">
        <v>145</v>
      </c>
      <c r="E333" s="64"/>
      <c r="F333" s="207" t="s">
        <v>1368</v>
      </c>
      <c r="G333" s="64"/>
      <c r="H333" s="64"/>
      <c r="I333" s="165"/>
      <c r="J333" s="64"/>
      <c r="K333" s="64"/>
      <c r="L333" s="62"/>
      <c r="M333" s="208"/>
      <c r="N333" s="43"/>
      <c r="O333" s="43"/>
      <c r="P333" s="43"/>
      <c r="Q333" s="43"/>
      <c r="R333" s="43"/>
      <c r="S333" s="43"/>
      <c r="T333" s="79"/>
      <c r="AT333" s="24" t="s">
        <v>145</v>
      </c>
      <c r="AU333" s="24" t="s">
        <v>87</v>
      </c>
    </row>
    <row r="334" spans="2:65" s="13" customFormat="1">
      <c r="B334" s="231"/>
      <c r="C334" s="232"/>
      <c r="D334" s="206" t="s">
        <v>147</v>
      </c>
      <c r="E334" s="233" t="s">
        <v>34</v>
      </c>
      <c r="F334" s="234" t="s">
        <v>1301</v>
      </c>
      <c r="G334" s="232"/>
      <c r="H334" s="233" t="s">
        <v>34</v>
      </c>
      <c r="I334" s="235"/>
      <c r="J334" s="232"/>
      <c r="K334" s="232"/>
      <c r="L334" s="236"/>
      <c r="M334" s="237"/>
      <c r="N334" s="238"/>
      <c r="O334" s="238"/>
      <c r="P334" s="238"/>
      <c r="Q334" s="238"/>
      <c r="R334" s="238"/>
      <c r="S334" s="238"/>
      <c r="T334" s="239"/>
      <c r="AT334" s="240" t="s">
        <v>147</v>
      </c>
      <c r="AU334" s="240" t="s">
        <v>87</v>
      </c>
      <c r="AV334" s="13" t="s">
        <v>85</v>
      </c>
      <c r="AW334" s="13" t="s">
        <v>40</v>
      </c>
      <c r="AX334" s="13" t="s">
        <v>77</v>
      </c>
      <c r="AY334" s="240" t="s">
        <v>136</v>
      </c>
    </row>
    <row r="335" spans="2:65" s="11" customFormat="1">
      <c r="B335" s="209"/>
      <c r="C335" s="210"/>
      <c r="D335" s="206" t="s">
        <v>147</v>
      </c>
      <c r="E335" s="211" t="s">
        <v>34</v>
      </c>
      <c r="F335" s="212" t="s">
        <v>1369</v>
      </c>
      <c r="G335" s="210"/>
      <c r="H335" s="213">
        <v>14</v>
      </c>
      <c r="I335" s="214"/>
      <c r="J335" s="210"/>
      <c r="K335" s="210"/>
      <c r="L335" s="215"/>
      <c r="M335" s="216"/>
      <c r="N335" s="217"/>
      <c r="O335" s="217"/>
      <c r="P335" s="217"/>
      <c r="Q335" s="217"/>
      <c r="R335" s="217"/>
      <c r="S335" s="217"/>
      <c r="T335" s="218"/>
      <c r="AT335" s="219" t="s">
        <v>147</v>
      </c>
      <c r="AU335" s="219" t="s">
        <v>87</v>
      </c>
      <c r="AV335" s="11" t="s">
        <v>87</v>
      </c>
      <c r="AW335" s="11" t="s">
        <v>40</v>
      </c>
      <c r="AX335" s="11" t="s">
        <v>77</v>
      </c>
      <c r="AY335" s="219" t="s">
        <v>136</v>
      </c>
    </row>
    <row r="336" spans="2:65" s="11" customFormat="1">
      <c r="B336" s="209"/>
      <c r="C336" s="210"/>
      <c r="D336" s="206" t="s">
        <v>147</v>
      </c>
      <c r="E336" s="211" t="s">
        <v>34</v>
      </c>
      <c r="F336" s="212" t="s">
        <v>1370</v>
      </c>
      <c r="G336" s="210"/>
      <c r="H336" s="213">
        <v>6.9</v>
      </c>
      <c r="I336" s="214"/>
      <c r="J336" s="210"/>
      <c r="K336" s="210"/>
      <c r="L336" s="215"/>
      <c r="M336" s="216"/>
      <c r="N336" s="217"/>
      <c r="O336" s="217"/>
      <c r="P336" s="217"/>
      <c r="Q336" s="217"/>
      <c r="R336" s="217"/>
      <c r="S336" s="217"/>
      <c r="T336" s="218"/>
      <c r="AT336" s="219" t="s">
        <v>147</v>
      </c>
      <c r="AU336" s="219" t="s">
        <v>87</v>
      </c>
      <c r="AV336" s="11" t="s">
        <v>87</v>
      </c>
      <c r="AW336" s="11" t="s">
        <v>40</v>
      </c>
      <c r="AX336" s="11" t="s">
        <v>77</v>
      </c>
      <c r="AY336" s="219" t="s">
        <v>136</v>
      </c>
    </row>
    <row r="337" spans="2:51" s="11" customFormat="1">
      <c r="B337" s="209"/>
      <c r="C337" s="210"/>
      <c r="D337" s="206" t="s">
        <v>147</v>
      </c>
      <c r="E337" s="211" t="s">
        <v>34</v>
      </c>
      <c r="F337" s="212" t="s">
        <v>1371</v>
      </c>
      <c r="G337" s="210"/>
      <c r="H337" s="213">
        <v>4</v>
      </c>
      <c r="I337" s="214"/>
      <c r="J337" s="210"/>
      <c r="K337" s="210"/>
      <c r="L337" s="215"/>
      <c r="M337" s="216"/>
      <c r="N337" s="217"/>
      <c r="O337" s="217"/>
      <c r="P337" s="217"/>
      <c r="Q337" s="217"/>
      <c r="R337" s="217"/>
      <c r="S337" s="217"/>
      <c r="T337" s="218"/>
      <c r="AT337" s="219" t="s">
        <v>147</v>
      </c>
      <c r="AU337" s="219" t="s">
        <v>87</v>
      </c>
      <c r="AV337" s="11" t="s">
        <v>87</v>
      </c>
      <c r="AW337" s="11" t="s">
        <v>40</v>
      </c>
      <c r="AX337" s="11" t="s">
        <v>77</v>
      </c>
      <c r="AY337" s="219" t="s">
        <v>136</v>
      </c>
    </row>
    <row r="338" spans="2:51" s="11" customFormat="1">
      <c r="B338" s="209"/>
      <c r="C338" s="210"/>
      <c r="D338" s="206" t="s">
        <v>147</v>
      </c>
      <c r="E338" s="211" t="s">
        <v>34</v>
      </c>
      <c r="F338" s="212" t="s">
        <v>1372</v>
      </c>
      <c r="G338" s="210"/>
      <c r="H338" s="213">
        <v>8.5</v>
      </c>
      <c r="I338" s="214"/>
      <c r="J338" s="210"/>
      <c r="K338" s="210"/>
      <c r="L338" s="215"/>
      <c r="M338" s="216"/>
      <c r="N338" s="217"/>
      <c r="O338" s="217"/>
      <c r="P338" s="217"/>
      <c r="Q338" s="217"/>
      <c r="R338" s="217"/>
      <c r="S338" s="217"/>
      <c r="T338" s="218"/>
      <c r="AT338" s="219" t="s">
        <v>147</v>
      </c>
      <c r="AU338" s="219" t="s">
        <v>87</v>
      </c>
      <c r="AV338" s="11" t="s">
        <v>87</v>
      </c>
      <c r="AW338" s="11" t="s">
        <v>40</v>
      </c>
      <c r="AX338" s="11" t="s">
        <v>77</v>
      </c>
      <c r="AY338" s="219" t="s">
        <v>136</v>
      </c>
    </row>
    <row r="339" spans="2:51" s="13" customFormat="1">
      <c r="B339" s="231"/>
      <c r="C339" s="232"/>
      <c r="D339" s="206" t="s">
        <v>147</v>
      </c>
      <c r="E339" s="233" t="s">
        <v>34</v>
      </c>
      <c r="F339" s="234" t="s">
        <v>1178</v>
      </c>
      <c r="G339" s="232"/>
      <c r="H339" s="233" t="s">
        <v>34</v>
      </c>
      <c r="I339" s="235"/>
      <c r="J339" s="232"/>
      <c r="K339" s="232"/>
      <c r="L339" s="236"/>
      <c r="M339" s="237"/>
      <c r="N339" s="238"/>
      <c r="O339" s="238"/>
      <c r="P339" s="238"/>
      <c r="Q339" s="238"/>
      <c r="R339" s="238"/>
      <c r="S339" s="238"/>
      <c r="T339" s="239"/>
      <c r="AT339" s="240" t="s">
        <v>147</v>
      </c>
      <c r="AU339" s="240" t="s">
        <v>87</v>
      </c>
      <c r="AV339" s="13" t="s">
        <v>85</v>
      </c>
      <c r="AW339" s="13" t="s">
        <v>40</v>
      </c>
      <c r="AX339" s="13" t="s">
        <v>77</v>
      </c>
      <c r="AY339" s="240" t="s">
        <v>136</v>
      </c>
    </row>
    <row r="340" spans="2:51" s="11" customFormat="1">
      <c r="B340" s="209"/>
      <c r="C340" s="210"/>
      <c r="D340" s="206" t="s">
        <v>147</v>
      </c>
      <c r="E340" s="211" t="s">
        <v>34</v>
      </c>
      <c r="F340" s="212" t="s">
        <v>1373</v>
      </c>
      <c r="G340" s="210"/>
      <c r="H340" s="213">
        <v>1.8</v>
      </c>
      <c r="I340" s="214"/>
      <c r="J340" s="210"/>
      <c r="K340" s="210"/>
      <c r="L340" s="215"/>
      <c r="M340" s="216"/>
      <c r="N340" s="217"/>
      <c r="O340" s="217"/>
      <c r="P340" s="217"/>
      <c r="Q340" s="217"/>
      <c r="R340" s="217"/>
      <c r="S340" s="217"/>
      <c r="T340" s="218"/>
      <c r="AT340" s="219" t="s">
        <v>147</v>
      </c>
      <c r="AU340" s="219" t="s">
        <v>87</v>
      </c>
      <c r="AV340" s="11" t="s">
        <v>87</v>
      </c>
      <c r="AW340" s="11" t="s">
        <v>40</v>
      </c>
      <c r="AX340" s="11" t="s">
        <v>77</v>
      </c>
      <c r="AY340" s="219" t="s">
        <v>136</v>
      </c>
    </row>
    <row r="341" spans="2:51" s="11" customFormat="1">
      <c r="B341" s="209"/>
      <c r="C341" s="210"/>
      <c r="D341" s="206" t="s">
        <v>147</v>
      </c>
      <c r="E341" s="211" t="s">
        <v>34</v>
      </c>
      <c r="F341" s="212" t="s">
        <v>1374</v>
      </c>
      <c r="G341" s="210"/>
      <c r="H341" s="213">
        <v>1.4</v>
      </c>
      <c r="I341" s="214"/>
      <c r="J341" s="210"/>
      <c r="K341" s="210"/>
      <c r="L341" s="215"/>
      <c r="M341" s="216"/>
      <c r="N341" s="217"/>
      <c r="O341" s="217"/>
      <c r="P341" s="217"/>
      <c r="Q341" s="217"/>
      <c r="R341" s="217"/>
      <c r="S341" s="217"/>
      <c r="T341" s="218"/>
      <c r="AT341" s="219" t="s">
        <v>147</v>
      </c>
      <c r="AU341" s="219" t="s">
        <v>87</v>
      </c>
      <c r="AV341" s="11" t="s">
        <v>87</v>
      </c>
      <c r="AW341" s="11" t="s">
        <v>40</v>
      </c>
      <c r="AX341" s="11" t="s">
        <v>77</v>
      </c>
      <c r="AY341" s="219" t="s">
        <v>136</v>
      </c>
    </row>
    <row r="342" spans="2:51" s="11" customFormat="1">
      <c r="B342" s="209"/>
      <c r="C342" s="210"/>
      <c r="D342" s="206" t="s">
        <v>147</v>
      </c>
      <c r="E342" s="211" t="s">
        <v>34</v>
      </c>
      <c r="F342" s="212" t="s">
        <v>1375</v>
      </c>
      <c r="G342" s="210"/>
      <c r="H342" s="213">
        <v>2.5499999999999998</v>
      </c>
      <c r="I342" s="214"/>
      <c r="J342" s="210"/>
      <c r="K342" s="210"/>
      <c r="L342" s="215"/>
      <c r="M342" s="216"/>
      <c r="N342" s="217"/>
      <c r="O342" s="217"/>
      <c r="P342" s="217"/>
      <c r="Q342" s="217"/>
      <c r="R342" s="217"/>
      <c r="S342" s="217"/>
      <c r="T342" s="218"/>
      <c r="AT342" s="219" t="s">
        <v>147</v>
      </c>
      <c r="AU342" s="219" t="s">
        <v>87</v>
      </c>
      <c r="AV342" s="11" t="s">
        <v>87</v>
      </c>
      <c r="AW342" s="11" t="s">
        <v>40</v>
      </c>
      <c r="AX342" s="11" t="s">
        <v>77</v>
      </c>
      <c r="AY342" s="219" t="s">
        <v>136</v>
      </c>
    </row>
    <row r="343" spans="2:51" s="11" customFormat="1">
      <c r="B343" s="209"/>
      <c r="C343" s="210"/>
      <c r="D343" s="206" t="s">
        <v>147</v>
      </c>
      <c r="E343" s="211" t="s">
        <v>34</v>
      </c>
      <c r="F343" s="212" t="s">
        <v>1376</v>
      </c>
      <c r="G343" s="210"/>
      <c r="H343" s="213">
        <v>2</v>
      </c>
      <c r="I343" s="214"/>
      <c r="J343" s="210"/>
      <c r="K343" s="210"/>
      <c r="L343" s="215"/>
      <c r="M343" s="216"/>
      <c r="N343" s="217"/>
      <c r="O343" s="217"/>
      <c r="P343" s="217"/>
      <c r="Q343" s="217"/>
      <c r="R343" s="217"/>
      <c r="S343" s="217"/>
      <c r="T343" s="218"/>
      <c r="AT343" s="219" t="s">
        <v>147</v>
      </c>
      <c r="AU343" s="219" t="s">
        <v>87</v>
      </c>
      <c r="AV343" s="11" t="s">
        <v>87</v>
      </c>
      <c r="AW343" s="11" t="s">
        <v>40</v>
      </c>
      <c r="AX343" s="11" t="s">
        <v>77</v>
      </c>
      <c r="AY343" s="219" t="s">
        <v>136</v>
      </c>
    </row>
    <row r="344" spans="2:51" s="11" customFormat="1">
      <c r="B344" s="209"/>
      <c r="C344" s="210"/>
      <c r="D344" s="206" t="s">
        <v>147</v>
      </c>
      <c r="E344" s="211" t="s">
        <v>34</v>
      </c>
      <c r="F344" s="212" t="s">
        <v>1377</v>
      </c>
      <c r="G344" s="210"/>
      <c r="H344" s="213">
        <v>2.2999999999999998</v>
      </c>
      <c r="I344" s="214"/>
      <c r="J344" s="210"/>
      <c r="K344" s="210"/>
      <c r="L344" s="215"/>
      <c r="M344" s="216"/>
      <c r="N344" s="217"/>
      <c r="O344" s="217"/>
      <c r="P344" s="217"/>
      <c r="Q344" s="217"/>
      <c r="R344" s="217"/>
      <c r="S344" s="217"/>
      <c r="T344" s="218"/>
      <c r="AT344" s="219" t="s">
        <v>147</v>
      </c>
      <c r="AU344" s="219" t="s">
        <v>87</v>
      </c>
      <c r="AV344" s="11" t="s">
        <v>87</v>
      </c>
      <c r="AW344" s="11" t="s">
        <v>40</v>
      </c>
      <c r="AX344" s="11" t="s">
        <v>77</v>
      </c>
      <c r="AY344" s="219" t="s">
        <v>136</v>
      </c>
    </row>
    <row r="345" spans="2:51" s="11" customFormat="1">
      <c r="B345" s="209"/>
      <c r="C345" s="210"/>
      <c r="D345" s="206" t="s">
        <v>147</v>
      </c>
      <c r="E345" s="211" t="s">
        <v>34</v>
      </c>
      <c r="F345" s="212" t="s">
        <v>1378</v>
      </c>
      <c r="G345" s="210"/>
      <c r="H345" s="213">
        <v>3.75</v>
      </c>
      <c r="I345" s="214"/>
      <c r="J345" s="210"/>
      <c r="K345" s="210"/>
      <c r="L345" s="215"/>
      <c r="M345" s="216"/>
      <c r="N345" s="217"/>
      <c r="O345" s="217"/>
      <c r="P345" s="217"/>
      <c r="Q345" s="217"/>
      <c r="R345" s="217"/>
      <c r="S345" s="217"/>
      <c r="T345" s="218"/>
      <c r="AT345" s="219" t="s">
        <v>147</v>
      </c>
      <c r="AU345" s="219" t="s">
        <v>87</v>
      </c>
      <c r="AV345" s="11" t="s">
        <v>87</v>
      </c>
      <c r="AW345" s="11" t="s">
        <v>40</v>
      </c>
      <c r="AX345" s="11" t="s">
        <v>77</v>
      </c>
      <c r="AY345" s="219" t="s">
        <v>136</v>
      </c>
    </row>
    <row r="346" spans="2:51" s="11" customFormat="1">
      <c r="B346" s="209"/>
      <c r="C346" s="210"/>
      <c r="D346" s="206" t="s">
        <v>147</v>
      </c>
      <c r="E346" s="211" t="s">
        <v>34</v>
      </c>
      <c r="F346" s="212" t="s">
        <v>1379</v>
      </c>
      <c r="G346" s="210"/>
      <c r="H346" s="213">
        <v>4.2</v>
      </c>
      <c r="I346" s="214"/>
      <c r="J346" s="210"/>
      <c r="K346" s="210"/>
      <c r="L346" s="215"/>
      <c r="M346" s="216"/>
      <c r="N346" s="217"/>
      <c r="O346" s="217"/>
      <c r="P346" s="217"/>
      <c r="Q346" s="217"/>
      <c r="R346" s="217"/>
      <c r="S346" s="217"/>
      <c r="T346" s="218"/>
      <c r="AT346" s="219" t="s">
        <v>147</v>
      </c>
      <c r="AU346" s="219" t="s">
        <v>87</v>
      </c>
      <c r="AV346" s="11" t="s">
        <v>87</v>
      </c>
      <c r="AW346" s="11" t="s">
        <v>40</v>
      </c>
      <c r="AX346" s="11" t="s">
        <v>77</v>
      </c>
      <c r="AY346" s="219" t="s">
        <v>136</v>
      </c>
    </row>
    <row r="347" spans="2:51" s="11" customFormat="1">
      <c r="B347" s="209"/>
      <c r="C347" s="210"/>
      <c r="D347" s="206" t="s">
        <v>147</v>
      </c>
      <c r="E347" s="211" t="s">
        <v>34</v>
      </c>
      <c r="F347" s="212" t="s">
        <v>1380</v>
      </c>
      <c r="G347" s="210"/>
      <c r="H347" s="213">
        <v>3.3</v>
      </c>
      <c r="I347" s="214"/>
      <c r="J347" s="210"/>
      <c r="K347" s="210"/>
      <c r="L347" s="215"/>
      <c r="M347" s="216"/>
      <c r="N347" s="217"/>
      <c r="O347" s="217"/>
      <c r="P347" s="217"/>
      <c r="Q347" s="217"/>
      <c r="R347" s="217"/>
      <c r="S347" s="217"/>
      <c r="T347" s="218"/>
      <c r="AT347" s="219" t="s">
        <v>147</v>
      </c>
      <c r="AU347" s="219" t="s">
        <v>87</v>
      </c>
      <c r="AV347" s="11" t="s">
        <v>87</v>
      </c>
      <c r="AW347" s="11" t="s">
        <v>40</v>
      </c>
      <c r="AX347" s="11" t="s">
        <v>77</v>
      </c>
      <c r="AY347" s="219" t="s">
        <v>136</v>
      </c>
    </row>
    <row r="348" spans="2:51" s="13" customFormat="1">
      <c r="B348" s="231"/>
      <c r="C348" s="232"/>
      <c r="D348" s="206" t="s">
        <v>147</v>
      </c>
      <c r="E348" s="233" t="s">
        <v>34</v>
      </c>
      <c r="F348" s="234" t="s">
        <v>1188</v>
      </c>
      <c r="G348" s="232"/>
      <c r="H348" s="233" t="s">
        <v>34</v>
      </c>
      <c r="I348" s="235"/>
      <c r="J348" s="232"/>
      <c r="K348" s="232"/>
      <c r="L348" s="236"/>
      <c r="M348" s="237"/>
      <c r="N348" s="238"/>
      <c r="O348" s="238"/>
      <c r="P348" s="238"/>
      <c r="Q348" s="238"/>
      <c r="R348" s="238"/>
      <c r="S348" s="238"/>
      <c r="T348" s="239"/>
      <c r="AT348" s="240" t="s">
        <v>147</v>
      </c>
      <c r="AU348" s="240" t="s">
        <v>87</v>
      </c>
      <c r="AV348" s="13" t="s">
        <v>85</v>
      </c>
      <c r="AW348" s="13" t="s">
        <v>40</v>
      </c>
      <c r="AX348" s="13" t="s">
        <v>77</v>
      </c>
      <c r="AY348" s="240" t="s">
        <v>136</v>
      </c>
    </row>
    <row r="349" spans="2:51" s="11" customFormat="1">
      <c r="B349" s="209"/>
      <c r="C349" s="210"/>
      <c r="D349" s="206" t="s">
        <v>147</v>
      </c>
      <c r="E349" s="211" t="s">
        <v>34</v>
      </c>
      <c r="F349" s="212" t="s">
        <v>1380</v>
      </c>
      <c r="G349" s="210"/>
      <c r="H349" s="213">
        <v>3.3</v>
      </c>
      <c r="I349" s="214"/>
      <c r="J349" s="210"/>
      <c r="K349" s="210"/>
      <c r="L349" s="215"/>
      <c r="M349" s="216"/>
      <c r="N349" s="217"/>
      <c r="O349" s="217"/>
      <c r="P349" s="217"/>
      <c r="Q349" s="217"/>
      <c r="R349" s="217"/>
      <c r="S349" s="217"/>
      <c r="T349" s="218"/>
      <c r="AT349" s="219" t="s">
        <v>147</v>
      </c>
      <c r="AU349" s="219" t="s">
        <v>87</v>
      </c>
      <c r="AV349" s="11" t="s">
        <v>87</v>
      </c>
      <c r="AW349" s="11" t="s">
        <v>40</v>
      </c>
      <c r="AX349" s="11" t="s">
        <v>77</v>
      </c>
      <c r="AY349" s="219" t="s">
        <v>136</v>
      </c>
    </row>
    <row r="350" spans="2:51" s="11" customFormat="1">
      <c r="B350" s="209"/>
      <c r="C350" s="210"/>
      <c r="D350" s="206" t="s">
        <v>147</v>
      </c>
      <c r="E350" s="211" t="s">
        <v>34</v>
      </c>
      <c r="F350" s="212" t="s">
        <v>1381</v>
      </c>
      <c r="G350" s="210"/>
      <c r="H350" s="213">
        <v>4.6500000000000004</v>
      </c>
      <c r="I350" s="214"/>
      <c r="J350" s="210"/>
      <c r="K350" s="210"/>
      <c r="L350" s="215"/>
      <c r="M350" s="216"/>
      <c r="N350" s="217"/>
      <c r="O350" s="217"/>
      <c r="P350" s="217"/>
      <c r="Q350" s="217"/>
      <c r="R350" s="217"/>
      <c r="S350" s="217"/>
      <c r="T350" s="218"/>
      <c r="AT350" s="219" t="s">
        <v>147</v>
      </c>
      <c r="AU350" s="219" t="s">
        <v>87</v>
      </c>
      <c r="AV350" s="11" t="s">
        <v>87</v>
      </c>
      <c r="AW350" s="11" t="s">
        <v>40</v>
      </c>
      <c r="AX350" s="11" t="s">
        <v>77</v>
      </c>
      <c r="AY350" s="219" t="s">
        <v>136</v>
      </c>
    </row>
    <row r="351" spans="2:51" s="11" customFormat="1">
      <c r="B351" s="209"/>
      <c r="C351" s="210"/>
      <c r="D351" s="206" t="s">
        <v>147</v>
      </c>
      <c r="E351" s="211" t="s">
        <v>34</v>
      </c>
      <c r="F351" s="212" t="s">
        <v>1379</v>
      </c>
      <c r="G351" s="210"/>
      <c r="H351" s="213">
        <v>4.2</v>
      </c>
      <c r="I351" s="214"/>
      <c r="J351" s="210"/>
      <c r="K351" s="210"/>
      <c r="L351" s="215"/>
      <c r="M351" s="216"/>
      <c r="N351" s="217"/>
      <c r="O351" s="217"/>
      <c r="P351" s="217"/>
      <c r="Q351" s="217"/>
      <c r="R351" s="217"/>
      <c r="S351" s="217"/>
      <c r="T351" s="218"/>
      <c r="AT351" s="219" t="s">
        <v>147</v>
      </c>
      <c r="AU351" s="219" t="s">
        <v>87</v>
      </c>
      <c r="AV351" s="11" t="s">
        <v>87</v>
      </c>
      <c r="AW351" s="11" t="s">
        <v>40</v>
      </c>
      <c r="AX351" s="11" t="s">
        <v>77</v>
      </c>
      <c r="AY351" s="219" t="s">
        <v>136</v>
      </c>
    </row>
    <row r="352" spans="2:51" s="11" customFormat="1">
      <c r="B352" s="209"/>
      <c r="C352" s="210"/>
      <c r="D352" s="206" t="s">
        <v>147</v>
      </c>
      <c r="E352" s="211" t="s">
        <v>34</v>
      </c>
      <c r="F352" s="212" t="s">
        <v>1378</v>
      </c>
      <c r="G352" s="210"/>
      <c r="H352" s="213">
        <v>3.75</v>
      </c>
      <c r="I352" s="214"/>
      <c r="J352" s="210"/>
      <c r="K352" s="210"/>
      <c r="L352" s="215"/>
      <c r="M352" s="216"/>
      <c r="N352" s="217"/>
      <c r="O352" s="217"/>
      <c r="P352" s="217"/>
      <c r="Q352" s="217"/>
      <c r="R352" s="217"/>
      <c r="S352" s="217"/>
      <c r="T352" s="218"/>
      <c r="AT352" s="219" t="s">
        <v>147</v>
      </c>
      <c r="AU352" s="219" t="s">
        <v>87</v>
      </c>
      <c r="AV352" s="11" t="s">
        <v>87</v>
      </c>
      <c r="AW352" s="11" t="s">
        <v>40</v>
      </c>
      <c r="AX352" s="11" t="s">
        <v>77</v>
      </c>
      <c r="AY352" s="219" t="s">
        <v>136</v>
      </c>
    </row>
    <row r="353" spans="2:65" s="11" customFormat="1">
      <c r="B353" s="209"/>
      <c r="C353" s="210"/>
      <c r="D353" s="206" t="s">
        <v>147</v>
      </c>
      <c r="E353" s="211" t="s">
        <v>34</v>
      </c>
      <c r="F353" s="212" t="s">
        <v>1377</v>
      </c>
      <c r="G353" s="210"/>
      <c r="H353" s="213">
        <v>2.2999999999999998</v>
      </c>
      <c r="I353" s="214"/>
      <c r="J353" s="210"/>
      <c r="K353" s="210"/>
      <c r="L353" s="215"/>
      <c r="M353" s="216"/>
      <c r="N353" s="217"/>
      <c r="O353" s="217"/>
      <c r="P353" s="217"/>
      <c r="Q353" s="217"/>
      <c r="R353" s="217"/>
      <c r="S353" s="217"/>
      <c r="T353" s="218"/>
      <c r="AT353" s="219" t="s">
        <v>147</v>
      </c>
      <c r="AU353" s="219" t="s">
        <v>87</v>
      </c>
      <c r="AV353" s="11" t="s">
        <v>87</v>
      </c>
      <c r="AW353" s="11" t="s">
        <v>40</v>
      </c>
      <c r="AX353" s="11" t="s">
        <v>77</v>
      </c>
      <c r="AY353" s="219" t="s">
        <v>136</v>
      </c>
    </row>
    <row r="354" spans="2:65" s="12" customFormat="1">
      <c r="B354" s="220"/>
      <c r="C354" s="221"/>
      <c r="D354" s="206" t="s">
        <v>147</v>
      </c>
      <c r="E354" s="222" t="s">
        <v>34</v>
      </c>
      <c r="F354" s="223" t="s">
        <v>149</v>
      </c>
      <c r="G354" s="221"/>
      <c r="H354" s="224">
        <v>72.900000000000006</v>
      </c>
      <c r="I354" s="225"/>
      <c r="J354" s="221"/>
      <c r="K354" s="221"/>
      <c r="L354" s="226"/>
      <c r="M354" s="227"/>
      <c r="N354" s="228"/>
      <c r="O354" s="228"/>
      <c r="P354" s="228"/>
      <c r="Q354" s="228"/>
      <c r="R354" s="228"/>
      <c r="S354" s="228"/>
      <c r="T354" s="229"/>
      <c r="AT354" s="230" t="s">
        <v>147</v>
      </c>
      <c r="AU354" s="230" t="s">
        <v>87</v>
      </c>
      <c r="AV354" s="12" t="s">
        <v>143</v>
      </c>
      <c r="AW354" s="12" t="s">
        <v>40</v>
      </c>
      <c r="AX354" s="12" t="s">
        <v>85</v>
      </c>
      <c r="AY354" s="230" t="s">
        <v>136</v>
      </c>
    </row>
    <row r="355" spans="2:65" s="10" customFormat="1" ht="29.85" customHeight="1">
      <c r="B355" s="178"/>
      <c r="C355" s="179"/>
      <c r="D355" s="180" t="s">
        <v>76</v>
      </c>
      <c r="E355" s="192" t="s">
        <v>371</v>
      </c>
      <c r="F355" s="192" t="s">
        <v>372</v>
      </c>
      <c r="G355" s="179"/>
      <c r="H355" s="179"/>
      <c r="I355" s="182"/>
      <c r="J355" s="193">
        <f>BK355</f>
        <v>88982.720000000001</v>
      </c>
      <c r="K355" s="179"/>
      <c r="L355" s="184"/>
      <c r="M355" s="185"/>
      <c r="N355" s="186"/>
      <c r="O355" s="186"/>
      <c r="P355" s="187">
        <f>P356</f>
        <v>0</v>
      </c>
      <c r="Q355" s="186"/>
      <c r="R355" s="187">
        <f>R356</f>
        <v>0</v>
      </c>
      <c r="S355" s="186"/>
      <c r="T355" s="188">
        <f>T356</f>
        <v>0</v>
      </c>
      <c r="AR355" s="189" t="s">
        <v>85</v>
      </c>
      <c r="AT355" s="190" t="s">
        <v>76</v>
      </c>
      <c r="AU355" s="190" t="s">
        <v>85</v>
      </c>
      <c r="AY355" s="189" t="s">
        <v>136</v>
      </c>
      <c r="BK355" s="191">
        <f>BK356</f>
        <v>88982.720000000001</v>
      </c>
    </row>
    <row r="356" spans="2:65" s="1" customFormat="1" ht="38.25" customHeight="1">
      <c r="B356" s="42"/>
      <c r="C356" s="194" t="s">
        <v>314</v>
      </c>
      <c r="D356" s="194" t="s">
        <v>138</v>
      </c>
      <c r="E356" s="195" t="s">
        <v>1382</v>
      </c>
      <c r="F356" s="196" t="s">
        <v>1383</v>
      </c>
      <c r="G356" s="197" t="s">
        <v>351</v>
      </c>
      <c r="H356" s="198">
        <v>307.505</v>
      </c>
      <c r="I356" s="199">
        <v>289.37</v>
      </c>
      <c r="J356" s="200">
        <f>ROUND(I356*H356,2)</f>
        <v>88982.720000000001</v>
      </c>
      <c r="K356" s="196" t="s">
        <v>142</v>
      </c>
      <c r="L356" s="62"/>
      <c r="M356" s="201" t="s">
        <v>34</v>
      </c>
      <c r="N356" s="202" t="s">
        <v>48</v>
      </c>
      <c r="O356" s="43"/>
      <c r="P356" s="203">
        <f>O356*H356</f>
        <v>0</v>
      </c>
      <c r="Q356" s="203">
        <v>0</v>
      </c>
      <c r="R356" s="203">
        <f>Q356*H356</f>
        <v>0</v>
      </c>
      <c r="S356" s="203">
        <v>0</v>
      </c>
      <c r="T356" s="204">
        <f>S356*H356</f>
        <v>0</v>
      </c>
      <c r="AR356" s="24" t="s">
        <v>143</v>
      </c>
      <c r="AT356" s="24" t="s">
        <v>138</v>
      </c>
      <c r="AU356" s="24" t="s">
        <v>87</v>
      </c>
      <c r="AY356" s="24" t="s">
        <v>136</v>
      </c>
      <c r="BE356" s="205">
        <f>IF(N356="základní",J356,0)</f>
        <v>88982.720000000001</v>
      </c>
      <c r="BF356" s="205">
        <f>IF(N356="snížená",J356,0)</f>
        <v>0</v>
      </c>
      <c r="BG356" s="205">
        <f>IF(N356="zákl. přenesená",J356,0)</f>
        <v>0</v>
      </c>
      <c r="BH356" s="205">
        <f>IF(N356="sníž. přenesená",J356,0)</f>
        <v>0</v>
      </c>
      <c r="BI356" s="205">
        <f>IF(N356="nulová",J356,0)</f>
        <v>0</v>
      </c>
      <c r="BJ356" s="24" t="s">
        <v>85</v>
      </c>
      <c r="BK356" s="205">
        <f>ROUND(I356*H356,2)</f>
        <v>88982.720000000001</v>
      </c>
      <c r="BL356" s="24" t="s">
        <v>143</v>
      </c>
      <c r="BM356" s="24" t="s">
        <v>1384</v>
      </c>
    </row>
    <row r="357" spans="2:65" s="10" customFormat="1" ht="37.35" customHeight="1">
      <c r="B357" s="178"/>
      <c r="C357" s="179"/>
      <c r="D357" s="180" t="s">
        <v>76</v>
      </c>
      <c r="E357" s="181" t="s">
        <v>1060</v>
      </c>
      <c r="F357" s="181" t="s">
        <v>1061</v>
      </c>
      <c r="G357" s="179"/>
      <c r="H357" s="179"/>
      <c r="I357" s="182"/>
      <c r="J357" s="183">
        <f>BK357</f>
        <v>16200.910000000002</v>
      </c>
      <c r="K357" s="179"/>
      <c r="L357" s="184"/>
      <c r="M357" s="185"/>
      <c r="N357" s="186"/>
      <c r="O357" s="186"/>
      <c r="P357" s="187">
        <f>P358</f>
        <v>0</v>
      </c>
      <c r="Q357" s="186"/>
      <c r="R357" s="187">
        <f>R358</f>
        <v>7.504050000000001E-2</v>
      </c>
      <c r="S357" s="186"/>
      <c r="T357" s="188">
        <f>T358</f>
        <v>0</v>
      </c>
      <c r="AR357" s="189" t="s">
        <v>87</v>
      </c>
      <c r="AT357" s="190" t="s">
        <v>76</v>
      </c>
      <c r="AU357" s="190" t="s">
        <v>77</v>
      </c>
      <c r="AY357" s="189" t="s">
        <v>136</v>
      </c>
      <c r="BK357" s="191">
        <f>BK358</f>
        <v>16200.910000000002</v>
      </c>
    </row>
    <row r="358" spans="2:65" s="10" customFormat="1" ht="19.899999999999999" customHeight="1">
      <c r="B358" s="178"/>
      <c r="C358" s="179"/>
      <c r="D358" s="180" t="s">
        <v>76</v>
      </c>
      <c r="E358" s="192" t="s">
        <v>1062</v>
      </c>
      <c r="F358" s="192" t="s">
        <v>1063</v>
      </c>
      <c r="G358" s="179"/>
      <c r="H358" s="179"/>
      <c r="I358" s="182"/>
      <c r="J358" s="193">
        <f>BK358</f>
        <v>16200.910000000002</v>
      </c>
      <c r="K358" s="179"/>
      <c r="L358" s="184"/>
      <c r="M358" s="185"/>
      <c r="N358" s="186"/>
      <c r="O358" s="186"/>
      <c r="P358" s="187">
        <f>SUM(P359:P378)</f>
        <v>0</v>
      </c>
      <c r="Q358" s="186"/>
      <c r="R358" s="187">
        <f>SUM(R359:R378)</f>
        <v>7.504050000000001E-2</v>
      </c>
      <c r="S358" s="186"/>
      <c r="T358" s="188">
        <f>SUM(T359:T378)</f>
        <v>0</v>
      </c>
      <c r="AR358" s="189" t="s">
        <v>87</v>
      </c>
      <c r="AT358" s="190" t="s">
        <v>76</v>
      </c>
      <c r="AU358" s="190" t="s">
        <v>85</v>
      </c>
      <c r="AY358" s="189" t="s">
        <v>136</v>
      </c>
      <c r="BK358" s="191">
        <f>SUM(BK359:BK378)</f>
        <v>16200.910000000002</v>
      </c>
    </row>
    <row r="359" spans="2:65" s="1" customFormat="1" ht="38.25" customHeight="1">
      <c r="B359" s="42"/>
      <c r="C359" s="194" t="s">
        <v>320</v>
      </c>
      <c r="D359" s="194" t="s">
        <v>138</v>
      </c>
      <c r="E359" s="195" t="s">
        <v>1065</v>
      </c>
      <c r="F359" s="196" t="s">
        <v>1066</v>
      </c>
      <c r="G359" s="197" t="s">
        <v>141</v>
      </c>
      <c r="H359" s="198">
        <v>100.054</v>
      </c>
      <c r="I359" s="199">
        <v>161</v>
      </c>
      <c r="J359" s="200">
        <f>ROUND(I359*H359,2)</f>
        <v>16108.69</v>
      </c>
      <c r="K359" s="196" t="s">
        <v>142</v>
      </c>
      <c r="L359" s="62"/>
      <c r="M359" s="201" t="s">
        <v>34</v>
      </c>
      <c r="N359" s="202" t="s">
        <v>48</v>
      </c>
      <c r="O359" s="43"/>
      <c r="P359" s="203">
        <f>O359*H359</f>
        <v>0</v>
      </c>
      <c r="Q359" s="203">
        <v>7.5000000000000002E-4</v>
      </c>
      <c r="R359" s="203">
        <f>Q359*H359</f>
        <v>7.504050000000001E-2</v>
      </c>
      <c r="S359" s="203">
        <v>0</v>
      </c>
      <c r="T359" s="204">
        <f>S359*H359</f>
        <v>0</v>
      </c>
      <c r="AR359" s="24" t="s">
        <v>226</v>
      </c>
      <c r="AT359" s="24" t="s">
        <v>138</v>
      </c>
      <c r="AU359" s="24" t="s">
        <v>87</v>
      </c>
      <c r="AY359" s="24" t="s">
        <v>136</v>
      </c>
      <c r="BE359" s="205">
        <f>IF(N359="základní",J359,0)</f>
        <v>16108.69</v>
      </c>
      <c r="BF359" s="205">
        <f>IF(N359="snížená",J359,0)</f>
        <v>0</v>
      </c>
      <c r="BG359" s="205">
        <f>IF(N359="zákl. přenesená",J359,0)</f>
        <v>0</v>
      </c>
      <c r="BH359" s="205">
        <f>IF(N359="sníž. přenesená",J359,0)</f>
        <v>0</v>
      </c>
      <c r="BI359" s="205">
        <f>IF(N359="nulová",J359,0)</f>
        <v>0</v>
      </c>
      <c r="BJ359" s="24" t="s">
        <v>85</v>
      </c>
      <c r="BK359" s="205">
        <f>ROUND(I359*H359,2)</f>
        <v>16108.69</v>
      </c>
      <c r="BL359" s="24" t="s">
        <v>226</v>
      </c>
      <c r="BM359" s="24" t="s">
        <v>1385</v>
      </c>
    </row>
    <row r="360" spans="2:65" s="11" customFormat="1">
      <c r="B360" s="209"/>
      <c r="C360" s="210"/>
      <c r="D360" s="206" t="s">
        <v>147</v>
      </c>
      <c r="E360" s="211" t="s">
        <v>34</v>
      </c>
      <c r="F360" s="212" t="s">
        <v>1214</v>
      </c>
      <c r="G360" s="210"/>
      <c r="H360" s="213">
        <v>35.777999999999999</v>
      </c>
      <c r="I360" s="214"/>
      <c r="J360" s="210"/>
      <c r="K360" s="210"/>
      <c r="L360" s="215"/>
      <c r="M360" s="216"/>
      <c r="N360" s="217"/>
      <c r="O360" s="217"/>
      <c r="P360" s="217"/>
      <c r="Q360" s="217"/>
      <c r="R360" s="217"/>
      <c r="S360" s="217"/>
      <c r="T360" s="218"/>
      <c r="AT360" s="219" t="s">
        <v>147</v>
      </c>
      <c r="AU360" s="219" t="s">
        <v>87</v>
      </c>
      <c r="AV360" s="11" t="s">
        <v>87</v>
      </c>
      <c r="AW360" s="11" t="s">
        <v>40</v>
      </c>
      <c r="AX360" s="11" t="s">
        <v>77</v>
      </c>
      <c r="AY360" s="219" t="s">
        <v>136</v>
      </c>
    </row>
    <row r="361" spans="2:65" s="13" customFormat="1">
      <c r="B361" s="231"/>
      <c r="C361" s="232"/>
      <c r="D361" s="206" t="s">
        <v>147</v>
      </c>
      <c r="E361" s="233" t="s">
        <v>34</v>
      </c>
      <c r="F361" s="234" t="s">
        <v>1215</v>
      </c>
      <c r="G361" s="232"/>
      <c r="H361" s="233" t="s">
        <v>34</v>
      </c>
      <c r="I361" s="235"/>
      <c r="J361" s="232"/>
      <c r="K361" s="232"/>
      <c r="L361" s="236"/>
      <c r="M361" s="237"/>
      <c r="N361" s="238"/>
      <c r="O361" s="238"/>
      <c r="P361" s="238"/>
      <c r="Q361" s="238"/>
      <c r="R361" s="238"/>
      <c r="S361" s="238"/>
      <c r="T361" s="239"/>
      <c r="AT361" s="240" t="s">
        <v>147</v>
      </c>
      <c r="AU361" s="240" t="s">
        <v>87</v>
      </c>
      <c r="AV361" s="13" t="s">
        <v>85</v>
      </c>
      <c r="AW361" s="13" t="s">
        <v>40</v>
      </c>
      <c r="AX361" s="13" t="s">
        <v>77</v>
      </c>
      <c r="AY361" s="240" t="s">
        <v>136</v>
      </c>
    </row>
    <row r="362" spans="2:65" s="11" customFormat="1">
      <c r="B362" s="209"/>
      <c r="C362" s="210"/>
      <c r="D362" s="206" t="s">
        <v>147</v>
      </c>
      <c r="E362" s="211" t="s">
        <v>34</v>
      </c>
      <c r="F362" s="212" t="s">
        <v>1386</v>
      </c>
      <c r="G362" s="210"/>
      <c r="H362" s="213">
        <v>2.5409999999999999</v>
      </c>
      <c r="I362" s="214"/>
      <c r="J362" s="210"/>
      <c r="K362" s="210"/>
      <c r="L362" s="215"/>
      <c r="M362" s="216"/>
      <c r="N362" s="217"/>
      <c r="O362" s="217"/>
      <c r="P362" s="217"/>
      <c r="Q362" s="217"/>
      <c r="R362" s="217"/>
      <c r="S362" s="217"/>
      <c r="T362" s="218"/>
      <c r="AT362" s="219" t="s">
        <v>147</v>
      </c>
      <c r="AU362" s="219" t="s">
        <v>87</v>
      </c>
      <c r="AV362" s="11" t="s">
        <v>87</v>
      </c>
      <c r="AW362" s="11" t="s">
        <v>40</v>
      </c>
      <c r="AX362" s="11" t="s">
        <v>77</v>
      </c>
      <c r="AY362" s="219" t="s">
        <v>136</v>
      </c>
    </row>
    <row r="363" spans="2:65" s="11" customFormat="1">
      <c r="B363" s="209"/>
      <c r="C363" s="210"/>
      <c r="D363" s="206" t="s">
        <v>147</v>
      </c>
      <c r="E363" s="211" t="s">
        <v>34</v>
      </c>
      <c r="F363" s="212" t="s">
        <v>1387</v>
      </c>
      <c r="G363" s="210"/>
      <c r="H363" s="213">
        <v>2.04</v>
      </c>
      <c r="I363" s="214"/>
      <c r="J363" s="210"/>
      <c r="K363" s="210"/>
      <c r="L363" s="215"/>
      <c r="M363" s="216"/>
      <c r="N363" s="217"/>
      <c r="O363" s="217"/>
      <c r="P363" s="217"/>
      <c r="Q363" s="217"/>
      <c r="R363" s="217"/>
      <c r="S363" s="217"/>
      <c r="T363" s="218"/>
      <c r="AT363" s="219" t="s">
        <v>147</v>
      </c>
      <c r="AU363" s="219" t="s">
        <v>87</v>
      </c>
      <c r="AV363" s="11" t="s">
        <v>87</v>
      </c>
      <c r="AW363" s="11" t="s">
        <v>40</v>
      </c>
      <c r="AX363" s="11" t="s">
        <v>77</v>
      </c>
      <c r="AY363" s="219" t="s">
        <v>136</v>
      </c>
    </row>
    <row r="364" spans="2:65" s="11" customFormat="1">
      <c r="B364" s="209"/>
      <c r="C364" s="210"/>
      <c r="D364" s="206" t="s">
        <v>147</v>
      </c>
      <c r="E364" s="211" t="s">
        <v>34</v>
      </c>
      <c r="F364" s="212" t="s">
        <v>1388</v>
      </c>
      <c r="G364" s="210"/>
      <c r="H364" s="213">
        <v>3.81</v>
      </c>
      <c r="I364" s="214"/>
      <c r="J364" s="210"/>
      <c r="K364" s="210"/>
      <c r="L364" s="215"/>
      <c r="M364" s="216"/>
      <c r="N364" s="217"/>
      <c r="O364" s="217"/>
      <c r="P364" s="217"/>
      <c r="Q364" s="217"/>
      <c r="R364" s="217"/>
      <c r="S364" s="217"/>
      <c r="T364" s="218"/>
      <c r="AT364" s="219" t="s">
        <v>147</v>
      </c>
      <c r="AU364" s="219" t="s">
        <v>87</v>
      </c>
      <c r="AV364" s="11" t="s">
        <v>87</v>
      </c>
      <c r="AW364" s="11" t="s">
        <v>40</v>
      </c>
      <c r="AX364" s="11" t="s">
        <v>77</v>
      </c>
      <c r="AY364" s="219" t="s">
        <v>136</v>
      </c>
    </row>
    <row r="365" spans="2:65" s="11" customFormat="1">
      <c r="B365" s="209"/>
      <c r="C365" s="210"/>
      <c r="D365" s="206" t="s">
        <v>147</v>
      </c>
      <c r="E365" s="211" t="s">
        <v>34</v>
      </c>
      <c r="F365" s="212" t="s">
        <v>1389</v>
      </c>
      <c r="G365" s="210"/>
      <c r="H365" s="213">
        <v>3.04</v>
      </c>
      <c r="I365" s="214"/>
      <c r="J365" s="210"/>
      <c r="K365" s="210"/>
      <c r="L365" s="215"/>
      <c r="M365" s="216"/>
      <c r="N365" s="217"/>
      <c r="O365" s="217"/>
      <c r="P365" s="217"/>
      <c r="Q365" s="217"/>
      <c r="R365" s="217"/>
      <c r="S365" s="217"/>
      <c r="T365" s="218"/>
      <c r="AT365" s="219" t="s">
        <v>147</v>
      </c>
      <c r="AU365" s="219" t="s">
        <v>87</v>
      </c>
      <c r="AV365" s="11" t="s">
        <v>87</v>
      </c>
      <c r="AW365" s="11" t="s">
        <v>40</v>
      </c>
      <c r="AX365" s="11" t="s">
        <v>77</v>
      </c>
      <c r="AY365" s="219" t="s">
        <v>136</v>
      </c>
    </row>
    <row r="366" spans="2:65" s="11" customFormat="1">
      <c r="B366" s="209"/>
      <c r="C366" s="210"/>
      <c r="D366" s="206" t="s">
        <v>147</v>
      </c>
      <c r="E366" s="211" t="s">
        <v>34</v>
      </c>
      <c r="F366" s="212" t="s">
        <v>1390</v>
      </c>
      <c r="G366" s="210"/>
      <c r="H366" s="213">
        <v>5.31</v>
      </c>
      <c r="I366" s="214"/>
      <c r="J366" s="210"/>
      <c r="K366" s="210"/>
      <c r="L366" s="215"/>
      <c r="M366" s="216"/>
      <c r="N366" s="217"/>
      <c r="O366" s="217"/>
      <c r="P366" s="217"/>
      <c r="Q366" s="217"/>
      <c r="R366" s="217"/>
      <c r="S366" s="217"/>
      <c r="T366" s="218"/>
      <c r="AT366" s="219" t="s">
        <v>147</v>
      </c>
      <c r="AU366" s="219" t="s">
        <v>87</v>
      </c>
      <c r="AV366" s="11" t="s">
        <v>87</v>
      </c>
      <c r="AW366" s="11" t="s">
        <v>40</v>
      </c>
      <c r="AX366" s="11" t="s">
        <v>77</v>
      </c>
      <c r="AY366" s="219" t="s">
        <v>136</v>
      </c>
    </row>
    <row r="367" spans="2:65" s="11" customFormat="1">
      <c r="B367" s="209"/>
      <c r="C367" s="210"/>
      <c r="D367" s="206" t="s">
        <v>147</v>
      </c>
      <c r="E367" s="211" t="s">
        <v>34</v>
      </c>
      <c r="F367" s="212" t="s">
        <v>1391</v>
      </c>
      <c r="G367" s="210"/>
      <c r="H367" s="213">
        <v>4.04</v>
      </c>
      <c r="I367" s="214"/>
      <c r="J367" s="210"/>
      <c r="K367" s="210"/>
      <c r="L367" s="215"/>
      <c r="M367" s="216"/>
      <c r="N367" s="217"/>
      <c r="O367" s="217"/>
      <c r="P367" s="217"/>
      <c r="Q367" s="217"/>
      <c r="R367" s="217"/>
      <c r="S367" s="217"/>
      <c r="T367" s="218"/>
      <c r="AT367" s="219" t="s">
        <v>147</v>
      </c>
      <c r="AU367" s="219" t="s">
        <v>87</v>
      </c>
      <c r="AV367" s="11" t="s">
        <v>87</v>
      </c>
      <c r="AW367" s="11" t="s">
        <v>40</v>
      </c>
      <c r="AX367" s="11" t="s">
        <v>77</v>
      </c>
      <c r="AY367" s="219" t="s">
        <v>136</v>
      </c>
    </row>
    <row r="368" spans="2:65" s="11" customFormat="1">
      <c r="B368" s="209"/>
      <c r="C368" s="210"/>
      <c r="D368" s="206" t="s">
        <v>147</v>
      </c>
      <c r="E368" s="211" t="s">
        <v>34</v>
      </c>
      <c r="F368" s="212" t="s">
        <v>1392</v>
      </c>
      <c r="G368" s="210"/>
      <c r="H368" s="213">
        <v>5.6749999999999998</v>
      </c>
      <c r="I368" s="214"/>
      <c r="J368" s="210"/>
      <c r="K368" s="210"/>
      <c r="L368" s="215"/>
      <c r="M368" s="216"/>
      <c r="N368" s="217"/>
      <c r="O368" s="217"/>
      <c r="P368" s="217"/>
      <c r="Q368" s="217"/>
      <c r="R368" s="217"/>
      <c r="S368" s="217"/>
      <c r="T368" s="218"/>
      <c r="AT368" s="219" t="s">
        <v>147</v>
      </c>
      <c r="AU368" s="219" t="s">
        <v>87</v>
      </c>
      <c r="AV368" s="11" t="s">
        <v>87</v>
      </c>
      <c r="AW368" s="11" t="s">
        <v>40</v>
      </c>
      <c r="AX368" s="11" t="s">
        <v>77</v>
      </c>
      <c r="AY368" s="219" t="s">
        <v>136</v>
      </c>
    </row>
    <row r="369" spans="2:65" s="11" customFormat="1">
      <c r="B369" s="209"/>
      <c r="C369" s="210"/>
      <c r="D369" s="206" t="s">
        <v>147</v>
      </c>
      <c r="E369" s="211" t="s">
        <v>34</v>
      </c>
      <c r="F369" s="212" t="s">
        <v>1393</v>
      </c>
      <c r="G369" s="210"/>
      <c r="H369" s="213">
        <v>13.85</v>
      </c>
      <c r="I369" s="214"/>
      <c r="J369" s="210"/>
      <c r="K369" s="210"/>
      <c r="L369" s="215"/>
      <c r="M369" s="216"/>
      <c r="N369" s="217"/>
      <c r="O369" s="217"/>
      <c r="P369" s="217"/>
      <c r="Q369" s="217"/>
      <c r="R369" s="217"/>
      <c r="S369" s="217"/>
      <c r="T369" s="218"/>
      <c r="AT369" s="219" t="s">
        <v>147</v>
      </c>
      <c r="AU369" s="219" t="s">
        <v>87</v>
      </c>
      <c r="AV369" s="11" t="s">
        <v>87</v>
      </c>
      <c r="AW369" s="11" t="s">
        <v>40</v>
      </c>
      <c r="AX369" s="11" t="s">
        <v>77</v>
      </c>
      <c r="AY369" s="219" t="s">
        <v>136</v>
      </c>
    </row>
    <row r="370" spans="2:65" s="11" customFormat="1">
      <c r="B370" s="209"/>
      <c r="C370" s="210"/>
      <c r="D370" s="206" t="s">
        <v>147</v>
      </c>
      <c r="E370" s="211" t="s">
        <v>34</v>
      </c>
      <c r="F370" s="212" t="s">
        <v>1394</v>
      </c>
      <c r="G370" s="210"/>
      <c r="H370" s="213">
        <v>7.56</v>
      </c>
      <c r="I370" s="214"/>
      <c r="J370" s="210"/>
      <c r="K370" s="210"/>
      <c r="L370" s="215"/>
      <c r="M370" s="216"/>
      <c r="N370" s="217"/>
      <c r="O370" s="217"/>
      <c r="P370" s="217"/>
      <c r="Q370" s="217"/>
      <c r="R370" s="217"/>
      <c r="S370" s="217"/>
      <c r="T370" s="218"/>
      <c r="AT370" s="219" t="s">
        <v>147</v>
      </c>
      <c r="AU370" s="219" t="s">
        <v>87</v>
      </c>
      <c r="AV370" s="11" t="s">
        <v>87</v>
      </c>
      <c r="AW370" s="11" t="s">
        <v>40</v>
      </c>
      <c r="AX370" s="11" t="s">
        <v>77</v>
      </c>
      <c r="AY370" s="219" t="s">
        <v>136</v>
      </c>
    </row>
    <row r="371" spans="2:65" s="11" customFormat="1">
      <c r="B371" s="209"/>
      <c r="C371" s="210"/>
      <c r="D371" s="206" t="s">
        <v>147</v>
      </c>
      <c r="E371" s="211" t="s">
        <v>34</v>
      </c>
      <c r="F371" s="212" t="s">
        <v>1395</v>
      </c>
      <c r="G371" s="210"/>
      <c r="H371" s="213">
        <v>6.81</v>
      </c>
      <c r="I371" s="214"/>
      <c r="J371" s="210"/>
      <c r="K371" s="210"/>
      <c r="L371" s="215"/>
      <c r="M371" s="216"/>
      <c r="N371" s="217"/>
      <c r="O371" s="217"/>
      <c r="P371" s="217"/>
      <c r="Q371" s="217"/>
      <c r="R371" s="217"/>
      <c r="S371" s="217"/>
      <c r="T371" s="218"/>
      <c r="AT371" s="219" t="s">
        <v>147</v>
      </c>
      <c r="AU371" s="219" t="s">
        <v>87</v>
      </c>
      <c r="AV371" s="11" t="s">
        <v>87</v>
      </c>
      <c r="AW371" s="11" t="s">
        <v>40</v>
      </c>
      <c r="AX371" s="11" t="s">
        <v>77</v>
      </c>
      <c r="AY371" s="219" t="s">
        <v>136</v>
      </c>
    </row>
    <row r="372" spans="2:65" s="11" customFormat="1">
      <c r="B372" s="209"/>
      <c r="C372" s="210"/>
      <c r="D372" s="206" t="s">
        <v>147</v>
      </c>
      <c r="E372" s="211" t="s">
        <v>34</v>
      </c>
      <c r="F372" s="212" t="s">
        <v>1396</v>
      </c>
      <c r="G372" s="210"/>
      <c r="H372" s="213">
        <v>6.06</v>
      </c>
      <c r="I372" s="214"/>
      <c r="J372" s="210"/>
      <c r="K372" s="210"/>
      <c r="L372" s="215"/>
      <c r="M372" s="216"/>
      <c r="N372" s="217"/>
      <c r="O372" s="217"/>
      <c r="P372" s="217"/>
      <c r="Q372" s="217"/>
      <c r="R372" s="217"/>
      <c r="S372" s="217"/>
      <c r="T372" s="218"/>
      <c r="AT372" s="219" t="s">
        <v>147</v>
      </c>
      <c r="AU372" s="219" t="s">
        <v>87</v>
      </c>
      <c r="AV372" s="11" t="s">
        <v>87</v>
      </c>
      <c r="AW372" s="11" t="s">
        <v>40</v>
      </c>
      <c r="AX372" s="11" t="s">
        <v>77</v>
      </c>
      <c r="AY372" s="219" t="s">
        <v>136</v>
      </c>
    </row>
    <row r="373" spans="2:65" s="11" customFormat="1">
      <c r="B373" s="209"/>
      <c r="C373" s="210"/>
      <c r="D373" s="206" t="s">
        <v>147</v>
      </c>
      <c r="E373" s="211" t="s">
        <v>34</v>
      </c>
      <c r="F373" s="212" t="s">
        <v>1397</v>
      </c>
      <c r="G373" s="210"/>
      <c r="H373" s="213">
        <v>3.54</v>
      </c>
      <c r="I373" s="214"/>
      <c r="J373" s="210"/>
      <c r="K373" s="210"/>
      <c r="L373" s="215"/>
      <c r="M373" s="216"/>
      <c r="N373" s="217"/>
      <c r="O373" s="217"/>
      <c r="P373" s="217"/>
      <c r="Q373" s="217"/>
      <c r="R373" s="217"/>
      <c r="S373" s="217"/>
      <c r="T373" s="218"/>
      <c r="AT373" s="219" t="s">
        <v>147</v>
      </c>
      <c r="AU373" s="219" t="s">
        <v>87</v>
      </c>
      <c r="AV373" s="11" t="s">
        <v>87</v>
      </c>
      <c r="AW373" s="11" t="s">
        <v>40</v>
      </c>
      <c r="AX373" s="11" t="s">
        <v>77</v>
      </c>
      <c r="AY373" s="219" t="s">
        <v>136</v>
      </c>
    </row>
    <row r="374" spans="2:65" s="12" customFormat="1">
      <c r="B374" s="220"/>
      <c r="C374" s="221"/>
      <c r="D374" s="206" t="s">
        <v>147</v>
      </c>
      <c r="E374" s="222" t="s">
        <v>34</v>
      </c>
      <c r="F374" s="223" t="s">
        <v>149</v>
      </c>
      <c r="G374" s="221"/>
      <c r="H374" s="224">
        <v>100.054</v>
      </c>
      <c r="I374" s="225"/>
      <c r="J374" s="221"/>
      <c r="K374" s="221"/>
      <c r="L374" s="226"/>
      <c r="M374" s="227"/>
      <c r="N374" s="228"/>
      <c r="O374" s="228"/>
      <c r="P374" s="228"/>
      <c r="Q374" s="228"/>
      <c r="R374" s="228"/>
      <c r="S374" s="228"/>
      <c r="T374" s="229"/>
      <c r="AT374" s="230" t="s">
        <v>147</v>
      </c>
      <c r="AU374" s="230" t="s">
        <v>87</v>
      </c>
      <c r="AV374" s="12" t="s">
        <v>143</v>
      </c>
      <c r="AW374" s="12" t="s">
        <v>40</v>
      </c>
      <c r="AX374" s="12" t="s">
        <v>85</v>
      </c>
      <c r="AY374" s="230" t="s">
        <v>136</v>
      </c>
    </row>
    <row r="375" spans="2:65" s="1" customFormat="1" ht="38.25" customHeight="1">
      <c r="B375" s="42"/>
      <c r="C375" s="194" t="s">
        <v>328</v>
      </c>
      <c r="D375" s="194" t="s">
        <v>138</v>
      </c>
      <c r="E375" s="195" t="s">
        <v>1070</v>
      </c>
      <c r="F375" s="196" t="s">
        <v>1071</v>
      </c>
      <c r="G375" s="197" t="s">
        <v>351</v>
      </c>
      <c r="H375" s="198">
        <v>7.4999999999999997E-2</v>
      </c>
      <c r="I375" s="199">
        <v>821.44</v>
      </c>
      <c r="J375" s="200">
        <f>ROUND(I375*H375,2)</f>
        <v>61.61</v>
      </c>
      <c r="K375" s="196" t="s">
        <v>142</v>
      </c>
      <c r="L375" s="62"/>
      <c r="M375" s="201" t="s">
        <v>34</v>
      </c>
      <c r="N375" s="202" t="s">
        <v>48</v>
      </c>
      <c r="O375" s="43"/>
      <c r="P375" s="203">
        <f>O375*H375</f>
        <v>0</v>
      </c>
      <c r="Q375" s="203">
        <v>0</v>
      </c>
      <c r="R375" s="203">
        <f>Q375*H375</f>
        <v>0</v>
      </c>
      <c r="S375" s="203">
        <v>0</v>
      </c>
      <c r="T375" s="204">
        <f>S375*H375</f>
        <v>0</v>
      </c>
      <c r="AR375" s="24" t="s">
        <v>226</v>
      </c>
      <c r="AT375" s="24" t="s">
        <v>138</v>
      </c>
      <c r="AU375" s="24" t="s">
        <v>87</v>
      </c>
      <c r="AY375" s="24" t="s">
        <v>136</v>
      </c>
      <c r="BE375" s="205">
        <f>IF(N375="základní",J375,0)</f>
        <v>61.61</v>
      </c>
      <c r="BF375" s="205">
        <f>IF(N375="snížená",J375,0)</f>
        <v>0</v>
      </c>
      <c r="BG375" s="205">
        <f>IF(N375="zákl. přenesená",J375,0)</f>
        <v>0</v>
      </c>
      <c r="BH375" s="205">
        <f>IF(N375="sníž. přenesená",J375,0)</f>
        <v>0</v>
      </c>
      <c r="BI375" s="205">
        <f>IF(N375="nulová",J375,0)</f>
        <v>0</v>
      </c>
      <c r="BJ375" s="24" t="s">
        <v>85</v>
      </c>
      <c r="BK375" s="205">
        <f>ROUND(I375*H375,2)</f>
        <v>61.61</v>
      </c>
      <c r="BL375" s="24" t="s">
        <v>226</v>
      </c>
      <c r="BM375" s="24" t="s">
        <v>1398</v>
      </c>
    </row>
    <row r="376" spans="2:65" s="1" customFormat="1" ht="121.5">
      <c r="B376" s="42"/>
      <c r="C376" s="64"/>
      <c r="D376" s="206" t="s">
        <v>145</v>
      </c>
      <c r="E376" s="64"/>
      <c r="F376" s="207" t="s">
        <v>1073</v>
      </c>
      <c r="G376" s="64"/>
      <c r="H376" s="64"/>
      <c r="I376" s="165"/>
      <c r="J376" s="64"/>
      <c r="K376" s="64"/>
      <c r="L376" s="62"/>
      <c r="M376" s="208"/>
      <c r="N376" s="43"/>
      <c r="O376" s="43"/>
      <c r="P376" s="43"/>
      <c r="Q376" s="43"/>
      <c r="R376" s="43"/>
      <c r="S376" s="43"/>
      <c r="T376" s="79"/>
      <c r="AT376" s="24" t="s">
        <v>145</v>
      </c>
      <c r="AU376" s="24" t="s">
        <v>87</v>
      </c>
    </row>
    <row r="377" spans="2:65" s="1" customFormat="1" ht="38.25" customHeight="1">
      <c r="B377" s="42"/>
      <c r="C377" s="194" t="s">
        <v>336</v>
      </c>
      <c r="D377" s="194" t="s">
        <v>138</v>
      </c>
      <c r="E377" s="195" t="s">
        <v>1075</v>
      </c>
      <c r="F377" s="196" t="s">
        <v>1076</v>
      </c>
      <c r="G377" s="197" t="s">
        <v>351</v>
      </c>
      <c r="H377" s="198">
        <v>7.4999999999999997E-2</v>
      </c>
      <c r="I377" s="199">
        <v>408.18</v>
      </c>
      <c r="J377" s="200">
        <f>ROUND(I377*H377,2)</f>
        <v>30.61</v>
      </c>
      <c r="K377" s="196" t="s">
        <v>142</v>
      </c>
      <c r="L377" s="62"/>
      <c r="M377" s="201" t="s">
        <v>34</v>
      </c>
      <c r="N377" s="202" t="s">
        <v>48</v>
      </c>
      <c r="O377" s="43"/>
      <c r="P377" s="203">
        <f>O377*H377</f>
        <v>0</v>
      </c>
      <c r="Q377" s="203">
        <v>0</v>
      </c>
      <c r="R377" s="203">
        <f>Q377*H377</f>
        <v>0</v>
      </c>
      <c r="S377" s="203">
        <v>0</v>
      </c>
      <c r="T377" s="204">
        <f>S377*H377</f>
        <v>0</v>
      </c>
      <c r="AR377" s="24" t="s">
        <v>226</v>
      </c>
      <c r="AT377" s="24" t="s">
        <v>138</v>
      </c>
      <c r="AU377" s="24" t="s">
        <v>87</v>
      </c>
      <c r="AY377" s="24" t="s">
        <v>136</v>
      </c>
      <c r="BE377" s="205">
        <f>IF(N377="základní",J377,0)</f>
        <v>30.61</v>
      </c>
      <c r="BF377" s="205">
        <f>IF(N377="snížená",J377,0)</f>
        <v>0</v>
      </c>
      <c r="BG377" s="205">
        <f>IF(N377="zákl. přenesená",J377,0)</f>
        <v>0</v>
      </c>
      <c r="BH377" s="205">
        <f>IF(N377="sníž. přenesená",J377,0)</f>
        <v>0</v>
      </c>
      <c r="BI377" s="205">
        <f>IF(N377="nulová",J377,0)</f>
        <v>0</v>
      </c>
      <c r="BJ377" s="24" t="s">
        <v>85</v>
      </c>
      <c r="BK377" s="205">
        <f>ROUND(I377*H377,2)</f>
        <v>30.61</v>
      </c>
      <c r="BL377" s="24" t="s">
        <v>226</v>
      </c>
      <c r="BM377" s="24" t="s">
        <v>1399</v>
      </c>
    </row>
    <row r="378" spans="2:65" s="1" customFormat="1" ht="121.5">
      <c r="B378" s="42"/>
      <c r="C378" s="64"/>
      <c r="D378" s="206" t="s">
        <v>145</v>
      </c>
      <c r="E378" s="64"/>
      <c r="F378" s="207" t="s">
        <v>1073</v>
      </c>
      <c r="G378" s="64"/>
      <c r="H378" s="64"/>
      <c r="I378" s="165"/>
      <c r="J378" s="64"/>
      <c r="K378" s="64"/>
      <c r="L378" s="62"/>
      <c r="M378" s="251"/>
      <c r="N378" s="252"/>
      <c r="O378" s="252"/>
      <c r="P378" s="252"/>
      <c r="Q378" s="252"/>
      <c r="R378" s="252"/>
      <c r="S378" s="252"/>
      <c r="T378" s="253"/>
      <c r="AT378" s="24" t="s">
        <v>145</v>
      </c>
      <c r="AU378" s="24" t="s">
        <v>87</v>
      </c>
    </row>
    <row r="379" spans="2:65" s="1" customFormat="1" ht="6.95" customHeight="1">
      <c r="B379" s="57"/>
      <c r="C379" s="58"/>
      <c r="D379" s="58"/>
      <c r="E379" s="58"/>
      <c r="F379" s="58"/>
      <c r="G379" s="58"/>
      <c r="H379" s="58"/>
      <c r="I379" s="141"/>
      <c r="J379" s="58"/>
      <c r="K379" s="58"/>
      <c r="L379" s="62"/>
    </row>
  </sheetData>
  <sheetProtection algorithmName="SHA-512" hashValue="zF6TBlvfbS8Msw1tVRpa6wnwIwsQce1RnSlu4arYVp4m/W7yxaWXxC9XDCkSGLapHyZXTm2WoG6TAxQwPZR8gg==" saltValue="hd1a+URmYu3m6f1dMH7EFhqVcDRUHrL56lCZrRodnZc10SzIfxLouN1fFKOeW6F3abQbUqURy7m6THshxEtlQA==" spinCount="100000" sheet="1" objects="1" scenarios="1" formatColumns="0" formatRows="0" autoFilter="0"/>
  <autoFilter ref="C84:K378" xr:uid="{00000000-0009-0000-0000-000003000000}"/>
  <mergeCells count="10">
    <mergeCell ref="J51:J52"/>
    <mergeCell ref="E75:H75"/>
    <mergeCell ref="E77:H77"/>
    <mergeCell ref="G1:H1"/>
    <mergeCell ref="L2:V2"/>
    <mergeCell ref="E7:H7"/>
    <mergeCell ref="E9:H9"/>
    <mergeCell ref="E24:H24"/>
    <mergeCell ref="E45:H45"/>
    <mergeCell ref="E47:H47"/>
  </mergeCells>
  <hyperlinks>
    <hyperlink ref="F1:G1" location="C2" display="1) Krycí list soupisu" xr:uid="{00000000-0004-0000-0300-000000000000}"/>
    <hyperlink ref="G1:H1" location="C54" display="2) Rekapitulace" xr:uid="{00000000-0004-0000-0300-000001000000}"/>
    <hyperlink ref="J1" location="C84"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117"/>
  <sheetViews>
    <sheetView showGridLines="0" workbookViewId="0">
      <pane ySplit="1" topLeftCell="A70" activePane="bottomLeft" state="frozen"/>
      <selection pane="bottomLeft" activeCell="V112" sqref="V112"/>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1"/>
      <c r="B1" s="113"/>
      <c r="C1" s="113"/>
      <c r="D1" s="114" t="s">
        <v>1</v>
      </c>
      <c r="E1" s="113"/>
      <c r="F1" s="115" t="s">
        <v>98</v>
      </c>
      <c r="G1" s="389" t="s">
        <v>99</v>
      </c>
      <c r="H1" s="389"/>
      <c r="I1" s="116"/>
      <c r="J1" s="115" t="s">
        <v>100</v>
      </c>
      <c r="K1" s="114" t="s">
        <v>101</v>
      </c>
      <c r="L1" s="115" t="s">
        <v>102</v>
      </c>
      <c r="M1" s="115"/>
      <c r="N1" s="115"/>
      <c r="O1" s="115"/>
      <c r="P1" s="115"/>
      <c r="Q1" s="115"/>
      <c r="R1" s="115"/>
      <c r="S1" s="115"/>
      <c r="T1" s="115"/>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49"/>
      <c r="M2" s="349"/>
      <c r="N2" s="349"/>
      <c r="O2" s="349"/>
      <c r="P2" s="349"/>
      <c r="Q2" s="349"/>
      <c r="R2" s="349"/>
      <c r="S2" s="349"/>
      <c r="T2" s="349"/>
      <c r="U2" s="349"/>
      <c r="V2" s="349"/>
      <c r="AT2" s="24" t="s">
        <v>97</v>
      </c>
    </row>
    <row r="3" spans="1:70" ht="6.95" customHeight="1">
      <c r="B3" s="25"/>
      <c r="C3" s="26"/>
      <c r="D3" s="26"/>
      <c r="E3" s="26"/>
      <c r="F3" s="26"/>
      <c r="G3" s="26"/>
      <c r="H3" s="26"/>
      <c r="I3" s="117"/>
      <c r="J3" s="26"/>
      <c r="K3" s="27"/>
      <c r="AT3" s="24" t="s">
        <v>87</v>
      </c>
    </row>
    <row r="4" spans="1:70" ht="36.950000000000003" customHeight="1">
      <c r="B4" s="28"/>
      <c r="C4" s="29"/>
      <c r="D4" s="30" t="s">
        <v>103</v>
      </c>
      <c r="E4" s="29"/>
      <c r="F4" s="29"/>
      <c r="G4" s="29"/>
      <c r="H4" s="29"/>
      <c r="I4" s="118"/>
      <c r="J4" s="29"/>
      <c r="K4" s="31"/>
      <c r="M4" s="32" t="s">
        <v>12</v>
      </c>
      <c r="AT4" s="24" t="s">
        <v>6</v>
      </c>
    </row>
    <row r="5" spans="1:70" ht="6.95" customHeight="1">
      <c r="B5" s="28"/>
      <c r="C5" s="29"/>
      <c r="D5" s="29"/>
      <c r="E5" s="29"/>
      <c r="F5" s="29"/>
      <c r="G5" s="29"/>
      <c r="H5" s="29"/>
      <c r="I5" s="118"/>
      <c r="J5" s="29"/>
      <c r="K5" s="31"/>
    </row>
    <row r="6" spans="1:70" ht="15">
      <c r="B6" s="28"/>
      <c r="C6" s="29"/>
      <c r="D6" s="37" t="s">
        <v>18</v>
      </c>
      <c r="E6" s="29"/>
      <c r="F6" s="29"/>
      <c r="G6" s="29"/>
      <c r="H6" s="29"/>
      <c r="I6" s="118"/>
      <c r="J6" s="29"/>
      <c r="K6" s="31"/>
    </row>
    <row r="7" spans="1:70" ht="16.5" customHeight="1">
      <c r="B7" s="28"/>
      <c r="C7" s="29"/>
      <c r="D7" s="29"/>
      <c r="E7" s="390" t="str">
        <f>'Rekapitulace stavby'!K6</f>
        <v>Víceúčelové hřiště Újezd u Domažlic</v>
      </c>
      <c r="F7" s="391"/>
      <c r="G7" s="391"/>
      <c r="H7" s="391"/>
      <c r="I7" s="118"/>
      <c r="J7" s="29"/>
      <c r="K7" s="31"/>
    </row>
    <row r="8" spans="1:70" s="1" customFormat="1" ht="15">
      <c r="B8" s="42"/>
      <c r="C8" s="43"/>
      <c r="D8" s="37" t="s">
        <v>104</v>
      </c>
      <c r="E8" s="43"/>
      <c r="F8" s="43"/>
      <c r="G8" s="43"/>
      <c r="H8" s="43"/>
      <c r="I8" s="119"/>
      <c r="J8" s="43"/>
      <c r="K8" s="46"/>
    </row>
    <row r="9" spans="1:70" s="1" customFormat="1" ht="36.950000000000003" customHeight="1">
      <c r="B9" s="42"/>
      <c r="C9" s="43"/>
      <c r="D9" s="43"/>
      <c r="E9" s="392" t="s">
        <v>1400</v>
      </c>
      <c r="F9" s="393"/>
      <c r="G9" s="393"/>
      <c r="H9" s="393"/>
      <c r="I9" s="119"/>
      <c r="J9" s="43"/>
      <c r="K9" s="46"/>
    </row>
    <row r="10" spans="1:70" s="1" customFormat="1">
      <c r="B10" s="42"/>
      <c r="C10" s="43"/>
      <c r="D10" s="43"/>
      <c r="E10" s="43"/>
      <c r="F10" s="43"/>
      <c r="G10" s="43"/>
      <c r="H10" s="43"/>
      <c r="I10" s="119"/>
      <c r="J10" s="43"/>
      <c r="K10" s="46"/>
    </row>
    <row r="11" spans="1:70" s="1" customFormat="1" ht="14.45" customHeight="1">
      <c r="B11" s="42"/>
      <c r="C11" s="43"/>
      <c r="D11" s="37" t="s">
        <v>20</v>
      </c>
      <c r="E11" s="43"/>
      <c r="F11" s="35" t="s">
        <v>91</v>
      </c>
      <c r="G11" s="43"/>
      <c r="H11" s="43"/>
      <c r="I11" s="120" t="s">
        <v>22</v>
      </c>
      <c r="J11" s="35" t="s">
        <v>23</v>
      </c>
      <c r="K11" s="46"/>
    </row>
    <row r="12" spans="1:70" s="1" customFormat="1" ht="14.45" customHeight="1">
      <c r="B12" s="42"/>
      <c r="C12" s="43"/>
      <c r="D12" s="37" t="s">
        <v>24</v>
      </c>
      <c r="E12" s="43"/>
      <c r="F12" s="35" t="s">
        <v>25</v>
      </c>
      <c r="G12" s="43"/>
      <c r="H12" s="43"/>
      <c r="I12" s="120" t="s">
        <v>26</v>
      </c>
      <c r="J12" s="121" t="str">
        <f>'Rekapitulace stavby'!AN8</f>
        <v>24. 8. 2018</v>
      </c>
      <c r="K12" s="46"/>
    </row>
    <row r="13" spans="1:70" s="1" customFormat="1" ht="21.75" customHeight="1">
      <c r="B13" s="42"/>
      <c r="C13" s="43"/>
      <c r="D13" s="34" t="s">
        <v>28</v>
      </c>
      <c r="E13" s="43"/>
      <c r="F13" s="39" t="s">
        <v>29</v>
      </c>
      <c r="G13" s="43"/>
      <c r="H13" s="43"/>
      <c r="I13" s="122" t="s">
        <v>30</v>
      </c>
      <c r="J13" s="39" t="s">
        <v>31</v>
      </c>
      <c r="K13" s="46"/>
    </row>
    <row r="14" spans="1:70" s="1" customFormat="1" ht="14.45" customHeight="1">
      <c r="B14" s="42"/>
      <c r="C14" s="43"/>
      <c r="D14" s="37" t="s">
        <v>32</v>
      </c>
      <c r="E14" s="43"/>
      <c r="F14" s="43"/>
      <c r="G14" s="43"/>
      <c r="H14" s="43"/>
      <c r="I14" s="120" t="s">
        <v>33</v>
      </c>
      <c r="J14" s="35" t="s">
        <v>34</v>
      </c>
      <c r="K14" s="46"/>
    </row>
    <row r="15" spans="1:70" s="1" customFormat="1" ht="18" customHeight="1">
      <c r="B15" s="42"/>
      <c r="C15" s="43"/>
      <c r="D15" s="43"/>
      <c r="E15" s="35" t="s">
        <v>1401</v>
      </c>
      <c r="F15" s="43"/>
      <c r="G15" s="43"/>
      <c r="H15" s="43"/>
      <c r="I15" s="120" t="s">
        <v>36</v>
      </c>
      <c r="J15" s="35" t="s">
        <v>34</v>
      </c>
      <c r="K15" s="46"/>
    </row>
    <row r="16" spans="1:70" s="1" customFormat="1" ht="6.95" customHeight="1">
      <c r="B16" s="42"/>
      <c r="C16" s="43"/>
      <c r="D16" s="43"/>
      <c r="E16" s="43"/>
      <c r="F16" s="43"/>
      <c r="G16" s="43"/>
      <c r="H16" s="43"/>
      <c r="I16" s="119"/>
      <c r="J16" s="43"/>
      <c r="K16" s="46"/>
    </row>
    <row r="17" spans="2:11" s="1" customFormat="1" ht="14.45" customHeight="1">
      <c r="B17" s="42"/>
      <c r="C17" s="43"/>
      <c r="D17" s="37" t="s">
        <v>37</v>
      </c>
      <c r="E17" s="43"/>
      <c r="F17" s="43"/>
      <c r="G17" s="43"/>
      <c r="H17" s="43"/>
      <c r="I17" s="120" t="s">
        <v>33</v>
      </c>
      <c r="J17" s="35" t="str">
        <f>IF('Rekapitulace stavby'!AN13="Vyplň údaj","",IF('Rekapitulace stavby'!AN13="","",'Rekapitulace stavby'!AN13))</f>
        <v>27967638</v>
      </c>
      <c r="K17" s="46"/>
    </row>
    <row r="18" spans="2:11" s="1" customFormat="1" ht="18" customHeight="1">
      <c r="B18" s="42"/>
      <c r="C18" s="43"/>
      <c r="D18" s="43"/>
      <c r="E18" s="35" t="str">
        <f>IF('Rekapitulace stavby'!E14="Vyplň údaj","",IF('Rekapitulace stavby'!E14="","",'Rekapitulace stavby'!E14))</f>
        <v>VYSSPA Sports Technology s.r.o.</v>
      </c>
      <c r="F18" s="43"/>
      <c r="G18" s="43"/>
      <c r="H18" s="43"/>
      <c r="I18" s="120" t="s">
        <v>36</v>
      </c>
      <c r="J18" s="35" t="str">
        <f>IF('Rekapitulace stavby'!AN14="Vyplň údaj","",IF('Rekapitulace stavby'!AN14="","",'Rekapitulace stavby'!AN14))</f>
        <v>CZ27967638</v>
      </c>
      <c r="K18" s="46"/>
    </row>
    <row r="19" spans="2:11" s="1" customFormat="1" ht="6.95" customHeight="1">
      <c r="B19" s="42"/>
      <c r="C19" s="43"/>
      <c r="D19" s="43"/>
      <c r="E19" s="43"/>
      <c r="F19" s="43"/>
      <c r="G19" s="43"/>
      <c r="H19" s="43"/>
      <c r="I19" s="119"/>
      <c r="J19" s="43"/>
      <c r="K19" s="46"/>
    </row>
    <row r="20" spans="2:11" s="1" customFormat="1" ht="14.45" customHeight="1">
      <c r="B20" s="42"/>
      <c r="C20" s="43"/>
      <c r="D20" s="37" t="s">
        <v>38</v>
      </c>
      <c r="E20" s="43"/>
      <c r="F20" s="43"/>
      <c r="G20" s="43"/>
      <c r="H20" s="43"/>
      <c r="I20" s="120" t="s">
        <v>33</v>
      </c>
      <c r="J20" s="35" t="s">
        <v>34</v>
      </c>
      <c r="K20" s="46"/>
    </row>
    <row r="21" spans="2:11" s="1" customFormat="1" ht="18" customHeight="1">
      <c r="B21" s="42"/>
      <c r="C21" s="43"/>
      <c r="D21" s="43"/>
      <c r="E21" s="35" t="s">
        <v>379</v>
      </c>
      <c r="F21" s="43"/>
      <c r="G21" s="43"/>
      <c r="H21" s="43"/>
      <c r="I21" s="120" t="s">
        <v>36</v>
      </c>
      <c r="J21" s="35" t="s">
        <v>34</v>
      </c>
      <c r="K21" s="46"/>
    </row>
    <row r="22" spans="2:11" s="1" customFormat="1" ht="6.95" customHeight="1">
      <c r="B22" s="42"/>
      <c r="C22" s="43"/>
      <c r="D22" s="43"/>
      <c r="E22" s="43"/>
      <c r="F22" s="43"/>
      <c r="G22" s="43"/>
      <c r="H22" s="43"/>
      <c r="I22" s="119"/>
      <c r="J22" s="43"/>
      <c r="K22" s="46"/>
    </row>
    <row r="23" spans="2:11" s="1" customFormat="1" ht="14.45" customHeight="1">
      <c r="B23" s="42"/>
      <c r="C23" s="43"/>
      <c r="D23" s="37" t="s">
        <v>41</v>
      </c>
      <c r="E23" s="43"/>
      <c r="F23" s="43"/>
      <c r="G23" s="43"/>
      <c r="H23" s="43"/>
      <c r="I23" s="119"/>
      <c r="J23" s="43"/>
      <c r="K23" s="46"/>
    </row>
    <row r="24" spans="2:11" s="6" customFormat="1" ht="71.25" customHeight="1">
      <c r="B24" s="123"/>
      <c r="C24" s="124"/>
      <c r="D24" s="124"/>
      <c r="E24" s="381" t="s">
        <v>42</v>
      </c>
      <c r="F24" s="381"/>
      <c r="G24" s="381"/>
      <c r="H24" s="381"/>
      <c r="I24" s="125"/>
      <c r="J24" s="124"/>
      <c r="K24" s="126"/>
    </row>
    <row r="25" spans="2:11" s="1" customFormat="1" ht="6.95" customHeight="1">
      <c r="B25" s="42"/>
      <c r="C25" s="43"/>
      <c r="D25" s="43"/>
      <c r="E25" s="43"/>
      <c r="F25" s="43"/>
      <c r="G25" s="43"/>
      <c r="H25" s="43"/>
      <c r="I25" s="119"/>
      <c r="J25" s="43"/>
      <c r="K25" s="46"/>
    </row>
    <row r="26" spans="2:11" s="1" customFormat="1" ht="6.95" customHeight="1">
      <c r="B26" s="42"/>
      <c r="C26" s="43"/>
      <c r="D26" s="86"/>
      <c r="E26" s="86"/>
      <c r="F26" s="86"/>
      <c r="G26" s="86"/>
      <c r="H26" s="86"/>
      <c r="I26" s="127"/>
      <c r="J26" s="86"/>
      <c r="K26" s="128"/>
    </row>
    <row r="27" spans="2:11" s="1" customFormat="1" ht="25.35" customHeight="1">
      <c r="B27" s="42"/>
      <c r="C27" s="43"/>
      <c r="D27" s="129" t="s">
        <v>43</v>
      </c>
      <c r="E27" s="43"/>
      <c r="F27" s="43"/>
      <c r="G27" s="43"/>
      <c r="H27" s="43"/>
      <c r="I27" s="119"/>
      <c r="J27" s="130">
        <f>ROUND(J83,2)</f>
        <v>296000</v>
      </c>
      <c r="K27" s="46"/>
    </row>
    <row r="28" spans="2:11" s="1" customFormat="1" ht="6.95" customHeight="1">
      <c r="B28" s="42"/>
      <c r="C28" s="43"/>
      <c r="D28" s="86"/>
      <c r="E28" s="86"/>
      <c r="F28" s="86"/>
      <c r="G28" s="86"/>
      <c r="H28" s="86"/>
      <c r="I28" s="127"/>
      <c r="J28" s="86"/>
      <c r="K28" s="128"/>
    </row>
    <row r="29" spans="2:11" s="1" customFormat="1" ht="14.45" customHeight="1">
      <c r="B29" s="42"/>
      <c r="C29" s="43"/>
      <c r="D29" s="43"/>
      <c r="E29" s="43"/>
      <c r="F29" s="47" t="s">
        <v>45</v>
      </c>
      <c r="G29" s="43"/>
      <c r="H29" s="43"/>
      <c r="I29" s="131" t="s">
        <v>44</v>
      </c>
      <c r="J29" s="47" t="s">
        <v>46</v>
      </c>
      <c r="K29" s="46"/>
    </row>
    <row r="30" spans="2:11" s="1" customFormat="1" ht="14.45" customHeight="1">
      <c r="B30" s="42"/>
      <c r="C30" s="43"/>
      <c r="D30" s="50" t="s">
        <v>47</v>
      </c>
      <c r="E30" s="50" t="s">
        <v>48</v>
      </c>
      <c r="F30" s="132">
        <f>ROUND(SUM(BE83:BE116), 2)</f>
        <v>296000</v>
      </c>
      <c r="G30" s="43"/>
      <c r="H30" s="43"/>
      <c r="I30" s="133">
        <v>0.21</v>
      </c>
      <c r="J30" s="132">
        <f>ROUND(ROUND((SUM(BE83:BE116)), 2)*I30, 2)</f>
        <v>62160</v>
      </c>
      <c r="K30" s="46"/>
    </row>
    <row r="31" spans="2:11" s="1" customFormat="1" ht="14.45" customHeight="1">
      <c r="B31" s="42"/>
      <c r="C31" s="43"/>
      <c r="D31" s="43"/>
      <c r="E31" s="50" t="s">
        <v>49</v>
      </c>
      <c r="F31" s="132">
        <f>ROUND(SUM(BF83:BF116), 2)</f>
        <v>0</v>
      </c>
      <c r="G31" s="43"/>
      <c r="H31" s="43"/>
      <c r="I31" s="133">
        <v>0.15</v>
      </c>
      <c r="J31" s="132">
        <f>ROUND(ROUND((SUM(BF83:BF116)), 2)*I31, 2)</f>
        <v>0</v>
      </c>
      <c r="K31" s="46"/>
    </row>
    <row r="32" spans="2:11" s="1" customFormat="1" ht="14.45" hidden="1" customHeight="1">
      <c r="B32" s="42"/>
      <c r="C32" s="43"/>
      <c r="D32" s="43"/>
      <c r="E32" s="50" t="s">
        <v>50</v>
      </c>
      <c r="F32" s="132">
        <f>ROUND(SUM(BG83:BG116), 2)</f>
        <v>0</v>
      </c>
      <c r="G32" s="43"/>
      <c r="H32" s="43"/>
      <c r="I32" s="133">
        <v>0.21</v>
      </c>
      <c r="J32" s="132">
        <v>0</v>
      </c>
      <c r="K32" s="46"/>
    </row>
    <row r="33" spans="2:11" s="1" customFormat="1" ht="14.45" hidden="1" customHeight="1">
      <c r="B33" s="42"/>
      <c r="C33" s="43"/>
      <c r="D33" s="43"/>
      <c r="E33" s="50" t="s">
        <v>51</v>
      </c>
      <c r="F33" s="132">
        <f>ROUND(SUM(BH83:BH116), 2)</f>
        <v>0</v>
      </c>
      <c r="G33" s="43"/>
      <c r="H33" s="43"/>
      <c r="I33" s="133">
        <v>0.15</v>
      </c>
      <c r="J33" s="132">
        <v>0</v>
      </c>
      <c r="K33" s="46"/>
    </row>
    <row r="34" spans="2:11" s="1" customFormat="1" ht="14.45" hidden="1" customHeight="1">
      <c r="B34" s="42"/>
      <c r="C34" s="43"/>
      <c r="D34" s="43"/>
      <c r="E34" s="50" t="s">
        <v>52</v>
      </c>
      <c r="F34" s="132">
        <f>ROUND(SUM(BI83:BI116), 2)</f>
        <v>0</v>
      </c>
      <c r="G34" s="43"/>
      <c r="H34" s="43"/>
      <c r="I34" s="133">
        <v>0</v>
      </c>
      <c r="J34" s="132">
        <v>0</v>
      </c>
      <c r="K34" s="46"/>
    </row>
    <row r="35" spans="2:11" s="1" customFormat="1" ht="6.95" customHeight="1">
      <c r="B35" s="42"/>
      <c r="C35" s="43"/>
      <c r="D35" s="43"/>
      <c r="E35" s="43"/>
      <c r="F35" s="43"/>
      <c r="G35" s="43"/>
      <c r="H35" s="43"/>
      <c r="I35" s="119"/>
      <c r="J35" s="43"/>
      <c r="K35" s="46"/>
    </row>
    <row r="36" spans="2:11" s="1" customFormat="1" ht="25.35" customHeight="1">
      <c r="B36" s="42"/>
      <c r="C36" s="134"/>
      <c r="D36" s="135" t="s">
        <v>53</v>
      </c>
      <c r="E36" s="80"/>
      <c r="F36" s="80"/>
      <c r="G36" s="136" t="s">
        <v>54</v>
      </c>
      <c r="H36" s="137" t="s">
        <v>55</v>
      </c>
      <c r="I36" s="138"/>
      <c r="J36" s="139">
        <f>SUM(J27:J34)</f>
        <v>358160</v>
      </c>
      <c r="K36" s="140"/>
    </row>
    <row r="37" spans="2:11" s="1" customFormat="1" ht="14.45" customHeight="1">
      <c r="B37" s="57"/>
      <c r="C37" s="58"/>
      <c r="D37" s="58"/>
      <c r="E37" s="58"/>
      <c r="F37" s="58"/>
      <c r="G37" s="58"/>
      <c r="H37" s="58"/>
      <c r="I37" s="141"/>
      <c r="J37" s="58"/>
      <c r="K37" s="59"/>
    </row>
    <row r="41" spans="2:11" s="1" customFormat="1" ht="6.95" customHeight="1">
      <c r="B41" s="142"/>
      <c r="C41" s="143"/>
      <c r="D41" s="143"/>
      <c r="E41" s="143"/>
      <c r="F41" s="143"/>
      <c r="G41" s="143"/>
      <c r="H41" s="143"/>
      <c r="I41" s="144"/>
      <c r="J41" s="143"/>
      <c r="K41" s="145"/>
    </row>
    <row r="42" spans="2:11" s="1" customFormat="1" ht="36.950000000000003" customHeight="1">
      <c r="B42" s="42"/>
      <c r="C42" s="30" t="s">
        <v>109</v>
      </c>
      <c r="D42" s="43"/>
      <c r="E42" s="43"/>
      <c r="F42" s="43"/>
      <c r="G42" s="43"/>
      <c r="H42" s="43"/>
      <c r="I42" s="119"/>
      <c r="J42" s="43"/>
      <c r="K42" s="46"/>
    </row>
    <row r="43" spans="2:11" s="1" customFormat="1" ht="6.95" customHeight="1">
      <c r="B43" s="42"/>
      <c r="C43" s="43"/>
      <c r="D43" s="43"/>
      <c r="E43" s="43"/>
      <c r="F43" s="43"/>
      <c r="G43" s="43"/>
      <c r="H43" s="43"/>
      <c r="I43" s="119"/>
      <c r="J43" s="43"/>
      <c r="K43" s="46"/>
    </row>
    <row r="44" spans="2:11" s="1" customFormat="1" ht="14.45" customHeight="1">
      <c r="B44" s="42"/>
      <c r="C44" s="37" t="s">
        <v>18</v>
      </c>
      <c r="D44" s="43"/>
      <c r="E44" s="43"/>
      <c r="F44" s="43"/>
      <c r="G44" s="43"/>
      <c r="H44" s="43"/>
      <c r="I44" s="119"/>
      <c r="J44" s="43"/>
      <c r="K44" s="46"/>
    </row>
    <row r="45" spans="2:11" s="1" customFormat="1" ht="16.5" customHeight="1">
      <c r="B45" s="42"/>
      <c r="C45" s="43"/>
      <c r="D45" s="43"/>
      <c r="E45" s="390" t="str">
        <f>E7</f>
        <v>Víceúčelové hřiště Újezd u Domažlic</v>
      </c>
      <c r="F45" s="391"/>
      <c r="G45" s="391"/>
      <c r="H45" s="391"/>
      <c r="I45" s="119"/>
      <c r="J45" s="43"/>
      <c r="K45" s="46"/>
    </row>
    <row r="46" spans="2:11" s="1" customFormat="1" ht="14.45" customHeight="1">
      <c r="B46" s="42"/>
      <c r="C46" s="37" t="s">
        <v>104</v>
      </c>
      <c r="D46" s="43"/>
      <c r="E46" s="43"/>
      <c r="F46" s="43"/>
      <c r="G46" s="43"/>
      <c r="H46" s="43"/>
      <c r="I46" s="119"/>
      <c r="J46" s="43"/>
      <c r="K46" s="46"/>
    </row>
    <row r="47" spans="2:11" s="1" customFormat="1" ht="17.25" customHeight="1">
      <c r="B47" s="42"/>
      <c r="C47" s="43"/>
      <c r="D47" s="43"/>
      <c r="E47" s="392" t="str">
        <f>E9</f>
        <v>04 - Vedlejší a ostatní náklady</v>
      </c>
      <c r="F47" s="393"/>
      <c r="G47" s="393"/>
      <c r="H47" s="393"/>
      <c r="I47" s="119"/>
      <c r="J47" s="43"/>
      <c r="K47" s="46"/>
    </row>
    <row r="48" spans="2:11" s="1" customFormat="1" ht="6.95" customHeight="1">
      <c r="B48" s="42"/>
      <c r="C48" s="43"/>
      <c r="D48" s="43"/>
      <c r="E48" s="43"/>
      <c r="F48" s="43"/>
      <c r="G48" s="43"/>
      <c r="H48" s="43"/>
      <c r="I48" s="119"/>
      <c r="J48" s="43"/>
      <c r="K48" s="46"/>
    </row>
    <row r="49" spans="2:47" s="1" customFormat="1" ht="18" customHeight="1">
      <c r="B49" s="42"/>
      <c r="C49" s="37" t="s">
        <v>24</v>
      </c>
      <c r="D49" s="43"/>
      <c r="E49" s="43"/>
      <c r="F49" s="35" t="str">
        <f>F12</f>
        <v>Újezd u Domažlic</v>
      </c>
      <c r="G49" s="43"/>
      <c r="H49" s="43"/>
      <c r="I49" s="120" t="s">
        <v>26</v>
      </c>
      <c r="J49" s="121" t="str">
        <f>IF(J12="","",J12)</f>
        <v>24. 8. 2018</v>
      </c>
      <c r="K49" s="46"/>
    </row>
    <row r="50" spans="2:47" s="1" customFormat="1" ht="6.95" customHeight="1">
      <c r="B50" s="42"/>
      <c r="C50" s="43"/>
      <c r="D50" s="43"/>
      <c r="E50" s="43"/>
      <c r="F50" s="43"/>
      <c r="G50" s="43"/>
      <c r="H50" s="43"/>
      <c r="I50" s="119"/>
      <c r="J50" s="43"/>
      <c r="K50" s="46"/>
    </row>
    <row r="51" spans="2:47" s="1" customFormat="1" ht="15">
      <c r="B51" s="42"/>
      <c r="C51" s="37" t="s">
        <v>32</v>
      </c>
      <c r="D51" s="43"/>
      <c r="E51" s="43"/>
      <c r="F51" s="35" t="str">
        <f>E15</f>
        <v>Obec Újez u Domažlic</v>
      </c>
      <c r="G51" s="43"/>
      <c r="H51" s="43"/>
      <c r="I51" s="120" t="s">
        <v>38</v>
      </c>
      <c r="J51" s="381" t="str">
        <f>E21</f>
        <v>Ing. Jiří Šedivec, M. Štědronská</v>
      </c>
      <c r="K51" s="46"/>
    </row>
    <row r="52" spans="2:47" s="1" customFormat="1" ht="14.45" customHeight="1">
      <c r="B52" s="42"/>
      <c r="C52" s="37" t="s">
        <v>37</v>
      </c>
      <c r="D52" s="43"/>
      <c r="E52" s="43"/>
      <c r="F52" s="35" t="str">
        <f>IF(E18="","",E18)</f>
        <v>VYSSPA Sports Technology s.r.o.</v>
      </c>
      <c r="G52" s="43"/>
      <c r="H52" s="43"/>
      <c r="I52" s="119"/>
      <c r="J52" s="385"/>
      <c r="K52" s="46"/>
    </row>
    <row r="53" spans="2:47" s="1" customFormat="1" ht="10.35" customHeight="1">
      <c r="B53" s="42"/>
      <c r="C53" s="43"/>
      <c r="D53" s="43"/>
      <c r="E53" s="43"/>
      <c r="F53" s="43"/>
      <c r="G53" s="43"/>
      <c r="H53" s="43"/>
      <c r="I53" s="119"/>
      <c r="J53" s="43"/>
      <c r="K53" s="46"/>
    </row>
    <row r="54" spans="2:47" s="1" customFormat="1" ht="29.25" customHeight="1">
      <c r="B54" s="42"/>
      <c r="C54" s="146" t="s">
        <v>110</v>
      </c>
      <c r="D54" s="134"/>
      <c r="E54" s="134"/>
      <c r="F54" s="134"/>
      <c r="G54" s="134"/>
      <c r="H54" s="134"/>
      <c r="I54" s="147"/>
      <c r="J54" s="148" t="s">
        <v>111</v>
      </c>
      <c r="K54" s="149"/>
    </row>
    <row r="55" spans="2:47" s="1" customFormat="1" ht="10.35" customHeight="1">
      <c r="B55" s="42"/>
      <c r="C55" s="43"/>
      <c r="D55" s="43"/>
      <c r="E55" s="43"/>
      <c r="F55" s="43"/>
      <c r="G55" s="43"/>
      <c r="H55" s="43"/>
      <c r="I55" s="119"/>
      <c r="J55" s="43"/>
      <c r="K55" s="46"/>
    </row>
    <row r="56" spans="2:47" s="1" customFormat="1" ht="29.25" customHeight="1">
      <c r="B56" s="42"/>
      <c r="C56" s="150" t="s">
        <v>112</v>
      </c>
      <c r="D56" s="43"/>
      <c r="E56" s="43"/>
      <c r="F56" s="43"/>
      <c r="G56" s="43"/>
      <c r="H56" s="43"/>
      <c r="I56" s="119"/>
      <c r="J56" s="130">
        <f>J83</f>
        <v>296000</v>
      </c>
      <c r="K56" s="46"/>
      <c r="AU56" s="24" t="s">
        <v>113</v>
      </c>
    </row>
    <row r="57" spans="2:47" s="7" customFormat="1" ht="24.95" customHeight="1">
      <c r="B57" s="151"/>
      <c r="C57" s="152"/>
      <c r="D57" s="153" t="s">
        <v>1402</v>
      </c>
      <c r="E57" s="154"/>
      <c r="F57" s="154"/>
      <c r="G57" s="154"/>
      <c r="H57" s="154"/>
      <c r="I57" s="155"/>
      <c r="J57" s="156">
        <f>J84</f>
        <v>124000</v>
      </c>
      <c r="K57" s="157"/>
    </row>
    <row r="58" spans="2:47" s="8" customFormat="1" ht="19.899999999999999" customHeight="1">
      <c r="B58" s="158"/>
      <c r="C58" s="159"/>
      <c r="D58" s="160" t="s">
        <v>1403</v>
      </c>
      <c r="E58" s="161"/>
      <c r="F58" s="161"/>
      <c r="G58" s="161"/>
      <c r="H58" s="161"/>
      <c r="I58" s="162"/>
      <c r="J58" s="163">
        <f>J85</f>
        <v>124000</v>
      </c>
      <c r="K58" s="164"/>
    </row>
    <row r="59" spans="2:47" s="8" customFormat="1" ht="14.85" customHeight="1">
      <c r="B59" s="158"/>
      <c r="C59" s="159"/>
      <c r="D59" s="160" t="s">
        <v>1404</v>
      </c>
      <c r="E59" s="161"/>
      <c r="F59" s="161"/>
      <c r="G59" s="161"/>
      <c r="H59" s="161"/>
      <c r="I59" s="162"/>
      <c r="J59" s="163">
        <f>J91</f>
        <v>61000</v>
      </c>
      <c r="K59" s="164"/>
    </row>
    <row r="60" spans="2:47" s="7" customFormat="1" ht="24.95" customHeight="1">
      <c r="B60" s="151"/>
      <c r="C60" s="152"/>
      <c r="D60" s="153" t="s">
        <v>1405</v>
      </c>
      <c r="E60" s="154"/>
      <c r="F60" s="154"/>
      <c r="G60" s="154"/>
      <c r="H60" s="154"/>
      <c r="I60" s="155"/>
      <c r="J60" s="156">
        <f>J98</f>
        <v>42000</v>
      </c>
      <c r="K60" s="157"/>
    </row>
    <row r="61" spans="2:47" s="7" customFormat="1" ht="24.95" customHeight="1">
      <c r="B61" s="151"/>
      <c r="C61" s="152"/>
      <c r="D61" s="153" t="s">
        <v>1406</v>
      </c>
      <c r="E61" s="154"/>
      <c r="F61" s="154"/>
      <c r="G61" s="154"/>
      <c r="H61" s="154"/>
      <c r="I61" s="155"/>
      <c r="J61" s="156">
        <f>J104</f>
        <v>130000</v>
      </c>
      <c r="K61" s="157"/>
    </row>
    <row r="62" spans="2:47" s="8" customFormat="1" ht="19.899999999999999" customHeight="1">
      <c r="B62" s="158"/>
      <c r="C62" s="159"/>
      <c r="D62" s="160" t="s">
        <v>1407</v>
      </c>
      <c r="E62" s="161"/>
      <c r="F62" s="161"/>
      <c r="G62" s="161"/>
      <c r="H62" s="161"/>
      <c r="I62" s="162"/>
      <c r="J62" s="163">
        <f>J113</f>
        <v>65000</v>
      </c>
      <c r="K62" s="164"/>
    </row>
    <row r="63" spans="2:47" s="8" customFormat="1" ht="14.85" customHeight="1">
      <c r="B63" s="158"/>
      <c r="C63" s="159"/>
      <c r="D63" s="160" t="s">
        <v>1408</v>
      </c>
      <c r="E63" s="161"/>
      <c r="F63" s="161"/>
      <c r="G63" s="161"/>
      <c r="H63" s="161"/>
      <c r="I63" s="162"/>
      <c r="J63" s="163">
        <f>J115</f>
        <v>35000</v>
      </c>
      <c r="K63" s="164"/>
    </row>
    <row r="64" spans="2:47" s="1" customFormat="1" ht="21.75" customHeight="1">
      <c r="B64" s="42"/>
      <c r="C64" s="43"/>
      <c r="D64" s="43"/>
      <c r="E64" s="43"/>
      <c r="F64" s="43"/>
      <c r="G64" s="43"/>
      <c r="H64" s="43"/>
      <c r="I64" s="119"/>
      <c r="J64" s="43"/>
      <c r="K64" s="46"/>
    </row>
    <row r="65" spans="2:12" s="1" customFormat="1" ht="6.95" customHeight="1">
      <c r="B65" s="57"/>
      <c r="C65" s="58"/>
      <c r="D65" s="58"/>
      <c r="E65" s="58"/>
      <c r="F65" s="58"/>
      <c r="G65" s="58"/>
      <c r="H65" s="58"/>
      <c r="I65" s="141"/>
      <c r="J65" s="58"/>
      <c r="K65" s="59"/>
    </row>
    <row r="69" spans="2:12" s="1" customFormat="1" ht="6.95" customHeight="1">
      <c r="B69" s="60"/>
      <c r="C69" s="61"/>
      <c r="D69" s="61"/>
      <c r="E69" s="61"/>
      <c r="F69" s="61"/>
      <c r="G69" s="61"/>
      <c r="H69" s="61"/>
      <c r="I69" s="144"/>
      <c r="J69" s="61"/>
      <c r="K69" s="61"/>
      <c r="L69" s="62"/>
    </row>
    <row r="70" spans="2:12" s="1" customFormat="1" ht="36.950000000000003" customHeight="1">
      <c r="B70" s="42"/>
      <c r="C70" s="63" t="s">
        <v>120</v>
      </c>
      <c r="D70" s="64"/>
      <c r="E70" s="64"/>
      <c r="F70" s="64"/>
      <c r="G70" s="64"/>
      <c r="H70" s="64"/>
      <c r="I70" s="165"/>
      <c r="J70" s="64"/>
      <c r="K70" s="64"/>
      <c r="L70" s="62"/>
    </row>
    <row r="71" spans="2:12" s="1" customFormat="1" ht="6.95" customHeight="1">
      <c r="B71" s="42"/>
      <c r="C71" s="64"/>
      <c r="D71" s="64"/>
      <c r="E71" s="64"/>
      <c r="F71" s="64"/>
      <c r="G71" s="64"/>
      <c r="H71" s="64"/>
      <c r="I71" s="165"/>
      <c r="J71" s="64"/>
      <c r="K71" s="64"/>
      <c r="L71" s="62"/>
    </row>
    <row r="72" spans="2:12" s="1" customFormat="1" ht="14.45" customHeight="1">
      <c r="B72" s="42"/>
      <c r="C72" s="66" t="s">
        <v>18</v>
      </c>
      <c r="D72" s="64"/>
      <c r="E72" s="64"/>
      <c r="F72" s="64"/>
      <c r="G72" s="64"/>
      <c r="H72" s="64"/>
      <c r="I72" s="165"/>
      <c r="J72" s="64"/>
      <c r="K72" s="64"/>
      <c r="L72" s="62"/>
    </row>
    <row r="73" spans="2:12" s="1" customFormat="1" ht="16.5" customHeight="1">
      <c r="B73" s="42"/>
      <c r="C73" s="64"/>
      <c r="D73" s="64"/>
      <c r="E73" s="386" t="str">
        <f>E7</f>
        <v>Víceúčelové hřiště Újezd u Domažlic</v>
      </c>
      <c r="F73" s="387"/>
      <c r="G73" s="387"/>
      <c r="H73" s="387"/>
      <c r="I73" s="165"/>
      <c r="J73" s="64"/>
      <c r="K73" s="64"/>
      <c r="L73" s="62"/>
    </row>
    <row r="74" spans="2:12" s="1" customFormat="1" ht="14.45" customHeight="1">
      <c r="B74" s="42"/>
      <c r="C74" s="66" t="s">
        <v>104</v>
      </c>
      <c r="D74" s="64"/>
      <c r="E74" s="64"/>
      <c r="F74" s="64"/>
      <c r="G74" s="64"/>
      <c r="H74" s="64"/>
      <c r="I74" s="165"/>
      <c r="J74" s="64"/>
      <c r="K74" s="64"/>
      <c r="L74" s="62"/>
    </row>
    <row r="75" spans="2:12" s="1" customFormat="1" ht="17.25" customHeight="1">
      <c r="B75" s="42"/>
      <c r="C75" s="64"/>
      <c r="D75" s="64"/>
      <c r="E75" s="353" t="str">
        <f>E9</f>
        <v>04 - Vedlejší a ostatní náklady</v>
      </c>
      <c r="F75" s="388"/>
      <c r="G75" s="388"/>
      <c r="H75" s="388"/>
      <c r="I75" s="165"/>
      <c r="J75" s="64"/>
      <c r="K75" s="64"/>
      <c r="L75" s="62"/>
    </row>
    <row r="76" spans="2:12" s="1" customFormat="1" ht="6.95" customHeight="1">
      <c r="B76" s="42"/>
      <c r="C76" s="64"/>
      <c r="D76" s="64"/>
      <c r="E76" s="64"/>
      <c r="F76" s="64"/>
      <c r="G76" s="64"/>
      <c r="H76" s="64"/>
      <c r="I76" s="165"/>
      <c r="J76" s="64"/>
      <c r="K76" s="64"/>
      <c r="L76" s="62"/>
    </row>
    <row r="77" spans="2:12" s="1" customFormat="1" ht="18" customHeight="1">
      <c r="B77" s="42"/>
      <c r="C77" s="66" t="s">
        <v>24</v>
      </c>
      <c r="D77" s="64"/>
      <c r="E77" s="64"/>
      <c r="F77" s="166" t="str">
        <f>F12</f>
        <v>Újezd u Domažlic</v>
      </c>
      <c r="G77" s="64"/>
      <c r="H77" s="64"/>
      <c r="I77" s="167" t="s">
        <v>26</v>
      </c>
      <c r="J77" s="74" t="str">
        <f>IF(J12="","",J12)</f>
        <v>24. 8. 2018</v>
      </c>
      <c r="K77" s="64"/>
      <c r="L77" s="62"/>
    </row>
    <row r="78" spans="2:12" s="1" customFormat="1" ht="6.95" customHeight="1">
      <c r="B78" s="42"/>
      <c r="C78" s="64"/>
      <c r="D78" s="64"/>
      <c r="E78" s="64"/>
      <c r="F78" s="64"/>
      <c r="G78" s="64"/>
      <c r="H78" s="64"/>
      <c r="I78" s="165"/>
      <c r="J78" s="64"/>
      <c r="K78" s="64"/>
      <c r="L78" s="62"/>
    </row>
    <row r="79" spans="2:12" s="1" customFormat="1" ht="15">
      <c r="B79" s="42"/>
      <c r="C79" s="66" t="s">
        <v>32</v>
      </c>
      <c r="D79" s="64"/>
      <c r="E79" s="64"/>
      <c r="F79" s="166" t="str">
        <f>E15</f>
        <v>Obec Újez u Domažlic</v>
      </c>
      <c r="G79" s="64"/>
      <c r="H79" s="64"/>
      <c r="I79" s="167" t="s">
        <v>38</v>
      </c>
      <c r="J79" s="166" t="str">
        <f>E21</f>
        <v>Ing. Jiří Šedivec, M. Štědronská</v>
      </c>
      <c r="K79" s="64"/>
      <c r="L79" s="62"/>
    </row>
    <row r="80" spans="2:12" s="1" customFormat="1" ht="14.45" customHeight="1">
      <c r="B80" s="42"/>
      <c r="C80" s="66" t="s">
        <v>37</v>
      </c>
      <c r="D80" s="64"/>
      <c r="E80" s="64"/>
      <c r="F80" s="166" t="str">
        <f>IF(E18="","",E18)</f>
        <v>VYSSPA Sports Technology s.r.o.</v>
      </c>
      <c r="G80" s="64"/>
      <c r="H80" s="64"/>
      <c r="I80" s="165"/>
      <c r="J80" s="64"/>
      <c r="K80" s="64"/>
      <c r="L80" s="62"/>
    </row>
    <row r="81" spans="2:65" s="1" customFormat="1" ht="10.35" customHeight="1">
      <c r="B81" s="42"/>
      <c r="C81" s="64"/>
      <c r="D81" s="64"/>
      <c r="E81" s="64"/>
      <c r="F81" s="64"/>
      <c r="G81" s="64"/>
      <c r="H81" s="64"/>
      <c r="I81" s="165"/>
      <c r="J81" s="64"/>
      <c r="K81" s="64"/>
      <c r="L81" s="62"/>
    </row>
    <row r="82" spans="2:65" s="9" customFormat="1" ht="29.25" customHeight="1">
      <c r="B82" s="168"/>
      <c r="C82" s="169" t="s">
        <v>121</v>
      </c>
      <c r="D82" s="170" t="s">
        <v>62</v>
      </c>
      <c r="E82" s="170" t="s">
        <v>58</v>
      </c>
      <c r="F82" s="170" t="s">
        <v>122</v>
      </c>
      <c r="G82" s="170" t="s">
        <v>123</v>
      </c>
      <c r="H82" s="170" t="s">
        <v>124</v>
      </c>
      <c r="I82" s="171" t="s">
        <v>125</v>
      </c>
      <c r="J82" s="170" t="s">
        <v>111</v>
      </c>
      <c r="K82" s="172" t="s">
        <v>126</v>
      </c>
      <c r="L82" s="173"/>
      <c r="M82" s="82" t="s">
        <v>127</v>
      </c>
      <c r="N82" s="83" t="s">
        <v>47</v>
      </c>
      <c r="O82" s="83" t="s">
        <v>128</v>
      </c>
      <c r="P82" s="83" t="s">
        <v>129</v>
      </c>
      <c r="Q82" s="83" t="s">
        <v>130</v>
      </c>
      <c r="R82" s="83" t="s">
        <v>131</v>
      </c>
      <c r="S82" s="83" t="s">
        <v>132</v>
      </c>
      <c r="T82" s="84" t="s">
        <v>133</v>
      </c>
    </row>
    <row r="83" spans="2:65" s="1" customFormat="1" ht="29.25" customHeight="1">
      <c r="B83" s="42"/>
      <c r="C83" s="88" t="s">
        <v>112</v>
      </c>
      <c r="D83" s="64"/>
      <c r="E83" s="64"/>
      <c r="F83" s="64"/>
      <c r="G83" s="64"/>
      <c r="H83" s="64"/>
      <c r="I83" s="165"/>
      <c r="J83" s="174">
        <f>BK83</f>
        <v>296000</v>
      </c>
      <c r="K83" s="64"/>
      <c r="L83" s="62"/>
      <c r="M83" s="85"/>
      <c r="N83" s="86"/>
      <c r="O83" s="86"/>
      <c r="P83" s="175">
        <f>P84+P98+P104</f>
        <v>0</v>
      </c>
      <c r="Q83" s="86"/>
      <c r="R83" s="175">
        <f>R84+R98+R104</f>
        <v>0</v>
      </c>
      <c r="S83" s="86"/>
      <c r="T83" s="176">
        <f>T84+T98+T104</f>
        <v>0</v>
      </c>
      <c r="AT83" s="24" t="s">
        <v>76</v>
      </c>
      <c r="AU83" s="24" t="s">
        <v>113</v>
      </c>
      <c r="BK83" s="177">
        <f>BK84+BK98+BK104</f>
        <v>296000</v>
      </c>
    </row>
    <row r="84" spans="2:65" s="10" customFormat="1" ht="37.35" customHeight="1">
      <c r="B84" s="178"/>
      <c r="C84" s="179"/>
      <c r="D84" s="180" t="s">
        <v>76</v>
      </c>
      <c r="E84" s="181" t="s">
        <v>1409</v>
      </c>
      <c r="F84" s="181" t="s">
        <v>1410</v>
      </c>
      <c r="G84" s="179"/>
      <c r="H84" s="179"/>
      <c r="I84" s="182"/>
      <c r="J84" s="183">
        <f>BK84</f>
        <v>124000</v>
      </c>
      <c r="K84" s="179"/>
      <c r="L84" s="184"/>
      <c r="M84" s="185"/>
      <c r="N84" s="186"/>
      <c r="O84" s="186"/>
      <c r="P84" s="187">
        <f>P85</f>
        <v>0</v>
      </c>
      <c r="Q84" s="186"/>
      <c r="R84" s="187">
        <f>R85</f>
        <v>0</v>
      </c>
      <c r="S84" s="186"/>
      <c r="T84" s="188">
        <f>T85</f>
        <v>0</v>
      </c>
      <c r="AR84" s="189" t="s">
        <v>167</v>
      </c>
      <c r="AT84" s="190" t="s">
        <v>76</v>
      </c>
      <c r="AU84" s="190" t="s">
        <v>77</v>
      </c>
      <c r="AY84" s="189" t="s">
        <v>136</v>
      </c>
      <c r="BK84" s="191">
        <f>BK85</f>
        <v>124000</v>
      </c>
    </row>
    <row r="85" spans="2:65" s="10" customFormat="1" ht="19.899999999999999" customHeight="1">
      <c r="B85" s="178"/>
      <c r="C85" s="179"/>
      <c r="D85" s="180" t="s">
        <v>76</v>
      </c>
      <c r="E85" s="192" t="s">
        <v>1411</v>
      </c>
      <c r="F85" s="192" t="s">
        <v>1412</v>
      </c>
      <c r="G85" s="179"/>
      <c r="H85" s="179"/>
      <c r="I85" s="182"/>
      <c r="J85" s="193">
        <f>BK85</f>
        <v>124000</v>
      </c>
      <c r="K85" s="179"/>
      <c r="L85" s="184"/>
      <c r="M85" s="185"/>
      <c r="N85" s="186"/>
      <c r="O85" s="186"/>
      <c r="P85" s="187">
        <f>P86+SUM(P87:P91)</f>
        <v>0</v>
      </c>
      <c r="Q85" s="186"/>
      <c r="R85" s="187">
        <f>R86+SUM(R87:R91)</f>
        <v>0</v>
      </c>
      <c r="S85" s="186"/>
      <c r="T85" s="188">
        <f>T86+SUM(T87:T91)</f>
        <v>0</v>
      </c>
      <c r="AR85" s="189" t="s">
        <v>167</v>
      </c>
      <c r="AT85" s="190" t="s">
        <v>76</v>
      </c>
      <c r="AU85" s="190" t="s">
        <v>85</v>
      </c>
      <c r="AY85" s="189" t="s">
        <v>136</v>
      </c>
      <c r="BK85" s="191">
        <f>BK86+SUM(BK87:BK91)</f>
        <v>124000</v>
      </c>
    </row>
    <row r="86" spans="2:65" s="1" customFormat="1" ht="16.5" customHeight="1">
      <c r="B86" s="42"/>
      <c r="C86" s="194" t="s">
        <v>85</v>
      </c>
      <c r="D86" s="194" t="s">
        <v>138</v>
      </c>
      <c r="E86" s="195" t="s">
        <v>1413</v>
      </c>
      <c r="F86" s="196" t="s">
        <v>1414</v>
      </c>
      <c r="G86" s="197" t="s">
        <v>1415</v>
      </c>
      <c r="H86" s="198">
        <v>1</v>
      </c>
      <c r="I86" s="199">
        <v>15000</v>
      </c>
      <c r="J86" s="200">
        <f>ROUND(I86*H86,2)</f>
        <v>15000</v>
      </c>
      <c r="K86" s="196" t="s">
        <v>286</v>
      </c>
      <c r="L86" s="62"/>
      <c r="M86" s="201" t="s">
        <v>34</v>
      </c>
      <c r="N86" s="202" t="s">
        <v>48</v>
      </c>
      <c r="O86" s="43"/>
      <c r="P86" s="203">
        <f>O86*H86</f>
        <v>0</v>
      </c>
      <c r="Q86" s="203">
        <v>0</v>
      </c>
      <c r="R86" s="203">
        <f>Q86*H86</f>
        <v>0</v>
      </c>
      <c r="S86" s="203">
        <v>0</v>
      </c>
      <c r="T86" s="204">
        <f>S86*H86</f>
        <v>0</v>
      </c>
      <c r="AR86" s="24" t="s">
        <v>1416</v>
      </c>
      <c r="AT86" s="24" t="s">
        <v>138</v>
      </c>
      <c r="AU86" s="24" t="s">
        <v>87</v>
      </c>
      <c r="AY86" s="24" t="s">
        <v>136</v>
      </c>
      <c r="BE86" s="205">
        <f>IF(N86="základní",J86,0)</f>
        <v>15000</v>
      </c>
      <c r="BF86" s="205">
        <f>IF(N86="snížená",J86,0)</f>
        <v>0</v>
      </c>
      <c r="BG86" s="205">
        <f>IF(N86="zákl. přenesená",J86,0)</f>
        <v>0</v>
      </c>
      <c r="BH86" s="205">
        <f>IF(N86="sníž. přenesená",J86,0)</f>
        <v>0</v>
      </c>
      <c r="BI86" s="205">
        <f>IF(N86="nulová",J86,0)</f>
        <v>0</v>
      </c>
      <c r="BJ86" s="24" t="s">
        <v>85</v>
      </c>
      <c r="BK86" s="205">
        <f>ROUND(I86*H86,2)</f>
        <v>15000</v>
      </c>
      <c r="BL86" s="24" t="s">
        <v>1416</v>
      </c>
      <c r="BM86" s="24" t="s">
        <v>1417</v>
      </c>
    </row>
    <row r="87" spans="2:65" s="1" customFormat="1" ht="25.5" customHeight="1">
      <c r="B87" s="42"/>
      <c r="C87" s="194" t="s">
        <v>87</v>
      </c>
      <c r="D87" s="194" t="s">
        <v>138</v>
      </c>
      <c r="E87" s="195" t="s">
        <v>1418</v>
      </c>
      <c r="F87" s="196" t="s">
        <v>1419</v>
      </c>
      <c r="G87" s="197" t="s">
        <v>1415</v>
      </c>
      <c r="H87" s="198">
        <v>1</v>
      </c>
      <c r="I87" s="199">
        <v>15000</v>
      </c>
      <c r="J87" s="200">
        <f>ROUND(I87*H87,2)</f>
        <v>15000</v>
      </c>
      <c r="K87" s="196" t="s">
        <v>286</v>
      </c>
      <c r="L87" s="62"/>
      <c r="M87" s="201" t="s">
        <v>34</v>
      </c>
      <c r="N87" s="202" t="s">
        <v>48</v>
      </c>
      <c r="O87" s="43"/>
      <c r="P87" s="203">
        <f>O87*H87</f>
        <v>0</v>
      </c>
      <c r="Q87" s="203">
        <v>0</v>
      </c>
      <c r="R87" s="203">
        <f>Q87*H87</f>
        <v>0</v>
      </c>
      <c r="S87" s="203">
        <v>0</v>
      </c>
      <c r="T87" s="204">
        <f>S87*H87</f>
        <v>0</v>
      </c>
      <c r="AR87" s="24" t="s">
        <v>1416</v>
      </c>
      <c r="AT87" s="24" t="s">
        <v>138</v>
      </c>
      <c r="AU87" s="24" t="s">
        <v>87</v>
      </c>
      <c r="AY87" s="24" t="s">
        <v>136</v>
      </c>
      <c r="BE87" s="205">
        <f>IF(N87="základní",J87,0)</f>
        <v>15000</v>
      </c>
      <c r="BF87" s="205">
        <f>IF(N87="snížená",J87,0)</f>
        <v>0</v>
      </c>
      <c r="BG87" s="205">
        <f>IF(N87="zákl. přenesená",J87,0)</f>
        <v>0</v>
      </c>
      <c r="BH87" s="205">
        <f>IF(N87="sníž. přenesená",J87,0)</f>
        <v>0</v>
      </c>
      <c r="BI87" s="205">
        <f>IF(N87="nulová",J87,0)</f>
        <v>0</v>
      </c>
      <c r="BJ87" s="24" t="s">
        <v>85</v>
      </c>
      <c r="BK87" s="205">
        <f>ROUND(I87*H87,2)</f>
        <v>15000</v>
      </c>
      <c r="BL87" s="24" t="s">
        <v>1416</v>
      </c>
      <c r="BM87" s="24" t="s">
        <v>1420</v>
      </c>
    </row>
    <row r="88" spans="2:65" s="1" customFormat="1" ht="16.5" customHeight="1">
      <c r="B88" s="42"/>
      <c r="C88" s="194" t="s">
        <v>154</v>
      </c>
      <c r="D88" s="194" t="s">
        <v>138</v>
      </c>
      <c r="E88" s="195" t="s">
        <v>1421</v>
      </c>
      <c r="F88" s="196" t="s">
        <v>1422</v>
      </c>
      <c r="G88" s="197" t="s">
        <v>1415</v>
      </c>
      <c r="H88" s="198">
        <v>1</v>
      </c>
      <c r="I88" s="199">
        <v>15000</v>
      </c>
      <c r="J88" s="200">
        <f>ROUND(I88*H88,2)</f>
        <v>15000</v>
      </c>
      <c r="K88" s="196" t="s">
        <v>286</v>
      </c>
      <c r="L88" s="62"/>
      <c r="M88" s="201" t="s">
        <v>34</v>
      </c>
      <c r="N88" s="202" t="s">
        <v>48</v>
      </c>
      <c r="O88" s="43"/>
      <c r="P88" s="203">
        <f>O88*H88</f>
        <v>0</v>
      </c>
      <c r="Q88" s="203">
        <v>0</v>
      </c>
      <c r="R88" s="203">
        <f>Q88*H88</f>
        <v>0</v>
      </c>
      <c r="S88" s="203">
        <v>0</v>
      </c>
      <c r="T88" s="204">
        <f>S88*H88</f>
        <v>0</v>
      </c>
      <c r="AR88" s="24" t="s">
        <v>1416</v>
      </c>
      <c r="AT88" s="24" t="s">
        <v>138</v>
      </c>
      <c r="AU88" s="24" t="s">
        <v>87</v>
      </c>
      <c r="AY88" s="24" t="s">
        <v>136</v>
      </c>
      <c r="BE88" s="205">
        <f>IF(N88="základní",J88,0)</f>
        <v>15000</v>
      </c>
      <c r="BF88" s="205">
        <f>IF(N88="snížená",J88,0)</f>
        <v>0</v>
      </c>
      <c r="BG88" s="205">
        <f>IF(N88="zákl. přenesená",J88,0)</f>
        <v>0</v>
      </c>
      <c r="BH88" s="205">
        <f>IF(N88="sníž. přenesená",J88,0)</f>
        <v>0</v>
      </c>
      <c r="BI88" s="205">
        <f>IF(N88="nulová",J88,0)</f>
        <v>0</v>
      </c>
      <c r="BJ88" s="24" t="s">
        <v>85</v>
      </c>
      <c r="BK88" s="205">
        <f>ROUND(I88*H88,2)</f>
        <v>15000</v>
      </c>
      <c r="BL88" s="24" t="s">
        <v>1416</v>
      </c>
      <c r="BM88" s="24" t="s">
        <v>1423</v>
      </c>
    </row>
    <row r="89" spans="2:65" s="1" customFormat="1" ht="25.5" customHeight="1">
      <c r="B89" s="42"/>
      <c r="C89" s="194" t="s">
        <v>143</v>
      </c>
      <c r="D89" s="194" t="s">
        <v>138</v>
      </c>
      <c r="E89" s="195" t="s">
        <v>1424</v>
      </c>
      <c r="F89" s="196" t="s">
        <v>1425</v>
      </c>
      <c r="G89" s="197" t="s">
        <v>1415</v>
      </c>
      <c r="H89" s="198">
        <v>1</v>
      </c>
      <c r="I89" s="199">
        <v>18000</v>
      </c>
      <c r="J89" s="200">
        <f>ROUND(I89*H89,2)</f>
        <v>18000</v>
      </c>
      <c r="K89" s="196" t="s">
        <v>1426</v>
      </c>
      <c r="L89" s="62"/>
      <c r="M89" s="201" t="s">
        <v>34</v>
      </c>
      <c r="N89" s="202" t="s">
        <v>48</v>
      </c>
      <c r="O89" s="43"/>
      <c r="P89" s="203">
        <f>O89*H89</f>
        <v>0</v>
      </c>
      <c r="Q89" s="203">
        <v>0</v>
      </c>
      <c r="R89" s="203">
        <f>Q89*H89</f>
        <v>0</v>
      </c>
      <c r="S89" s="203">
        <v>0</v>
      </c>
      <c r="T89" s="204">
        <f>S89*H89</f>
        <v>0</v>
      </c>
      <c r="AR89" s="24" t="s">
        <v>1416</v>
      </c>
      <c r="AT89" s="24" t="s">
        <v>138</v>
      </c>
      <c r="AU89" s="24" t="s">
        <v>87</v>
      </c>
      <c r="AY89" s="24" t="s">
        <v>136</v>
      </c>
      <c r="BE89" s="205">
        <f>IF(N89="základní",J89,0)</f>
        <v>18000</v>
      </c>
      <c r="BF89" s="205">
        <f>IF(N89="snížená",J89,0)</f>
        <v>0</v>
      </c>
      <c r="BG89" s="205">
        <f>IF(N89="zákl. přenesená",J89,0)</f>
        <v>0</v>
      </c>
      <c r="BH89" s="205">
        <f>IF(N89="sníž. přenesená",J89,0)</f>
        <v>0</v>
      </c>
      <c r="BI89" s="205">
        <f>IF(N89="nulová",J89,0)</f>
        <v>0</v>
      </c>
      <c r="BJ89" s="24" t="s">
        <v>85</v>
      </c>
      <c r="BK89" s="205">
        <f>ROUND(I89*H89,2)</f>
        <v>18000</v>
      </c>
      <c r="BL89" s="24" t="s">
        <v>1416</v>
      </c>
      <c r="BM89" s="24" t="s">
        <v>1427</v>
      </c>
    </row>
    <row r="90" spans="2:65" s="1" customFormat="1" ht="27">
      <c r="B90" s="42"/>
      <c r="C90" s="64"/>
      <c r="D90" s="206" t="s">
        <v>585</v>
      </c>
      <c r="E90" s="64"/>
      <c r="F90" s="207" t="s">
        <v>1428</v>
      </c>
      <c r="G90" s="64"/>
      <c r="H90" s="64"/>
      <c r="I90" s="165"/>
      <c r="J90" s="64"/>
      <c r="K90" s="64"/>
      <c r="L90" s="62"/>
      <c r="M90" s="208"/>
      <c r="N90" s="43"/>
      <c r="O90" s="43"/>
      <c r="P90" s="43"/>
      <c r="Q90" s="43"/>
      <c r="R90" s="43"/>
      <c r="S90" s="43"/>
      <c r="T90" s="79"/>
      <c r="AT90" s="24" t="s">
        <v>585</v>
      </c>
      <c r="AU90" s="24" t="s">
        <v>87</v>
      </c>
    </row>
    <row r="91" spans="2:65" s="10" customFormat="1" ht="22.35" customHeight="1">
      <c r="B91" s="178"/>
      <c r="C91" s="179"/>
      <c r="D91" s="180" t="s">
        <v>76</v>
      </c>
      <c r="E91" s="192" t="s">
        <v>1429</v>
      </c>
      <c r="F91" s="192" t="s">
        <v>1430</v>
      </c>
      <c r="G91" s="179"/>
      <c r="H91" s="179"/>
      <c r="I91" s="182"/>
      <c r="J91" s="193">
        <f>BK91</f>
        <v>61000</v>
      </c>
      <c r="K91" s="179"/>
      <c r="L91" s="184"/>
      <c r="M91" s="185"/>
      <c r="N91" s="186"/>
      <c r="O91" s="186"/>
      <c r="P91" s="187">
        <f>SUM(P92:P97)</f>
        <v>0</v>
      </c>
      <c r="Q91" s="186"/>
      <c r="R91" s="187">
        <f>SUM(R92:R97)</f>
        <v>0</v>
      </c>
      <c r="S91" s="186"/>
      <c r="T91" s="188">
        <f>SUM(T92:T97)</f>
        <v>0</v>
      </c>
      <c r="AR91" s="189" t="s">
        <v>167</v>
      </c>
      <c r="AT91" s="190" t="s">
        <v>76</v>
      </c>
      <c r="AU91" s="190" t="s">
        <v>87</v>
      </c>
      <c r="AY91" s="189" t="s">
        <v>136</v>
      </c>
      <c r="BK91" s="191">
        <f>SUM(BK92:BK97)</f>
        <v>61000</v>
      </c>
    </row>
    <row r="92" spans="2:65" s="1" customFormat="1" ht="16.5" customHeight="1">
      <c r="B92" s="42"/>
      <c r="C92" s="194" t="s">
        <v>167</v>
      </c>
      <c r="D92" s="194" t="s">
        <v>138</v>
      </c>
      <c r="E92" s="195" t="s">
        <v>1431</v>
      </c>
      <c r="F92" s="196" t="s">
        <v>1430</v>
      </c>
      <c r="G92" s="197" t="s">
        <v>1415</v>
      </c>
      <c r="H92" s="198">
        <v>1</v>
      </c>
      <c r="I92" s="199">
        <v>25000</v>
      </c>
      <c r="J92" s="200">
        <f>ROUND(I92*H92,2)</f>
        <v>25000</v>
      </c>
      <c r="K92" s="196" t="s">
        <v>34</v>
      </c>
      <c r="L92" s="62"/>
      <c r="M92" s="201" t="s">
        <v>34</v>
      </c>
      <c r="N92" s="202" t="s">
        <v>48</v>
      </c>
      <c r="O92" s="43"/>
      <c r="P92" s="203">
        <f>O92*H92</f>
        <v>0</v>
      </c>
      <c r="Q92" s="203">
        <v>0</v>
      </c>
      <c r="R92" s="203">
        <f>Q92*H92</f>
        <v>0</v>
      </c>
      <c r="S92" s="203">
        <v>0</v>
      </c>
      <c r="T92" s="204">
        <f>S92*H92</f>
        <v>0</v>
      </c>
      <c r="AR92" s="24" t="s">
        <v>143</v>
      </c>
      <c r="AT92" s="24" t="s">
        <v>138</v>
      </c>
      <c r="AU92" s="24" t="s">
        <v>154</v>
      </c>
      <c r="AY92" s="24" t="s">
        <v>136</v>
      </c>
      <c r="BE92" s="205">
        <f>IF(N92="základní",J92,0)</f>
        <v>25000</v>
      </c>
      <c r="BF92" s="205">
        <f>IF(N92="snížená",J92,0)</f>
        <v>0</v>
      </c>
      <c r="BG92" s="205">
        <f>IF(N92="zákl. přenesená",J92,0)</f>
        <v>0</v>
      </c>
      <c r="BH92" s="205">
        <f>IF(N92="sníž. přenesená",J92,0)</f>
        <v>0</v>
      </c>
      <c r="BI92" s="205">
        <f>IF(N92="nulová",J92,0)</f>
        <v>0</v>
      </c>
      <c r="BJ92" s="24" t="s">
        <v>85</v>
      </c>
      <c r="BK92" s="205">
        <f>ROUND(I92*H92,2)</f>
        <v>25000</v>
      </c>
      <c r="BL92" s="24" t="s">
        <v>143</v>
      </c>
      <c r="BM92" s="24" t="s">
        <v>1432</v>
      </c>
    </row>
    <row r="93" spans="2:65" s="1" customFormat="1" ht="135">
      <c r="B93" s="42"/>
      <c r="C93" s="64"/>
      <c r="D93" s="206" t="s">
        <v>585</v>
      </c>
      <c r="E93" s="64"/>
      <c r="F93" s="207" t="s">
        <v>1433</v>
      </c>
      <c r="G93" s="64"/>
      <c r="H93" s="64"/>
      <c r="I93" s="165"/>
      <c r="J93" s="64"/>
      <c r="K93" s="64"/>
      <c r="L93" s="62"/>
      <c r="M93" s="208"/>
      <c r="N93" s="43"/>
      <c r="O93" s="43"/>
      <c r="P93" s="43"/>
      <c r="Q93" s="43"/>
      <c r="R93" s="43"/>
      <c r="S93" s="43"/>
      <c r="T93" s="79"/>
      <c r="AT93" s="24" t="s">
        <v>585</v>
      </c>
      <c r="AU93" s="24" t="s">
        <v>154</v>
      </c>
    </row>
    <row r="94" spans="2:65" s="1" customFormat="1" ht="25.5" customHeight="1">
      <c r="B94" s="42"/>
      <c r="C94" s="194" t="s">
        <v>173</v>
      </c>
      <c r="D94" s="194" t="s">
        <v>138</v>
      </c>
      <c r="E94" s="195" t="s">
        <v>1434</v>
      </c>
      <c r="F94" s="196" t="s">
        <v>1435</v>
      </c>
      <c r="G94" s="197" t="s">
        <v>157</v>
      </c>
      <c r="H94" s="198">
        <v>1</v>
      </c>
      <c r="I94" s="199">
        <v>20000</v>
      </c>
      <c r="J94" s="200">
        <f>ROUND(I94*H94,2)</f>
        <v>20000</v>
      </c>
      <c r="K94" s="196" t="s">
        <v>34</v>
      </c>
      <c r="L94" s="62"/>
      <c r="M94" s="201" t="s">
        <v>34</v>
      </c>
      <c r="N94" s="202" t="s">
        <v>48</v>
      </c>
      <c r="O94" s="43"/>
      <c r="P94" s="203">
        <f>O94*H94</f>
        <v>0</v>
      </c>
      <c r="Q94" s="203">
        <v>0</v>
      </c>
      <c r="R94" s="203">
        <f>Q94*H94</f>
        <v>0</v>
      </c>
      <c r="S94" s="203">
        <v>0</v>
      </c>
      <c r="T94" s="204">
        <f>S94*H94</f>
        <v>0</v>
      </c>
      <c r="AR94" s="24" t="s">
        <v>143</v>
      </c>
      <c r="AT94" s="24" t="s">
        <v>138</v>
      </c>
      <c r="AU94" s="24" t="s">
        <v>154</v>
      </c>
      <c r="AY94" s="24" t="s">
        <v>136</v>
      </c>
      <c r="BE94" s="205">
        <f>IF(N94="základní",J94,0)</f>
        <v>20000</v>
      </c>
      <c r="BF94" s="205">
        <f>IF(N94="snížená",J94,0)</f>
        <v>0</v>
      </c>
      <c r="BG94" s="205">
        <f>IF(N94="zákl. přenesená",J94,0)</f>
        <v>0</v>
      </c>
      <c r="BH94" s="205">
        <f>IF(N94="sníž. přenesená",J94,0)</f>
        <v>0</v>
      </c>
      <c r="BI94" s="205">
        <f>IF(N94="nulová",J94,0)</f>
        <v>0</v>
      </c>
      <c r="BJ94" s="24" t="s">
        <v>85</v>
      </c>
      <c r="BK94" s="205">
        <f>ROUND(I94*H94,2)</f>
        <v>20000</v>
      </c>
      <c r="BL94" s="24" t="s">
        <v>143</v>
      </c>
      <c r="BM94" s="24" t="s">
        <v>1436</v>
      </c>
    </row>
    <row r="95" spans="2:65" s="1" customFormat="1" ht="51" customHeight="1">
      <c r="B95" s="42"/>
      <c r="C95" s="194" t="s">
        <v>178</v>
      </c>
      <c r="D95" s="194" t="s">
        <v>138</v>
      </c>
      <c r="E95" s="195" t="s">
        <v>1437</v>
      </c>
      <c r="F95" s="196" t="s">
        <v>1438</v>
      </c>
      <c r="G95" s="197" t="s">
        <v>157</v>
      </c>
      <c r="H95" s="198">
        <v>1</v>
      </c>
      <c r="I95" s="199">
        <v>8000</v>
      </c>
      <c r="J95" s="200">
        <f>ROUND(I95*H95,2)</f>
        <v>8000</v>
      </c>
      <c r="K95" s="196" t="s">
        <v>34</v>
      </c>
      <c r="L95" s="62"/>
      <c r="M95" s="201" t="s">
        <v>34</v>
      </c>
      <c r="N95" s="202" t="s">
        <v>48</v>
      </c>
      <c r="O95" s="43"/>
      <c r="P95" s="203">
        <f>O95*H95</f>
        <v>0</v>
      </c>
      <c r="Q95" s="203">
        <v>0</v>
      </c>
      <c r="R95" s="203">
        <f>Q95*H95</f>
        <v>0</v>
      </c>
      <c r="S95" s="203">
        <v>0</v>
      </c>
      <c r="T95" s="204">
        <f>S95*H95</f>
        <v>0</v>
      </c>
      <c r="AR95" s="24" t="s">
        <v>143</v>
      </c>
      <c r="AT95" s="24" t="s">
        <v>138</v>
      </c>
      <c r="AU95" s="24" t="s">
        <v>154</v>
      </c>
      <c r="AY95" s="24" t="s">
        <v>136</v>
      </c>
      <c r="BE95" s="205">
        <f>IF(N95="základní",J95,0)</f>
        <v>8000</v>
      </c>
      <c r="BF95" s="205">
        <f>IF(N95="snížená",J95,0)</f>
        <v>0</v>
      </c>
      <c r="BG95" s="205">
        <f>IF(N95="zákl. přenesená",J95,0)</f>
        <v>0</v>
      </c>
      <c r="BH95" s="205">
        <f>IF(N95="sníž. přenesená",J95,0)</f>
        <v>0</v>
      </c>
      <c r="BI95" s="205">
        <f>IF(N95="nulová",J95,0)</f>
        <v>0</v>
      </c>
      <c r="BJ95" s="24" t="s">
        <v>85</v>
      </c>
      <c r="BK95" s="205">
        <f>ROUND(I95*H95,2)</f>
        <v>8000</v>
      </c>
      <c r="BL95" s="24" t="s">
        <v>143</v>
      </c>
      <c r="BM95" s="24" t="s">
        <v>1439</v>
      </c>
    </row>
    <row r="96" spans="2:65" s="1" customFormat="1" ht="27">
      <c r="B96" s="42"/>
      <c r="C96" s="64"/>
      <c r="D96" s="206" t="s">
        <v>585</v>
      </c>
      <c r="E96" s="64"/>
      <c r="F96" s="207" t="s">
        <v>1440</v>
      </c>
      <c r="G96" s="64"/>
      <c r="H96" s="64"/>
      <c r="I96" s="165"/>
      <c r="J96" s="64"/>
      <c r="K96" s="64"/>
      <c r="L96" s="62"/>
      <c r="M96" s="208"/>
      <c r="N96" s="43"/>
      <c r="O96" s="43"/>
      <c r="P96" s="43"/>
      <c r="Q96" s="43"/>
      <c r="R96" s="43"/>
      <c r="S96" s="43"/>
      <c r="T96" s="79"/>
      <c r="AT96" s="24" t="s">
        <v>585</v>
      </c>
      <c r="AU96" s="24" t="s">
        <v>154</v>
      </c>
    </row>
    <row r="97" spans="2:65" s="1" customFormat="1" ht="16.5" customHeight="1">
      <c r="B97" s="42"/>
      <c r="C97" s="194" t="s">
        <v>183</v>
      </c>
      <c r="D97" s="194" t="s">
        <v>138</v>
      </c>
      <c r="E97" s="195" t="s">
        <v>1441</v>
      </c>
      <c r="F97" s="196" t="s">
        <v>1442</v>
      </c>
      <c r="G97" s="197" t="s">
        <v>157</v>
      </c>
      <c r="H97" s="198">
        <v>1</v>
      </c>
      <c r="I97" s="199">
        <v>8000</v>
      </c>
      <c r="J97" s="200">
        <f>ROUND(I97*H97,2)</f>
        <v>8000</v>
      </c>
      <c r="K97" s="196" t="s">
        <v>34</v>
      </c>
      <c r="L97" s="62"/>
      <c r="M97" s="201" t="s">
        <v>34</v>
      </c>
      <c r="N97" s="202" t="s">
        <v>48</v>
      </c>
      <c r="O97" s="43"/>
      <c r="P97" s="203">
        <f>O97*H97</f>
        <v>0</v>
      </c>
      <c r="Q97" s="203">
        <v>0</v>
      </c>
      <c r="R97" s="203">
        <f>Q97*H97</f>
        <v>0</v>
      </c>
      <c r="S97" s="203">
        <v>0</v>
      </c>
      <c r="T97" s="204">
        <f>S97*H97</f>
        <v>0</v>
      </c>
      <c r="AR97" s="24" t="s">
        <v>143</v>
      </c>
      <c r="AT97" s="24" t="s">
        <v>138</v>
      </c>
      <c r="AU97" s="24" t="s">
        <v>154</v>
      </c>
      <c r="AY97" s="24" t="s">
        <v>136</v>
      </c>
      <c r="BE97" s="205">
        <f>IF(N97="základní",J97,0)</f>
        <v>8000</v>
      </c>
      <c r="BF97" s="205">
        <f>IF(N97="snížená",J97,0)</f>
        <v>0</v>
      </c>
      <c r="BG97" s="205">
        <f>IF(N97="zákl. přenesená",J97,0)</f>
        <v>0</v>
      </c>
      <c r="BH97" s="205">
        <f>IF(N97="sníž. přenesená",J97,0)</f>
        <v>0</v>
      </c>
      <c r="BI97" s="205">
        <f>IF(N97="nulová",J97,0)</f>
        <v>0</v>
      </c>
      <c r="BJ97" s="24" t="s">
        <v>85</v>
      </c>
      <c r="BK97" s="205">
        <f>ROUND(I97*H97,2)</f>
        <v>8000</v>
      </c>
      <c r="BL97" s="24" t="s">
        <v>143</v>
      </c>
      <c r="BM97" s="24" t="s">
        <v>1443</v>
      </c>
    </row>
    <row r="98" spans="2:65" s="10" customFormat="1" ht="37.35" customHeight="1">
      <c r="B98" s="178"/>
      <c r="C98" s="179"/>
      <c r="D98" s="180" t="s">
        <v>76</v>
      </c>
      <c r="E98" s="181" t="s">
        <v>1444</v>
      </c>
      <c r="F98" s="181" t="s">
        <v>1445</v>
      </c>
      <c r="G98" s="179"/>
      <c r="H98" s="179"/>
      <c r="I98" s="182"/>
      <c r="J98" s="183">
        <f>BK98</f>
        <v>42000</v>
      </c>
      <c r="K98" s="179"/>
      <c r="L98" s="184"/>
      <c r="M98" s="185"/>
      <c r="N98" s="186"/>
      <c r="O98" s="186"/>
      <c r="P98" s="187">
        <f>SUM(P99:P103)</f>
        <v>0</v>
      </c>
      <c r="Q98" s="186"/>
      <c r="R98" s="187">
        <f>SUM(R99:R103)</f>
        <v>0</v>
      </c>
      <c r="S98" s="186"/>
      <c r="T98" s="188">
        <f>SUM(T99:T103)</f>
        <v>0</v>
      </c>
      <c r="AR98" s="189" t="s">
        <v>167</v>
      </c>
      <c r="AT98" s="190" t="s">
        <v>76</v>
      </c>
      <c r="AU98" s="190" t="s">
        <v>77</v>
      </c>
      <c r="AY98" s="189" t="s">
        <v>136</v>
      </c>
      <c r="BK98" s="191">
        <f>SUM(BK99:BK103)</f>
        <v>42000</v>
      </c>
    </row>
    <row r="99" spans="2:65" s="1" customFormat="1" ht="16.5" customHeight="1">
      <c r="B99" s="42"/>
      <c r="C99" s="194" t="s">
        <v>188</v>
      </c>
      <c r="D99" s="194" t="s">
        <v>138</v>
      </c>
      <c r="E99" s="195" t="s">
        <v>1446</v>
      </c>
      <c r="F99" s="196" t="s">
        <v>1447</v>
      </c>
      <c r="G99" s="197" t="s">
        <v>157</v>
      </c>
      <c r="H99" s="198">
        <v>1</v>
      </c>
      <c r="I99" s="199">
        <v>10000</v>
      </c>
      <c r="J99" s="200">
        <f>ROUND(I99*H99,2)</f>
        <v>10000</v>
      </c>
      <c r="K99" s="196" t="s">
        <v>34</v>
      </c>
      <c r="L99" s="62"/>
      <c r="M99" s="201" t="s">
        <v>34</v>
      </c>
      <c r="N99" s="202" t="s">
        <v>48</v>
      </c>
      <c r="O99" s="43"/>
      <c r="P99" s="203">
        <f>O99*H99</f>
        <v>0</v>
      </c>
      <c r="Q99" s="203">
        <v>0</v>
      </c>
      <c r="R99" s="203">
        <f>Q99*H99</f>
        <v>0</v>
      </c>
      <c r="S99" s="203">
        <v>0</v>
      </c>
      <c r="T99" s="204">
        <f>S99*H99</f>
        <v>0</v>
      </c>
      <c r="AR99" s="24" t="s">
        <v>143</v>
      </c>
      <c r="AT99" s="24" t="s">
        <v>138</v>
      </c>
      <c r="AU99" s="24" t="s">
        <v>85</v>
      </c>
      <c r="AY99" s="24" t="s">
        <v>136</v>
      </c>
      <c r="BE99" s="205">
        <f>IF(N99="základní",J99,0)</f>
        <v>10000</v>
      </c>
      <c r="BF99" s="205">
        <f>IF(N99="snížená",J99,0)</f>
        <v>0</v>
      </c>
      <c r="BG99" s="205">
        <f>IF(N99="zákl. přenesená",J99,0)</f>
        <v>0</v>
      </c>
      <c r="BH99" s="205">
        <f>IF(N99="sníž. přenesená",J99,0)</f>
        <v>0</v>
      </c>
      <c r="BI99" s="205">
        <f>IF(N99="nulová",J99,0)</f>
        <v>0</v>
      </c>
      <c r="BJ99" s="24" t="s">
        <v>85</v>
      </c>
      <c r="BK99" s="205">
        <f>ROUND(I99*H99,2)</f>
        <v>10000</v>
      </c>
      <c r="BL99" s="24" t="s">
        <v>143</v>
      </c>
      <c r="BM99" s="24" t="s">
        <v>1448</v>
      </c>
    </row>
    <row r="100" spans="2:65" s="1" customFormat="1" ht="40.5">
      <c r="B100" s="42"/>
      <c r="C100" s="64"/>
      <c r="D100" s="206" t="s">
        <v>585</v>
      </c>
      <c r="E100" s="64"/>
      <c r="F100" s="207" t="s">
        <v>1449</v>
      </c>
      <c r="G100" s="64"/>
      <c r="H100" s="64"/>
      <c r="I100" s="165"/>
      <c r="J100" s="64"/>
      <c r="K100" s="64"/>
      <c r="L100" s="62"/>
      <c r="M100" s="208"/>
      <c r="N100" s="43"/>
      <c r="O100" s="43"/>
      <c r="P100" s="43"/>
      <c r="Q100" s="43"/>
      <c r="R100" s="43"/>
      <c r="S100" s="43"/>
      <c r="T100" s="79"/>
      <c r="AT100" s="24" t="s">
        <v>585</v>
      </c>
      <c r="AU100" s="24" t="s">
        <v>85</v>
      </c>
    </row>
    <row r="101" spans="2:65" s="1" customFormat="1" ht="25.5" customHeight="1">
      <c r="B101" s="42"/>
      <c r="C101" s="194" t="s">
        <v>196</v>
      </c>
      <c r="D101" s="194" t="s">
        <v>138</v>
      </c>
      <c r="E101" s="195" t="s">
        <v>1450</v>
      </c>
      <c r="F101" s="196" t="s">
        <v>1451</v>
      </c>
      <c r="G101" s="197" t="s">
        <v>1415</v>
      </c>
      <c r="H101" s="198">
        <v>1</v>
      </c>
      <c r="I101" s="199">
        <v>20000</v>
      </c>
      <c r="J101" s="200">
        <f>ROUND(I101*H101,2)</f>
        <v>20000</v>
      </c>
      <c r="K101" s="196" t="s">
        <v>286</v>
      </c>
      <c r="L101" s="62"/>
      <c r="M101" s="201" t="s">
        <v>34</v>
      </c>
      <c r="N101" s="202" t="s">
        <v>48</v>
      </c>
      <c r="O101" s="43"/>
      <c r="P101" s="203">
        <f>O101*H101</f>
        <v>0</v>
      </c>
      <c r="Q101" s="203">
        <v>0</v>
      </c>
      <c r="R101" s="203">
        <f>Q101*H101</f>
        <v>0</v>
      </c>
      <c r="S101" s="203">
        <v>0</v>
      </c>
      <c r="T101" s="204">
        <f>S101*H101</f>
        <v>0</v>
      </c>
      <c r="AR101" s="24" t="s">
        <v>1416</v>
      </c>
      <c r="AT101" s="24" t="s">
        <v>138</v>
      </c>
      <c r="AU101" s="24" t="s">
        <v>85</v>
      </c>
      <c r="AY101" s="24" t="s">
        <v>136</v>
      </c>
      <c r="BE101" s="205">
        <f>IF(N101="základní",J101,0)</f>
        <v>20000</v>
      </c>
      <c r="BF101" s="205">
        <f>IF(N101="snížená",J101,0)</f>
        <v>0</v>
      </c>
      <c r="BG101" s="205">
        <f>IF(N101="zákl. přenesená",J101,0)</f>
        <v>0</v>
      </c>
      <c r="BH101" s="205">
        <f>IF(N101="sníž. přenesená",J101,0)</f>
        <v>0</v>
      </c>
      <c r="BI101" s="205">
        <f>IF(N101="nulová",J101,0)</f>
        <v>0</v>
      </c>
      <c r="BJ101" s="24" t="s">
        <v>85</v>
      </c>
      <c r="BK101" s="205">
        <f>ROUND(I101*H101,2)</f>
        <v>20000</v>
      </c>
      <c r="BL101" s="24" t="s">
        <v>1416</v>
      </c>
      <c r="BM101" s="24" t="s">
        <v>1452</v>
      </c>
    </row>
    <row r="102" spans="2:65" s="1" customFormat="1" ht="25.5" customHeight="1">
      <c r="B102" s="42"/>
      <c r="C102" s="194" t="s">
        <v>200</v>
      </c>
      <c r="D102" s="194" t="s">
        <v>138</v>
      </c>
      <c r="E102" s="195" t="s">
        <v>1453</v>
      </c>
      <c r="F102" s="196" t="s">
        <v>1454</v>
      </c>
      <c r="G102" s="197" t="s">
        <v>1415</v>
      </c>
      <c r="H102" s="198">
        <v>1</v>
      </c>
      <c r="I102" s="199">
        <v>12000</v>
      </c>
      <c r="J102" s="200">
        <f>ROUND(I102*H102,2)</f>
        <v>12000</v>
      </c>
      <c r="K102" s="196" t="s">
        <v>34</v>
      </c>
      <c r="L102" s="62"/>
      <c r="M102" s="201" t="s">
        <v>34</v>
      </c>
      <c r="N102" s="202" t="s">
        <v>48</v>
      </c>
      <c r="O102" s="43"/>
      <c r="P102" s="203">
        <f>O102*H102</f>
        <v>0</v>
      </c>
      <c r="Q102" s="203">
        <v>0</v>
      </c>
      <c r="R102" s="203">
        <f>Q102*H102</f>
        <v>0</v>
      </c>
      <c r="S102" s="203">
        <v>0</v>
      </c>
      <c r="T102" s="204">
        <f>S102*H102</f>
        <v>0</v>
      </c>
      <c r="AR102" s="24" t="s">
        <v>1416</v>
      </c>
      <c r="AT102" s="24" t="s">
        <v>138</v>
      </c>
      <c r="AU102" s="24" t="s">
        <v>85</v>
      </c>
      <c r="AY102" s="24" t="s">
        <v>136</v>
      </c>
      <c r="BE102" s="205">
        <f>IF(N102="základní",J102,0)</f>
        <v>12000</v>
      </c>
      <c r="BF102" s="205">
        <f>IF(N102="snížená",J102,0)</f>
        <v>0</v>
      </c>
      <c r="BG102" s="205">
        <f>IF(N102="zákl. přenesená",J102,0)</f>
        <v>0</v>
      </c>
      <c r="BH102" s="205">
        <f>IF(N102="sníž. přenesená",J102,0)</f>
        <v>0</v>
      </c>
      <c r="BI102" s="205">
        <f>IF(N102="nulová",J102,0)</f>
        <v>0</v>
      </c>
      <c r="BJ102" s="24" t="s">
        <v>85</v>
      </c>
      <c r="BK102" s="205">
        <f>ROUND(I102*H102,2)</f>
        <v>12000</v>
      </c>
      <c r="BL102" s="24" t="s">
        <v>1416</v>
      </c>
      <c r="BM102" s="24" t="s">
        <v>1455</v>
      </c>
    </row>
    <row r="103" spans="2:65" s="1" customFormat="1" ht="27">
      <c r="B103" s="42"/>
      <c r="C103" s="64"/>
      <c r="D103" s="206" t="s">
        <v>585</v>
      </c>
      <c r="E103" s="64"/>
      <c r="F103" s="207" t="s">
        <v>1456</v>
      </c>
      <c r="G103" s="64"/>
      <c r="H103" s="64"/>
      <c r="I103" s="165"/>
      <c r="J103" s="64"/>
      <c r="K103" s="64"/>
      <c r="L103" s="62"/>
      <c r="M103" s="208"/>
      <c r="N103" s="43"/>
      <c r="O103" s="43"/>
      <c r="P103" s="43"/>
      <c r="Q103" s="43"/>
      <c r="R103" s="43"/>
      <c r="S103" s="43"/>
      <c r="T103" s="79"/>
      <c r="AT103" s="24" t="s">
        <v>585</v>
      </c>
      <c r="AU103" s="24" t="s">
        <v>85</v>
      </c>
    </row>
    <row r="104" spans="2:65" s="10" customFormat="1" ht="37.35" customHeight="1">
      <c r="B104" s="178"/>
      <c r="C104" s="179"/>
      <c r="D104" s="180" t="s">
        <v>76</v>
      </c>
      <c r="E104" s="181" t="s">
        <v>1457</v>
      </c>
      <c r="F104" s="181" t="s">
        <v>1458</v>
      </c>
      <c r="G104" s="179"/>
      <c r="H104" s="179"/>
      <c r="I104" s="182"/>
      <c r="J104" s="183">
        <f>BK104</f>
        <v>130000</v>
      </c>
      <c r="K104" s="179"/>
      <c r="L104" s="184"/>
      <c r="M104" s="185"/>
      <c r="N104" s="186"/>
      <c r="O104" s="186"/>
      <c r="P104" s="187">
        <f>P105+SUM(P106:P113)</f>
        <v>0</v>
      </c>
      <c r="Q104" s="186"/>
      <c r="R104" s="187">
        <f>R105+SUM(R106:R113)</f>
        <v>0</v>
      </c>
      <c r="S104" s="186"/>
      <c r="T104" s="188">
        <f>T105+SUM(T106:T113)</f>
        <v>0</v>
      </c>
      <c r="AR104" s="189" t="s">
        <v>167</v>
      </c>
      <c r="AT104" s="190" t="s">
        <v>76</v>
      </c>
      <c r="AU104" s="190" t="s">
        <v>77</v>
      </c>
      <c r="AY104" s="189" t="s">
        <v>136</v>
      </c>
      <c r="BK104" s="191">
        <f>BK105+SUM(BK106:BK113)</f>
        <v>130000</v>
      </c>
    </row>
    <row r="105" spans="2:65" s="1" customFormat="1" ht="25.5" customHeight="1">
      <c r="B105" s="42"/>
      <c r="C105" s="194" t="s">
        <v>208</v>
      </c>
      <c r="D105" s="194" t="s">
        <v>138</v>
      </c>
      <c r="E105" s="195" t="s">
        <v>1459</v>
      </c>
      <c r="F105" s="196" t="s">
        <v>1460</v>
      </c>
      <c r="G105" s="197" t="s">
        <v>1415</v>
      </c>
      <c r="H105" s="198">
        <v>1</v>
      </c>
      <c r="I105" s="199">
        <v>15000</v>
      </c>
      <c r="J105" s="200">
        <f>ROUND(I105*H105,2)</f>
        <v>15000</v>
      </c>
      <c r="K105" s="196" t="s">
        <v>286</v>
      </c>
      <c r="L105" s="62"/>
      <c r="M105" s="201" t="s">
        <v>34</v>
      </c>
      <c r="N105" s="202" t="s">
        <v>48</v>
      </c>
      <c r="O105" s="43"/>
      <c r="P105" s="203">
        <f>O105*H105</f>
        <v>0</v>
      </c>
      <c r="Q105" s="203">
        <v>0</v>
      </c>
      <c r="R105" s="203">
        <f>Q105*H105</f>
        <v>0</v>
      </c>
      <c r="S105" s="203">
        <v>0</v>
      </c>
      <c r="T105" s="204">
        <f>S105*H105</f>
        <v>0</v>
      </c>
      <c r="AR105" s="24" t="s">
        <v>1416</v>
      </c>
      <c r="AT105" s="24" t="s">
        <v>138</v>
      </c>
      <c r="AU105" s="24" t="s">
        <v>85</v>
      </c>
      <c r="AY105" s="24" t="s">
        <v>136</v>
      </c>
      <c r="BE105" s="205">
        <f>IF(N105="základní",J105,0)</f>
        <v>15000</v>
      </c>
      <c r="BF105" s="205">
        <f>IF(N105="snížená",J105,0)</f>
        <v>0</v>
      </c>
      <c r="BG105" s="205">
        <f>IF(N105="zákl. přenesená",J105,0)</f>
        <v>0</v>
      </c>
      <c r="BH105" s="205">
        <f>IF(N105="sníž. přenesená",J105,0)</f>
        <v>0</v>
      </c>
      <c r="BI105" s="205">
        <f>IF(N105="nulová",J105,0)</f>
        <v>0</v>
      </c>
      <c r="BJ105" s="24" t="s">
        <v>85</v>
      </c>
      <c r="BK105" s="205">
        <f>ROUND(I105*H105,2)</f>
        <v>15000</v>
      </c>
      <c r="BL105" s="24" t="s">
        <v>1416</v>
      </c>
      <c r="BM105" s="24" t="s">
        <v>1461</v>
      </c>
    </row>
    <row r="106" spans="2:65" s="1" customFormat="1" ht="27">
      <c r="B106" s="42"/>
      <c r="C106" s="64"/>
      <c r="D106" s="206" t="s">
        <v>585</v>
      </c>
      <c r="E106" s="64"/>
      <c r="F106" s="207" t="s">
        <v>1462</v>
      </c>
      <c r="G106" s="64"/>
      <c r="H106" s="64"/>
      <c r="I106" s="165"/>
      <c r="J106" s="64"/>
      <c r="K106" s="64"/>
      <c r="L106" s="62"/>
      <c r="M106" s="208"/>
      <c r="N106" s="43"/>
      <c r="O106" s="43"/>
      <c r="P106" s="43"/>
      <c r="Q106" s="43"/>
      <c r="R106" s="43"/>
      <c r="S106" s="43"/>
      <c r="T106" s="79"/>
      <c r="AT106" s="24" t="s">
        <v>585</v>
      </c>
      <c r="AU106" s="24" t="s">
        <v>85</v>
      </c>
    </row>
    <row r="107" spans="2:65" s="1" customFormat="1" ht="25.5" customHeight="1">
      <c r="B107" s="42"/>
      <c r="C107" s="194" t="s">
        <v>214</v>
      </c>
      <c r="D107" s="194" t="s">
        <v>138</v>
      </c>
      <c r="E107" s="195" t="s">
        <v>1463</v>
      </c>
      <c r="F107" s="196" t="s">
        <v>1464</v>
      </c>
      <c r="G107" s="197" t="s">
        <v>1415</v>
      </c>
      <c r="H107" s="198">
        <v>1</v>
      </c>
      <c r="I107" s="199">
        <v>25000</v>
      </c>
      <c r="J107" s="200">
        <f>ROUND(I107*H107,2)</f>
        <v>25000</v>
      </c>
      <c r="K107" s="196" t="s">
        <v>286</v>
      </c>
      <c r="L107" s="62"/>
      <c r="M107" s="201" t="s">
        <v>34</v>
      </c>
      <c r="N107" s="202" t="s">
        <v>48</v>
      </c>
      <c r="O107" s="43"/>
      <c r="P107" s="203">
        <f>O107*H107</f>
        <v>0</v>
      </c>
      <c r="Q107" s="203">
        <v>0</v>
      </c>
      <c r="R107" s="203">
        <f>Q107*H107</f>
        <v>0</v>
      </c>
      <c r="S107" s="203">
        <v>0</v>
      </c>
      <c r="T107" s="204">
        <f>S107*H107</f>
        <v>0</v>
      </c>
      <c r="AR107" s="24" t="s">
        <v>1416</v>
      </c>
      <c r="AT107" s="24" t="s">
        <v>138</v>
      </c>
      <c r="AU107" s="24" t="s">
        <v>85</v>
      </c>
      <c r="AY107" s="24" t="s">
        <v>136</v>
      </c>
      <c r="BE107" s="205">
        <f>IF(N107="základní",J107,0)</f>
        <v>25000</v>
      </c>
      <c r="BF107" s="205">
        <f>IF(N107="snížená",J107,0)</f>
        <v>0</v>
      </c>
      <c r="BG107" s="205">
        <f>IF(N107="zákl. přenesená",J107,0)</f>
        <v>0</v>
      </c>
      <c r="BH107" s="205">
        <f>IF(N107="sníž. přenesená",J107,0)</f>
        <v>0</v>
      </c>
      <c r="BI107" s="205">
        <f>IF(N107="nulová",J107,0)</f>
        <v>0</v>
      </c>
      <c r="BJ107" s="24" t="s">
        <v>85</v>
      </c>
      <c r="BK107" s="205">
        <f>ROUND(I107*H107,2)</f>
        <v>25000</v>
      </c>
      <c r="BL107" s="24" t="s">
        <v>1416</v>
      </c>
      <c r="BM107" s="24" t="s">
        <v>1465</v>
      </c>
    </row>
    <row r="108" spans="2:65" s="1" customFormat="1" ht="27">
      <c r="B108" s="42"/>
      <c r="C108" s="64"/>
      <c r="D108" s="206" t="s">
        <v>585</v>
      </c>
      <c r="E108" s="64"/>
      <c r="F108" s="207" t="s">
        <v>1466</v>
      </c>
      <c r="G108" s="64"/>
      <c r="H108" s="64"/>
      <c r="I108" s="165"/>
      <c r="J108" s="64"/>
      <c r="K108" s="64"/>
      <c r="L108" s="62"/>
      <c r="M108" s="208"/>
      <c r="N108" s="43"/>
      <c r="O108" s="43"/>
      <c r="P108" s="43"/>
      <c r="Q108" s="43"/>
      <c r="R108" s="43"/>
      <c r="S108" s="43"/>
      <c r="T108" s="79"/>
      <c r="AT108" s="24" t="s">
        <v>585</v>
      </c>
      <c r="AU108" s="24" t="s">
        <v>85</v>
      </c>
    </row>
    <row r="109" spans="2:65" s="1" customFormat="1" ht="16.5" customHeight="1">
      <c r="B109" s="42"/>
      <c r="C109" s="194" t="s">
        <v>219</v>
      </c>
      <c r="D109" s="194" t="s">
        <v>138</v>
      </c>
      <c r="E109" s="195" t="s">
        <v>1467</v>
      </c>
      <c r="F109" s="196" t="s">
        <v>1468</v>
      </c>
      <c r="G109" s="197" t="s">
        <v>1415</v>
      </c>
      <c r="H109" s="198">
        <v>1</v>
      </c>
      <c r="I109" s="199">
        <v>15000</v>
      </c>
      <c r="J109" s="200">
        <f>ROUND(I109*H109,2)</f>
        <v>15000</v>
      </c>
      <c r="K109" s="196" t="s">
        <v>286</v>
      </c>
      <c r="L109" s="62"/>
      <c r="M109" s="201" t="s">
        <v>34</v>
      </c>
      <c r="N109" s="202" t="s">
        <v>48</v>
      </c>
      <c r="O109" s="43"/>
      <c r="P109" s="203">
        <f>O109*H109</f>
        <v>0</v>
      </c>
      <c r="Q109" s="203">
        <v>0</v>
      </c>
      <c r="R109" s="203">
        <f>Q109*H109</f>
        <v>0</v>
      </c>
      <c r="S109" s="203">
        <v>0</v>
      </c>
      <c r="T109" s="204">
        <f>S109*H109</f>
        <v>0</v>
      </c>
      <c r="AR109" s="24" t="s">
        <v>1416</v>
      </c>
      <c r="AT109" s="24" t="s">
        <v>138</v>
      </c>
      <c r="AU109" s="24" t="s">
        <v>85</v>
      </c>
      <c r="AY109" s="24" t="s">
        <v>136</v>
      </c>
      <c r="BE109" s="205">
        <f>IF(N109="základní",J109,0)</f>
        <v>15000</v>
      </c>
      <c r="BF109" s="205">
        <f>IF(N109="snížená",J109,0)</f>
        <v>0</v>
      </c>
      <c r="BG109" s="205">
        <f>IF(N109="zákl. přenesená",J109,0)</f>
        <v>0</v>
      </c>
      <c r="BH109" s="205">
        <f>IF(N109="sníž. přenesená",J109,0)</f>
        <v>0</v>
      </c>
      <c r="BI109" s="205">
        <f>IF(N109="nulová",J109,0)</f>
        <v>0</v>
      </c>
      <c r="BJ109" s="24" t="s">
        <v>85</v>
      </c>
      <c r="BK109" s="205">
        <f>ROUND(I109*H109,2)</f>
        <v>15000</v>
      </c>
      <c r="BL109" s="24" t="s">
        <v>1416</v>
      </c>
      <c r="BM109" s="24" t="s">
        <v>1469</v>
      </c>
    </row>
    <row r="110" spans="2:65" s="1" customFormat="1" ht="27">
      <c r="B110" s="42"/>
      <c r="C110" s="64"/>
      <c r="D110" s="206" t="s">
        <v>585</v>
      </c>
      <c r="E110" s="64"/>
      <c r="F110" s="207" t="s">
        <v>1466</v>
      </c>
      <c r="G110" s="64"/>
      <c r="H110" s="64"/>
      <c r="I110" s="165"/>
      <c r="J110" s="64"/>
      <c r="K110" s="64"/>
      <c r="L110" s="62"/>
      <c r="M110" s="208"/>
      <c r="N110" s="43"/>
      <c r="O110" s="43"/>
      <c r="P110" s="43"/>
      <c r="Q110" s="43"/>
      <c r="R110" s="43"/>
      <c r="S110" s="43"/>
      <c r="T110" s="79"/>
      <c r="AT110" s="24" t="s">
        <v>585</v>
      </c>
      <c r="AU110" s="24" t="s">
        <v>85</v>
      </c>
    </row>
    <row r="111" spans="2:65" s="1" customFormat="1" ht="16.5" customHeight="1">
      <c r="B111" s="42"/>
      <c r="C111" s="194" t="s">
        <v>10</v>
      </c>
      <c r="D111" s="194" t="s">
        <v>138</v>
      </c>
      <c r="E111" s="195" t="s">
        <v>1470</v>
      </c>
      <c r="F111" s="196" t="s">
        <v>1471</v>
      </c>
      <c r="G111" s="197" t="s">
        <v>1472</v>
      </c>
      <c r="H111" s="198">
        <v>1</v>
      </c>
      <c r="I111" s="199">
        <v>10000</v>
      </c>
      <c r="J111" s="200">
        <f>ROUND(I111*H111,2)</f>
        <v>10000</v>
      </c>
      <c r="K111" s="196" t="s">
        <v>286</v>
      </c>
      <c r="L111" s="62"/>
      <c r="M111" s="201" t="s">
        <v>34</v>
      </c>
      <c r="N111" s="202" t="s">
        <v>48</v>
      </c>
      <c r="O111" s="43"/>
      <c r="P111" s="203">
        <f>O111*H111</f>
        <v>0</v>
      </c>
      <c r="Q111" s="203">
        <v>0</v>
      </c>
      <c r="R111" s="203">
        <f>Q111*H111</f>
        <v>0</v>
      </c>
      <c r="S111" s="203">
        <v>0</v>
      </c>
      <c r="T111" s="204">
        <f>S111*H111</f>
        <v>0</v>
      </c>
      <c r="AR111" s="24" t="s">
        <v>1416</v>
      </c>
      <c r="AT111" s="24" t="s">
        <v>138</v>
      </c>
      <c r="AU111" s="24" t="s">
        <v>85</v>
      </c>
      <c r="AY111" s="24" t="s">
        <v>136</v>
      </c>
      <c r="BE111" s="205">
        <f>IF(N111="základní",J111,0)</f>
        <v>10000</v>
      </c>
      <c r="BF111" s="205">
        <f>IF(N111="snížená",J111,0)</f>
        <v>0</v>
      </c>
      <c r="BG111" s="205">
        <f>IF(N111="zákl. přenesená",J111,0)</f>
        <v>0</v>
      </c>
      <c r="BH111" s="205">
        <f>IF(N111="sníž. přenesená",J111,0)</f>
        <v>0</v>
      </c>
      <c r="BI111" s="205">
        <f>IF(N111="nulová",J111,0)</f>
        <v>0</v>
      </c>
      <c r="BJ111" s="24" t="s">
        <v>85</v>
      </c>
      <c r="BK111" s="205">
        <f>ROUND(I111*H111,2)</f>
        <v>10000</v>
      </c>
      <c r="BL111" s="24" t="s">
        <v>1416</v>
      </c>
      <c r="BM111" s="24" t="s">
        <v>1473</v>
      </c>
    </row>
    <row r="112" spans="2:65" s="1" customFormat="1" ht="27">
      <c r="B112" s="42"/>
      <c r="C112" s="64"/>
      <c r="D112" s="206" t="s">
        <v>585</v>
      </c>
      <c r="E112" s="64"/>
      <c r="F112" s="207" t="s">
        <v>1474</v>
      </c>
      <c r="G112" s="64"/>
      <c r="H112" s="64"/>
      <c r="I112" s="165"/>
      <c r="J112" s="64"/>
      <c r="K112" s="64"/>
      <c r="L112" s="62"/>
      <c r="M112" s="208"/>
      <c r="N112" s="43"/>
      <c r="O112" s="43"/>
      <c r="P112" s="43"/>
      <c r="Q112" s="43"/>
      <c r="R112" s="43"/>
      <c r="S112" s="43"/>
      <c r="T112" s="79"/>
      <c r="AT112" s="24" t="s">
        <v>585</v>
      </c>
      <c r="AU112" s="24" t="s">
        <v>85</v>
      </c>
    </row>
    <row r="113" spans="2:65" s="10" customFormat="1" ht="29.85" customHeight="1">
      <c r="B113" s="178"/>
      <c r="C113" s="179"/>
      <c r="D113" s="180" t="s">
        <v>76</v>
      </c>
      <c r="E113" s="192" t="s">
        <v>1475</v>
      </c>
      <c r="F113" s="192" t="s">
        <v>1476</v>
      </c>
      <c r="G113" s="179"/>
      <c r="H113" s="179"/>
      <c r="I113" s="182"/>
      <c r="J113" s="193">
        <f>BK113</f>
        <v>65000</v>
      </c>
      <c r="K113" s="179"/>
      <c r="L113" s="184"/>
      <c r="M113" s="185"/>
      <c r="N113" s="186"/>
      <c r="O113" s="186"/>
      <c r="P113" s="187">
        <f>P114+P115</f>
        <v>0</v>
      </c>
      <c r="Q113" s="186"/>
      <c r="R113" s="187">
        <f>R114+R115</f>
        <v>0</v>
      </c>
      <c r="S113" s="186"/>
      <c r="T113" s="188">
        <f>T114+T115</f>
        <v>0</v>
      </c>
      <c r="AR113" s="189" t="s">
        <v>167</v>
      </c>
      <c r="AT113" s="190" t="s">
        <v>76</v>
      </c>
      <c r="AU113" s="190" t="s">
        <v>85</v>
      </c>
      <c r="AY113" s="189" t="s">
        <v>136</v>
      </c>
      <c r="BK113" s="191">
        <f>BK114+BK115</f>
        <v>65000</v>
      </c>
    </row>
    <row r="114" spans="2:65" s="1" customFormat="1" ht="16.5" customHeight="1">
      <c r="B114" s="42"/>
      <c r="C114" s="194" t="s">
        <v>226</v>
      </c>
      <c r="D114" s="194" t="s">
        <v>138</v>
      </c>
      <c r="E114" s="195" t="s">
        <v>1477</v>
      </c>
      <c r="F114" s="196" t="s">
        <v>1478</v>
      </c>
      <c r="G114" s="197" t="s">
        <v>1415</v>
      </c>
      <c r="H114" s="198">
        <v>1</v>
      </c>
      <c r="I114" s="199">
        <v>30000</v>
      </c>
      <c r="J114" s="200">
        <f>ROUND(I114*H114,2)</f>
        <v>30000</v>
      </c>
      <c r="K114" s="196" t="s">
        <v>286</v>
      </c>
      <c r="L114" s="62"/>
      <c r="M114" s="201" t="s">
        <v>34</v>
      </c>
      <c r="N114" s="202" t="s">
        <v>48</v>
      </c>
      <c r="O114" s="43"/>
      <c r="P114" s="203">
        <f>O114*H114</f>
        <v>0</v>
      </c>
      <c r="Q114" s="203">
        <v>0</v>
      </c>
      <c r="R114" s="203">
        <f>Q114*H114</f>
        <v>0</v>
      </c>
      <c r="S114" s="203">
        <v>0</v>
      </c>
      <c r="T114" s="204">
        <f>S114*H114</f>
        <v>0</v>
      </c>
      <c r="AR114" s="24" t="s">
        <v>1416</v>
      </c>
      <c r="AT114" s="24" t="s">
        <v>138</v>
      </c>
      <c r="AU114" s="24" t="s">
        <v>87</v>
      </c>
      <c r="AY114" s="24" t="s">
        <v>136</v>
      </c>
      <c r="BE114" s="205">
        <f>IF(N114="základní",J114,0)</f>
        <v>30000</v>
      </c>
      <c r="BF114" s="205">
        <f>IF(N114="snížená",J114,0)</f>
        <v>0</v>
      </c>
      <c r="BG114" s="205">
        <f>IF(N114="zákl. přenesená",J114,0)</f>
        <v>0</v>
      </c>
      <c r="BH114" s="205">
        <f>IF(N114="sníž. přenesená",J114,0)</f>
        <v>0</v>
      </c>
      <c r="BI114" s="205">
        <f>IF(N114="nulová",J114,0)</f>
        <v>0</v>
      </c>
      <c r="BJ114" s="24" t="s">
        <v>85</v>
      </c>
      <c r="BK114" s="205">
        <f>ROUND(I114*H114,2)</f>
        <v>30000</v>
      </c>
      <c r="BL114" s="24" t="s">
        <v>1416</v>
      </c>
      <c r="BM114" s="24" t="s">
        <v>1479</v>
      </c>
    </row>
    <row r="115" spans="2:65" s="10" customFormat="1" ht="22.35" customHeight="1">
      <c r="B115" s="178"/>
      <c r="C115" s="179"/>
      <c r="D115" s="180" t="s">
        <v>76</v>
      </c>
      <c r="E115" s="192" t="s">
        <v>1480</v>
      </c>
      <c r="F115" s="192" t="s">
        <v>1481</v>
      </c>
      <c r="G115" s="179"/>
      <c r="H115" s="179"/>
      <c r="I115" s="182"/>
      <c r="J115" s="193">
        <f>BK115</f>
        <v>35000</v>
      </c>
      <c r="K115" s="179"/>
      <c r="L115" s="184"/>
      <c r="M115" s="185"/>
      <c r="N115" s="186"/>
      <c r="O115" s="186"/>
      <c r="P115" s="187">
        <f>P116</f>
        <v>0</v>
      </c>
      <c r="Q115" s="186"/>
      <c r="R115" s="187">
        <f>R116</f>
        <v>0</v>
      </c>
      <c r="S115" s="186"/>
      <c r="T115" s="188">
        <f>T116</f>
        <v>0</v>
      </c>
      <c r="AR115" s="189" t="s">
        <v>167</v>
      </c>
      <c r="AT115" s="190" t="s">
        <v>76</v>
      </c>
      <c r="AU115" s="190" t="s">
        <v>87</v>
      </c>
      <c r="AY115" s="189" t="s">
        <v>136</v>
      </c>
      <c r="BK115" s="191">
        <f>BK116</f>
        <v>35000</v>
      </c>
    </row>
    <row r="116" spans="2:65" s="1" customFormat="1" ht="25.5" customHeight="1">
      <c r="B116" s="42"/>
      <c r="C116" s="194" t="s">
        <v>231</v>
      </c>
      <c r="D116" s="194" t="s">
        <v>138</v>
      </c>
      <c r="E116" s="195" t="s">
        <v>1482</v>
      </c>
      <c r="F116" s="196" t="s">
        <v>1483</v>
      </c>
      <c r="G116" s="197" t="s">
        <v>1415</v>
      </c>
      <c r="H116" s="198">
        <v>1</v>
      </c>
      <c r="I116" s="199">
        <v>35000</v>
      </c>
      <c r="J116" s="200">
        <f>ROUND(I116*H116,2)</f>
        <v>35000</v>
      </c>
      <c r="K116" s="196" t="s">
        <v>286</v>
      </c>
      <c r="L116" s="62"/>
      <c r="M116" s="201" t="s">
        <v>34</v>
      </c>
      <c r="N116" s="268" t="s">
        <v>48</v>
      </c>
      <c r="O116" s="252"/>
      <c r="P116" s="255">
        <f>O116*H116</f>
        <v>0</v>
      </c>
      <c r="Q116" s="255">
        <v>0</v>
      </c>
      <c r="R116" s="255">
        <f>Q116*H116</f>
        <v>0</v>
      </c>
      <c r="S116" s="255">
        <v>0</v>
      </c>
      <c r="T116" s="256">
        <f>S116*H116</f>
        <v>0</v>
      </c>
      <c r="AR116" s="24" t="s">
        <v>1416</v>
      </c>
      <c r="AT116" s="24" t="s">
        <v>138</v>
      </c>
      <c r="AU116" s="24" t="s">
        <v>154</v>
      </c>
      <c r="AY116" s="24" t="s">
        <v>136</v>
      </c>
      <c r="BE116" s="205">
        <f>IF(N116="základní",J116,0)</f>
        <v>35000</v>
      </c>
      <c r="BF116" s="205">
        <f>IF(N116="snížená",J116,0)</f>
        <v>0</v>
      </c>
      <c r="BG116" s="205">
        <f>IF(N116="zákl. přenesená",J116,0)</f>
        <v>0</v>
      </c>
      <c r="BH116" s="205">
        <f>IF(N116="sníž. přenesená",J116,0)</f>
        <v>0</v>
      </c>
      <c r="BI116" s="205">
        <f>IF(N116="nulová",J116,0)</f>
        <v>0</v>
      </c>
      <c r="BJ116" s="24" t="s">
        <v>85</v>
      </c>
      <c r="BK116" s="205">
        <f>ROUND(I116*H116,2)</f>
        <v>35000</v>
      </c>
      <c r="BL116" s="24" t="s">
        <v>1416</v>
      </c>
      <c r="BM116" s="24" t="s">
        <v>1484</v>
      </c>
    </row>
    <row r="117" spans="2:65" s="1" customFormat="1" ht="6.95" customHeight="1">
      <c r="B117" s="57"/>
      <c r="C117" s="58"/>
      <c r="D117" s="58"/>
      <c r="E117" s="58"/>
      <c r="F117" s="58"/>
      <c r="G117" s="58"/>
      <c r="H117" s="58"/>
      <c r="I117" s="141"/>
      <c r="J117" s="58"/>
      <c r="K117" s="58"/>
      <c r="L117" s="62"/>
    </row>
  </sheetData>
  <sheetProtection algorithmName="SHA-512" hashValue="Ss4RXgLaK/NfhBuUna7HpazAX/vTAcgB2P+QvxPPuFzKbJJOmilDVHxEocbrIl9iFKr1HDBU8MrLDhYDwiTlGg==" saltValue="379FE4rQ/vHqI+3SBPY9x0WBQ/6XxrHOYVx2CNm2oWp0InZMbdiRlKEIsWt74KWKgeVnfrx3rZC2TUNeLa9M7Q==" spinCount="100000" sheet="1" objects="1" scenarios="1" formatColumns="0" formatRows="0" autoFilter="0"/>
  <autoFilter ref="C82:K116" xr:uid="{00000000-0009-0000-0000-000004000000}"/>
  <mergeCells count="10">
    <mergeCell ref="J51:J52"/>
    <mergeCell ref="E73:H73"/>
    <mergeCell ref="E75:H75"/>
    <mergeCell ref="G1:H1"/>
    <mergeCell ref="L2:V2"/>
    <mergeCell ref="E7:H7"/>
    <mergeCell ref="E9:H9"/>
    <mergeCell ref="E24:H24"/>
    <mergeCell ref="E45:H45"/>
    <mergeCell ref="E47:H47"/>
  </mergeCells>
  <hyperlinks>
    <hyperlink ref="F1:G1" location="C2" display="1) Krycí list soupisu" xr:uid="{00000000-0004-0000-0400-000000000000}"/>
    <hyperlink ref="G1:H1" location="C54" display="2) Rekapitulace" xr:uid="{00000000-0004-0000-0400-000001000000}"/>
    <hyperlink ref="J1" location="C82" display="3) Soupis prací" xr:uid="{00000000-0004-0000-0400-000002000000}"/>
    <hyperlink ref="L1:V1" location="'Rekapitulace stavby'!C2" display="Rekapitulace stavby" xr:uid="{00000000-0004-0000-04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16"/>
  <sheetViews>
    <sheetView showGridLines="0" zoomScaleNormal="100" workbookViewId="0"/>
  </sheetViews>
  <sheetFormatPr defaultRowHeight="13.5"/>
  <cols>
    <col min="1" max="1" width="8.33203125" style="269" customWidth="1"/>
    <col min="2" max="2" width="1.6640625" style="269" customWidth="1"/>
    <col min="3" max="4" width="5" style="269" customWidth="1"/>
    <col min="5" max="5" width="11.6640625" style="269" customWidth="1"/>
    <col min="6" max="6" width="9.1640625" style="269" customWidth="1"/>
    <col min="7" max="7" width="5" style="269" customWidth="1"/>
    <col min="8" max="8" width="77.83203125" style="269" customWidth="1"/>
    <col min="9" max="10" width="20" style="269" customWidth="1"/>
    <col min="11" max="11" width="1.6640625" style="269" customWidth="1"/>
  </cols>
  <sheetData>
    <row r="1" spans="2:11" ht="37.5" customHeight="1"/>
    <row r="2" spans="2:11" ht="7.5" customHeight="1">
      <c r="B2" s="270"/>
      <c r="C2" s="271"/>
      <c r="D2" s="271"/>
      <c r="E2" s="271"/>
      <c r="F2" s="271"/>
      <c r="G2" s="271"/>
      <c r="H2" s="271"/>
      <c r="I2" s="271"/>
      <c r="J2" s="271"/>
      <c r="K2" s="272"/>
    </row>
    <row r="3" spans="2:11" s="15" customFormat="1" ht="45" customHeight="1">
      <c r="B3" s="273"/>
      <c r="C3" s="395" t="s">
        <v>1485</v>
      </c>
      <c r="D3" s="395"/>
      <c r="E3" s="395"/>
      <c r="F3" s="395"/>
      <c r="G3" s="395"/>
      <c r="H3" s="395"/>
      <c r="I3" s="395"/>
      <c r="J3" s="395"/>
      <c r="K3" s="274"/>
    </row>
    <row r="4" spans="2:11" ht="25.5" customHeight="1">
      <c r="B4" s="275"/>
      <c r="C4" s="396" t="s">
        <v>1486</v>
      </c>
      <c r="D4" s="396"/>
      <c r="E4" s="396"/>
      <c r="F4" s="396"/>
      <c r="G4" s="396"/>
      <c r="H4" s="396"/>
      <c r="I4" s="396"/>
      <c r="J4" s="396"/>
      <c r="K4" s="276"/>
    </row>
    <row r="5" spans="2:11" ht="5.25" customHeight="1">
      <c r="B5" s="275"/>
      <c r="C5" s="277"/>
      <c r="D5" s="277"/>
      <c r="E5" s="277"/>
      <c r="F5" s="277"/>
      <c r="G5" s="277"/>
      <c r="H5" s="277"/>
      <c r="I5" s="277"/>
      <c r="J5" s="277"/>
      <c r="K5" s="276"/>
    </row>
    <row r="6" spans="2:11" ht="15" customHeight="1">
      <c r="B6" s="275"/>
      <c r="C6" s="394" t="s">
        <v>1487</v>
      </c>
      <c r="D6" s="394"/>
      <c r="E6" s="394"/>
      <c r="F6" s="394"/>
      <c r="G6" s="394"/>
      <c r="H6" s="394"/>
      <c r="I6" s="394"/>
      <c r="J6" s="394"/>
      <c r="K6" s="276"/>
    </row>
    <row r="7" spans="2:11" ht="15" customHeight="1">
      <c r="B7" s="279"/>
      <c r="C7" s="394" t="s">
        <v>1488</v>
      </c>
      <c r="D7" s="394"/>
      <c r="E7" s="394"/>
      <c r="F7" s="394"/>
      <c r="G7" s="394"/>
      <c r="H7" s="394"/>
      <c r="I7" s="394"/>
      <c r="J7" s="394"/>
      <c r="K7" s="276"/>
    </row>
    <row r="8" spans="2:11" ht="12.75" customHeight="1">
      <c r="B8" s="279"/>
      <c r="C8" s="278"/>
      <c r="D8" s="278"/>
      <c r="E8" s="278"/>
      <c r="F8" s="278"/>
      <c r="G8" s="278"/>
      <c r="H8" s="278"/>
      <c r="I8" s="278"/>
      <c r="J8" s="278"/>
      <c r="K8" s="276"/>
    </row>
    <row r="9" spans="2:11" ht="15" customHeight="1">
      <c r="B9" s="279"/>
      <c r="C9" s="394" t="s">
        <v>1489</v>
      </c>
      <c r="D9" s="394"/>
      <c r="E9" s="394"/>
      <c r="F9" s="394"/>
      <c r="G9" s="394"/>
      <c r="H9" s="394"/>
      <c r="I9" s="394"/>
      <c r="J9" s="394"/>
      <c r="K9" s="276"/>
    </row>
    <row r="10" spans="2:11" ht="15" customHeight="1">
      <c r="B10" s="279"/>
      <c r="C10" s="278"/>
      <c r="D10" s="394" t="s">
        <v>1490</v>
      </c>
      <c r="E10" s="394"/>
      <c r="F10" s="394"/>
      <c r="G10" s="394"/>
      <c r="H10" s="394"/>
      <c r="I10" s="394"/>
      <c r="J10" s="394"/>
      <c r="K10" s="276"/>
    </row>
    <row r="11" spans="2:11" ht="15" customHeight="1">
      <c r="B11" s="279"/>
      <c r="C11" s="280"/>
      <c r="D11" s="394" t="s">
        <v>1491</v>
      </c>
      <c r="E11" s="394"/>
      <c r="F11" s="394"/>
      <c r="G11" s="394"/>
      <c r="H11" s="394"/>
      <c r="I11" s="394"/>
      <c r="J11" s="394"/>
      <c r="K11" s="276"/>
    </row>
    <row r="12" spans="2:11" ht="12.75" customHeight="1">
      <c r="B12" s="279"/>
      <c r="C12" s="280"/>
      <c r="D12" s="280"/>
      <c r="E12" s="280"/>
      <c r="F12" s="280"/>
      <c r="G12" s="280"/>
      <c r="H12" s="280"/>
      <c r="I12" s="280"/>
      <c r="J12" s="280"/>
      <c r="K12" s="276"/>
    </row>
    <row r="13" spans="2:11" ht="15" customHeight="1">
      <c r="B13" s="279"/>
      <c r="C13" s="280"/>
      <c r="D13" s="394" t="s">
        <v>1492</v>
      </c>
      <c r="E13" s="394"/>
      <c r="F13" s="394"/>
      <c r="G13" s="394"/>
      <c r="H13" s="394"/>
      <c r="I13" s="394"/>
      <c r="J13" s="394"/>
      <c r="K13" s="276"/>
    </row>
    <row r="14" spans="2:11" ht="15" customHeight="1">
      <c r="B14" s="279"/>
      <c r="C14" s="280"/>
      <c r="D14" s="394" t="s">
        <v>1493</v>
      </c>
      <c r="E14" s="394"/>
      <c r="F14" s="394"/>
      <c r="G14" s="394"/>
      <c r="H14" s="394"/>
      <c r="I14" s="394"/>
      <c r="J14" s="394"/>
      <c r="K14" s="276"/>
    </row>
    <row r="15" spans="2:11" ht="15" customHeight="1">
      <c r="B15" s="279"/>
      <c r="C15" s="280"/>
      <c r="D15" s="394" t="s">
        <v>1494</v>
      </c>
      <c r="E15" s="394"/>
      <c r="F15" s="394"/>
      <c r="G15" s="394"/>
      <c r="H15" s="394"/>
      <c r="I15" s="394"/>
      <c r="J15" s="394"/>
      <c r="K15" s="276"/>
    </row>
    <row r="16" spans="2:11" ht="15" customHeight="1">
      <c r="B16" s="279"/>
      <c r="C16" s="280"/>
      <c r="D16" s="280"/>
      <c r="E16" s="281" t="s">
        <v>84</v>
      </c>
      <c r="F16" s="394" t="s">
        <v>1495</v>
      </c>
      <c r="G16" s="394"/>
      <c r="H16" s="394"/>
      <c r="I16" s="394"/>
      <c r="J16" s="394"/>
      <c r="K16" s="276"/>
    </row>
    <row r="17" spans="2:11" ht="15" customHeight="1">
      <c r="B17" s="279"/>
      <c r="C17" s="280"/>
      <c r="D17" s="280"/>
      <c r="E17" s="281" t="s">
        <v>1496</v>
      </c>
      <c r="F17" s="394" t="s">
        <v>1497</v>
      </c>
      <c r="G17" s="394"/>
      <c r="H17" s="394"/>
      <c r="I17" s="394"/>
      <c r="J17" s="394"/>
      <c r="K17" s="276"/>
    </row>
    <row r="18" spans="2:11" ht="15" customHeight="1">
      <c r="B18" s="279"/>
      <c r="C18" s="280"/>
      <c r="D18" s="280"/>
      <c r="E18" s="281" t="s">
        <v>1498</v>
      </c>
      <c r="F18" s="394" t="s">
        <v>1499</v>
      </c>
      <c r="G18" s="394"/>
      <c r="H18" s="394"/>
      <c r="I18" s="394"/>
      <c r="J18" s="394"/>
      <c r="K18" s="276"/>
    </row>
    <row r="19" spans="2:11" ht="15" customHeight="1">
      <c r="B19" s="279"/>
      <c r="C19" s="280"/>
      <c r="D19" s="280"/>
      <c r="E19" s="281" t="s">
        <v>1500</v>
      </c>
      <c r="F19" s="394" t="s">
        <v>96</v>
      </c>
      <c r="G19" s="394"/>
      <c r="H19" s="394"/>
      <c r="I19" s="394"/>
      <c r="J19" s="394"/>
      <c r="K19" s="276"/>
    </row>
    <row r="20" spans="2:11" ht="15" customHeight="1">
      <c r="B20" s="279"/>
      <c r="C20" s="280"/>
      <c r="D20" s="280"/>
      <c r="E20" s="281" t="s">
        <v>1501</v>
      </c>
      <c r="F20" s="394" t="s">
        <v>1149</v>
      </c>
      <c r="G20" s="394"/>
      <c r="H20" s="394"/>
      <c r="I20" s="394"/>
      <c r="J20" s="394"/>
      <c r="K20" s="276"/>
    </row>
    <row r="21" spans="2:11" ht="15" customHeight="1">
      <c r="B21" s="279"/>
      <c r="C21" s="280"/>
      <c r="D21" s="280"/>
      <c r="E21" s="281" t="s">
        <v>1502</v>
      </c>
      <c r="F21" s="394" t="s">
        <v>1503</v>
      </c>
      <c r="G21" s="394"/>
      <c r="H21" s="394"/>
      <c r="I21" s="394"/>
      <c r="J21" s="394"/>
      <c r="K21" s="276"/>
    </row>
    <row r="22" spans="2:11" ht="12.75" customHeight="1">
      <c r="B22" s="279"/>
      <c r="C22" s="280"/>
      <c r="D22" s="280"/>
      <c r="E22" s="280"/>
      <c r="F22" s="280"/>
      <c r="G22" s="280"/>
      <c r="H22" s="280"/>
      <c r="I22" s="280"/>
      <c r="J22" s="280"/>
      <c r="K22" s="276"/>
    </row>
    <row r="23" spans="2:11" ht="15" customHeight="1">
      <c r="B23" s="279"/>
      <c r="C23" s="394" t="s">
        <v>1504</v>
      </c>
      <c r="D23" s="394"/>
      <c r="E23" s="394"/>
      <c r="F23" s="394"/>
      <c r="G23" s="394"/>
      <c r="H23" s="394"/>
      <c r="I23" s="394"/>
      <c r="J23" s="394"/>
      <c r="K23" s="276"/>
    </row>
    <row r="24" spans="2:11" ht="15" customHeight="1">
      <c r="B24" s="279"/>
      <c r="C24" s="394" t="s">
        <v>1505</v>
      </c>
      <c r="D24" s="394"/>
      <c r="E24" s="394"/>
      <c r="F24" s="394"/>
      <c r="G24" s="394"/>
      <c r="H24" s="394"/>
      <c r="I24" s="394"/>
      <c r="J24" s="394"/>
      <c r="K24" s="276"/>
    </row>
    <row r="25" spans="2:11" ht="15" customHeight="1">
      <c r="B25" s="279"/>
      <c r="C25" s="278"/>
      <c r="D25" s="394" t="s">
        <v>1506</v>
      </c>
      <c r="E25" s="394"/>
      <c r="F25" s="394"/>
      <c r="G25" s="394"/>
      <c r="H25" s="394"/>
      <c r="I25" s="394"/>
      <c r="J25" s="394"/>
      <c r="K25" s="276"/>
    </row>
    <row r="26" spans="2:11" ht="15" customHeight="1">
      <c r="B26" s="279"/>
      <c r="C26" s="280"/>
      <c r="D26" s="394" t="s">
        <v>1507</v>
      </c>
      <c r="E26" s="394"/>
      <c r="F26" s="394"/>
      <c r="G26" s="394"/>
      <c r="H26" s="394"/>
      <c r="I26" s="394"/>
      <c r="J26" s="394"/>
      <c r="K26" s="276"/>
    </row>
    <row r="27" spans="2:11" ht="12.75" customHeight="1">
      <c r="B27" s="279"/>
      <c r="C27" s="280"/>
      <c r="D27" s="280"/>
      <c r="E27" s="280"/>
      <c r="F27" s="280"/>
      <c r="G27" s="280"/>
      <c r="H27" s="280"/>
      <c r="I27" s="280"/>
      <c r="J27" s="280"/>
      <c r="K27" s="276"/>
    </row>
    <row r="28" spans="2:11" ht="15" customHeight="1">
      <c r="B28" s="279"/>
      <c r="C28" s="280"/>
      <c r="D28" s="394" t="s">
        <v>1508</v>
      </c>
      <c r="E28" s="394"/>
      <c r="F28" s="394"/>
      <c r="G28" s="394"/>
      <c r="H28" s="394"/>
      <c r="I28" s="394"/>
      <c r="J28" s="394"/>
      <c r="K28" s="276"/>
    </row>
    <row r="29" spans="2:11" ht="15" customHeight="1">
      <c r="B29" s="279"/>
      <c r="C29" s="280"/>
      <c r="D29" s="394" t="s">
        <v>1509</v>
      </c>
      <c r="E29" s="394"/>
      <c r="F29" s="394"/>
      <c r="G29" s="394"/>
      <c r="H29" s="394"/>
      <c r="I29" s="394"/>
      <c r="J29" s="394"/>
      <c r="K29" s="276"/>
    </row>
    <row r="30" spans="2:11" ht="12.75" customHeight="1">
      <c r="B30" s="279"/>
      <c r="C30" s="280"/>
      <c r="D30" s="280"/>
      <c r="E30" s="280"/>
      <c r="F30" s="280"/>
      <c r="G30" s="280"/>
      <c r="H30" s="280"/>
      <c r="I30" s="280"/>
      <c r="J30" s="280"/>
      <c r="K30" s="276"/>
    </row>
    <row r="31" spans="2:11" ht="15" customHeight="1">
      <c r="B31" s="279"/>
      <c r="C31" s="280"/>
      <c r="D31" s="394" t="s">
        <v>1510</v>
      </c>
      <c r="E31" s="394"/>
      <c r="F31" s="394"/>
      <c r="G31" s="394"/>
      <c r="H31" s="394"/>
      <c r="I31" s="394"/>
      <c r="J31" s="394"/>
      <c r="K31" s="276"/>
    </row>
    <row r="32" spans="2:11" ht="15" customHeight="1">
      <c r="B32" s="279"/>
      <c r="C32" s="280"/>
      <c r="D32" s="394" t="s">
        <v>1511</v>
      </c>
      <c r="E32" s="394"/>
      <c r="F32" s="394"/>
      <c r="G32" s="394"/>
      <c r="H32" s="394"/>
      <c r="I32" s="394"/>
      <c r="J32" s="394"/>
      <c r="K32" s="276"/>
    </row>
    <row r="33" spans="2:11" ht="15" customHeight="1">
      <c r="B33" s="279"/>
      <c r="C33" s="280"/>
      <c r="D33" s="394" t="s">
        <v>1512</v>
      </c>
      <c r="E33" s="394"/>
      <c r="F33" s="394"/>
      <c r="G33" s="394"/>
      <c r="H33" s="394"/>
      <c r="I33" s="394"/>
      <c r="J33" s="394"/>
      <c r="K33" s="276"/>
    </row>
    <row r="34" spans="2:11" ht="15" customHeight="1">
      <c r="B34" s="279"/>
      <c r="C34" s="280"/>
      <c r="D34" s="278"/>
      <c r="E34" s="282" t="s">
        <v>121</v>
      </c>
      <c r="F34" s="278"/>
      <c r="G34" s="394" t="s">
        <v>1513</v>
      </c>
      <c r="H34" s="394"/>
      <c r="I34" s="394"/>
      <c r="J34" s="394"/>
      <c r="K34" s="276"/>
    </row>
    <row r="35" spans="2:11" ht="30.75" customHeight="1">
      <c r="B35" s="279"/>
      <c r="C35" s="280"/>
      <c r="D35" s="278"/>
      <c r="E35" s="282" t="s">
        <v>1514</v>
      </c>
      <c r="F35" s="278"/>
      <c r="G35" s="394" t="s">
        <v>1515</v>
      </c>
      <c r="H35" s="394"/>
      <c r="I35" s="394"/>
      <c r="J35" s="394"/>
      <c r="K35" s="276"/>
    </row>
    <row r="36" spans="2:11" ht="15" customHeight="1">
      <c r="B36" s="279"/>
      <c r="C36" s="280"/>
      <c r="D36" s="278"/>
      <c r="E36" s="282" t="s">
        <v>58</v>
      </c>
      <c r="F36" s="278"/>
      <c r="G36" s="394" t="s">
        <v>1516</v>
      </c>
      <c r="H36" s="394"/>
      <c r="I36" s="394"/>
      <c r="J36" s="394"/>
      <c r="K36" s="276"/>
    </row>
    <row r="37" spans="2:11" ht="15" customHeight="1">
      <c r="B37" s="279"/>
      <c r="C37" s="280"/>
      <c r="D37" s="278"/>
      <c r="E37" s="282" t="s">
        <v>122</v>
      </c>
      <c r="F37" s="278"/>
      <c r="G37" s="394" t="s">
        <v>1517</v>
      </c>
      <c r="H37" s="394"/>
      <c r="I37" s="394"/>
      <c r="J37" s="394"/>
      <c r="K37" s="276"/>
    </row>
    <row r="38" spans="2:11" ht="15" customHeight="1">
      <c r="B38" s="279"/>
      <c r="C38" s="280"/>
      <c r="D38" s="278"/>
      <c r="E38" s="282" t="s">
        <v>123</v>
      </c>
      <c r="F38" s="278"/>
      <c r="G38" s="394" t="s">
        <v>1518</v>
      </c>
      <c r="H38" s="394"/>
      <c r="I38" s="394"/>
      <c r="J38" s="394"/>
      <c r="K38" s="276"/>
    </row>
    <row r="39" spans="2:11" ht="15" customHeight="1">
      <c r="B39" s="279"/>
      <c r="C39" s="280"/>
      <c r="D39" s="278"/>
      <c r="E39" s="282" t="s">
        <v>124</v>
      </c>
      <c r="F39" s="278"/>
      <c r="G39" s="394" t="s">
        <v>1519</v>
      </c>
      <c r="H39" s="394"/>
      <c r="I39" s="394"/>
      <c r="J39" s="394"/>
      <c r="K39" s="276"/>
    </row>
    <row r="40" spans="2:11" ht="15" customHeight="1">
      <c r="B40" s="279"/>
      <c r="C40" s="280"/>
      <c r="D40" s="278"/>
      <c r="E40" s="282" t="s">
        <v>1520</v>
      </c>
      <c r="F40" s="278"/>
      <c r="G40" s="394" t="s">
        <v>1521</v>
      </c>
      <c r="H40" s="394"/>
      <c r="I40" s="394"/>
      <c r="J40" s="394"/>
      <c r="K40" s="276"/>
    </row>
    <row r="41" spans="2:11" ht="15" customHeight="1">
      <c r="B41" s="279"/>
      <c r="C41" s="280"/>
      <c r="D41" s="278"/>
      <c r="E41" s="282"/>
      <c r="F41" s="278"/>
      <c r="G41" s="394" t="s">
        <v>1522</v>
      </c>
      <c r="H41" s="394"/>
      <c r="I41" s="394"/>
      <c r="J41" s="394"/>
      <c r="K41" s="276"/>
    </row>
    <row r="42" spans="2:11" ht="15" customHeight="1">
      <c r="B42" s="279"/>
      <c r="C42" s="280"/>
      <c r="D42" s="278"/>
      <c r="E42" s="282" t="s">
        <v>1523</v>
      </c>
      <c r="F42" s="278"/>
      <c r="G42" s="394" t="s">
        <v>1524</v>
      </c>
      <c r="H42" s="394"/>
      <c r="I42" s="394"/>
      <c r="J42" s="394"/>
      <c r="K42" s="276"/>
    </row>
    <row r="43" spans="2:11" ht="15" customHeight="1">
      <c r="B43" s="279"/>
      <c r="C43" s="280"/>
      <c r="D43" s="278"/>
      <c r="E43" s="282" t="s">
        <v>126</v>
      </c>
      <c r="F43" s="278"/>
      <c r="G43" s="394" t="s">
        <v>1525</v>
      </c>
      <c r="H43" s="394"/>
      <c r="I43" s="394"/>
      <c r="J43" s="394"/>
      <c r="K43" s="276"/>
    </row>
    <row r="44" spans="2:11" ht="12.75" customHeight="1">
      <c r="B44" s="279"/>
      <c r="C44" s="280"/>
      <c r="D44" s="278"/>
      <c r="E44" s="278"/>
      <c r="F44" s="278"/>
      <c r="G44" s="278"/>
      <c r="H44" s="278"/>
      <c r="I44" s="278"/>
      <c r="J44" s="278"/>
      <c r="K44" s="276"/>
    </row>
    <row r="45" spans="2:11" ht="15" customHeight="1">
      <c r="B45" s="279"/>
      <c r="C45" s="280"/>
      <c r="D45" s="394" t="s">
        <v>1526</v>
      </c>
      <c r="E45" s="394"/>
      <c r="F45" s="394"/>
      <c r="G45" s="394"/>
      <c r="H45" s="394"/>
      <c r="I45" s="394"/>
      <c r="J45" s="394"/>
      <c r="K45" s="276"/>
    </row>
    <row r="46" spans="2:11" ht="15" customHeight="1">
      <c r="B46" s="279"/>
      <c r="C46" s="280"/>
      <c r="D46" s="280"/>
      <c r="E46" s="394" t="s">
        <v>1527</v>
      </c>
      <c r="F46" s="394"/>
      <c r="G46" s="394"/>
      <c r="H46" s="394"/>
      <c r="I46" s="394"/>
      <c r="J46" s="394"/>
      <c r="K46" s="276"/>
    </row>
    <row r="47" spans="2:11" ht="15" customHeight="1">
      <c r="B47" s="279"/>
      <c r="C47" s="280"/>
      <c r="D47" s="280"/>
      <c r="E47" s="394" t="s">
        <v>1528</v>
      </c>
      <c r="F47" s="394"/>
      <c r="G47" s="394"/>
      <c r="H47" s="394"/>
      <c r="I47" s="394"/>
      <c r="J47" s="394"/>
      <c r="K47" s="276"/>
    </row>
    <row r="48" spans="2:11" ht="15" customHeight="1">
      <c r="B48" s="279"/>
      <c r="C48" s="280"/>
      <c r="D48" s="280"/>
      <c r="E48" s="394" t="s">
        <v>1529</v>
      </c>
      <c r="F48" s="394"/>
      <c r="G48" s="394"/>
      <c r="H48" s="394"/>
      <c r="I48" s="394"/>
      <c r="J48" s="394"/>
      <c r="K48" s="276"/>
    </row>
    <row r="49" spans="2:11" ht="15" customHeight="1">
      <c r="B49" s="279"/>
      <c r="C49" s="280"/>
      <c r="D49" s="394" t="s">
        <v>1530</v>
      </c>
      <c r="E49" s="394"/>
      <c r="F49" s="394"/>
      <c r="G49" s="394"/>
      <c r="H49" s="394"/>
      <c r="I49" s="394"/>
      <c r="J49" s="394"/>
      <c r="K49" s="276"/>
    </row>
    <row r="50" spans="2:11" ht="25.5" customHeight="1">
      <c r="B50" s="275"/>
      <c r="C50" s="396" t="s">
        <v>1531</v>
      </c>
      <c r="D50" s="396"/>
      <c r="E50" s="396"/>
      <c r="F50" s="396"/>
      <c r="G50" s="396"/>
      <c r="H50" s="396"/>
      <c r="I50" s="396"/>
      <c r="J50" s="396"/>
      <c r="K50" s="276"/>
    </row>
    <row r="51" spans="2:11" ht="5.25" customHeight="1">
      <c r="B51" s="275"/>
      <c r="C51" s="277"/>
      <c r="D51" s="277"/>
      <c r="E51" s="277"/>
      <c r="F51" s="277"/>
      <c r="G51" s="277"/>
      <c r="H51" s="277"/>
      <c r="I51" s="277"/>
      <c r="J51" s="277"/>
      <c r="K51" s="276"/>
    </row>
    <row r="52" spans="2:11" ht="15" customHeight="1">
      <c r="B52" s="275"/>
      <c r="C52" s="394" t="s">
        <v>1532</v>
      </c>
      <c r="D52" s="394"/>
      <c r="E52" s="394"/>
      <c r="F52" s="394"/>
      <c r="G52" s="394"/>
      <c r="H52" s="394"/>
      <c r="I52" s="394"/>
      <c r="J52" s="394"/>
      <c r="K52" s="276"/>
    </row>
    <row r="53" spans="2:11" ht="15" customHeight="1">
      <c r="B53" s="275"/>
      <c r="C53" s="394" t="s">
        <v>1533</v>
      </c>
      <c r="D53" s="394"/>
      <c r="E53" s="394"/>
      <c r="F53" s="394"/>
      <c r="G53" s="394"/>
      <c r="H53" s="394"/>
      <c r="I53" s="394"/>
      <c r="J53" s="394"/>
      <c r="K53" s="276"/>
    </row>
    <row r="54" spans="2:11" ht="12.75" customHeight="1">
      <c r="B54" s="275"/>
      <c r="C54" s="278"/>
      <c r="D54" s="278"/>
      <c r="E54" s="278"/>
      <c r="F54" s="278"/>
      <c r="G54" s="278"/>
      <c r="H54" s="278"/>
      <c r="I54" s="278"/>
      <c r="J54" s="278"/>
      <c r="K54" s="276"/>
    </row>
    <row r="55" spans="2:11" ht="15" customHeight="1">
      <c r="B55" s="275"/>
      <c r="C55" s="394" t="s">
        <v>1534</v>
      </c>
      <c r="D55" s="394"/>
      <c r="E55" s="394"/>
      <c r="F55" s="394"/>
      <c r="G55" s="394"/>
      <c r="H55" s="394"/>
      <c r="I55" s="394"/>
      <c r="J55" s="394"/>
      <c r="K55" s="276"/>
    </row>
    <row r="56" spans="2:11" ht="15" customHeight="1">
      <c r="B56" s="275"/>
      <c r="C56" s="280"/>
      <c r="D56" s="394" t="s">
        <v>1535</v>
      </c>
      <c r="E56" s="394"/>
      <c r="F56" s="394"/>
      <c r="G56" s="394"/>
      <c r="H56" s="394"/>
      <c r="I56" s="394"/>
      <c r="J56" s="394"/>
      <c r="K56" s="276"/>
    </row>
    <row r="57" spans="2:11" ht="15" customHeight="1">
      <c r="B57" s="275"/>
      <c r="C57" s="280"/>
      <c r="D57" s="394" t="s">
        <v>1536</v>
      </c>
      <c r="E57" s="394"/>
      <c r="F57" s="394"/>
      <c r="G57" s="394"/>
      <c r="H57" s="394"/>
      <c r="I57" s="394"/>
      <c r="J57" s="394"/>
      <c r="K57" s="276"/>
    </row>
    <row r="58" spans="2:11" ht="15" customHeight="1">
      <c r="B58" s="275"/>
      <c r="C58" s="280"/>
      <c r="D58" s="394" t="s">
        <v>1537</v>
      </c>
      <c r="E58" s="394"/>
      <c r="F58" s="394"/>
      <c r="G58" s="394"/>
      <c r="H58" s="394"/>
      <c r="I58" s="394"/>
      <c r="J58" s="394"/>
      <c r="K58" s="276"/>
    </row>
    <row r="59" spans="2:11" ht="15" customHeight="1">
      <c r="B59" s="275"/>
      <c r="C59" s="280"/>
      <c r="D59" s="394" t="s">
        <v>1538</v>
      </c>
      <c r="E59" s="394"/>
      <c r="F59" s="394"/>
      <c r="G59" s="394"/>
      <c r="H59" s="394"/>
      <c r="I59" s="394"/>
      <c r="J59" s="394"/>
      <c r="K59" s="276"/>
    </row>
    <row r="60" spans="2:11" ht="15" customHeight="1">
      <c r="B60" s="275"/>
      <c r="C60" s="280"/>
      <c r="D60" s="398" t="s">
        <v>1539</v>
      </c>
      <c r="E60" s="398"/>
      <c r="F60" s="398"/>
      <c r="G60" s="398"/>
      <c r="H60" s="398"/>
      <c r="I60" s="398"/>
      <c r="J60" s="398"/>
      <c r="K60" s="276"/>
    </row>
    <row r="61" spans="2:11" ht="15" customHeight="1">
      <c r="B61" s="275"/>
      <c r="C61" s="280"/>
      <c r="D61" s="394" t="s">
        <v>1540</v>
      </c>
      <c r="E61" s="394"/>
      <c r="F61" s="394"/>
      <c r="G61" s="394"/>
      <c r="H61" s="394"/>
      <c r="I61" s="394"/>
      <c r="J61" s="394"/>
      <c r="K61" s="276"/>
    </row>
    <row r="62" spans="2:11" ht="12.75" customHeight="1">
      <c r="B62" s="275"/>
      <c r="C62" s="280"/>
      <c r="D62" s="280"/>
      <c r="E62" s="283"/>
      <c r="F62" s="280"/>
      <c r="G62" s="280"/>
      <c r="H62" s="280"/>
      <c r="I62" s="280"/>
      <c r="J62" s="280"/>
      <c r="K62" s="276"/>
    </row>
    <row r="63" spans="2:11" ht="15" customHeight="1">
      <c r="B63" s="275"/>
      <c r="C63" s="280"/>
      <c r="D63" s="394" t="s">
        <v>1541</v>
      </c>
      <c r="E63" s="394"/>
      <c r="F63" s="394"/>
      <c r="G63" s="394"/>
      <c r="H63" s="394"/>
      <c r="I63" s="394"/>
      <c r="J63" s="394"/>
      <c r="K63" s="276"/>
    </row>
    <row r="64" spans="2:11" ht="15" customHeight="1">
      <c r="B64" s="275"/>
      <c r="C64" s="280"/>
      <c r="D64" s="398" t="s">
        <v>1542</v>
      </c>
      <c r="E64" s="398"/>
      <c r="F64" s="398"/>
      <c r="G64" s="398"/>
      <c r="H64" s="398"/>
      <c r="I64" s="398"/>
      <c r="J64" s="398"/>
      <c r="K64" s="276"/>
    </row>
    <row r="65" spans="2:11" ht="15" customHeight="1">
      <c r="B65" s="275"/>
      <c r="C65" s="280"/>
      <c r="D65" s="394" t="s">
        <v>1543</v>
      </c>
      <c r="E65" s="394"/>
      <c r="F65" s="394"/>
      <c r="G65" s="394"/>
      <c r="H65" s="394"/>
      <c r="I65" s="394"/>
      <c r="J65" s="394"/>
      <c r="K65" s="276"/>
    </row>
    <row r="66" spans="2:11" ht="15" customHeight="1">
      <c r="B66" s="275"/>
      <c r="C66" s="280"/>
      <c r="D66" s="394" t="s">
        <v>1544</v>
      </c>
      <c r="E66" s="394"/>
      <c r="F66" s="394"/>
      <c r="G66" s="394"/>
      <c r="H66" s="394"/>
      <c r="I66" s="394"/>
      <c r="J66" s="394"/>
      <c r="K66" s="276"/>
    </row>
    <row r="67" spans="2:11" ht="15" customHeight="1">
      <c r="B67" s="275"/>
      <c r="C67" s="280"/>
      <c r="D67" s="394" t="s">
        <v>1545</v>
      </c>
      <c r="E67" s="394"/>
      <c r="F67" s="394"/>
      <c r="G67" s="394"/>
      <c r="H67" s="394"/>
      <c r="I67" s="394"/>
      <c r="J67" s="394"/>
      <c r="K67" s="276"/>
    </row>
    <row r="68" spans="2:11" ht="15" customHeight="1">
      <c r="B68" s="275"/>
      <c r="C68" s="280"/>
      <c r="D68" s="394" t="s">
        <v>1546</v>
      </c>
      <c r="E68" s="394"/>
      <c r="F68" s="394"/>
      <c r="G68" s="394"/>
      <c r="H68" s="394"/>
      <c r="I68" s="394"/>
      <c r="J68" s="394"/>
      <c r="K68" s="276"/>
    </row>
    <row r="69" spans="2:11" ht="12.75" customHeight="1">
      <c r="B69" s="284"/>
      <c r="C69" s="285"/>
      <c r="D69" s="285"/>
      <c r="E69" s="285"/>
      <c r="F69" s="285"/>
      <c r="G69" s="285"/>
      <c r="H69" s="285"/>
      <c r="I69" s="285"/>
      <c r="J69" s="285"/>
      <c r="K69" s="286"/>
    </row>
    <row r="70" spans="2:11" ht="18.75" customHeight="1">
      <c r="B70" s="287"/>
      <c r="C70" s="287"/>
      <c r="D70" s="287"/>
      <c r="E70" s="287"/>
      <c r="F70" s="287"/>
      <c r="G70" s="287"/>
      <c r="H70" s="287"/>
      <c r="I70" s="287"/>
      <c r="J70" s="287"/>
      <c r="K70" s="288"/>
    </row>
    <row r="71" spans="2:11" ht="18.75" customHeight="1">
      <c r="B71" s="288"/>
      <c r="C71" s="288"/>
      <c r="D71" s="288"/>
      <c r="E71" s="288"/>
      <c r="F71" s="288"/>
      <c r="G71" s="288"/>
      <c r="H71" s="288"/>
      <c r="I71" s="288"/>
      <c r="J71" s="288"/>
      <c r="K71" s="288"/>
    </row>
    <row r="72" spans="2:11" ht="7.5" customHeight="1">
      <c r="B72" s="289"/>
      <c r="C72" s="290"/>
      <c r="D72" s="290"/>
      <c r="E72" s="290"/>
      <c r="F72" s="290"/>
      <c r="G72" s="290"/>
      <c r="H72" s="290"/>
      <c r="I72" s="290"/>
      <c r="J72" s="290"/>
      <c r="K72" s="291"/>
    </row>
    <row r="73" spans="2:11" ht="45" customHeight="1">
      <c r="B73" s="292"/>
      <c r="C73" s="399" t="s">
        <v>102</v>
      </c>
      <c r="D73" s="399"/>
      <c r="E73" s="399"/>
      <c r="F73" s="399"/>
      <c r="G73" s="399"/>
      <c r="H73" s="399"/>
      <c r="I73" s="399"/>
      <c r="J73" s="399"/>
      <c r="K73" s="293"/>
    </row>
    <row r="74" spans="2:11" ht="17.25" customHeight="1">
      <c r="B74" s="292"/>
      <c r="C74" s="294" t="s">
        <v>1547</v>
      </c>
      <c r="D74" s="294"/>
      <c r="E74" s="294"/>
      <c r="F74" s="294" t="s">
        <v>1548</v>
      </c>
      <c r="G74" s="295"/>
      <c r="H74" s="294" t="s">
        <v>122</v>
      </c>
      <c r="I74" s="294" t="s">
        <v>62</v>
      </c>
      <c r="J74" s="294" t="s">
        <v>1549</v>
      </c>
      <c r="K74" s="293"/>
    </row>
    <row r="75" spans="2:11" ht="17.25" customHeight="1">
      <c r="B75" s="292"/>
      <c r="C75" s="296" t="s">
        <v>1550</v>
      </c>
      <c r="D75" s="296"/>
      <c r="E75" s="296"/>
      <c r="F75" s="297" t="s">
        <v>1551</v>
      </c>
      <c r="G75" s="298"/>
      <c r="H75" s="296"/>
      <c r="I75" s="296"/>
      <c r="J75" s="296" t="s">
        <v>1552</v>
      </c>
      <c r="K75" s="293"/>
    </row>
    <row r="76" spans="2:11" ht="5.25" customHeight="1">
      <c r="B76" s="292"/>
      <c r="C76" s="299"/>
      <c r="D76" s="299"/>
      <c r="E76" s="299"/>
      <c r="F76" s="299"/>
      <c r="G76" s="300"/>
      <c r="H76" s="299"/>
      <c r="I76" s="299"/>
      <c r="J76" s="299"/>
      <c r="K76" s="293"/>
    </row>
    <row r="77" spans="2:11" ht="15" customHeight="1">
      <c r="B77" s="292"/>
      <c r="C77" s="282" t="s">
        <v>58</v>
      </c>
      <c r="D77" s="299"/>
      <c r="E77" s="299"/>
      <c r="F77" s="301" t="s">
        <v>1553</v>
      </c>
      <c r="G77" s="300"/>
      <c r="H77" s="282" t="s">
        <v>1554</v>
      </c>
      <c r="I77" s="282" t="s">
        <v>1555</v>
      </c>
      <c r="J77" s="282">
        <v>20</v>
      </c>
      <c r="K77" s="293"/>
    </row>
    <row r="78" spans="2:11" ht="15" customHeight="1">
      <c r="B78" s="292"/>
      <c r="C78" s="282" t="s">
        <v>1556</v>
      </c>
      <c r="D78" s="282"/>
      <c r="E78" s="282"/>
      <c r="F78" s="301" t="s">
        <v>1553</v>
      </c>
      <c r="G78" s="300"/>
      <c r="H78" s="282" t="s">
        <v>1557</v>
      </c>
      <c r="I78" s="282" t="s">
        <v>1555</v>
      </c>
      <c r="J78" s="282">
        <v>120</v>
      </c>
      <c r="K78" s="293"/>
    </row>
    <row r="79" spans="2:11" ht="15" customHeight="1">
      <c r="B79" s="302"/>
      <c r="C79" s="282" t="s">
        <v>1558</v>
      </c>
      <c r="D79" s="282"/>
      <c r="E79" s="282"/>
      <c r="F79" s="301" t="s">
        <v>1559</v>
      </c>
      <c r="G79" s="300"/>
      <c r="H79" s="282" t="s">
        <v>1560</v>
      </c>
      <c r="I79" s="282" t="s">
        <v>1555</v>
      </c>
      <c r="J79" s="282">
        <v>50</v>
      </c>
      <c r="K79" s="293"/>
    </row>
    <row r="80" spans="2:11" ht="15" customHeight="1">
      <c r="B80" s="302"/>
      <c r="C80" s="282" t="s">
        <v>1561</v>
      </c>
      <c r="D80" s="282"/>
      <c r="E80" s="282"/>
      <c r="F80" s="301" t="s">
        <v>1553</v>
      </c>
      <c r="G80" s="300"/>
      <c r="H80" s="282" t="s">
        <v>1562</v>
      </c>
      <c r="I80" s="282" t="s">
        <v>1563</v>
      </c>
      <c r="J80" s="282"/>
      <c r="K80" s="293"/>
    </row>
    <row r="81" spans="2:11" ht="15" customHeight="1">
      <c r="B81" s="302"/>
      <c r="C81" s="303" t="s">
        <v>1564</v>
      </c>
      <c r="D81" s="303"/>
      <c r="E81" s="303"/>
      <c r="F81" s="304" t="s">
        <v>1559</v>
      </c>
      <c r="G81" s="303"/>
      <c r="H81" s="303" t="s">
        <v>1565</v>
      </c>
      <c r="I81" s="303" t="s">
        <v>1555</v>
      </c>
      <c r="J81" s="303">
        <v>15</v>
      </c>
      <c r="K81" s="293"/>
    </row>
    <row r="82" spans="2:11" ht="15" customHeight="1">
      <c r="B82" s="302"/>
      <c r="C82" s="303" t="s">
        <v>1566</v>
      </c>
      <c r="D82" s="303"/>
      <c r="E82" s="303"/>
      <c r="F82" s="304" t="s">
        <v>1559</v>
      </c>
      <c r="G82" s="303"/>
      <c r="H82" s="303" t="s">
        <v>1567</v>
      </c>
      <c r="I82" s="303" t="s">
        <v>1555</v>
      </c>
      <c r="J82" s="303">
        <v>15</v>
      </c>
      <c r="K82" s="293"/>
    </row>
    <row r="83" spans="2:11" ht="15" customHeight="1">
      <c r="B83" s="302"/>
      <c r="C83" s="303" t="s">
        <v>1568</v>
      </c>
      <c r="D83" s="303"/>
      <c r="E83" s="303"/>
      <c r="F83" s="304" t="s">
        <v>1559</v>
      </c>
      <c r="G83" s="303"/>
      <c r="H83" s="303" t="s">
        <v>1569</v>
      </c>
      <c r="I83" s="303" t="s">
        <v>1555</v>
      </c>
      <c r="J83" s="303">
        <v>20</v>
      </c>
      <c r="K83" s="293"/>
    </row>
    <row r="84" spans="2:11" ht="15" customHeight="1">
      <c r="B84" s="302"/>
      <c r="C84" s="303" t="s">
        <v>1570</v>
      </c>
      <c r="D84" s="303"/>
      <c r="E84" s="303"/>
      <c r="F84" s="304" t="s">
        <v>1559</v>
      </c>
      <c r="G84" s="303"/>
      <c r="H84" s="303" t="s">
        <v>1571</v>
      </c>
      <c r="I84" s="303" t="s">
        <v>1555</v>
      </c>
      <c r="J84" s="303">
        <v>20</v>
      </c>
      <c r="K84" s="293"/>
    </row>
    <row r="85" spans="2:11" ht="15" customHeight="1">
      <c r="B85" s="302"/>
      <c r="C85" s="282" t="s">
        <v>1572</v>
      </c>
      <c r="D85" s="282"/>
      <c r="E85" s="282"/>
      <c r="F85" s="301" t="s">
        <v>1559</v>
      </c>
      <c r="G85" s="300"/>
      <c r="H85" s="282" t="s">
        <v>1573</v>
      </c>
      <c r="I85" s="282" t="s">
        <v>1555</v>
      </c>
      <c r="J85" s="282">
        <v>50</v>
      </c>
      <c r="K85" s="293"/>
    </row>
    <row r="86" spans="2:11" ht="15" customHeight="1">
      <c r="B86" s="302"/>
      <c r="C86" s="282" t="s">
        <v>1574</v>
      </c>
      <c r="D86" s="282"/>
      <c r="E86" s="282"/>
      <c r="F86" s="301" t="s">
        <v>1559</v>
      </c>
      <c r="G86" s="300"/>
      <c r="H86" s="282" t="s">
        <v>1575</v>
      </c>
      <c r="I86" s="282" t="s">
        <v>1555</v>
      </c>
      <c r="J86" s="282">
        <v>20</v>
      </c>
      <c r="K86" s="293"/>
    </row>
    <row r="87" spans="2:11" ht="15" customHeight="1">
      <c r="B87" s="302"/>
      <c r="C87" s="282" t="s">
        <v>1576</v>
      </c>
      <c r="D87" s="282"/>
      <c r="E87" s="282"/>
      <c r="F87" s="301" t="s">
        <v>1559</v>
      </c>
      <c r="G87" s="300"/>
      <c r="H87" s="282" t="s">
        <v>1577</v>
      </c>
      <c r="I87" s="282" t="s">
        <v>1555</v>
      </c>
      <c r="J87" s="282">
        <v>20</v>
      </c>
      <c r="K87" s="293"/>
    </row>
    <row r="88" spans="2:11" ht="15" customHeight="1">
      <c r="B88" s="302"/>
      <c r="C88" s="282" t="s">
        <v>1578</v>
      </c>
      <c r="D88" s="282"/>
      <c r="E88" s="282"/>
      <c r="F88" s="301" t="s">
        <v>1559</v>
      </c>
      <c r="G88" s="300"/>
      <c r="H88" s="282" t="s">
        <v>1579</v>
      </c>
      <c r="I88" s="282" t="s">
        <v>1555</v>
      </c>
      <c r="J88" s="282">
        <v>50</v>
      </c>
      <c r="K88" s="293"/>
    </row>
    <row r="89" spans="2:11" ht="15" customHeight="1">
      <c r="B89" s="302"/>
      <c r="C89" s="282" t="s">
        <v>1580</v>
      </c>
      <c r="D89" s="282"/>
      <c r="E89" s="282"/>
      <c r="F89" s="301" t="s">
        <v>1559</v>
      </c>
      <c r="G89" s="300"/>
      <c r="H89" s="282" t="s">
        <v>1580</v>
      </c>
      <c r="I89" s="282" t="s">
        <v>1555</v>
      </c>
      <c r="J89" s="282">
        <v>50</v>
      </c>
      <c r="K89" s="293"/>
    </row>
    <row r="90" spans="2:11" ht="15" customHeight="1">
      <c r="B90" s="302"/>
      <c r="C90" s="282" t="s">
        <v>127</v>
      </c>
      <c r="D90" s="282"/>
      <c r="E90" s="282"/>
      <c r="F90" s="301" t="s">
        <v>1559</v>
      </c>
      <c r="G90" s="300"/>
      <c r="H90" s="282" t="s">
        <v>1581</v>
      </c>
      <c r="I90" s="282" t="s">
        <v>1555</v>
      </c>
      <c r="J90" s="282">
        <v>255</v>
      </c>
      <c r="K90" s="293"/>
    </row>
    <row r="91" spans="2:11" ht="15" customHeight="1">
      <c r="B91" s="302"/>
      <c r="C91" s="282" t="s">
        <v>1582</v>
      </c>
      <c r="D91" s="282"/>
      <c r="E91" s="282"/>
      <c r="F91" s="301" t="s">
        <v>1553</v>
      </c>
      <c r="G91" s="300"/>
      <c r="H91" s="282" t="s">
        <v>1583</v>
      </c>
      <c r="I91" s="282" t="s">
        <v>1584</v>
      </c>
      <c r="J91" s="282"/>
      <c r="K91" s="293"/>
    </row>
    <row r="92" spans="2:11" ht="15" customHeight="1">
      <c r="B92" s="302"/>
      <c r="C92" s="282" t="s">
        <v>1585</v>
      </c>
      <c r="D92" s="282"/>
      <c r="E92" s="282"/>
      <c r="F92" s="301" t="s">
        <v>1553</v>
      </c>
      <c r="G92" s="300"/>
      <c r="H92" s="282" t="s">
        <v>1586</v>
      </c>
      <c r="I92" s="282" t="s">
        <v>1587</v>
      </c>
      <c r="J92" s="282"/>
      <c r="K92" s="293"/>
    </row>
    <row r="93" spans="2:11" ht="15" customHeight="1">
      <c r="B93" s="302"/>
      <c r="C93" s="282" t="s">
        <v>1588</v>
      </c>
      <c r="D93" s="282"/>
      <c r="E93" s="282"/>
      <c r="F93" s="301" t="s">
        <v>1553</v>
      </c>
      <c r="G93" s="300"/>
      <c r="H93" s="282" t="s">
        <v>1588</v>
      </c>
      <c r="I93" s="282" t="s">
        <v>1587</v>
      </c>
      <c r="J93" s="282"/>
      <c r="K93" s="293"/>
    </row>
    <row r="94" spans="2:11" ht="15" customHeight="1">
      <c r="B94" s="302"/>
      <c r="C94" s="282" t="s">
        <v>43</v>
      </c>
      <c r="D94" s="282"/>
      <c r="E94" s="282"/>
      <c r="F94" s="301" t="s">
        <v>1553</v>
      </c>
      <c r="G94" s="300"/>
      <c r="H94" s="282" t="s">
        <v>1589</v>
      </c>
      <c r="I94" s="282" t="s">
        <v>1587</v>
      </c>
      <c r="J94" s="282"/>
      <c r="K94" s="293"/>
    </row>
    <row r="95" spans="2:11" ht="15" customHeight="1">
      <c r="B95" s="302"/>
      <c r="C95" s="282" t="s">
        <v>53</v>
      </c>
      <c r="D95" s="282"/>
      <c r="E95" s="282"/>
      <c r="F95" s="301" t="s">
        <v>1553</v>
      </c>
      <c r="G95" s="300"/>
      <c r="H95" s="282" t="s">
        <v>1590</v>
      </c>
      <c r="I95" s="282" t="s">
        <v>1587</v>
      </c>
      <c r="J95" s="282"/>
      <c r="K95" s="293"/>
    </row>
    <row r="96" spans="2:11" ht="15" customHeight="1">
      <c r="B96" s="305"/>
      <c r="C96" s="306"/>
      <c r="D96" s="306"/>
      <c r="E96" s="306"/>
      <c r="F96" s="306"/>
      <c r="G96" s="306"/>
      <c r="H96" s="306"/>
      <c r="I96" s="306"/>
      <c r="J96" s="306"/>
      <c r="K96" s="307"/>
    </row>
    <row r="97" spans="2:11" ht="18.75" customHeight="1">
      <c r="B97" s="308"/>
      <c r="C97" s="309"/>
      <c r="D97" s="309"/>
      <c r="E97" s="309"/>
      <c r="F97" s="309"/>
      <c r="G97" s="309"/>
      <c r="H97" s="309"/>
      <c r="I97" s="309"/>
      <c r="J97" s="309"/>
      <c r="K97" s="308"/>
    </row>
    <row r="98" spans="2:11" ht="18.75" customHeight="1">
      <c r="B98" s="288"/>
      <c r="C98" s="288"/>
      <c r="D98" s="288"/>
      <c r="E98" s="288"/>
      <c r="F98" s="288"/>
      <c r="G98" s="288"/>
      <c r="H98" s="288"/>
      <c r="I98" s="288"/>
      <c r="J98" s="288"/>
      <c r="K98" s="288"/>
    </row>
    <row r="99" spans="2:11" ht="7.5" customHeight="1">
      <c r="B99" s="289"/>
      <c r="C99" s="290"/>
      <c r="D99" s="290"/>
      <c r="E99" s="290"/>
      <c r="F99" s="290"/>
      <c r="G99" s="290"/>
      <c r="H99" s="290"/>
      <c r="I99" s="290"/>
      <c r="J99" s="290"/>
      <c r="K99" s="291"/>
    </row>
    <row r="100" spans="2:11" ht="45" customHeight="1">
      <c r="B100" s="292"/>
      <c r="C100" s="399" t="s">
        <v>1591</v>
      </c>
      <c r="D100" s="399"/>
      <c r="E100" s="399"/>
      <c r="F100" s="399"/>
      <c r="G100" s="399"/>
      <c r="H100" s="399"/>
      <c r="I100" s="399"/>
      <c r="J100" s="399"/>
      <c r="K100" s="293"/>
    </row>
    <row r="101" spans="2:11" ht="17.25" customHeight="1">
      <c r="B101" s="292"/>
      <c r="C101" s="294" t="s">
        <v>1547</v>
      </c>
      <c r="D101" s="294"/>
      <c r="E101" s="294"/>
      <c r="F101" s="294" t="s">
        <v>1548</v>
      </c>
      <c r="G101" s="295"/>
      <c r="H101" s="294" t="s">
        <v>122</v>
      </c>
      <c r="I101" s="294" t="s">
        <v>62</v>
      </c>
      <c r="J101" s="294" t="s">
        <v>1549</v>
      </c>
      <c r="K101" s="293"/>
    </row>
    <row r="102" spans="2:11" ht="17.25" customHeight="1">
      <c r="B102" s="292"/>
      <c r="C102" s="296" t="s">
        <v>1550</v>
      </c>
      <c r="D102" s="296"/>
      <c r="E102" s="296"/>
      <c r="F102" s="297" t="s">
        <v>1551</v>
      </c>
      <c r="G102" s="298"/>
      <c r="H102" s="296"/>
      <c r="I102" s="296"/>
      <c r="J102" s="296" t="s">
        <v>1552</v>
      </c>
      <c r="K102" s="293"/>
    </row>
    <row r="103" spans="2:11" ht="5.25" customHeight="1">
      <c r="B103" s="292"/>
      <c r="C103" s="294"/>
      <c r="D103" s="294"/>
      <c r="E103" s="294"/>
      <c r="F103" s="294"/>
      <c r="G103" s="310"/>
      <c r="H103" s="294"/>
      <c r="I103" s="294"/>
      <c r="J103" s="294"/>
      <c r="K103" s="293"/>
    </row>
    <row r="104" spans="2:11" ht="15" customHeight="1">
      <c r="B104" s="292"/>
      <c r="C104" s="282" t="s">
        <v>58</v>
      </c>
      <c r="D104" s="299"/>
      <c r="E104" s="299"/>
      <c r="F104" s="301" t="s">
        <v>1553</v>
      </c>
      <c r="G104" s="310"/>
      <c r="H104" s="282" t="s">
        <v>1592</v>
      </c>
      <c r="I104" s="282" t="s">
        <v>1555</v>
      </c>
      <c r="J104" s="282">
        <v>20</v>
      </c>
      <c r="K104" s="293"/>
    </row>
    <row r="105" spans="2:11" ht="15" customHeight="1">
      <c r="B105" s="292"/>
      <c r="C105" s="282" t="s">
        <v>1556</v>
      </c>
      <c r="D105" s="282"/>
      <c r="E105" s="282"/>
      <c r="F105" s="301" t="s">
        <v>1553</v>
      </c>
      <c r="G105" s="282"/>
      <c r="H105" s="282" t="s">
        <v>1592</v>
      </c>
      <c r="I105" s="282" t="s">
        <v>1555</v>
      </c>
      <c r="J105" s="282">
        <v>120</v>
      </c>
      <c r="K105" s="293"/>
    </row>
    <row r="106" spans="2:11" ht="15" customHeight="1">
      <c r="B106" s="302"/>
      <c r="C106" s="282" t="s">
        <v>1558</v>
      </c>
      <c r="D106" s="282"/>
      <c r="E106" s="282"/>
      <c r="F106" s="301" t="s">
        <v>1559</v>
      </c>
      <c r="G106" s="282"/>
      <c r="H106" s="282" t="s">
        <v>1592</v>
      </c>
      <c r="I106" s="282" t="s">
        <v>1555</v>
      </c>
      <c r="J106" s="282">
        <v>50</v>
      </c>
      <c r="K106" s="293"/>
    </row>
    <row r="107" spans="2:11" ht="15" customHeight="1">
      <c r="B107" s="302"/>
      <c r="C107" s="282" t="s">
        <v>1561</v>
      </c>
      <c r="D107" s="282"/>
      <c r="E107" s="282"/>
      <c r="F107" s="301" t="s">
        <v>1553</v>
      </c>
      <c r="G107" s="282"/>
      <c r="H107" s="282" t="s">
        <v>1592</v>
      </c>
      <c r="I107" s="282" t="s">
        <v>1563</v>
      </c>
      <c r="J107" s="282"/>
      <c r="K107" s="293"/>
    </row>
    <row r="108" spans="2:11" ht="15" customHeight="1">
      <c r="B108" s="302"/>
      <c r="C108" s="282" t="s">
        <v>1572</v>
      </c>
      <c r="D108" s="282"/>
      <c r="E108" s="282"/>
      <c r="F108" s="301" t="s">
        <v>1559</v>
      </c>
      <c r="G108" s="282"/>
      <c r="H108" s="282" t="s">
        <v>1592</v>
      </c>
      <c r="I108" s="282" t="s">
        <v>1555</v>
      </c>
      <c r="J108" s="282">
        <v>50</v>
      </c>
      <c r="K108" s="293"/>
    </row>
    <row r="109" spans="2:11" ht="15" customHeight="1">
      <c r="B109" s="302"/>
      <c r="C109" s="282" t="s">
        <v>1580</v>
      </c>
      <c r="D109" s="282"/>
      <c r="E109" s="282"/>
      <c r="F109" s="301" t="s">
        <v>1559</v>
      </c>
      <c r="G109" s="282"/>
      <c r="H109" s="282" t="s">
        <v>1592</v>
      </c>
      <c r="I109" s="282" t="s">
        <v>1555</v>
      </c>
      <c r="J109" s="282">
        <v>50</v>
      </c>
      <c r="K109" s="293"/>
    </row>
    <row r="110" spans="2:11" ht="15" customHeight="1">
      <c r="B110" s="302"/>
      <c r="C110" s="282" t="s">
        <v>1578</v>
      </c>
      <c r="D110" s="282"/>
      <c r="E110" s="282"/>
      <c r="F110" s="301" t="s">
        <v>1559</v>
      </c>
      <c r="G110" s="282"/>
      <c r="H110" s="282" t="s">
        <v>1592</v>
      </c>
      <c r="I110" s="282" t="s">
        <v>1555</v>
      </c>
      <c r="J110" s="282">
        <v>50</v>
      </c>
      <c r="K110" s="293"/>
    </row>
    <row r="111" spans="2:11" ht="15" customHeight="1">
      <c r="B111" s="302"/>
      <c r="C111" s="282" t="s">
        <v>58</v>
      </c>
      <c r="D111" s="282"/>
      <c r="E111" s="282"/>
      <c r="F111" s="301" t="s">
        <v>1553</v>
      </c>
      <c r="G111" s="282"/>
      <c r="H111" s="282" t="s">
        <v>1593</v>
      </c>
      <c r="I111" s="282" t="s">
        <v>1555</v>
      </c>
      <c r="J111" s="282">
        <v>20</v>
      </c>
      <c r="K111" s="293"/>
    </row>
    <row r="112" spans="2:11" ht="15" customHeight="1">
      <c r="B112" s="302"/>
      <c r="C112" s="282" t="s">
        <v>1594</v>
      </c>
      <c r="D112" s="282"/>
      <c r="E112" s="282"/>
      <c r="F112" s="301" t="s">
        <v>1553</v>
      </c>
      <c r="G112" s="282"/>
      <c r="H112" s="282" t="s">
        <v>1595</v>
      </c>
      <c r="I112" s="282" t="s">
        <v>1555</v>
      </c>
      <c r="J112" s="282">
        <v>120</v>
      </c>
      <c r="K112" s="293"/>
    </row>
    <row r="113" spans="2:11" ht="15" customHeight="1">
      <c r="B113" s="302"/>
      <c r="C113" s="282" t="s">
        <v>43</v>
      </c>
      <c r="D113" s="282"/>
      <c r="E113" s="282"/>
      <c r="F113" s="301" t="s">
        <v>1553</v>
      </c>
      <c r="G113" s="282"/>
      <c r="H113" s="282" t="s">
        <v>1596</v>
      </c>
      <c r="I113" s="282" t="s">
        <v>1587</v>
      </c>
      <c r="J113" s="282"/>
      <c r="K113" s="293"/>
    </row>
    <row r="114" spans="2:11" ht="15" customHeight="1">
      <c r="B114" s="302"/>
      <c r="C114" s="282" t="s">
        <v>53</v>
      </c>
      <c r="D114" s="282"/>
      <c r="E114" s="282"/>
      <c r="F114" s="301" t="s">
        <v>1553</v>
      </c>
      <c r="G114" s="282"/>
      <c r="H114" s="282" t="s">
        <v>1597</v>
      </c>
      <c r="I114" s="282" t="s">
        <v>1587</v>
      </c>
      <c r="J114" s="282"/>
      <c r="K114" s="293"/>
    </row>
    <row r="115" spans="2:11" ht="15" customHeight="1">
      <c r="B115" s="302"/>
      <c r="C115" s="282" t="s">
        <v>62</v>
      </c>
      <c r="D115" s="282"/>
      <c r="E115" s="282"/>
      <c r="F115" s="301" t="s">
        <v>1553</v>
      </c>
      <c r="G115" s="282"/>
      <c r="H115" s="282" t="s">
        <v>1598</v>
      </c>
      <c r="I115" s="282" t="s">
        <v>1599</v>
      </c>
      <c r="J115" s="282"/>
      <c r="K115" s="293"/>
    </row>
    <row r="116" spans="2:11" ht="15" customHeight="1">
      <c r="B116" s="305"/>
      <c r="C116" s="311"/>
      <c r="D116" s="311"/>
      <c r="E116" s="311"/>
      <c r="F116" s="311"/>
      <c r="G116" s="311"/>
      <c r="H116" s="311"/>
      <c r="I116" s="311"/>
      <c r="J116" s="311"/>
      <c r="K116" s="307"/>
    </row>
    <row r="117" spans="2:11" ht="18.75" customHeight="1">
      <c r="B117" s="312"/>
      <c r="C117" s="278"/>
      <c r="D117" s="278"/>
      <c r="E117" s="278"/>
      <c r="F117" s="313"/>
      <c r="G117" s="278"/>
      <c r="H117" s="278"/>
      <c r="I117" s="278"/>
      <c r="J117" s="278"/>
      <c r="K117" s="312"/>
    </row>
    <row r="118" spans="2:11" ht="18.75" customHeight="1">
      <c r="B118" s="288"/>
      <c r="C118" s="288"/>
      <c r="D118" s="288"/>
      <c r="E118" s="288"/>
      <c r="F118" s="288"/>
      <c r="G118" s="288"/>
      <c r="H118" s="288"/>
      <c r="I118" s="288"/>
      <c r="J118" s="288"/>
      <c r="K118" s="288"/>
    </row>
    <row r="119" spans="2:11" ht="7.5" customHeight="1">
      <c r="B119" s="314"/>
      <c r="C119" s="315"/>
      <c r="D119" s="315"/>
      <c r="E119" s="315"/>
      <c r="F119" s="315"/>
      <c r="G119" s="315"/>
      <c r="H119" s="315"/>
      <c r="I119" s="315"/>
      <c r="J119" s="315"/>
      <c r="K119" s="316"/>
    </row>
    <row r="120" spans="2:11" ht="45" customHeight="1">
      <c r="B120" s="317"/>
      <c r="C120" s="395" t="s">
        <v>1600</v>
      </c>
      <c r="D120" s="395"/>
      <c r="E120" s="395"/>
      <c r="F120" s="395"/>
      <c r="G120" s="395"/>
      <c r="H120" s="395"/>
      <c r="I120" s="395"/>
      <c r="J120" s="395"/>
      <c r="K120" s="318"/>
    </row>
    <row r="121" spans="2:11" ht="17.25" customHeight="1">
      <c r="B121" s="319"/>
      <c r="C121" s="294" t="s">
        <v>1547</v>
      </c>
      <c r="D121" s="294"/>
      <c r="E121" s="294"/>
      <c r="F121" s="294" t="s">
        <v>1548</v>
      </c>
      <c r="G121" s="295"/>
      <c r="H121" s="294" t="s">
        <v>122</v>
      </c>
      <c r="I121" s="294" t="s">
        <v>62</v>
      </c>
      <c r="J121" s="294" t="s">
        <v>1549</v>
      </c>
      <c r="K121" s="320"/>
    </row>
    <row r="122" spans="2:11" ht="17.25" customHeight="1">
      <c r="B122" s="319"/>
      <c r="C122" s="296" t="s">
        <v>1550</v>
      </c>
      <c r="D122" s="296"/>
      <c r="E122" s="296"/>
      <c r="F122" s="297" t="s">
        <v>1551</v>
      </c>
      <c r="G122" s="298"/>
      <c r="H122" s="296"/>
      <c r="I122" s="296"/>
      <c r="J122" s="296" t="s">
        <v>1552</v>
      </c>
      <c r="K122" s="320"/>
    </row>
    <row r="123" spans="2:11" ht="5.25" customHeight="1">
      <c r="B123" s="321"/>
      <c r="C123" s="299"/>
      <c r="D123" s="299"/>
      <c r="E123" s="299"/>
      <c r="F123" s="299"/>
      <c r="G123" s="282"/>
      <c r="H123" s="299"/>
      <c r="I123" s="299"/>
      <c r="J123" s="299"/>
      <c r="K123" s="322"/>
    </row>
    <row r="124" spans="2:11" ht="15" customHeight="1">
      <c r="B124" s="321"/>
      <c r="C124" s="282" t="s">
        <v>1556</v>
      </c>
      <c r="D124" s="299"/>
      <c r="E124" s="299"/>
      <c r="F124" s="301" t="s">
        <v>1553</v>
      </c>
      <c r="G124" s="282"/>
      <c r="H124" s="282" t="s">
        <v>1592</v>
      </c>
      <c r="I124" s="282" t="s">
        <v>1555</v>
      </c>
      <c r="J124" s="282">
        <v>120</v>
      </c>
      <c r="K124" s="323"/>
    </row>
    <row r="125" spans="2:11" ht="15" customHeight="1">
      <c r="B125" s="321"/>
      <c r="C125" s="282" t="s">
        <v>1601</v>
      </c>
      <c r="D125" s="282"/>
      <c r="E125" s="282"/>
      <c r="F125" s="301" t="s">
        <v>1553</v>
      </c>
      <c r="G125" s="282"/>
      <c r="H125" s="282" t="s">
        <v>1602</v>
      </c>
      <c r="I125" s="282" t="s">
        <v>1555</v>
      </c>
      <c r="J125" s="282" t="s">
        <v>1603</v>
      </c>
      <c r="K125" s="323"/>
    </row>
    <row r="126" spans="2:11" ht="15" customHeight="1">
      <c r="B126" s="321"/>
      <c r="C126" s="282" t="s">
        <v>1502</v>
      </c>
      <c r="D126" s="282"/>
      <c r="E126" s="282"/>
      <c r="F126" s="301" t="s">
        <v>1553</v>
      </c>
      <c r="G126" s="282"/>
      <c r="H126" s="282" t="s">
        <v>1604</v>
      </c>
      <c r="I126" s="282" t="s">
        <v>1555</v>
      </c>
      <c r="J126" s="282" t="s">
        <v>1603</v>
      </c>
      <c r="K126" s="323"/>
    </row>
    <row r="127" spans="2:11" ht="15" customHeight="1">
      <c r="B127" s="321"/>
      <c r="C127" s="282" t="s">
        <v>1564</v>
      </c>
      <c r="D127" s="282"/>
      <c r="E127" s="282"/>
      <c r="F127" s="301" t="s">
        <v>1559</v>
      </c>
      <c r="G127" s="282"/>
      <c r="H127" s="282" t="s">
        <v>1565</v>
      </c>
      <c r="I127" s="282" t="s">
        <v>1555</v>
      </c>
      <c r="J127" s="282">
        <v>15</v>
      </c>
      <c r="K127" s="323"/>
    </row>
    <row r="128" spans="2:11" ht="15" customHeight="1">
      <c r="B128" s="321"/>
      <c r="C128" s="303" t="s">
        <v>1566</v>
      </c>
      <c r="D128" s="303"/>
      <c r="E128" s="303"/>
      <c r="F128" s="304" t="s">
        <v>1559</v>
      </c>
      <c r="G128" s="303"/>
      <c r="H128" s="303" t="s">
        <v>1567</v>
      </c>
      <c r="I128" s="303" t="s">
        <v>1555</v>
      </c>
      <c r="J128" s="303">
        <v>15</v>
      </c>
      <c r="K128" s="323"/>
    </row>
    <row r="129" spans="2:11" ht="15" customHeight="1">
      <c r="B129" s="321"/>
      <c r="C129" s="303" t="s">
        <v>1568</v>
      </c>
      <c r="D129" s="303"/>
      <c r="E129" s="303"/>
      <c r="F129" s="304" t="s">
        <v>1559</v>
      </c>
      <c r="G129" s="303"/>
      <c r="H129" s="303" t="s">
        <v>1569</v>
      </c>
      <c r="I129" s="303" t="s">
        <v>1555</v>
      </c>
      <c r="J129" s="303">
        <v>20</v>
      </c>
      <c r="K129" s="323"/>
    </row>
    <row r="130" spans="2:11" ht="15" customHeight="1">
      <c r="B130" s="321"/>
      <c r="C130" s="303" t="s">
        <v>1570</v>
      </c>
      <c r="D130" s="303"/>
      <c r="E130" s="303"/>
      <c r="F130" s="304" t="s">
        <v>1559</v>
      </c>
      <c r="G130" s="303"/>
      <c r="H130" s="303" t="s">
        <v>1571</v>
      </c>
      <c r="I130" s="303" t="s">
        <v>1555</v>
      </c>
      <c r="J130" s="303">
        <v>20</v>
      </c>
      <c r="K130" s="323"/>
    </row>
    <row r="131" spans="2:11" ht="15" customHeight="1">
      <c r="B131" s="321"/>
      <c r="C131" s="282" t="s">
        <v>1558</v>
      </c>
      <c r="D131" s="282"/>
      <c r="E131" s="282"/>
      <c r="F131" s="301" t="s">
        <v>1559</v>
      </c>
      <c r="G131" s="282"/>
      <c r="H131" s="282" t="s">
        <v>1592</v>
      </c>
      <c r="I131" s="282" t="s">
        <v>1555</v>
      </c>
      <c r="J131" s="282">
        <v>50</v>
      </c>
      <c r="K131" s="323"/>
    </row>
    <row r="132" spans="2:11" ht="15" customHeight="1">
      <c r="B132" s="321"/>
      <c r="C132" s="282" t="s">
        <v>1572</v>
      </c>
      <c r="D132" s="282"/>
      <c r="E132" s="282"/>
      <c r="F132" s="301" t="s">
        <v>1559</v>
      </c>
      <c r="G132" s="282"/>
      <c r="H132" s="282" t="s">
        <v>1592</v>
      </c>
      <c r="I132" s="282" t="s">
        <v>1555</v>
      </c>
      <c r="J132" s="282">
        <v>50</v>
      </c>
      <c r="K132" s="323"/>
    </row>
    <row r="133" spans="2:11" ht="15" customHeight="1">
      <c r="B133" s="321"/>
      <c r="C133" s="282" t="s">
        <v>1578</v>
      </c>
      <c r="D133" s="282"/>
      <c r="E133" s="282"/>
      <c r="F133" s="301" t="s">
        <v>1559</v>
      </c>
      <c r="G133" s="282"/>
      <c r="H133" s="282" t="s">
        <v>1592</v>
      </c>
      <c r="I133" s="282" t="s">
        <v>1555</v>
      </c>
      <c r="J133" s="282">
        <v>50</v>
      </c>
      <c r="K133" s="323"/>
    </row>
    <row r="134" spans="2:11" ht="15" customHeight="1">
      <c r="B134" s="321"/>
      <c r="C134" s="282" t="s">
        <v>1580</v>
      </c>
      <c r="D134" s="282"/>
      <c r="E134" s="282"/>
      <c r="F134" s="301" t="s">
        <v>1559</v>
      </c>
      <c r="G134" s="282"/>
      <c r="H134" s="282" t="s">
        <v>1592</v>
      </c>
      <c r="I134" s="282" t="s">
        <v>1555</v>
      </c>
      <c r="J134" s="282">
        <v>50</v>
      </c>
      <c r="K134" s="323"/>
    </row>
    <row r="135" spans="2:11" ht="15" customHeight="1">
      <c r="B135" s="321"/>
      <c r="C135" s="282" t="s">
        <v>127</v>
      </c>
      <c r="D135" s="282"/>
      <c r="E135" s="282"/>
      <c r="F135" s="301" t="s">
        <v>1559</v>
      </c>
      <c r="G135" s="282"/>
      <c r="H135" s="282" t="s">
        <v>1605</v>
      </c>
      <c r="I135" s="282" t="s">
        <v>1555</v>
      </c>
      <c r="J135" s="282">
        <v>255</v>
      </c>
      <c r="K135" s="323"/>
    </row>
    <row r="136" spans="2:11" ht="15" customHeight="1">
      <c r="B136" s="321"/>
      <c r="C136" s="282" t="s">
        <v>1582</v>
      </c>
      <c r="D136" s="282"/>
      <c r="E136" s="282"/>
      <c r="F136" s="301" t="s">
        <v>1553</v>
      </c>
      <c r="G136" s="282"/>
      <c r="H136" s="282" t="s">
        <v>1606</v>
      </c>
      <c r="I136" s="282" t="s">
        <v>1584</v>
      </c>
      <c r="J136" s="282"/>
      <c r="K136" s="323"/>
    </row>
    <row r="137" spans="2:11" ht="15" customHeight="1">
      <c r="B137" s="321"/>
      <c r="C137" s="282" t="s">
        <v>1585</v>
      </c>
      <c r="D137" s="282"/>
      <c r="E137" s="282"/>
      <c r="F137" s="301" t="s">
        <v>1553</v>
      </c>
      <c r="G137" s="282"/>
      <c r="H137" s="282" t="s">
        <v>1607</v>
      </c>
      <c r="I137" s="282" t="s">
        <v>1587</v>
      </c>
      <c r="J137" s="282"/>
      <c r="K137" s="323"/>
    </row>
    <row r="138" spans="2:11" ht="15" customHeight="1">
      <c r="B138" s="321"/>
      <c r="C138" s="282" t="s">
        <v>1588</v>
      </c>
      <c r="D138" s="282"/>
      <c r="E138" s="282"/>
      <c r="F138" s="301" t="s">
        <v>1553</v>
      </c>
      <c r="G138" s="282"/>
      <c r="H138" s="282" t="s">
        <v>1588</v>
      </c>
      <c r="I138" s="282" t="s">
        <v>1587</v>
      </c>
      <c r="J138" s="282"/>
      <c r="K138" s="323"/>
    </row>
    <row r="139" spans="2:11" ht="15" customHeight="1">
      <c r="B139" s="321"/>
      <c r="C139" s="282" t="s">
        <v>43</v>
      </c>
      <c r="D139" s="282"/>
      <c r="E139" s="282"/>
      <c r="F139" s="301" t="s">
        <v>1553</v>
      </c>
      <c r="G139" s="282"/>
      <c r="H139" s="282" t="s">
        <v>1608</v>
      </c>
      <c r="I139" s="282" t="s">
        <v>1587</v>
      </c>
      <c r="J139" s="282"/>
      <c r="K139" s="323"/>
    </row>
    <row r="140" spans="2:11" ht="15" customHeight="1">
      <c r="B140" s="321"/>
      <c r="C140" s="282" t="s">
        <v>1609</v>
      </c>
      <c r="D140" s="282"/>
      <c r="E140" s="282"/>
      <c r="F140" s="301" t="s">
        <v>1553</v>
      </c>
      <c r="G140" s="282"/>
      <c r="H140" s="282" t="s">
        <v>1610</v>
      </c>
      <c r="I140" s="282" t="s">
        <v>1587</v>
      </c>
      <c r="J140" s="282"/>
      <c r="K140" s="323"/>
    </row>
    <row r="141" spans="2:11" ht="15" customHeight="1">
      <c r="B141" s="324"/>
      <c r="C141" s="325"/>
      <c r="D141" s="325"/>
      <c r="E141" s="325"/>
      <c r="F141" s="325"/>
      <c r="G141" s="325"/>
      <c r="H141" s="325"/>
      <c r="I141" s="325"/>
      <c r="J141" s="325"/>
      <c r="K141" s="326"/>
    </row>
    <row r="142" spans="2:11" ht="18.75" customHeight="1">
      <c r="B142" s="278"/>
      <c r="C142" s="278"/>
      <c r="D142" s="278"/>
      <c r="E142" s="278"/>
      <c r="F142" s="313"/>
      <c r="G142" s="278"/>
      <c r="H142" s="278"/>
      <c r="I142" s="278"/>
      <c r="J142" s="278"/>
      <c r="K142" s="278"/>
    </row>
    <row r="143" spans="2:11" ht="18.75" customHeight="1">
      <c r="B143" s="288"/>
      <c r="C143" s="288"/>
      <c r="D143" s="288"/>
      <c r="E143" s="288"/>
      <c r="F143" s="288"/>
      <c r="G143" s="288"/>
      <c r="H143" s="288"/>
      <c r="I143" s="288"/>
      <c r="J143" s="288"/>
      <c r="K143" s="288"/>
    </row>
    <row r="144" spans="2:11" ht="7.5" customHeight="1">
      <c r="B144" s="289"/>
      <c r="C144" s="290"/>
      <c r="D144" s="290"/>
      <c r="E144" s="290"/>
      <c r="F144" s="290"/>
      <c r="G144" s="290"/>
      <c r="H144" s="290"/>
      <c r="I144" s="290"/>
      <c r="J144" s="290"/>
      <c r="K144" s="291"/>
    </row>
    <row r="145" spans="2:11" ht="45" customHeight="1">
      <c r="B145" s="292"/>
      <c r="C145" s="399" t="s">
        <v>1611</v>
      </c>
      <c r="D145" s="399"/>
      <c r="E145" s="399"/>
      <c r="F145" s="399"/>
      <c r="G145" s="399"/>
      <c r="H145" s="399"/>
      <c r="I145" s="399"/>
      <c r="J145" s="399"/>
      <c r="K145" s="293"/>
    </row>
    <row r="146" spans="2:11" ht="17.25" customHeight="1">
      <c r="B146" s="292"/>
      <c r="C146" s="294" t="s">
        <v>1547</v>
      </c>
      <c r="D146" s="294"/>
      <c r="E146" s="294"/>
      <c r="F146" s="294" t="s">
        <v>1548</v>
      </c>
      <c r="G146" s="295"/>
      <c r="H146" s="294" t="s">
        <v>122</v>
      </c>
      <c r="I146" s="294" t="s">
        <v>62</v>
      </c>
      <c r="J146" s="294" t="s">
        <v>1549</v>
      </c>
      <c r="K146" s="293"/>
    </row>
    <row r="147" spans="2:11" ht="17.25" customHeight="1">
      <c r="B147" s="292"/>
      <c r="C147" s="296" t="s">
        <v>1550</v>
      </c>
      <c r="D147" s="296"/>
      <c r="E147" s="296"/>
      <c r="F147" s="297" t="s">
        <v>1551</v>
      </c>
      <c r="G147" s="298"/>
      <c r="H147" s="296"/>
      <c r="I147" s="296"/>
      <c r="J147" s="296" t="s">
        <v>1552</v>
      </c>
      <c r="K147" s="293"/>
    </row>
    <row r="148" spans="2:11" ht="5.25" customHeight="1">
      <c r="B148" s="302"/>
      <c r="C148" s="299"/>
      <c r="D148" s="299"/>
      <c r="E148" s="299"/>
      <c r="F148" s="299"/>
      <c r="G148" s="300"/>
      <c r="H148" s="299"/>
      <c r="I148" s="299"/>
      <c r="J148" s="299"/>
      <c r="K148" s="323"/>
    </row>
    <row r="149" spans="2:11" ht="15" customHeight="1">
      <c r="B149" s="302"/>
      <c r="C149" s="327" t="s">
        <v>1556</v>
      </c>
      <c r="D149" s="282"/>
      <c r="E149" s="282"/>
      <c r="F149" s="328" t="s">
        <v>1553</v>
      </c>
      <c r="G149" s="282"/>
      <c r="H149" s="327" t="s">
        <v>1592</v>
      </c>
      <c r="I149" s="327" t="s">
        <v>1555</v>
      </c>
      <c r="J149" s="327">
        <v>120</v>
      </c>
      <c r="K149" s="323"/>
    </row>
    <row r="150" spans="2:11" ht="15" customHeight="1">
      <c r="B150" s="302"/>
      <c r="C150" s="327" t="s">
        <v>1601</v>
      </c>
      <c r="D150" s="282"/>
      <c r="E150" s="282"/>
      <c r="F150" s="328" t="s">
        <v>1553</v>
      </c>
      <c r="G150" s="282"/>
      <c r="H150" s="327" t="s">
        <v>1612</v>
      </c>
      <c r="I150" s="327" t="s">
        <v>1555</v>
      </c>
      <c r="J150" s="327" t="s">
        <v>1603</v>
      </c>
      <c r="K150" s="323"/>
    </row>
    <row r="151" spans="2:11" ht="15" customHeight="1">
      <c r="B151" s="302"/>
      <c r="C151" s="327" t="s">
        <v>1502</v>
      </c>
      <c r="D151" s="282"/>
      <c r="E151" s="282"/>
      <c r="F151" s="328" t="s">
        <v>1553</v>
      </c>
      <c r="G151" s="282"/>
      <c r="H151" s="327" t="s">
        <v>1613</v>
      </c>
      <c r="I151" s="327" t="s">
        <v>1555</v>
      </c>
      <c r="J151" s="327" t="s">
        <v>1603</v>
      </c>
      <c r="K151" s="323"/>
    </row>
    <row r="152" spans="2:11" ht="15" customHeight="1">
      <c r="B152" s="302"/>
      <c r="C152" s="327" t="s">
        <v>1558</v>
      </c>
      <c r="D152" s="282"/>
      <c r="E152" s="282"/>
      <c r="F152" s="328" t="s">
        <v>1559</v>
      </c>
      <c r="G152" s="282"/>
      <c r="H152" s="327" t="s">
        <v>1592</v>
      </c>
      <c r="I152" s="327" t="s">
        <v>1555</v>
      </c>
      <c r="J152" s="327">
        <v>50</v>
      </c>
      <c r="K152" s="323"/>
    </row>
    <row r="153" spans="2:11" ht="15" customHeight="1">
      <c r="B153" s="302"/>
      <c r="C153" s="327" t="s">
        <v>1561</v>
      </c>
      <c r="D153" s="282"/>
      <c r="E153" s="282"/>
      <c r="F153" s="328" t="s">
        <v>1553</v>
      </c>
      <c r="G153" s="282"/>
      <c r="H153" s="327" t="s">
        <v>1592</v>
      </c>
      <c r="I153" s="327" t="s">
        <v>1563</v>
      </c>
      <c r="J153" s="327"/>
      <c r="K153" s="323"/>
    </row>
    <row r="154" spans="2:11" ht="15" customHeight="1">
      <c r="B154" s="302"/>
      <c r="C154" s="327" t="s">
        <v>1572</v>
      </c>
      <c r="D154" s="282"/>
      <c r="E154" s="282"/>
      <c r="F154" s="328" t="s">
        <v>1559</v>
      </c>
      <c r="G154" s="282"/>
      <c r="H154" s="327" t="s">
        <v>1592</v>
      </c>
      <c r="I154" s="327" t="s">
        <v>1555</v>
      </c>
      <c r="J154" s="327">
        <v>50</v>
      </c>
      <c r="K154" s="323"/>
    </row>
    <row r="155" spans="2:11" ht="15" customHeight="1">
      <c r="B155" s="302"/>
      <c r="C155" s="327" t="s">
        <v>1580</v>
      </c>
      <c r="D155" s="282"/>
      <c r="E155" s="282"/>
      <c r="F155" s="328" t="s">
        <v>1559</v>
      </c>
      <c r="G155" s="282"/>
      <c r="H155" s="327" t="s">
        <v>1592</v>
      </c>
      <c r="I155" s="327" t="s">
        <v>1555</v>
      </c>
      <c r="J155" s="327">
        <v>50</v>
      </c>
      <c r="K155" s="323"/>
    </row>
    <row r="156" spans="2:11" ht="15" customHeight="1">
      <c r="B156" s="302"/>
      <c r="C156" s="327" t="s">
        <v>1578</v>
      </c>
      <c r="D156" s="282"/>
      <c r="E156" s="282"/>
      <c r="F156" s="328" t="s">
        <v>1559</v>
      </c>
      <c r="G156" s="282"/>
      <c r="H156" s="327" t="s">
        <v>1592</v>
      </c>
      <c r="I156" s="327" t="s">
        <v>1555</v>
      </c>
      <c r="J156" s="327">
        <v>50</v>
      </c>
      <c r="K156" s="323"/>
    </row>
    <row r="157" spans="2:11" ht="15" customHeight="1">
      <c r="B157" s="302"/>
      <c r="C157" s="327" t="s">
        <v>110</v>
      </c>
      <c r="D157" s="282"/>
      <c r="E157" s="282"/>
      <c r="F157" s="328" t="s">
        <v>1553</v>
      </c>
      <c r="G157" s="282"/>
      <c r="H157" s="327" t="s">
        <v>1614</v>
      </c>
      <c r="I157" s="327" t="s">
        <v>1555</v>
      </c>
      <c r="J157" s="327" t="s">
        <v>1615</v>
      </c>
      <c r="K157" s="323"/>
    </row>
    <row r="158" spans="2:11" ht="15" customHeight="1">
      <c r="B158" s="302"/>
      <c r="C158" s="327" t="s">
        <v>1616</v>
      </c>
      <c r="D158" s="282"/>
      <c r="E158" s="282"/>
      <c r="F158" s="328" t="s">
        <v>1553</v>
      </c>
      <c r="G158" s="282"/>
      <c r="H158" s="327" t="s">
        <v>1617</v>
      </c>
      <c r="I158" s="327" t="s">
        <v>1587</v>
      </c>
      <c r="J158" s="327"/>
      <c r="K158" s="323"/>
    </row>
    <row r="159" spans="2:11" ht="15" customHeight="1">
      <c r="B159" s="329"/>
      <c r="C159" s="311"/>
      <c r="D159" s="311"/>
      <c r="E159" s="311"/>
      <c r="F159" s="311"/>
      <c r="G159" s="311"/>
      <c r="H159" s="311"/>
      <c r="I159" s="311"/>
      <c r="J159" s="311"/>
      <c r="K159" s="330"/>
    </row>
    <row r="160" spans="2:11" ht="18.75" customHeight="1">
      <c r="B160" s="278"/>
      <c r="C160" s="282"/>
      <c r="D160" s="282"/>
      <c r="E160" s="282"/>
      <c r="F160" s="301"/>
      <c r="G160" s="282"/>
      <c r="H160" s="282"/>
      <c r="I160" s="282"/>
      <c r="J160" s="282"/>
      <c r="K160" s="278"/>
    </row>
    <row r="161" spans="2:11" ht="18.75" customHeight="1">
      <c r="B161" s="288"/>
      <c r="C161" s="288"/>
      <c r="D161" s="288"/>
      <c r="E161" s="288"/>
      <c r="F161" s="288"/>
      <c r="G161" s="288"/>
      <c r="H161" s="288"/>
      <c r="I161" s="288"/>
      <c r="J161" s="288"/>
      <c r="K161" s="288"/>
    </row>
    <row r="162" spans="2:11" ht="7.5" customHeight="1">
      <c r="B162" s="270"/>
      <c r="C162" s="271"/>
      <c r="D162" s="271"/>
      <c r="E162" s="271"/>
      <c r="F162" s="271"/>
      <c r="G162" s="271"/>
      <c r="H162" s="271"/>
      <c r="I162" s="271"/>
      <c r="J162" s="271"/>
      <c r="K162" s="272"/>
    </row>
    <row r="163" spans="2:11" ht="45" customHeight="1">
      <c r="B163" s="273"/>
      <c r="C163" s="395" t="s">
        <v>1618</v>
      </c>
      <c r="D163" s="395"/>
      <c r="E163" s="395"/>
      <c r="F163" s="395"/>
      <c r="G163" s="395"/>
      <c r="H163" s="395"/>
      <c r="I163" s="395"/>
      <c r="J163" s="395"/>
      <c r="K163" s="274"/>
    </row>
    <row r="164" spans="2:11" ht="17.25" customHeight="1">
      <c r="B164" s="273"/>
      <c r="C164" s="294" t="s">
        <v>1547</v>
      </c>
      <c r="D164" s="294"/>
      <c r="E164" s="294"/>
      <c r="F164" s="294" t="s">
        <v>1548</v>
      </c>
      <c r="G164" s="331"/>
      <c r="H164" s="332" t="s">
        <v>122</v>
      </c>
      <c r="I164" s="332" t="s">
        <v>62</v>
      </c>
      <c r="J164" s="294" t="s">
        <v>1549</v>
      </c>
      <c r="K164" s="274"/>
    </row>
    <row r="165" spans="2:11" ht="17.25" customHeight="1">
      <c r="B165" s="275"/>
      <c r="C165" s="296" t="s">
        <v>1550</v>
      </c>
      <c r="D165" s="296"/>
      <c r="E165" s="296"/>
      <c r="F165" s="297" t="s">
        <v>1551</v>
      </c>
      <c r="G165" s="333"/>
      <c r="H165" s="334"/>
      <c r="I165" s="334"/>
      <c r="J165" s="296" t="s">
        <v>1552</v>
      </c>
      <c r="K165" s="276"/>
    </row>
    <row r="166" spans="2:11" ht="5.25" customHeight="1">
      <c r="B166" s="302"/>
      <c r="C166" s="299"/>
      <c r="D166" s="299"/>
      <c r="E166" s="299"/>
      <c r="F166" s="299"/>
      <c r="G166" s="300"/>
      <c r="H166" s="299"/>
      <c r="I166" s="299"/>
      <c r="J166" s="299"/>
      <c r="K166" s="323"/>
    </row>
    <row r="167" spans="2:11" ht="15" customHeight="1">
      <c r="B167" s="302"/>
      <c r="C167" s="282" t="s">
        <v>1556</v>
      </c>
      <c r="D167" s="282"/>
      <c r="E167" s="282"/>
      <c r="F167" s="301" t="s">
        <v>1553</v>
      </c>
      <c r="G167" s="282"/>
      <c r="H167" s="282" t="s">
        <v>1592</v>
      </c>
      <c r="I167" s="282" t="s">
        <v>1555</v>
      </c>
      <c r="J167" s="282">
        <v>120</v>
      </c>
      <c r="K167" s="323"/>
    </row>
    <row r="168" spans="2:11" ht="15" customHeight="1">
      <c r="B168" s="302"/>
      <c r="C168" s="282" t="s">
        <v>1601</v>
      </c>
      <c r="D168" s="282"/>
      <c r="E168" s="282"/>
      <c r="F168" s="301" t="s">
        <v>1553</v>
      </c>
      <c r="G168" s="282"/>
      <c r="H168" s="282" t="s">
        <v>1602</v>
      </c>
      <c r="I168" s="282" t="s">
        <v>1555</v>
      </c>
      <c r="J168" s="282" t="s">
        <v>1603</v>
      </c>
      <c r="K168" s="323"/>
    </row>
    <row r="169" spans="2:11" ht="15" customHeight="1">
      <c r="B169" s="302"/>
      <c r="C169" s="282" t="s">
        <v>1502</v>
      </c>
      <c r="D169" s="282"/>
      <c r="E169" s="282"/>
      <c r="F169" s="301" t="s">
        <v>1553</v>
      </c>
      <c r="G169" s="282"/>
      <c r="H169" s="282" t="s">
        <v>1619</v>
      </c>
      <c r="I169" s="282" t="s">
        <v>1555</v>
      </c>
      <c r="J169" s="282" t="s">
        <v>1603</v>
      </c>
      <c r="K169" s="323"/>
    </row>
    <row r="170" spans="2:11" ht="15" customHeight="1">
      <c r="B170" s="302"/>
      <c r="C170" s="282" t="s">
        <v>1558</v>
      </c>
      <c r="D170" s="282"/>
      <c r="E170" s="282"/>
      <c r="F170" s="301" t="s">
        <v>1559</v>
      </c>
      <c r="G170" s="282"/>
      <c r="H170" s="282" t="s">
        <v>1619</v>
      </c>
      <c r="I170" s="282" t="s">
        <v>1555</v>
      </c>
      <c r="J170" s="282">
        <v>50</v>
      </c>
      <c r="K170" s="323"/>
    </row>
    <row r="171" spans="2:11" ht="15" customHeight="1">
      <c r="B171" s="302"/>
      <c r="C171" s="282" t="s">
        <v>1561</v>
      </c>
      <c r="D171" s="282"/>
      <c r="E171" s="282"/>
      <c r="F171" s="301" t="s">
        <v>1553</v>
      </c>
      <c r="G171" s="282"/>
      <c r="H171" s="282" t="s">
        <v>1619</v>
      </c>
      <c r="I171" s="282" t="s">
        <v>1563</v>
      </c>
      <c r="J171" s="282"/>
      <c r="K171" s="323"/>
    </row>
    <row r="172" spans="2:11" ht="15" customHeight="1">
      <c r="B172" s="302"/>
      <c r="C172" s="282" t="s">
        <v>1572</v>
      </c>
      <c r="D172" s="282"/>
      <c r="E172" s="282"/>
      <c r="F172" s="301" t="s">
        <v>1559</v>
      </c>
      <c r="G172" s="282"/>
      <c r="H172" s="282" t="s">
        <v>1619</v>
      </c>
      <c r="I172" s="282" t="s">
        <v>1555</v>
      </c>
      <c r="J172" s="282">
        <v>50</v>
      </c>
      <c r="K172" s="323"/>
    </row>
    <row r="173" spans="2:11" ht="15" customHeight="1">
      <c r="B173" s="302"/>
      <c r="C173" s="282" t="s">
        <v>1580</v>
      </c>
      <c r="D173" s="282"/>
      <c r="E173" s="282"/>
      <c r="F173" s="301" t="s">
        <v>1559</v>
      </c>
      <c r="G173" s="282"/>
      <c r="H173" s="282" t="s">
        <v>1619</v>
      </c>
      <c r="I173" s="282" t="s">
        <v>1555</v>
      </c>
      <c r="J173" s="282">
        <v>50</v>
      </c>
      <c r="K173" s="323"/>
    </row>
    <row r="174" spans="2:11" ht="15" customHeight="1">
      <c r="B174" s="302"/>
      <c r="C174" s="282" t="s">
        <v>1578</v>
      </c>
      <c r="D174" s="282"/>
      <c r="E174" s="282"/>
      <c r="F174" s="301" t="s">
        <v>1559</v>
      </c>
      <c r="G174" s="282"/>
      <c r="H174" s="282" t="s">
        <v>1619</v>
      </c>
      <c r="I174" s="282" t="s">
        <v>1555</v>
      </c>
      <c r="J174" s="282">
        <v>50</v>
      </c>
      <c r="K174" s="323"/>
    </row>
    <row r="175" spans="2:11" ht="15" customHeight="1">
      <c r="B175" s="302"/>
      <c r="C175" s="282" t="s">
        <v>121</v>
      </c>
      <c r="D175" s="282"/>
      <c r="E175" s="282"/>
      <c r="F175" s="301" t="s">
        <v>1553</v>
      </c>
      <c r="G175" s="282"/>
      <c r="H175" s="282" t="s">
        <v>1620</v>
      </c>
      <c r="I175" s="282" t="s">
        <v>1621</v>
      </c>
      <c r="J175" s="282"/>
      <c r="K175" s="323"/>
    </row>
    <row r="176" spans="2:11" ht="15" customHeight="1">
      <c r="B176" s="302"/>
      <c r="C176" s="282" t="s">
        <v>62</v>
      </c>
      <c r="D176" s="282"/>
      <c r="E176" s="282"/>
      <c r="F176" s="301" t="s">
        <v>1553</v>
      </c>
      <c r="G176" s="282"/>
      <c r="H176" s="282" t="s">
        <v>1622</v>
      </c>
      <c r="I176" s="282" t="s">
        <v>1623</v>
      </c>
      <c r="J176" s="282">
        <v>1</v>
      </c>
      <c r="K176" s="323"/>
    </row>
    <row r="177" spans="2:11" ht="15" customHeight="1">
      <c r="B177" s="302"/>
      <c r="C177" s="282" t="s">
        <v>58</v>
      </c>
      <c r="D177" s="282"/>
      <c r="E177" s="282"/>
      <c r="F177" s="301" t="s">
        <v>1553</v>
      </c>
      <c r="G177" s="282"/>
      <c r="H177" s="282" t="s">
        <v>1624</v>
      </c>
      <c r="I177" s="282" t="s">
        <v>1555</v>
      </c>
      <c r="J177" s="282">
        <v>20</v>
      </c>
      <c r="K177" s="323"/>
    </row>
    <row r="178" spans="2:11" ht="15" customHeight="1">
      <c r="B178" s="302"/>
      <c r="C178" s="282" t="s">
        <v>122</v>
      </c>
      <c r="D178" s="282"/>
      <c r="E178" s="282"/>
      <c r="F178" s="301" t="s">
        <v>1553</v>
      </c>
      <c r="G178" s="282"/>
      <c r="H178" s="282" t="s">
        <v>1625</v>
      </c>
      <c r="I178" s="282" t="s">
        <v>1555</v>
      </c>
      <c r="J178" s="282">
        <v>255</v>
      </c>
      <c r="K178" s="323"/>
    </row>
    <row r="179" spans="2:11" ht="15" customHeight="1">
      <c r="B179" s="302"/>
      <c r="C179" s="282" t="s">
        <v>123</v>
      </c>
      <c r="D179" s="282"/>
      <c r="E179" s="282"/>
      <c r="F179" s="301" t="s">
        <v>1553</v>
      </c>
      <c r="G179" s="282"/>
      <c r="H179" s="282" t="s">
        <v>1518</v>
      </c>
      <c r="I179" s="282" t="s">
        <v>1555</v>
      </c>
      <c r="J179" s="282">
        <v>10</v>
      </c>
      <c r="K179" s="323"/>
    </row>
    <row r="180" spans="2:11" ht="15" customHeight="1">
      <c r="B180" s="302"/>
      <c r="C180" s="282" t="s">
        <v>124</v>
      </c>
      <c r="D180" s="282"/>
      <c r="E180" s="282"/>
      <c r="F180" s="301" t="s">
        <v>1553</v>
      </c>
      <c r="G180" s="282"/>
      <c r="H180" s="282" t="s">
        <v>1626</v>
      </c>
      <c r="I180" s="282" t="s">
        <v>1587</v>
      </c>
      <c r="J180" s="282"/>
      <c r="K180" s="323"/>
    </row>
    <row r="181" spans="2:11" ht="15" customHeight="1">
      <c r="B181" s="302"/>
      <c r="C181" s="282" t="s">
        <v>1627</v>
      </c>
      <c r="D181" s="282"/>
      <c r="E181" s="282"/>
      <c r="F181" s="301" t="s">
        <v>1553</v>
      </c>
      <c r="G181" s="282"/>
      <c r="H181" s="282" t="s">
        <v>1628</v>
      </c>
      <c r="I181" s="282" t="s">
        <v>1587</v>
      </c>
      <c r="J181" s="282"/>
      <c r="K181" s="323"/>
    </row>
    <row r="182" spans="2:11" ht="15" customHeight="1">
      <c r="B182" s="302"/>
      <c r="C182" s="282" t="s">
        <v>1616</v>
      </c>
      <c r="D182" s="282"/>
      <c r="E182" s="282"/>
      <c r="F182" s="301" t="s">
        <v>1553</v>
      </c>
      <c r="G182" s="282"/>
      <c r="H182" s="282" t="s">
        <v>1629</v>
      </c>
      <c r="I182" s="282" t="s">
        <v>1587</v>
      </c>
      <c r="J182" s="282"/>
      <c r="K182" s="323"/>
    </row>
    <row r="183" spans="2:11" ht="15" customHeight="1">
      <c r="B183" s="302"/>
      <c r="C183" s="282" t="s">
        <v>126</v>
      </c>
      <c r="D183" s="282"/>
      <c r="E183" s="282"/>
      <c r="F183" s="301" t="s">
        <v>1559</v>
      </c>
      <c r="G183" s="282"/>
      <c r="H183" s="282" t="s">
        <v>1630</v>
      </c>
      <c r="I183" s="282" t="s">
        <v>1555</v>
      </c>
      <c r="J183" s="282">
        <v>50</v>
      </c>
      <c r="K183" s="323"/>
    </row>
    <row r="184" spans="2:11" ht="15" customHeight="1">
      <c r="B184" s="302"/>
      <c r="C184" s="282" t="s">
        <v>1631</v>
      </c>
      <c r="D184" s="282"/>
      <c r="E184" s="282"/>
      <c r="F184" s="301" t="s">
        <v>1559</v>
      </c>
      <c r="G184" s="282"/>
      <c r="H184" s="282" t="s">
        <v>1632</v>
      </c>
      <c r="I184" s="282" t="s">
        <v>1633</v>
      </c>
      <c r="J184" s="282"/>
      <c r="K184" s="323"/>
    </row>
    <row r="185" spans="2:11" ht="15" customHeight="1">
      <c r="B185" s="302"/>
      <c r="C185" s="282" t="s">
        <v>1634</v>
      </c>
      <c r="D185" s="282"/>
      <c r="E185" s="282"/>
      <c r="F185" s="301" t="s">
        <v>1559</v>
      </c>
      <c r="G185" s="282"/>
      <c r="H185" s="282" t="s">
        <v>1635</v>
      </c>
      <c r="I185" s="282" t="s">
        <v>1633</v>
      </c>
      <c r="J185" s="282"/>
      <c r="K185" s="323"/>
    </row>
    <row r="186" spans="2:11" ht="15" customHeight="1">
      <c r="B186" s="302"/>
      <c r="C186" s="282" t="s">
        <v>1636</v>
      </c>
      <c r="D186" s="282"/>
      <c r="E186" s="282"/>
      <c r="F186" s="301" t="s">
        <v>1559</v>
      </c>
      <c r="G186" s="282"/>
      <c r="H186" s="282" t="s">
        <v>1637</v>
      </c>
      <c r="I186" s="282" t="s">
        <v>1633</v>
      </c>
      <c r="J186" s="282"/>
      <c r="K186" s="323"/>
    </row>
    <row r="187" spans="2:11" ht="15" customHeight="1">
      <c r="B187" s="302"/>
      <c r="C187" s="335" t="s">
        <v>1638</v>
      </c>
      <c r="D187" s="282"/>
      <c r="E187" s="282"/>
      <c r="F187" s="301" t="s">
        <v>1559</v>
      </c>
      <c r="G187" s="282"/>
      <c r="H187" s="282" t="s">
        <v>1639</v>
      </c>
      <c r="I187" s="282" t="s">
        <v>1640</v>
      </c>
      <c r="J187" s="336" t="s">
        <v>1641</v>
      </c>
      <c r="K187" s="323"/>
    </row>
    <row r="188" spans="2:11" ht="15" customHeight="1">
      <c r="B188" s="302"/>
      <c r="C188" s="287" t="s">
        <v>47</v>
      </c>
      <c r="D188" s="282"/>
      <c r="E188" s="282"/>
      <c r="F188" s="301" t="s">
        <v>1553</v>
      </c>
      <c r="G188" s="282"/>
      <c r="H188" s="278" t="s">
        <v>1642</v>
      </c>
      <c r="I188" s="282" t="s">
        <v>1643</v>
      </c>
      <c r="J188" s="282"/>
      <c r="K188" s="323"/>
    </row>
    <row r="189" spans="2:11" ht="15" customHeight="1">
      <c r="B189" s="302"/>
      <c r="C189" s="287" t="s">
        <v>1644</v>
      </c>
      <c r="D189" s="282"/>
      <c r="E189" s="282"/>
      <c r="F189" s="301" t="s">
        <v>1553</v>
      </c>
      <c r="G189" s="282"/>
      <c r="H189" s="282" t="s">
        <v>1645</v>
      </c>
      <c r="I189" s="282" t="s">
        <v>1587</v>
      </c>
      <c r="J189" s="282"/>
      <c r="K189" s="323"/>
    </row>
    <row r="190" spans="2:11" ht="15" customHeight="1">
      <c r="B190" s="302"/>
      <c r="C190" s="287" t="s">
        <v>1646</v>
      </c>
      <c r="D190" s="282"/>
      <c r="E190" s="282"/>
      <c r="F190" s="301" t="s">
        <v>1553</v>
      </c>
      <c r="G190" s="282"/>
      <c r="H190" s="282" t="s">
        <v>1647</v>
      </c>
      <c r="I190" s="282" t="s">
        <v>1587</v>
      </c>
      <c r="J190" s="282"/>
      <c r="K190" s="323"/>
    </row>
    <row r="191" spans="2:11" ht="15" customHeight="1">
      <c r="B191" s="302"/>
      <c r="C191" s="287" t="s">
        <v>1648</v>
      </c>
      <c r="D191" s="282"/>
      <c r="E191" s="282"/>
      <c r="F191" s="301" t="s">
        <v>1559</v>
      </c>
      <c r="G191" s="282"/>
      <c r="H191" s="282" t="s">
        <v>1649</v>
      </c>
      <c r="I191" s="282" t="s">
        <v>1587</v>
      </c>
      <c r="J191" s="282"/>
      <c r="K191" s="323"/>
    </row>
    <row r="192" spans="2:11" ht="15" customHeight="1">
      <c r="B192" s="329"/>
      <c r="C192" s="337"/>
      <c r="D192" s="311"/>
      <c r="E192" s="311"/>
      <c r="F192" s="311"/>
      <c r="G192" s="311"/>
      <c r="H192" s="311"/>
      <c r="I192" s="311"/>
      <c r="J192" s="311"/>
      <c r="K192" s="330"/>
    </row>
    <row r="193" spans="2:11" ht="18.75" customHeight="1">
      <c r="B193" s="278"/>
      <c r="C193" s="282"/>
      <c r="D193" s="282"/>
      <c r="E193" s="282"/>
      <c r="F193" s="301"/>
      <c r="G193" s="282"/>
      <c r="H193" s="282"/>
      <c r="I193" s="282"/>
      <c r="J193" s="282"/>
      <c r="K193" s="278"/>
    </row>
    <row r="194" spans="2:11" ht="18.75" customHeight="1">
      <c r="B194" s="278"/>
      <c r="C194" s="282"/>
      <c r="D194" s="282"/>
      <c r="E194" s="282"/>
      <c r="F194" s="301"/>
      <c r="G194" s="282"/>
      <c r="H194" s="282"/>
      <c r="I194" s="282"/>
      <c r="J194" s="282"/>
      <c r="K194" s="278"/>
    </row>
    <row r="195" spans="2:11" ht="18.75" customHeight="1">
      <c r="B195" s="288"/>
      <c r="C195" s="288"/>
      <c r="D195" s="288"/>
      <c r="E195" s="288"/>
      <c r="F195" s="288"/>
      <c r="G195" s="288"/>
      <c r="H195" s="288"/>
      <c r="I195" s="288"/>
      <c r="J195" s="288"/>
      <c r="K195" s="288"/>
    </row>
    <row r="196" spans="2:11">
      <c r="B196" s="270"/>
      <c r="C196" s="271"/>
      <c r="D196" s="271"/>
      <c r="E196" s="271"/>
      <c r="F196" s="271"/>
      <c r="G196" s="271"/>
      <c r="H196" s="271"/>
      <c r="I196" s="271"/>
      <c r="J196" s="271"/>
      <c r="K196" s="272"/>
    </row>
    <row r="197" spans="2:11" ht="21">
      <c r="B197" s="273"/>
      <c r="C197" s="395" t="s">
        <v>1650</v>
      </c>
      <c r="D197" s="395"/>
      <c r="E197" s="395"/>
      <c r="F197" s="395"/>
      <c r="G197" s="395"/>
      <c r="H197" s="395"/>
      <c r="I197" s="395"/>
      <c r="J197" s="395"/>
      <c r="K197" s="274"/>
    </row>
    <row r="198" spans="2:11" ht="25.5" customHeight="1">
      <c r="B198" s="273"/>
      <c r="C198" s="338" t="s">
        <v>1651</v>
      </c>
      <c r="D198" s="338"/>
      <c r="E198" s="338"/>
      <c r="F198" s="338" t="s">
        <v>1652</v>
      </c>
      <c r="G198" s="339"/>
      <c r="H198" s="400" t="s">
        <v>1653</v>
      </c>
      <c r="I198" s="400"/>
      <c r="J198" s="400"/>
      <c r="K198" s="274"/>
    </row>
    <row r="199" spans="2:11" ht="5.25" customHeight="1">
      <c r="B199" s="302"/>
      <c r="C199" s="299"/>
      <c r="D199" s="299"/>
      <c r="E199" s="299"/>
      <c r="F199" s="299"/>
      <c r="G199" s="282"/>
      <c r="H199" s="299"/>
      <c r="I199" s="299"/>
      <c r="J199" s="299"/>
      <c r="K199" s="323"/>
    </row>
    <row r="200" spans="2:11" ht="15" customHeight="1">
      <c r="B200" s="302"/>
      <c r="C200" s="282" t="s">
        <v>1643</v>
      </c>
      <c r="D200" s="282"/>
      <c r="E200" s="282"/>
      <c r="F200" s="301" t="s">
        <v>48</v>
      </c>
      <c r="G200" s="282"/>
      <c r="H200" s="397" t="s">
        <v>1654</v>
      </c>
      <c r="I200" s="397"/>
      <c r="J200" s="397"/>
      <c r="K200" s="323"/>
    </row>
    <row r="201" spans="2:11" ht="15" customHeight="1">
      <c r="B201" s="302"/>
      <c r="C201" s="308"/>
      <c r="D201" s="282"/>
      <c r="E201" s="282"/>
      <c r="F201" s="301" t="s">
        <v>49</v>
      </c>
      <c r="G201" s="282"/>
      <c r="H201" s="397" t="s">
        <v>1655</v>
      </c>
      <c r="I201" s="397"/>
      <c r="J201" s="397"/>
      <c r="K201" s="323"/>
    </row>
    <row r="202" spans="2:11" ht="15" customHeight="1">
      <c r="B202" s="302"/>
      <c r="C202" s="308"/>
      <c r="D202" s="282"/>
      <c r="E202" s="282"/>
      <c r="F202" s="301" t="s">
        <v>52</v>
      </c>
      <c r="G202" s="282"/>
      <c r="H202" s="397" t="s">
        <v>1656</v>
      </c>
      <c r="I202" s="397"/>
      <c r="J202" s="397"/>
      <c r="K202" s="323"/>
    </row>
    <row r="203" spans="2:11" ht="15" customHeight="1">
      <c r="B203" s="302"/>
      <c r="C203" s="282"/>
      <c r="D203" s="282"/>
      <c r="E203" s="282"/>
      <c r="F203" s="301" t="s">
        <v>50</v>
      </c>
      <c r="G203" s="282"/>
      <c r="H203" s="397" t="s">
        <v>1657</v>
      </c>
      <c r="I203" s="397"/>
      <c r="J203" s="397"/>
      <c r="K203" s="323"/>
    </row>
    <row r="204" spans="2:11" ht="15" customHeight="1">
      <c r="B204" s="302"/>
      <c r="C204" s="282"/>
      <c r="D204" s="282"/>
      <c r="E204" s="282"/>
      <c r="F204" s="301" t="s">
        <v>51</v>
      </c>
      <c r="G204" s="282"/>
      <c r="H204" s="397" t="s">
        <v>1658</v>
      </c>
      <c r="I204" s="397"/>
      <c r="J204" s="397"/>
      <c r="K204" s="323"/>
    </row>
    <row r="205" spans="2:11" ht="15" customHeight="1">
      <c r="B205" s="302"/>
      <c r="C205" s="282"/>
      <c r="D205" s="282"/>
      <c r="E205" s="282"/>
      <c r="F205" s="301"/>
      <c r="G205" s="282"/>
      <c r="H205" s="282"/>
      <c r="I205" s="282"/>
      <c r="J205" s="282"/>
      <c r="K205" s="323"/>
    </row>
    <row r="206" spans="2:11" ht="15" customHeight="1">
      <c r="B206" s="302"/>
      <c r="C206" s="282" t="s">
        <v>1599</v>
      </c>
      <c r="D206" s="282"/>
      <c r="E206" s="282"/>
      <c r="F206" s="301" t="s">
        <v>84</v>
      </c>
      <c r="G206" s="282"/>
      <c r="H206" s="397" t="s">
        <v>1659</v>
      </c>
      <c r="I206" s="397"/>
      <c r="J206" s="397"/>
      <c r="K206" s="323"/>
    </row>
    <row r="207" spans="2:11" ht="15" customHeight="1">
      <c r="B207" s="302"/>
      <c r="C207" s="308"/>
      <c r="D207" s="282"/>
      <c r="E207" s="282"/>
      <c r="F207" s="301" t="s">
        <v>1498</v>
      </c>
      <c r="G207" s="282"/>
      <c r="H207" s="397" t="s">
        <v>1499</v>
      </c>
      <c r="I207" s="397"/>
      <c r="J207" s="397"/>
      <c r="K207" s="323"/>
    </row>
    <row r="208" spans="2:11" ht="15" customHeight="1">
      <c r="B208" s="302"/>
      <c r="C208" s="282"/>
      <c r="D208" s="282"/>
      <c r="E208" s="282"/>
      <c r="F208" s="301" t="s">
        <v>1496</v>
      </c>
      <c r="G208" s="282"/>
      <c r="H208" s="397" t="s">
        <v>1660</v>
      </c>
      <c r="I208" s="397"/>
      <c r="J208" s="397"/>
      <c r="K208" s="323"/>
    </row>
    <row r="209" spans="2:11" ht="15" customHeight="1">
      <c r="B209" s="340"/>
      <c r="C209" s="308"/>
      <c r="D209" s="308"/>
      <c r="E209" s="308"/>
      <c r="F209" s="301" t="s">
        <v>1500</v>
      </c>
      <c r="G209" s="287"/>
      <c r="H209" s="401" t="s">
        <v>96</v>
      </c>
      <c r="I209" s="401"/>
      <c r="J209" s="401"/>
      <c r="K209" s="341"/>
    </row>
    <row r="210" spans="2:11" ht="15" customHeight="1">
      <c r="B210" s="340"/>
      <c r="C210" s="308"/>
      <c r="D210" s="308"/>
      <c r="E210" s="308"/>
      <c r="F210" s="301" t="s">
        <v>1501</v>
      </c>
      <c r="G210" s="287"/>
      <c r="H210" s="401" t="s">
        <v>1481</v>
      </c>
      <c r="I210" s="401"/>
      <c r="J210" s="401"/>
      <c r="K210" s="341"/>
    </row>
    <row r="211" spans="2:11" ht="15" customHeight="1">
      <c r="B211" s="340"/>
      <c r="C211" s="308"/>
      <c r="D211" s="308"/>
      <c r="E211" s="308"/>
      <c r="F211" s="342"/>
      <c r="G211" s="287"/>
      <c r="H211" s="343"/>
      <c r="I211" s="343"/>
      <c r="J211" s="343"/>
      <c r="K211" s="341"/>
    </row>
    <row r="212" spans="2:11" ht="15" customHeight="1">
      <c r="B212" s="340"/>
      <c r="C212" s="282" t="s">
        <v>1623</v>
      </c>
      <c r="D212" s="308"/>
      <c r="E212" s="308"/>
      <c r="F212" s="301">
        <v>1</v>
      </c>
      <c r="G212" s="287"/>
      <c r="H212" s="401" t="s">
        <v>1661</v>
      </c>
      <c r="I212" s="401"/>
      <c r="J212" s="401"/>
      <c r="K212" s="341"/>
    </row>
    <row r="213" spans="2:11" ht="15" customHeight="1">
      <c r="B213" s="340"/>
      <c r="C213" s="308"/>
      <c r="D213" s="308"/>
      <c r="E213" s="308"/>
      <c r="F213" s="301">
        <v>2</v>
      </c>
      <c r="G213" s="287"/>
      <c r="H213" s="401" t="s">
        <v>1662</v>
      </c>
      <c r="I213" s="401"/>
      <c r="J213" s="401"/>
      <c r="K213" s="341"/>
    </row>
    <row r="214" spans="2:11" ht="15" customHeight="1">
      <c r="B214" s="340"/>
      <c r="C214" s="308"/>
      <c r="D214" s="308"/>
      <c r="E214" s="308"/>
      <c r="F214" s="301">
        <v>3</v>
      </c>
      <c r="G214" s="287"/>
      <c r="H214" s="401" t="s">
        <v>1663</v>
      </c>
      <c r="I214" s="401"/>
      <c r="J214" s="401"/>
      <c r="K214" s="341"/>
    </row>
    <row r="215" spans="2:11" ht="15" customHeight="1">
      <c r="B215" s="340"/>
      <c r="C215" s="308"/>
      <c r="D215" s="308"/>
      <c r="E215" s="308"/>
      <c r="F215" s="301">
        <v>4</v>
      </c>
      <c r="G215" s="287"/>
      <c r="H215" s="401" t="s">
        <v>1664</v>
      </c>
      <c r="I215" s="401"/>
      <c r="J215" s="401"/>
      <c r="K215" s="341"/>
    </row>
    <row r="216" spans="2:11" ht="12.75" customHeight="1">
      <c r="B216" s="344"/>
      <c r="C216" s="345"/>
      <c r="D216" s="345"/>
      <c r="E216" s="345"/>
      <c r="F216" s="345"/>
      <c r="G216" s="345"/>
      <c r="H216" s="345"/>
      <c r="I216" s="345"/>
      <c r="J216" s="345"/>
      <c r="K216" s="346"/>
    </row>
  </sheetData>
  <sheetProtection formatCells="0" formatColumns="0" formatRows="0" insertColumns="0" insertRows="0" insertHyperlinks="0" deleteColumns="0" deleteRows="0" sort="0" autoFilter="0" pivotTables="0"/>
  <mergeCells count="77">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33:J33"/>
    <mergeCell ref="G34:J34"/>
    <mergeCell ref="G35:J35"/>
    <mergeCell ref="D49:J49"/>
    <mergeCell ref="E48:J48"/>
    <mergeCell ref="G36:J36"/>
    <mergeCell ref="G37:J37"/>
    <mergeCell ref="D31:J31"/>
    <mergeCell ref="C24:J24"/>
    <mergeCell ref="D32:J32"/>
    <mergeCell ref="F18:J18"/>
    <mergeCell ref="F21:J21"/>
    <mergeCell ref="C23:J23"/>
    <mergeCell ref="D25:J25"/>
    <mergeCell ref="D26:J26"/>
    <mergeCell ref="D28:J28"/>
    <mergeCell ref="D29:J29"/>
    <mergeCell ref="F19:J19"/>
    <mergeCell ref="F20:J20"/>
    <mergeCell ref="D14:J14"/>
    <mergeCell ref="D15:J15"/>
    <mergeCell ref="F16:J16"/>
    <mergeCell ref="F17:J17"/>
    <mergeCell ref="C9:J9"/>
    <mergeCell ref="D10:J10"/>
    <mergeCell ref="D13:J13"/>
    <mergeCell ref="C3:J3"/>
    <mergeCell ref="C4:J4"/>
    <mergeCell ref="C6:J6"/>
    <mergeCell ref="C7:J7"/>
    <mergeCell ref="D11:J11"/>
  </mergeCells>
  <pageMargins left="0.59027779999999996" right="0.59027779999999996" top="0.59027779999999996" bottom="0.59027779999999996" header="0" footer="0"/>
  <pageSetup paperSize="9" scale="7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Rekapitulace stavby</vt:lpstr>
      <vt:lpstr>01 - Společné práce pro s...</vt:lpstr>
      <vt:lpstr>02 - Sportoviště</vt:lpstr>
      <vt:lpstr>03 - Opěrné stěny</vt:lpstr>
      <vt:lpstr>04 - Vedlejší a ostatní n...</vt:lpstr>
      <vt:lpstr>Pokyny pro vyplnění</vt:lpstr>
      <vt:lpstr>'01 - Společné práce pro s...'!Názvy_tisku</vt:lpstr>
      <vt:lpstr>'02 - Sportoviště'!Názvy_tisku</vt:lpstr>
      <vt:lpstr>'03 - Opěrné stěny'!Názvy_tisku</vt:lpstr>
      <vt:lpstr>'04 - Vedlejší a ostatní n...'!Názvy_tisku</vt:lpstr>
      <vt:lpstr>'Rekapitulace stavby'!Názvy_tisku</vt:lpstr>
      <vt:lpstr>'01 - Společné práce pro s...'!Oblast_tisku</vt:lpstr>
      <vt:lpstr>'02 - Sportoviště'!Oblast_tisku</vt:lpstr>
      <vt:lpstr>'03 - Opěrné stěny'!Oblast_tisku</vt:lpstr>
      <vt:lpstr>'04 - Vedlejší a ostatní n...'!Oblast_tisku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Milada-PC\Milada</dc:creator>
  <cp:lastModifiedBy>dell</cp:lastModifiedBy>
  <cp:lastPrinted>2019-12-03T09:46:02Z</cp:lastPrinted>
  <dcterms:created xsi:type="dcterms:W3CDTF">2018-08-29T05:58:22Z</dcterms:created>
  <dcterms:modified xsi:type="dcterms:W3CDTF">2020-07-03T07:28:39Z</dcterms:modified>
</cp:coreProperties>
</file>