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CANNER\Smlouvy zveřejnění MV\k odeslání\"/>
    </mc:Choice>
  </mc:AlternateContent>
  <xr:revisionPtr revIDLastSave="0" documentId="8_{E5959E06-19E2-4061-B929-D3EA76AF7D09}" xr6:coauthVersionLast="45" xr6:coauthVersionMax="45" xr10:uidLastSave="{00000000-0000-0000-0000-000000000000}"/>
  <bookViews>
    <workbookView xWindow="1080" yWindow="1080" windowWidth="21600" windowHeight="11385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Pol'!$A$1:$U$16</definedName>
    <definedName name="_xlnm.Print_Area" localSheetId="1">Stavba!$A$1:$J$49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1" l="1"/>
  <c r="G8" i="12"/>
  <c r="I9" i="12"/>
  <c r="I8" i="12" s="1"/>
  <c r="K9" i="12"/>
  <c r="K8" i="12" s="1"/>
  <c r="M9" i="12"/>
  <c r="M8" i="12" s="1"/>
  <c r="O9" i="12"/>
  <c r="O8" i="12" s="1"/>
  <c r="Q9" i="12"/>
  <c r="Q8" i="12" s="1"/>
  <c r="U9" i="12"/>
  <c r="U8" i="12" s="1"/>
  <c r="G10" i="12"/>
  <c r="I11" i="12"/>
  <c r="K11" i="12"/>
  <c r="M11" i="12"/>
  <c r="O11" i="12"/>
  <c r="Q11" i="12"/>
  <c r="U11" i="12"/>
  <c r="I12" i="12"/>
  <c r="K12" i="12"/>
  <c r="M12" i="12"/>
  <c r="O12" i="12"/>
  <c r="Q12" i="12"/>
  <c r="U12" i="12"/>
  <c r="I13" i="12"/>
  <c r="K13" i="12"/>
  <c r="M13" i="12"/>
  <c r="O13" i="12"/>
  <c r="Q13" i="12"/>
  <c r="U13" i="12"/>
  <c r="I14" i="12"/>
  <c r="K14" i="12"/>
  <c r="M14" i="12"/>
  <c r="O14" i="12"/>
  <c r="Q14" i="12"/>
  <c r="U14" i="12"/>
  <c r="G49" i="1"/>
  <c r="H49" i="1"/>
  <c r="I49" i="1"/>
  <c r="F40" i="1"/>
  <c r="G40" i="1"/>
  <c r="H40" i="1"/>
  <c r="I40" i="1"/>
  <c r="J39" i="1"/>
  <c r="J40" i="1" s="1"/>
  <c r="G21" i="1"/>
  <c r="I21" i="1"/>
  <c r="E21" i="1"/>
  <c r="J28" i="1"/>
  <c r="J26" i="1"/>
  <c r="G38" i="1"/>
  <c r="F38" i="1"/>
  <c r="H32" i="1"/>
  <c r="J23" i="1"/>
  <c r="J24" i="1"/>
  <c r="J25" i="1"/>
  <c r="J27" i="1"/>
  <c r="E24" i="1"/>
  <c r="E26" i="1"/>
  <c r="U10" i="12" l="1"/>
  <c r="K10" i="12"/>
  <c r="M10" i="12"/>
  <c r="Q10" i="12"/>
  <c r="I10" i="12"/>
  <c r="O10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<sst xmlns="http://schemas.openxmlformats.org/spreadsheetml/2006/main" count="147" uniqueCount="107">
  <si>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</si>
  <si>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</si>
  <si>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</si>
  <si>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</si>
  <si>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</si>
  <si>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</si>
  <si>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</si>
  <si>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</si>
  <si>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</si>
  <si>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</si>
  <si>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</si>
  <si>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</si>
  <si>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</si>
  <si>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</si>
  <si>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</si>
  <si>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</si>
  <si>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</si>
  <si>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</si>
  <si>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</si>
  <si>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</si>
  <si>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</si>
  <si>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</si>
  <si>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</si>
  <si>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</si>
  <si>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</si>
  <si>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</si>
  <si>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</si>
  <si>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</si>
  <si>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</si>
  <si>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</si>
  <si>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</si>
  <si>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</si>
  <si>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</si>
  <si>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</si>
  <si>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</si>
  <si>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</si>
  <si>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</si>
  <si>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</si>
  <si>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</si>
  <si>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</si>
  <si>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</si>
  <si>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</si>
  <si>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</si>
  <si>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</si>
  <si>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</si>
  <si>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PENNANT GROUP s.r.o.</t>
  </si>
  <si>
    <t>Ba Folimance 2155/15</t>
  </si>
  <si>
    <t>Praha 2 - Vinohrady</t>
  </si>
  <si>
    <t>120 00</t>
  </si>
  <si>
    <t>07075413</t>
  </si>
  <si>
    <t>CZ07075413</t>
  </si>
  <si>
    <t>Rozpočet</t>
  </si>
  <si>
    <t>Celkem za stavbu</t>
  </si>
  <si>
    <t>CZK</t>
  </si>
  <si>
    <t>Rekapitulace dílů</t>
  </si>
  <si>
    <t>Typ dílu</t>
  </si>
  <si>
    <t>96</t>
  </si>
  <si>
    <t>Bourání konstrukcí</t>
  </si>
  <si>
    <t>97</t>
  </si>
  <si>
    <t>Prorážení otvorů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</si>
  <si>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</si>
  <si>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</si>
  <si>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</si>
  <si>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</si>
  <si>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</si>
  <si>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</si>
  <si>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</si>
  <si>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</si>
  <si>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</si>
  <si>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</si>
  <si>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</si>
  <si>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</si>
  <si>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</si>
  <si>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</si>
  <si>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</si>
  <si>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</si>
  <si>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</si>
  <si>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</si>
  <si>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</si>
  <si>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</si>
  <si>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</si>
  <si>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</si>
  <si>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</si>
  <si>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</si>
  <si>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</si>
  <si>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</si>
  <si>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</si>
  <si>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</si>
  <si>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</si>
  <si>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962042321R00</t>
  </si>
  <si>
    <t>Bourání zdiva nadzákladového z betonu prostého</t>
  </si>
  <si>
    <t>m3</t>
  </si>
  <si>
    <t>POL1_0</t>
  </si>
  <si>
    <t>979990101R00</t>
  </si>
  <si>
    <t>Poplatek za sklád.suti a cihel do 30x30cm</t>
  </si>
  <si>
    <t>t</t>
  </si>
  <si>
    <t>979990201R00</t>
  </si>
  <si>
    <t>Poplatek za skládku suti -azbestocementové výrobky, včetně dopravy</t>
  </si>
  <si>
    <t>979082113R00</t>
  </si>
  <si>
    <t>Vodorovná doprava suti po suchu do 1000 m</t>
  </si>
  <si>
    <t>997006519</t>
  </si>
  <si>
    <t>Příplatek k vodorovnému přemístění suti na skládku</t>
  </si>
  <si>
    <t/>
  </si>
  <si>
    <t>END</t>
  </si>
  <si>
    <t>Městská část Praha-Dubeč</t>
  </si>
  <si>
    <t>00240184</t>
  </si>
  <si>
    <t>CZ00240184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</si>
</sst>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4" borderId="38" xfId="0" applyNumberFormat="1" applyFont="1" applyFill="1" applyBorder="1" applyAlignment="1"/>
    <xf numFmtId="49" fontId="7" fillId="0" borderId="36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horizontal="center" vertical="center"/>
    </xf>
    <xf numFmtId="4" fontId="7" fillId="4" borderId="38" xfId="0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7" xfId="0" applyFont="1" applyBorder="1" applyAlignment="1">
      <alignment vertical="top" shrinkToFit="1"/>
    </xf>
    <xf numFmtId="164" fontId="16" fillId="0" borderId="38" xfId="0" applyNumberFormat="1" applyFont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0" fontId="16" fillId="0" borderId="38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6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4" borderId="38" xfId="0" applyNumberFormat="1" applyFont="1" applyFill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187" t="s">
        <v>39</v>
      </c>
      <c r="B2" s="187"/>
      <c r="C2" s="187"/>
      <c r="D2" s="187"/>
      <c r="E2" s="187"/>
      <c r="F2" s="187"/>
      <c r="G2" s="18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2"/>
  <sheetViews>
    <sheetView showGridLines="0" topLeftCell="B35" zoomScaleNormal="100" zoomScaleSheetLayoutView="75" workbookViewId="0">
      <selection activeCell="I15" sqref="I15:J1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16" t="s">
        <v>42</v>
      </c>
      <c r="C1" s="217"/>
      <c r="D1" s="217"/>
      <c r="E1" s="217"/>
      <c r="F1" s="217"/>
      <c r="G1" s="217"/>
      <c r="H1" s="217"/>
      <c r="I1" s="217"/>
      <c r="J1" s="218"/>
    </row>
    <row r="2" spans="1:15" ht="23.25" customHeight="1" x14ac:dyDescent="0.2">
      <c r="A2" s="4"/>
      <c r="B2" s="81" t="s">
        <v>40</v>
      </c>
      <c r="C2" s="82"/>
      <c r="D2" s="201"/>
      <c r="E2" s="202"/>
      <c r="F2" s="202"/>
      <c r="G2" s="202"/>
      <c r="H2" s="202"/>
      <c r="I2" s="202"/>
      <c r="J2" s="203"/>
      <c r="O2" s="2"/>
    </row>
    <row r="3" spans="1:15" ht="23.25" hidden="1" customHeight="1" x14ac:dyDescent="0.2">
      <c r="A3" s="4"/>
      <c r="B3" s="83" t="s">
        <v>43</v>
      </c>
      <c r="C3" s="84"/>
      <c r="D3" s="229"/>
      <c r="E3" s="230"/>
      <c r="F3" s="230"/>
      <c r="G3" s="230"/>
      <c r="H3" s="230"/>
      <c r="I3" s="230"/>
      <c r="J3" s="231"/>
    </row>
    <row r="4" spans="1:15" ht="23.25" hidden="1" customHeight="1" x14ac:dyDescent="0.2">
      <c r="A4" s="4"/>
      <c r="B4" s="85" t="s">
        <v>44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 t="s">
        <v>104</v>
      </c>
      <c r="E5" s="26"/>
      <c r="F5" s="26"/>
      <c r="G5" s="26"/>
      <c r="H5" s="28" t="s">
        <v>33</v>
      </c>
      <c r="I5" s="91" t="s">
        <v>105</v>
      </c>
      <c r="J5" s="11"/>
    </row>
    <row r="6" spans="1:15" ht="15.75" customHeight="1" x14ac:dyDescent="0.2">
      <c r="A6" s="4"/>
      <c r="B6" s="41"/>
      <c r="C6" s="26"/>
      <c r="D6" s="91"/>
      <c r="E6" s="26"/>
      <c r="F6" s="26"/>
      <c r="G6" s="26"/>
      <c r="H6" s="28" t="s">
        <v>34</v>
      </c>
      <c r="I6" s="91" t="s">
        <v>106</v>
      </c>
      <c r="J6" s="11"/>
    </row>
    <row r="7" spans="1:15" ht="15.75" customHeight="1" x14ac:dyDescent="0.2">
      <c r="A7" s="4"/>
      <c r="B7" s="42"/>
      <c r="C7" s="92"/>
      <c r="D7" s="80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08" t="s">
        <v>45</v>
      </c>
      <c r="E11" s="208"/>
      <c r="F11" s="208"/>
      <c r="G11" s="208"/>
      <c r="H11" s="28" t="s">
        <v>33</v>
      </c>
      <c r="I11" s="91" t="s">
        <v>49</v>
      </c>
      <c r="J11" s="11"/>
    </row>
    <row r="12" spans="1:15" ht="15.75" customHeight="1" x14ac:dyDescent="0.2">
      <c r="A12" s="4"/>
      <c r="B12" s="41"/>
      <c r="C12" s="26"/>
      <c r="D12" s="227" t="s">
        <v>46</v>
      </c>
      <c r="E12" s="227"/>
      <c r="F12" s="227"/>
      <c r="G12" s="227"/>
      <c r="H12" s="28" t="s">
        <v>34</v>
      </c>
      <c r="I12" s="91" t="s">
        <v>50</v>
      </c>
      <c r="J12" s="11"/>
    </row>
    <row r="13" spans="1:15" ht="15.75" customHeight="1" x14ac:dyDescent="0.2">
      <c r="A13" s="4"/>
      <c r="B13" s="42"/>
      <c r="C13" s="92" t="s">
        <v>48</v>
      </c>
      <c r="D13" s="228" t="s">
        <v>47</v>
      </c>
      <c r="E13" s="228"/>
      <c r="F13" s="228"/>
      <c r="G13" s="228"/>
      <c r="H13" s="29"/>
      <c r="I13" s="34"/>
      <c r="J13" s="51"/>
    </row>
    <row r="14" spans="1:15" ht="24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07" t="s">
        <v>29</v>
      </c>
      <c r="F15" s="207"/>
      <c r="G15" s="225" t="s">
        <v>30</v>
      </c>
      <c r="H15" s="225"/>
      <c r="I15" s="225" t="s">
        <v>28</v>
      </c>
      <c r="J15" s="226"/>
    </row>
    <row r="16" spans="1:15" ht="23.25" customHeight="1" x14ac:dyDescent="0.2">
      <c r="A16" s="136" t="s">
        <v>23</v>
      </c>
      <c r="B16" s="137" t="s">
        <v>23</v>
      </c>
      <c r="C16" s="58"/>
      <c r="D16" s="59"/>
      <c r="E16" s="204">
        <v>195.9</v>
      </c>
      <c r="F16" s="205"/>
      <c r="G16" s="204">
        <v>71988.42</v>
      </c>
      <c r="H16" s="205"/>
      <c r="I16" s="204">
        <v>72184.320000000007</v>
      </c>
      <c r="J16" s="206"/>
    </row>
    <row r="17" spans="1:10" ht="23.25" customHeight="1" x14ac:dyDescent="0.2">
      <c r="A17" s="136" t="s">
        <v>24</v>
      </c>
      <c r="B17" s="137" t="s">
        <v>24</v>
      </c>
      <c r="C17" s="58"/>
      <c r="D17" s="59"/>
      <c r="E17" s="204">
        <v>0</v>
      </c>
      <c r="F17" s="205"/>
      <c r="G17" s="204">
        <v>0</v>
      </c>
      <c r="H17" s="205"/>
      <c r="I17" s="204">
        <v>0</v>
      </c>
      <c r="J17" s="206"/>
    </row>
    <row r="18" spans="1:10" ht="23.25" customHeight="1" x14ac:dyDescent="0.2">
      <c r="A18" s="136" t="s">
        <v>25</v>
      </c>
      <c r="B18" s="137" t="s">
        <v>25</v>
      </c>
      <c r="C18" s="58"/>
      <c r="D18" s="59"/>
      <c r="E18" s="204">
        <v>0</v>
      </c>
      <c r="F18" s="205"/>
      <c r="G18" s="204">
        <v>0</v>
      </c>
      <c r="H18" s="205"/>
      <c r="I18" s="204">
        <v>0</v>
      </c>
      <c r="J18" s="206"/>
    </row>
    <row r="19" spans="1:10" ht="23.25" customHeight="1" x14ac:dyDescent="0.2">
      <c r="A19" s="136" t="s">
        <v>60</v>
      </c>
      <c r="B19" s="137" t="s">
        <v>26</v>
      </c>
      <c r="C19" s="58"/>
      <c r="D19" s="59"/>
      <c r="E19" s="204">
        <v>0</v>
      </c>
      <c r="F19" s="205"/>
      <c r="G19" s="204">
        <v>0</v>
      </c>
      <c r="H19" s="205"/>
      <c r="I19" s="204">
        <v>0</v>
      </c>
      <c r="J19" s="206"/>
    </row>
    <row r="20" spans="1:10" ht="23.25" customHeight="1" x14ac:dyDescent="0.2">
      <c r="A20" s="136" t="s">
        <v>61</v>
      </c>
      <c r="B20" s="137" t="s">
        <v>27</v>
      </c>
      <c r="C20" s="58"/>
      <c r="D20" s="59"/>
      <c r="E20" s="204">
        <v>0</v>
      </c>
      <c r="F20" s="205"/>
      <c r="G20" s="204">
        <v>0</v>
      </c>
      <c r="H20" s="205"/>
      <c r="I20" s="204">
        <v>0</v>
      </c>
      <c r="J20" s="206"/>
    </row>
    <row r="21" spans="1:10" ht="23.25" customHeight="1" x14ac:dyDescent="0.2">
      <c r="A21" s="4"/>
      <c r="B21" s="74" t="s">
        <v>28</v>
      </c>
      <c r="C21" s="75"/>
      <c r="D21" s="76"/>
      <c r="E21" s="214">
        <f>SUM(E16:F20)</f>
        <v>195.9</v>
      </c>
      <c r="F21" s="223"/>
      <c r="G21" s="214">
        <f>SUM(G16:H20)</f>
        <v>71988.42</v>
      </c>
      <c r="H21" s="223"/>
      <c r="I21" s="214">
        <f>SUM(I16:J20)</f>
        <v>72184.320000000007</v>
      </c>
      <c r="J21" s="215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12">
        <v>0</v>
      </c>
      <c r="H23" s="213"/>
      <c r="I23" s="213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10">
        <v>0</v>
      </c>
      <c r="H24" s="211"/>
      <c r="I24" s="211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12">
        <v>72184.320000000007</v>
      </c>
      <c r="H25" s="213"/>
      <c r="I25" s="213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19">
        <v>15158.71</v>
      </c>
      <c r="H26" s="220"/>
      <c r="I26" s="220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21"/>
      <c r="H27" s="221"/>
      <c r="I27" s="221"/>
      <c r="J27" s="63" t="str">
        <f t="shared" si="0"/>
        <v>CZK</v>
      </c>
    </row>
    <row r="28" spans="1:10" ht="27.75" hidden="1" customHeight="1" thickBot="1" x14ac:dyDescent="0.25">
      <c r="A28" s="4"/>
      <c r="B28" s="112" t="s">
        <v>22</v>
      </c>
      <c r="C28" s="113"/>
      <c r="D28" s="113"/>
      <c r="E28" s="114"/>
      <c r="F28" s="115"/>
      <c r="G28" s="222">
        <v>0</v>
      </c>
      <c r="H28" s="224"/>
      <c r="I28" s="224"/>
      <c r="J28" s="116" t="str">
        <f t="shared" si="0"/>
        <v>CZK</v>
      </c>
    </row>
    <row r="29" spans="1:10" ht="27.75" customHeight="1" thickBot="1" x14ac:dyDescent="0.25">
      <c r="A29" s="4"/>
      <c r="B29" s="112" t="s">
        <v>35</v>
      </c>
      <c r="C29" s="117"/>
      <c r="D29" s="117"/>
      <c r="E29" s="117"/>
      <c r="F29" s="117"/>
      <c r="G29" s="222">
        <f>ZakladDPHZakl+DPHZakl</f>
        <v>87343.03</v>
      </c>
      <c r="H29" s="222"/>
      <c r="I29" s="222"/>
      <c r="J29" s="118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44004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09" t="s">
        <v>2</v>
      </c>
      <c r="E35" s="209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4"/>
      <c r="G37" s="104"/>
      <c r="H37" s="104"/>
      <c r="I37" s="104"/>
      <c r="J37" s="3"/>
    </row>
    <row r="38" spans="1:10" ht="25.5" hidden="1" customHeight="1" x14ac:dyDescent="0.2">
      <c r="A38" s="96" t="s">
        <v>37</v>
      </c>
      <c r="B38" s="98" t="s">
        <v>16</v>
      </c>
      <c r="C38" s="99" t="s">
        <v>5</v>
      </c>
      <c r="D38" s="100"/>
      <c r="E38" s="100"/>
      <c r="F38" s="105" t="str">
        <f>B23</f>
        <v>Základ pro sníženou DPH</v>
      </c>
      <c r="G38" s="105" t="str">
        <f>B25</f>
        <v>Základ pro základní DPH</v>
      </c>
      <c r="H38" s="106" t="s">
        <v>17</v>
      </c>
      <c r="I38" s="106" t="s">
        <v>1</v>
      </c>
      <c r="J38" s="101" t="s">
        <v>0</v>
      </c>
    </row>
    <row r="39" spans="1:10" ht="25.5" hidden="1" customHeight="1" x14ac:dyDescent="0.2">
      <c r="A39" s="96">
        <v>1</v>
      </c>
      <c r="B39" s="102" t="s">
        <v>51</v>
      </c>
      <c r="C39" s="189"/>
      <c r="D39" s="190"/>
      <c r="E39" s="190"/>
      <c r="F39" s="107">
        <v>0</v>
      </c>
      <c r="G39" s="108">
        <v>0</v>
      </c>
      <c r="H39" s="109">
        <v>0</v>
      </c>
      <c r="I39" s="109">
        <v>72184.320000000007</v>
      </c>
      <c r="J39" s="103" t="e">
        <f ca="1">IF(_xlfn.SINGLE(CenaCelkemVypocet)=0,"",I39/_xlfn.SINGLE(CenaCelkemVypocet)*100)</f>
        <v>#NAME?</v>
      </c>
    </row>
    <row r="40" spans="1:10" ht="25.5" hidden="1" customHeight="1" x14ac:dyDescent="0.2">
      <c r="A40" s="96"/>
      <c r="B40" s="191" t="s">
        <v>52</v>
      </c>
      <c r="C40" s="192"/>
      <c r="D40" s="192"/>
      <c r="E40" s="193"/>
      <c r="F40" s="110">
        <f>SUMIF(A39:A39,"=1",F39:F39)</f>
        <v>0</v>
      </c>
      <c r="G40" s="111">
        <f>SUMIF(A39:A39,"=1",G39:G39)</f>
        <v>0</v>
      </c>
      <c r="H40" s="111">
        <f>SUMIF(A39:A39,"=1",H39:H39)</f>
        <v>0</v>
      </c>
      <c r="I40" s="111">
        <f>SUMIF(A39:A39,"=1",I39:I39)</f>
        <v>72184.320000000007</v>
      </c>
      <c r="J40" s="97" t="e">
        <f ca="1">SUMIF(A39:A39,"=1",J39:J39)</f>
        <v>#NAME?</v>
      </c>
    </row>
    <row r="44" spans="1:10" ht="15.75" x14ac:dyDescent="0.25">
      <c r="B44" s="119" t="s">
        <v>54</v>
      </c>
    </row>
    <row r="46" spans="1:10" ht="25.5" customHeight="1" x14ac:dyDescent="0.2">
      <c r="A46" s="120"/>
      <c r="B46" s="123" t="s">
        <v>16</v>
      </c>
      <c r="C46" s="123" t="s">
        <v>5</v>
      </c>
      <c r="D46" s="124"/>
      <c r="E46" s="124"/>
      <c r="F46" s="127" t="s">
        <v>55</v>
      </c>
      <c r="G46" s="127" t="s">
        <v>29</v>
      </c>
      <c r="H46" s="127" t="s">
        <v>30</v>
      </c>
      <c r="I46" s="194" t="s">
        <v>28</v>
      </c>
      <c r="J46" s="194"/>
    </row>
    <row r="47" spans="1:10" ht="25.5" customHeight="1" x14ac:dyDescent="0.2">
      <c r="A47" s="121"/>
      <c r="B47" s="129" t="s">
        <v>56</v>
      </c>
      <c r="C47" s="196" t="s">
        <v>57</v>
      </c>
      <c r="D47" s="197"/>
      <c r="E47" s="197"/>
      <c r="F47" s="133" t="s">
        <v>23</v>
      </c>
      <c r="G47" s="130">
        <v>195.9</v>
      </c>
      <c r="H47" s="130">
        <v>12821.6</v>
      </c>
      <c r="I47" s="195">
        <v>13017.5</v>
      </c>
      <c r="J47" s="195"/>
    </row>
    <row r="48" spans="1:10" ht="25.5" customHeight="1" x14ac:dyDescent="0.2">
      <c r="A48" s="121"/>
      <c r="B48" s="131" t="s">
        <v>58</v>
      </c>
      <c r="C48" s="199" t="s">
        <v>59</v>
      </c>
      <c r="D48" s="200"/>
      <c r="E48" s="200"/>
      <c r="F48" s="134" t="s">
        <v>23</v>
      </c>
      <c r="G48" s="132">
        <v>0</v>
      </c>
      <c r="H48" s="132">
        <v>59166.82</v>
      </c>
      <c r="I48" s="198">
        <v>59166.82</v>
      </c>
      <c r="J48" s="198"/>
    </row>
    <row r="49" spans="1:10" ht="25.5" customHeight="1" x14ac:dyDescent="0.2">
      <c r="A49" s="122"/>
      <c r="B49" s="125" t="s">
        <v>1</v>
      </c>
      <c r="C49" s="125"/>
      <c r="D49" s="126"/>
      <c r="E49" s="126"/>
      <c r="F49" s="135"/>
      <c r="G49" s="128">
        <f>SUM(G47:G48)</f>
        <v>195.9</v>
      </c>
      <c r="H49" s="128">
        <f>SUM(H47:H48)</f>
        <v>71988.42</v>
      </c>
      <c r="I49" s="188">
        <f>SUM(I47:I48)</f>
        <v>72184.320000000007</v>
      </c>
      <c r="J49" s="188"/>
    </row>
    <row r="50" spans="1:10" x14ac:dyDescent="0.2">
      <c r="F50" s="94"/>
      <c r="G50" s="95"/>
      <c r="H50" s="94"/>
      <c r="I50" s="95"/>
      <c r="J50" s="95"/>
    </row>
    <row r="51" spans="1:10" x14ac:dyDescent="0.2">
      <c r="F51" s="94"/>
      <c r="G51" s="95"/>
      <c r="H51" s="94"/>
      <c r="I51" s="95"/>
      <c r="J51" s="95"/>
    </row>
    <row r="52" spans="1:10" x14ac:dyDescent="0.2">
      <c r="F52" s="94"/>
      <c r="G52" s="95"/>
      <c r="H52" s="94"/>
      <c r="I52" s="95"/>
      <c r="J52" s="9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3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I49:J49"/>
    <mergeCell ref="C39:E39"/>
    <mergeCell ref="B40:E40"/>
    <mergeCell ref="I46:J46"/>
    <mergeCell ref="I47:J47"/>
    <mergeCell ref="C47:E47"/>
    <mergeCell ref="I48:J48"/>
    <mergeCell ref="C48:E4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32" t="s">
        <v>6</v>
      </c>
      <c r="B1" s="232"/>
      <c r="C1" s="233"/>
      <c r="D1" s="232"/>
      <c r="E1" s="232"/>
      <c r="F1" s="232"/>
      <c r="G1" s="232"/>
    </row>
    <row r="2" spans="1:7" ht="24.95" customHeight="1" x14ac:dyDescent="0.2">
      <c r="A2" s="79" t="s">
        <v>41</v>
      </c>
      <c r="B2" s="78"/>
      <c r="C2" s="234"/>
      <c r="D2" s="234"/>
      <c r="E2" s="234"/>
      <c r="F2" s="234"/>
      <c r="G2" s="235"/>
    </row>
    <row r="3" spans="1:7" ht="24.95" hidden="1" customHeight="1" x14ac:dyDescent="0.2">
      <c r="A3" s="79" t="s">
        <v>7</v>
      </c>
      <c r="B3" s="78"/>
      <c r="C3" s="234"/>
      <c r="D3" s="234"/>
      <c r="E3" s="234"/>
      <c r="F3" s="234"/>
      <c r="G3" s="235"/>
    </row>
    <row r="4" spans="1:7" ht="24.95" hidden="1" customHeight="1" x14ac:dyDescent="0.2">
      <c r="A4" s="79" t="s">
        <v>8</v>
      </c>
      <c r="B4" s="78"/>
      <c r="C4" s="234"/>
      <c r="D4" s="234"/>
      <c r="E4" s="234"/>
      <c r="F4" s="234"/>
      <c r="G4" s="235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16"/>
  <sheetViews>
    <sheetView tabSelected="1"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38.28515625" style="9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13" width="0" hidden="1" customWidth="1"/>
    <col min="18" max="21" width="0" hidden="1" customWidth="1"/>
    <col min="29" max="39" width="0" hidden="1" customWidth="1"/>
  </cols>
  <sheetData>
    <row r="1" spans="1:60" ht="15.75" customHeight="1" x14ac:dyDescent="0.25">
      <c r="A1" s="236" t="s">
        <v>6</v>
      </c>
      <c r="B1" s="236"/>
      <c r="C1" s="236"/>
      <c r="D1" s="236"/>
      <c r="E1" s="236"/>
      <c r="F1" s="236"/>
      <c r="G1" s="236"/>
      <c r="AE1" t="s">
        <v>63</v>
      </c>
    </row>
    <row r="2" spans="1:60" ht="24.95" customHeight="1" x14ac:dyDescent="0.2">
      <c r="A2" s="140" t="s">
        <v>62</v>
      </c>
      <c r="B2" s="138"/>
      <c r="C2" s="237"/>
      <c r="D2" s="238"/>
      <c r="E2" s="238"/>
      <c r="F2" s="238"/>
      <c r="G2" s="239"/>
      <c r="AE2" t="s">
        <v>64</v>
      </c>
    </row>
    <row r="3" spans="1:60" ht="24.95" hidden="1" customHeight="1" x14ac:dyDescent="0.2">
      <c r="A3" s="141" t="s">
        <v>7</v>
      </c>
      <c r="B3" s="139"/>
      <c r="C3" s="240"/>
      <c r="D3" s="241"/>
      <c r="E3" s="241"/>
      <c r="F3" s="241"/>
      <c r="G3" s="242"/>
      <c r="AE3" t="s">
        <v>65</v>
      </c>
    </row>
    <row r="4" spans="1:60" ht="24.95" hidden="1" customHeight="1" x14ac:dyDescent="0.2">
      <c r="A4" s="141" t="s">
        <v>8</v>
      </c>
      <c r="B4" s="139"/>
      <c r="C4" s="240"/>
      <c r="D4" s="241"/>
      <c r="E4" s="241"/>
      <c r="F4" s="241"/>
      <c r="G4" s="242"/>
      <c r="AE4" t="s">
        <v>66</v>
      </c>
    </row>
    <row r="5" spans="1:60" hidden="1" x14ac:dyDescent="0.2">
      <c r="A5" s="142" t="s">
        <v>67</v>
      </c>
      <c r="B5" s="143"/>
      <c r="C5" s="144"/>
      <c r="D5" s="145"/>
      <c r="E5" s="145"/>
      <c r="F5" s="145"/>
      <c r="G5" s="146"/>
      <c r="AE5" t="s">
        <v>68</v>
      </c>
    </row>
    <row r="7" spans="1:60" ht="38.25" x14ac:dyDescent="0.2">
      <c r="A7" s="151" t="s">
        <v>69</v>
      </c>
      <c r="B7" s="152" t="s">
        <v>70</v>
      </c>
      <c r="C7" s="152" t="s">
        <v>71</v>
      </c>
      <c r="D7" s="151" t="s">
        <v>72</v>
      </c>
      <c r="E7" s="151" t="s">
        <v>73</v>
      </c>
      <c r="F7" s="147" t="s">
        <v>74</v>
      </c>
      <c r="G7" s="167" t="s">
        <v>28</v>
      </c>
      <c r="H7" s="168" t="s">
        <v>29</v>
      </c>
      <c r="I7" s="168" t="s">
        <v>75</v>
      </c>
      <c r="J7" s="168" t="s">
        <v>30</v>
      </c>
      <c r="K7" s="168" t="s">
        <v>76</v>
      </c>
      <c r="L7" s="168" t="s">
        <v>77</v>
      </c>
      <c r="M7" s="168" t="s">
        <v>78</v>
      </c>
      <c r="N7" s="168" t="s">
        <v>79</v>
      </c>
      <c r="O7" s="168" t="s">
        <v>80</v>
      </c>
      <c r="P7" s="168" t="s">
        <v>81</v>
      </c>
      <c r="Q7" s="168" t="s">
        <v>82</v>
      </c>
      <c r="R7" s="168" t="s">
        <v>83</v>
      </c>
      <c r="S7" s="168" t="s">
        <v>84</v>
      </c>
      <c r="T7" s="168" t="s">
        <v>85</v>
      </c>
      <c r="U7" s="154" t="s">
        <v>86</v>
      </c>
    </row>
    <row r="8" spans="1:60" x14ac:dyDescent="0.2">
      <c r="A8" s="169" t="s">
        <v>87</v>
      </c>
      <c r="B8" s="170" t="s">
        <v>56</v>
      </c>
      <c r="C8" s="171" t="s">
        <v>57</v>
      </c>
      <c r="D8" s="172"/>
      <c r="E8" s="173"/>
      <c r="F8" s="174"/>
      <c r="G8" s="174">
        <f>SUMIF(AE9:AE9,"&lt;&gt;NOR",G9:G9)</f>
        <v>13017.5</v>
      </c>
      <c r="H8" s="174"/>
      <c r="I8" s="174">
        <f>SUM(I9:I9)</f>
        <v>195.9</v>
      </c>
      <c r="J8" s="174"/>
      <c r="K8" s="174">
        <f>SUM(K9:K9)</f>
        <v>12821.6</v>
      </c>
      <c r="L8" s="174"/>
      <c r="M8" s="174">
        <f>SUM(M9:M9)</f>
        <v>13017.5</v>
      </c>
      <c r="N8" s="153"/>
      <c r="O8" s="153">
        <f>SUM(O9:O9)</f>
        <v>4.6670000000000003E-2</v>
      </c>
      <c r="P8" s="153"/>
      <c r="Q8" s="153">
        <f>SUM(Q9:Q9)</f>
        <v>69.849999999999994</v>
      </c>
      <c r="R8" s="153"/>
      <c r="S8" s="153"/>
      <c r="T8" s="169"/>
      <c r="U8" s="153">
        <f>SUM(U9:U9)</f>
        <v>158.62</v>
      </c>
      <c r="AE8" t="s">
        <v>88</v>
      </c>
    </row>
    <row r="9" spans="1:60" outlineLevel="1" x14ac:dyDescent="0.2">
      <c r="A9" s="149">
        <v>1</v>
      </c>
      <c r="B9" s="155" t="s">
        <v>89</v>
      </c>
      <c r="C9" s="182" t="s">
        <v>90</v>
      </c>
      <c r="D9" s="157" t="s">
        <v>91</v>
      </c>
      <c r="E9" s="163">
        <v>31.75</v>
      </c>
      <c r="F9" s="165">
        <v>410</v>
      </c>
      <c r="G9" s="165">
        <v>13017.5</v>
      </c>
      <c r="H9" s="165">
        <v>6.17</v>
      </c>
      <c r="I9" s="165">
        <f>ROUND(E9*H9,2)</f>
        <v>195.9</v>
      </c>
      <c r="J9" s="165">
        <v>403.83</v>
      </c>
      <c r="K9" s="165">
        <f>ROUND(E9*J9,2)</f>
        <v>12821.6</v>
      </c>
      <c r="L9" s="165">
        <v>0</v>
      </c>
      <c r="M9" s="165">
        <f>G9*(1+L9/100)</f>
        <v>13017.5</v>
      </c>
      <c r="N9" s="158">
        <v>1.47E-3</v>
      </c>
      <c r="O9" s="158">
        <f>ROUND(E9*N9,5)</f>
        <v>4.6670000000000003E-2</v>
      </c>
      <c r="P9" s="158">
        <v>2.2000000000000002</v>
      </c>
      <c r="Q9" s="158">
        <f>ROUND(E9*P9,5)</f>
        <v>69.849999999999994</v>
      </c>
      <c r="R9" s="158"/>
      <c r="S9" s="158"/>
      <c r="T9" s="159">
        <v>4.9960000000000004</v>
      </c>
      <c r="U9" s="158">
        <f>ROUND(E9*T9,2)</f>
        <v>158.62</v>
      </c>
      <c r="V9" s="148"/>
      <c r="W9" s="148"/>
      <c r="X9" s="148"/>
      <c r="Y9" s="148"/>
      <c r="Z9" s="148"/>
      <c r="AA9" s="148"/>
      <c r="AB9" s="148"/>
      <c r="AC9" s="148"/>
      <c r="AD9" s="148"/>
      <c r="AE9" s="148" t="s">
        <v>92</v>
      </c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x14ac:dyDescent="0.2">
      <c r="A10" s="150" t="s">
        <v>87</v>
      </c>
      <c r="B10" s="156" t="s">
        <v>58</v>
      </c>
      <c r="C10" s="183" t="s">
        <v>59</v>
      </c>
      <c r="D10" s="160"/>
      <c r="E10" s="164"/>
      <c r="F10" s="166"/>
      <c r="G10" s="166">
        <f>SUMIF(AE11:AE14,"&lt;&gt;NOR",G11:G14)</f>
        <v>59166.82</v>
      </c>
      <c r="H10" s="166"/>
      <c r="I10" s="166">
        <f>SUM(I11:I14)</f>
        <v>0</v>
      </c>
      <c r="J10" s="166"/>
      <c r="K10" s="166">
        <f>SUM(K11:K14)</f>
        <v>59166.82</v>
      </c>
      <c r="L10" s="166"/>
      <c r="M10" s="166">
        <f>SUM(M11:M14)</f>
        <v>59166.82</v>
      </c>
      <c r="N10" s="161"/>
      <c r="O10" s="161">
        <f>SUM(O11:O14)</f>
        <v>0</v>
      </c>
      <c r="P10" s="161"/>
      <c r="Q10" s="161">
        <f>SUM(Q11:Q14)</f>
        <v>0</v>
      </c>
      <c r="R10" s="161"/>
      <c r="S10" s="161"/>
      <c r="T10" s="162"/>
      <c r="U10" s="161">
        <f>SUM(U11:U14)</f>
        <v>2.9099999999999997</v>
      </c>
      <c r="AE10" t="s">
        <v>88</v>
      </c>
    </row>
    <row r="11" spans="1:60" outlineLevel="1" x14ac:dyDescent="0.2">
      <c r="A11" s="149">
        <v>2</v>
      </c>
      <c r="B11" s="155" t="s">
        <v>93</v>
      </c>
      <c r="C11" s="182" t="s">
        <v>94</v>
      </c>
      <c r="D11" s="157" t="s">
        <v>95</v>
      </c>
      <c r="E11" s="163">
        <v>60</v>
      </c>
      <c r="F11" s="165">
        <v>300</v>
      </c>
      <c r="G11" s="165">
        <v>18000</v>
      </c>
      <c r="H11" s="165">
        <v>0</v>
      </c>
      <c r="I11" s="165">
        <f>ROUND(E11*H11,2)</f>
        <v>0</v>
      </c>
      <c r="J11" s="165">
        <v>300</v>
      </c>
      <c r="K11" s="165">
        <f>ROUND(E11*J11,2)</f>
        <v>18000</v>
      </c>
      <c r="L11" s="165">
        <v>0</v>
      </c>
      <c r="M11" s="165">
        <f>G11*(1+L11/100)</f>
        <v>18000</v>
      </c>
      <c r="N11" s="158">
        <v>0</v>
      </c>
      <c r="O11" s="158">
        <f>ROUND(E11*N11,5)</f>
        <v>0</v>
      </c>
      <c r="P11" s="158">
        <v>0</v>
      </c>
      <c r="Q11" s="158">
        <f>ROUND(E11*P11,5)</f>
        <v>0</v>
      </c>
      <c r="R11" s="158"/>
      <c r="S11" s="158"/>
      <c r="T11" s="159">
        <v>0</v>
      </c>
      <c r="U11" s="158">
        <f>ROUND(E11*T11,2)</f>
        <v>0</v>
      </c>
      <c r="V11" s="148"/>
      <c r="W11" s="148"/>
      <c r="X11" s="148"/>
      <c r="Y11" s="148"/>
      <c r="Z11" s="148"/>
      <c r="AA11" s="148"/>
      <c r="AB11" s="148"/>
      <c r="AC11" s="148"/>
      <c r="AD11" s="148"/>
      <c r="AE11" s="148" t="s">
        <v>92</v>
      </c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ht="22.5" outlineLevel="1" x14ac:dyDescent="0.2">
      <c r="A12" s="149">
        <v>3</v>
      </c>
      <c r="B12" s="155" t="s">
        <v>96</v>
      </c>
      <c r="C12" s="182" t="s">
        <v>97</v>
      </c>
      <c r="D12" s="157" t="s">
        <v>95</v>
      </c>
      <c r="E12" s="163">
        <v>5.08</v>
      </c>
      <c r="F12" s="165">
        <v>5380</v>
      </c>
      <c r="G12" s="165">
        <v>27330.400000000001</v>
      </c>
      <c r="H12" s="165">
        <v>0</v>
      </c>
      <c r="I12" s="165">
        <f>ROUND(E12*H12,2)</f>
        <v>0</v>
      </c>
      <c r="J12" s="165">
        <v>5380</v>
      </c>
      <c r="K12" s="165">
        <f>ROUND(E12*J12,2)</f>
        <v>27330.400000000001</v>
      </c>
      <c r="L12" s="165">
        <v>0</v>
      </c>
      <c r="M12" s="165">
        <f>G12*(1+L12/100)</f>
        <v>27330.400000000001</v>
      </c>
      <c r="N12" s="158">
        <v>0</v>
      </c>
      <c r="O12" s="158">
        <f>ROUND(E12*N12,5)</f>
        <v>0</v>
      </c>
      <c r="P12" s="158">
        <v>0</v>
      </c>
      <c r="Q12" s="158">
        <f>ROUND(E12*P12,5)</f>
        <v>0</v>
      </c>
      <c r="R12" s="158"/>
      <c r="S12" s="158"/>
      <c r="T12" s="159">
        <v>0</v>
      </c>
      <c r="U12" s="158">
        <f>ROUND(E12*T12,2)</f>
        <v>0</v>
      </c>
      <c r="V12" s="148"/>
      <c r="W12" s="148"/>
      <c r="X12" s="148"/>
      <c r="Y12" s="148"/>
      <c r="Z12" s="148"/>
      <c r="AA12" s="148"/>
      <c r="AB12" s="148"/>
      <c r="AC12" s="148"/>
      <c r="AD12" s="148"/>
      <c r="AE12" s="148" t="s">
        <v>92</v>
      </c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1" x14ac:dyDescent="0.2">
      <c r="A13" s="149">
        <v>4</v>
      </c>
      <c r="B13" s="155" t="s">
        <v>98</v>
      </c>
      <c r="C13" s="182" t="s">
        <v>99</v>
      </c>
      <c r="D13" s="157" t="s">
        <v>95</v>
      </c>
      <c r="E13" s="163">
        <v>108.09699999999999</v>
      </c>
      <c r="F13" s="165">
        <v>120</v>
      </c>
      <c r="G13" s="165">
        <v>12971.64</v>
      </c>
      <c r="H13" s="165">
        <v>0</v>
      </c>
      <c r="I13" s="165">
        <f>ROUND(E13*H13,2)</f>
        <v>0</v>
      </c>
      <c r="J13" s="165">
        <v>120</v>
      </c>
      <c r="K13" s="165">
        <f>ROUND(E13*J13,2)</f>
        <v>12971.64</v>
      </c>
      <c r="L13" s="165">
        <v>0</v>
      </c>
      <c r="M13" s="165">
        <f>G13*(1+L13/100)</f>
        <v>12971.64</v>
      </c>
      <c r="N13" s="158">
        <v>0</v>
      </c>
      <c r="O13" s="158">
        <f>ROUND(E13*N13,5)</f>
        <v>0</v>
      </c>
      <c r="P13" s="158">
        <v>0</v>
      </c>
      <c r="Q13" s="158">
        <f>ROUND(E13*P13,5)</f>
        <v>0</v>
      </c>
      <c r="R13" s="158"/>
      <c r="S13" s="158"/>
      <c r="T13" s="159">
        <v>3.0000000000000001E-3</v>
      </c>
      <c r="U13" s="158">
        <f>ROUND(E13*T13,2)</f>
        <v>0.32</v>
      </c>
      <c r="V13" s="148"/>
      <c r="W13" s="148"/>
      <c r="X13" s="148"/>
      <c r="Y13" s="148"/>
      <c r="Z13" s="148"/>
      <c r="AA13" s="148"/>
      <c r="AB13" s="148"/>
      <c r="AC13" s="148"/>
      <c r="AD13" s="148"/>
      <c r="AE13" s="148" t="s">
        <v>92</v>
      </c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75">
        <v>5</v>
      </c>
      <c r="B14" s="176" t="s">
        <v>100</v>
      </c>
      <c r="C14" s="184" t="s">
        <v>101</v>
      </c>
      <c r="D14" s="177" t="s">
        <v>95</v>
      </c>
      <c r="E14" s="178">
        <v>432.38799999999998</v>
      </c>
      <c r="F14" s="179">
        <v>2</v>
      </c>
      <c r="G14" s="179">
        <v>864.78</v>
      </c>
      <c r="H14" s="179">
        <v>0</v>
      </c>
      <c r="I14" s="179">
        <f>ROUND(E14*H14,2)</f>
        <v>0</v>
      </c>
      <c r="J14" s="179">
        <v>2</v>
      </c>
      <c r="K14" s="179">
        <f>ROUND(E14*J14,2)</f>
        <v>864.78</v>
      </c>
      <c r="L14" s="179">
        <v>0</v>
      </c>
      <c r="M14" s="179">
        <f>G14*(1+L14/100)</f>
        <v>864.78</v>
      </c>
      <c r="N14" s="180">
        <v>0</v>
      </c>
      <c r="O14" s="180">
        <f>ROUND(E14*N14,5)</f>
        <v>0</v>
      </c>
      <c r="P14" s="180">
        <v>0</v>
      </c>
      <c r="Q14" s="180">
        <f>ROUND(E14*P14,5)</f>
        <v>0</v>
      </c>
      <c r="R14" s="180"/>
      <c r="S14" s="180"/>
      <c r="T14" s="181">
        <v>6.0000000000000001E-3</v>
      </c>
      <c r="U14" s="180">
        <f>ROUND(E14*T14,2)</f>
        <v>2.59</v>
      </c>
      <c r="V14" s="148"/>
      <c r="W14" s="148"/>
      <c r="X14" s="148"/>
      <c r="Y14" s="148"/>
      <c r="Z14" s="148"/>
      <c r="AA14" s="148"/>
      <c r="AB14" s="148"/>
      <c r="AC14" s="148"/>
      <c r="AD14" s="148"/>
      <c r="AE14" s="148" t="s">
        <v>92</v>
      </c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x14ac:dyDescent="0.2">
      <c r="A15" s="6"/>
      <c r="B15" s="7" t="s">
        <v>102</v>
      </c>
      <c r="C15" s="185" t="s">
        <v>102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AC15">
        <v>15</v>
      </c>
      <c r="AD15">
        <v>21</v>
      </c>
    </row>
    <row r="16" spans="1:60" x14ac:dyDescent="0.2">
      <c r="C16" s="186"/>
      <c r="AE16" t="s">
        <v>103</v>
      </c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PENNANTPART</dc:creator>
  <cp:lastModifiedBy>tajemnice</cp:lastModifiedBy>
  <cp:lastPrinted>2020-06-16T17:53:00Z</cp:lastPrinted>
  <dcterms:created xsi:type="dcterms:W3CDTF">2009-04-08T07:15:50Z</dcterms:created>
  <dcterms:modified xsi:type="dcterms:W3CDTF">2020-06-22T14:14:49Z</dcterms:modified>
</cp:coreProperties>
</file>